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oeyBenvenuto\Funds_Review\Data_Holding_Folder\"/>
    </mc:Choice>
  </mc:AlternateContent>
  <xr:revisionPtr revIDLastSave="0" documentId="8_{AB582793-CB77-4B89-A623-F7451ACF3CF1}" xr6:coauthVersionLast="47" xr6:coauthVersionMax="47" xr10:uidLastSave="{00000000-0000-0000-0000-000000000000}"/>
  <bookViews>
    <workbookView xWindow="-120" yWindow="-120" windowWidth="29040" windowHeight="15720" xr2:uid="{EF994F56-F5DE-4201-9130-5872BD3B74DD}"/>
  </bookViews>
  <sheets>
    <sheet name="Funds" sheetId="1" r:id="rId1"/>
    <sheet name="Portfolios" sheetId="2" r:id="rId2"/>
    <sheet name="Benchmarking Tool" sheetId="3" r:id="rId3"/>
  </sheets>
  <externalReferences>
    <externalReference r:id="rId4"/>
    <externalReference r:id="rId5"/>
  </externalReferences>
  <definedNames>
    <definedName name="ATT_index">[1]Paramètre!#REF!</definedName>
    <definedName name="Index_ret" localSheetId="2">[1]Paramètre!#REF!</definedName>
    <definedName name="Index_ret">[1]Paramètre!#REF!</definedName>
    <definedName name="performNew" localSheetId="2">T([2]Form!$E$5)</definedName>
    <definedName name="Plat_ret" localSheetId="2">[1]Paramètre!#REF!</definedName>
    <definedName name="Plat_ret">[1]Paramètre!#REF!</definedName>
    <definedName name="_xlnm.Print_Area" localSheetId="2">'Benchmarking Tool'!$A$2:$M$35</definedName>
    <definedName name="_xlnm.Print_Area" localSheetId="0">Funds!$A$1:$AH$134</definedName>
    <definedName name="_xlnm.Print_Area" localSheetId="1">Portfolios!$A$1:$Z$74</definedName>
    <definedName name="_xlnm.Print_Titles" localSheetId="0">Funds!$A:$A,Funds!$1:$3</definedName>
    <definedName name="_xlnm.Print_Titles" localSheetId="1">Portfolios!$A:$A,Portfolios!$1:$3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3" l="1"/>
  <c r="L30" i="3"/>
  <c r="K30" i="3"/>
  <c r="J30" i="3"/>
  <c r="I30" i="3"/>
  <c r="H30" i="3"/>
  <c r="G30" i="3"/>
  <c r="F30" i="3"/>
  <c r="E30" i="3"/>
  <c r="D30" i="3"/>
  <c r="D31" i="3" s="1"/>
  <c r="C30" i="3"/>
  <c r="B30" i="3"/>
  <c r="M29" i="3"/>
  <c r="M31" i="3" s="1"/>
  <c r="L29" i="3"/>
  <c r="L31" i="3" s="1"/>
  <c r="K29" i="3"/>
  <c r="K31" i="3" s="1"/>
  <c r="J29" i="3"/>
  <c r="J31" i="3" s="1"/>
  <c r="I29" i="3"/>
  <c r="I31" i="3" s="1"/>
  <c r="H29" i="3"/>
  <c r="H31" i="3" s="1"/>
  <c r="G29" i="3"/>
  <c r="G31" i="3" s="1"/>
  <c r="F29" i="3"/>
  <c r="F31" i="3" s="1"/>
  <c r="E29" i="3"/>
  <c r="D29" i="3"/>
  <c r="C29" i="3"/>
  <c r="C31" i="3" s="1"/>
  <c r="B29" i="3"/>
  <c r="A28" i="3"/>
  <c r="M5" i="3"/>
  <c r="B5" i="3"/>
  <c r="M4" i="3"/>
  <c r="M3" i="3"/>
  <c r="B3" i="3"/>
  <c r="A29" i="3" s="1"/>
  <c r="B31" i="3" l="1"/>
  <c r="E31" i="3"/>
</calcChain>
</file>

<file path=xl/sharedStrings.xml><?xml version="1.0" encoding="utf-8"?>
<sst xmlns="http://schemas.openxmlformats.org/spreadsheetml/2006/main" count="1282" uniqueCount="774">
  <si>
    <t>Annualized Fund Returns as at December 31, 2024</t>
  </si>
  <si>
    <t>Investments fund returns</t>
  </si>
  <si>
    <t>Benchmark Index Returns</t>
  </si>
  <si>
    <t>Simple returns</t>
  </si>
  <si>
    <t>Compound annual returns</t>
  </si>
  <si>
    <t>Investment Funds</t>
  </si>
  <si>
    <t>Fund Code</t>
  </si>
  <si>
    <t>Benchmark Index</t>
  </si>
  <si>
    <t>Investment Advisor</t>
  </si>
  <si>
    <t>Date of inception</t>
  </si>
  <si>
    <t>Assets in $M</t>
  </si>
  <si>
    <t>YTD</t>
  </si>
  <si>
    <t>1 month</t>
  </si>
  <si>
    <t>3 months</t>
  </si>
  <si>
    <t>6 months</t>
  </si>
  <si>
    <t>9 months</t>
  </si>
  <si>
    <t>1 year</t>
  </si>
  <si>
    <t>2 years</t>
  </si>
  <si>
    <t>3 years</t>
  </si>
  <si>
    <t>4 years</t>
  </si>
  <si>
    <t>5 years</t>
  </si>
  <si>
    <t>7 years</t>
  </si>
  <si>
    <t>10 years</t>
  </si>
  <si>
    <t>Since inception</t>
  </si>
  <si>
    <t>Asset Allocation Funds</t>
  </si>
  <si>
    <t xml:space="preserve">Asset Allocation - Conservative </t>
  </si>
  <si>
    <t>FU506</t>
  </si>
  <si>
    <t>506</t>
  </si>
  <si>
    <t>INDC506</t>
  </si>
  <si>
    <t>Multiple</t>
  </si>
  <si>
    <t xml:space="preserve">Asset Allocation - Moderate </t>
  </si>
  <si>
    <t>FU507</t>
  </si>
  <si>
    <t>507</t>
  </si>
  <si>
    <t>INDC507</t>
  </si>
  <si>
    <t xml:space="preserve">Asset Allocation - Balanced </t>
  </si>
  <si>
    <t>FU508</t>
  </si>
  <si>
    <t>508</t>
  </si>
  <si>
    <t>INDC508</t>
  </si>
  <si>
    <t xml:space="preserve">Asset Allocation - Growth </t>
  </si>
  <si>
    <t>FU509</t>
  </si>
  <si>
    <t>509</t>
  </si>
  <si>
    <t>INDC509</t>
  </si>
  <si>
    <t xml:space="preserve">Asset Allocation - Aggressive Growth </t>
  </si>
  <si>
    <t>FU510</t>
  </si>
  <si>
    <t>510</t>
  </si>
  <si>
    <t>INDC510</t>
  </si>
  <si>
    <t>Income Funds</t>
  </si>
  <si>
    <t>Money Market</t>
  </si>
  <si>
    <t>FU070</t>
  </si>
  <si>
    <t>070</t>
  </si>
  <si>
    <t>IN018</t>
  </si>
  <si>
    <t>Industrial Alliance Investment Management Inc.</t>
  </si>
  <si>
    <t>Short Term Bond</t>
  </si>
  <si>
    <t>FU170</t>
  </si>
  <si>
    <t>170</t>
  </si>
  <si>
    <t>IN019</t>
  </si>
  <si>
    <t>Canadian Bond Index (BlackRock)</t>
  </si>
  <si>
    <t>FU722</t>
  </si>
  <si>
    <t>722</t>
  </si>
  <si>
    <t>IN021</t>
  </si>
  <si>
    <t>BlackRock</t>
  </si>
  <si>
    <t>Green Bond (AlphaFixe)</t>
  </si>
  <si>
    <t>FU383</t>
  </si>
  <si>
    <t>383</t>
  </si>
  <si>
    <t>AlphaFixe Capital</t>
  </si>
  <si>
    <t>Bond</t>
  </si>
  <si>
    <t>FU020</t>
  </si>
  <si>
    <t>020</t>
  </si>
  <si>
    <t>Responsible Fossil Fuel Free Bond</t>
  </si>
  <si>
    <t>FU587</t>
  </si>
  <si>
    <t>587</t>
  </si>
  <si>
    <t>Industrial Alliance Investment Management</t>
  </si>
  <si>
    <t>Bond (Fiera Capital)</t>
  </si>
  <si>
    <t>FU472</t>
  </si>
  <si>
    <t>472</t>
  </si>
  <si>
    <t>Fiera Capital</t>
  </si>
  <si>
    <t>Bond (PH&amp;N)</t>
  </si>
  <si>
    <t>FU521</t>
  </si>
  <si>
    <t>521</t>
  </si>
  <si>
    <t>Phillips, Hager &amp; North</t>
  </si>
  <si>
    <t>Core Plus Bond (PH&amp;N)</t>
  </si>
  <si>
    <t>FU632</t>
  </si>
  <si>
    <t>632</t>
  </si>
  <si>
    <t>Core Plus Bond (PIMCO)</t>
  </si>
  <si>
    <t>FU860</t>
  </si>
  <si>
    <t>860</t>
  </si>
  <si>
    <t>PIMCO</t>
  </si>
  <si>
    <t>ReturnPlus (AlphaFixe)</t>
  </si>
  <si>
    <t>FU453</t>
  </si>
  <si>
    <t>453</t>
  </si>
  <si>
    <t>Canadian Corporate Bond</t>
  </si>
  <si>
    <t>FU021</t>
  </si>
  <si>
    <t>021</t>
  </si>
  <si>
    <t>IN100</t>
  </si>
  <si>
    <t>Long Term Bond</t>
  </si>
  <si>
    <t>FU504</t>
  </si>
  <si>
    <t>504</t>
  </si>
  <si>
    <t>IN056</t>
  </si>
  <si>
    <t>Core Plus Long Term Bond (PIMCO)</t>
  </si>
  <si>
    <t>FU861</t>
  </si>
  <si>
    <t>861</t>
  </si>
  <si>
    <t>Global Fixed Income (PIMCO)</t>
  </si>
  <si>
    <t>FU893</t>
  </si>
  <si>
    <t>893</t>
  </si>
  <si>
    <t>IN124</t>
  </si>
  <si>
    <t>Floating Rate Bank Loan (AlphaFixe)*</t>
  </si>
  <si>
    <t>FU111</t>
  </si>
  <si>
    <t>111</t>
  </si>
  <si>
    <t>INDC111</t>
  </si>
  <si>
    <t>Diversified Funds</t>
  </si>
  <si>
    <t>Diversified Security</t>
  </si>
  <si>
    <t>FU240</t>
  </si>
  <si>
    <t>240</t>
  </si>
  <si>
    <t>INDC240</t>
  </si>
  <si>
    <t>Balanced Moderate Index (BlackRock)</t>
  </si>
  <si>
    <t>FU889</t>
  </si>
  <si>
    <t>889</t>
  </si>
  <si>
    <t>INL889</t>
  </si>
  <si>
    <t>Diversified</t>
  </si>
  <si>
    <t>FU040</t>
  </si>
  <si>
    <t>040</t>
  </si>
  <si>
    <t>INDC040</t>
  </si>
  <si>
    <t>Balanced (Beutel Goodman)</t>
  </si>
  <si>
    <t>FU751</t>
  </si>
  <si>
    <t>751</t>
  </si>
  <si>
    <t>INDC751</t>
  </si>
  <si>
    <t>Beutel, Goodman &amp; Company Limited</t>
  </si>
  <si>
    <t>Balanced (Jarislowsky)*</t>
  </si>
  <si>
    <t>FU463</t>
  </si>
  <si>
    <t>463</t>
  </si>
  <si>
    <t>INDC463</t>
  </si>
  <si>
    <t>Jarislowsky Fraser</t>
  </si>
  <si>
    <t>Fidelity Climate Leadership Balanced</t>
  </si>
  <si>
    <t>FU946</t>
  </si>
  <si>
    <t>INDC946</t>
  </si>
  <si>
    <t xml:space="preserve">Fidelity Investments </t>
  </si>
  <si>
    <t>-</t>
  </si>
  <si>
    <t>Balanced Growth (MFS)</t>
  </si>
  <si>
    <t>FU380</t>
  </si>
  <si>
    <t>380</t>
  </si>
  <si>
    <t>INDC380</t>
  </si>
  <si>
    <t>MFS</t>
  </si>
  <si>
    <t>Balanced (PH&amp;N)</t>
  </si>
  <si>
    <t>FU522</t>
  </si>
  <si>
    <t>522</t>
  </si>
  <si>
    <t>INDC522</t>
  </si>
  <si>
    <t>Diversified Opportunity</t>
  </si>
  <si>
    <t>FU250</t>
  </si>
  <si>
    <t>250</t>
  </si>
  <si>
    <t>INDC250</t>
  </si>
  <si>
    <t>Fidelity Canadian Asset Allocation</t>
  </si>
  <si>
    <t>FU462</t>
  </si>
  <si>
    <t>462</t>
  </si>
  <si>
    <t>INDC462</t>
  </si>
  <si>
    <t xml:space="preserve">Canadian Equity Funds </t>
  </si>
  <si>
    <t>Canadian Equity Index (BlackRock)</t>
  </si>
  <si>
    <t>FU723</t>
  </si>
  <si>
    <t>723</t>
  </si>
  <si>
    <t>IN031</t>
  </si>
  <si>
    <t>Dividend</t>
  </si>
  <si>
    <t>FU160</t>
  </si>
  <si>
    <t>160</t>
  </si>
  <si>
    <t>IN026</t>
  </si>
  <si>
    <t>Canadian Dividend (Beutel Goodman)</t>
  </si>
  <si>
    <t>FU887</t>
  </si>
  <si>
    <t>887</t>
  </si>
  <si>
    <t>IN024</t>
  </si>
  <si>
    <t>Canadian Equity Low Volatility (TD)</t>
  </si>
  <si>
    <t>FU888</t>
  </si>
  <si>
    <t>888</t>
  </si>
  <si>
    <t xml:space="preserve">TD Asset Management </t>
  </si>
  <si>
    <t>Fundamental Canadian Equity (Beutel Goodman)</t>
  </si>
  <si>
    <t>FU359</t>
  </si>
  <si>
    <t>359</t>
  </si>
  <si>
    <t>Canadian Equity (Beutel Goodman)**</t>
  </si>
  <si>
    <t>FU752</t>
  </si>
  <si>
    <t>752</t>
  </si>
  <si>
    <t>Canadian Equity Value (PH&amp;N)</t>
  </si>
  <si>
    <t>FU633</t>
  </si>
  <si>
    <t>633</t>
  </si>
  <si>
    <t>Fidelity Canadian Focused Equity</t>
  </si>
  <si>
    <t>FU871</t>
  </si>
  <si>
    <t>871</t>
  </si>
  <si>
    <t>Fidelity Canadian Systematic Equity</t>
  </si>
  <si>
    <t>FU862</t>
  </si>
  <si>
    <t>862</t>
  </si>
  <si>
    <t>Canadian Equity Growth</t>
  </si>
  <si>
    <t>FU464</t>
  </si>
  <si>
    <t>464</t>
  </si>
  <si>
    <t>Canadian Equity Q Growth (CC&amp;L)</t>
  </si>
  <si>
    <t>FU899</t>
  </si>
  <si>
    <t>899</t>
  </si>
  <si>
    <t>CC&amp;L Investment Management Ltd.</t>
  </si>
  <si>
    <t>Canadian Equity (Fiera Capital)</t>
  </si>
  <si>
    <t>FU593</t>
  </si>
  <si>
    <t>593</t>
  </si>
  <si>
    <t>Canadian Ethical Equity Fossil Fuel Free (Fiera Capital)</t>
  </si>
  <si>
    <t>FU384</t>
  </si>
  <si>
    <t>384</t>
  </si>
  <si>
    <t>IN222</t>
  </si>
  <si>
    <t>Canadian Equity (Jarislowsky)</t>
  </si>
  <si>
    <t>FU488</t>
  </si>
  <si>
    <t>488</t>
  </si>
  <si>
    <t>Canadian Equity (MFS)</t>
  </si>
  <si>
    <t>FU360</t>
  </si>
  <si>
    <t>360</t>
  </si>
  <si>
    <t>Fidelity True North®</t>
  </si>
  <si>
    <t>FU270</t>
  </si>
  <si>
    <t>270</t>
  </si>
  <si>
    <t>Canadian Equity Small Cap</t>
  </si>
  <si>
    <t>FU870</t>
  </si>
  <si>
    <t>870</t>
  </si>
  <si>
    <t>IN037</t>
  </si>
  <si>
    <t>Canadian Equity Small Cap (QV)</t>
  </si>
  <si>
    <t>FU541</t>
  </si>
  <si>
    <t>541</t>
  </si>
  <si>
    <t>QV Investors Inc.</t>
  </si>
  <si>
    <t>Foreign Equity Funds</t>
  </si>
  <si>
    <t>Global Equity Index ACWI (BlackRock)</t>
  </si>
  <si>
    <t>FU876</t>
  </si>
  <si>
    <t>876</t>
  </si>
  <si>
    <t>IN107</t>
  </si>
  <si>
    <t>Global Equity</t>
  </si>
  <si>
    <t>FU707</t>
  </si>
  <si>
    <t>707</t>
  </si>
  <si>
    <t>IN008</t>
  </si>
  <si>
    <t>Global Equity Low Volatility ACWI (TD)</t>
  </si>
  <si>
    <t>FU886</t>
  </si>
  <si>
    <t>886</t>
  </si>
  <si>
    <t>IN113</t>
  </si>
  <si>
    <t>Fidelity Global Low Volatility Equity</t>
  </si>
  <si>
    <t>FU351</t>
  </si>
  <si>
    <t>351</t>
  </si>
  <si>
    <t>Global Equity (Burgundy)</t>
  </si>
  <si>
    <t>FU342</t>
  </si>
  <si>
    <t>342</t>
  </si>
  <si>
    <t>Burgundy</t>
  </si>
  <si>
    <t>Global Equity Opportunistic Value (Wellington)</t>
  </si>
  <si>
    <t>FU358</t>
  </si>
  <si>
    <t>358</t>
  </si>
  <si>
    <t>Wellington</t>
  </si>
  <si>
    <t>Climate Strategy (Wellington)</t>
  </si>
  <si>
    <t>FU945</t>
  </si>
  <si>
    <t>945</t>
  </si>
  <si>
    <t>IN097</t>
  </si>
  <si>
    <t>Global Equity Fossil Fuel Free (Jarislowsky)</t>
  </si>
  <si>
    <t>FU386</t>
  </si>
  <si>
    <t>386</t>
  </si>
  <si>
    <t>Global Sustainable Equity (Mirova)</t>
  </si>
  <si>
    <t>FU367</t>
  </si>
  <si>
    <t>Mirova</t>
  </si>
  <si>
    <t>Global Research Equity (MFS)</t>
  </si>
  <si>
    <t>FU390</t>
  </si>
  <si>
    <t>390</t>
  </si>
  <si>
    <t>Global Equity (Mawer)</t>
  </si>
  <si>
    <t>FU133</t>
  </si>
  <si>
    <t>133</t>
  </si>
  <si>
    <t>INDC133</t>
  </si>
  <si>
    <t>Mawer</t>
  </si>
  <si>
    <t>Global Equity (Walter Scott)</t>
  </si>
  <si>
    <t>FU456</t>
  </si>
  <si>
    <t>456</t>
  </si>
  <si>
    <t>Walter Scott</t>
  </si>
  <si>
    <t>Global Equity (Fiera Capital)**</t>
  </si>
  <si>
    <t>FU595</t>
  </si>
  <si>
    <t>595</t>
  </si>
  <si>
    <t>Global Sustainable Growth (Schroders)</t>
  </si>
  <si>
    <t>FU366</t>
  </si>
  <si>
    <t>Schroders</t>
  </si>
  <si>
    <t xml:space="preserve">Global Equity (PH&amp;N) </t>
  </si>
  <si>
    <t>FU724</t>
  </si>
  <si>
    <t>724</t>
  </si>
  <si>
    <t>Global Equity Growth (T. Rowe Price)</t>
  </si>
  <si>
    <t>FU641</t>
  </si>
  <si>
    <t>641</t>
  </si>
  <si>
    <t>T. Rowe Price</t>
  </si>
  <si>
    <t>Global Equity (Baillie Gifford)</t>
  </si>
  <si>
    <t>FU331</t>
  </si>
  <si>
    <t>331</t>
  </si>
  <si>
    <t>Baillie Gifford</t>
  </si>
  <si>
    <t>Global Equity Small Cap (Fisher)</t>
  </si>
  <si>
    <t>FU781</t>
  </si>
  <si>
    <t>781</t>
  </si>
  <si>
    <t>IN079</t>
  </si>
  <si>
    <t>Fisher Investments</t>
  </si>
  <si>
    <t>Global Equity Small Cap (Global Alpha)</t>
  </si>
  <si>
    <t>FU609</t>
  </si>
  <si>
    <t>609</t>
  </si>
  <si>
    <t>Global Alpha</t>
  </si>
  <si>
    <t>Global Equity Small Cap (Mawer)**</t>
  </si>
  <si>
    <t>FU130</t>
  </si>
  <si>
    <t>130</t>
  </si>
  <si>
    <t>INDC130</t>
  </si>
  <si>
    <t>International Equity Index (BlackRock)</t>
  </si>
  <si>
    <t>FU300</t>
  </si>
  <si>
    <t>300</t>
  </si>
  <si>
    <t>IN046</t>
  </si>
  <si>
    <t>International Equity</t>
  </si>
  <si>
    <t>FU706</t>
  </si>
  <si>
    <t>706</t>
  </si>
  <si>
    <t>IN002</t>
  </si>
  <si>
    <t>International Equity (Jarislowsky)</t>
  </si>
  <si>
    <t>FU483</t>
  </si>
  <si>
    <t>483</t>
  </si>
  <si>
    <t>International Equity (Mawer)</t>
  </si>
  <si>
    <t>FU131</t>
  </si>
  <si>
    <t>131</t>
  </si>
  <si>
    <t>INDC131</t>
  </si>
  <si>
    <t>International Equity (MFS)</t>
  </si>
  <si>
    <t>FU467</t>
  </si>
  <si>
    <t>467</t>
  </si>
  <si>
    <t>U.S. Equity Index (BlackRock)</t>
  </si>
  <si>
    <t>FU760</t>
  </si>
  <si>
    <t>760</t>
  </si>
  <si>
    <t>IN098</t>
  </si>
  <si>
    <t>U.S. Equity Index Non-Registered (BlackRock)</t>
  </si>
  <si>
    <t>FU895</t>
  </si>
  <si>
    <t>895</t>
  </si>
  <si>
    <t>IN014</t>
  </si>
  <si>
    <t>U.S. Dividend Growth</t>
  </si>
  <si>
    <t>FU518</t>
  </si>
  <si>
    <t>518</t>
  </si>
  <si>
    <t>U.S. Equity</t>
  </si>
  <si>
    <t>FU705</t>
  </si>
  <si>
    <t>705</t>
  </si>
  <si>
    <t>U.S. Equity (Jarislowsky)</t>
  </si>
  <si>
    <t>FU512</t>
  </si>
  <si>
    <t>512</t>
  </si>
  <si>
    <t>U.S. Equity (Mawer)</t>
  </si>
  <si>
    <t>FU132</t>
  </si>
  <si>
    <t>132</t>
  </si>
  <si>
    <t>U.S. Equity Core (MFS)</t>
  </si>
  <si>
    <t>FU513</t>
  </si>
  <si>
    <t>513</t>
  </si>
  <si>
    <t>U.S. Equity (Fiera Capital)**</t>
  </si>
  <si>
    <t>FU479</t>
  </si>
  <si>
    <t>479</t>
  </si>
  <si>
    <t>Thematic Innovation</t>
  </si>
  <si>
    <t>FU233</t>
  </si>
  <si>
    <t>233</t>
  </si>
  <si>
    <t>U.S. Large Cap Core Growth Equity (T. Rowe Price)</t>
  </si>
  <si>
    <t>FU642</t>
  </si>
  <si>
    <t>642</t>
  </si>
  <si>
    <t>Emerging Markets Equity Index (BlackRock)*</t>
  </si>
  <si>
    <t>FU898</t>
  </si>
  <si>
    <t>898</t>
  </si>
  <si>
    <t>INDC898</t>
  </si>
  <si>
    <t>Emerging Markets (Templeton)*</t>
  </si>
  <si>
    <t>FU758</t>
  </si>
  <si>
    <t>758</t>
  </si>
  <si>
    <t>IN006</t>
  </si>
  <si>
    <t>Franklin Templeton Investments Corp.</t>
  </si>
  <si>
    <t>Emerging Markets (Baillie Gifford)*</t>
  </si>
  <si>
    <t>FU332</t>
  </si>
  <si>
    <t>332</t>
  </si>
  <si>
    <t>Alternative/Specialty Funds</t>
  </si>
  <si>
    <t xml:space="preserve">Islamic All World Equity Index  (BlackRock) </t>
  </si>
  <si>
    <t>FU796</t>
  </si>
  <si>
    <t>796</t>
  </si>
  <si>
    <t xml:space="preserve">Islamic Equity Index ACWI  (BlackRock) </t>
  </si>
  <si>
    <t>IN256</t>
  </si>
  <si>
    <t>Fidelity Global Real Estate*</t>
  </si>
  <si>
    <t>FU540</t>
  </si>
  <si>
    <t>540</t>
  </si>
  <si>
    <t>IN080</t>
  </si>
  <si>
    <t>Global Infrastructure Equity Index (BlackRock)*</t>
  </si>
  <si>
    <t>FU897</t>
  </si>
  <si>
    <t>897</t>
  </si>
  <si>
    <t>IN243</t>
  </si>
  <si>
    <t>Global Infrastructure (Lazard)*</t>
  </si>
  <si>
    <t>FU757</t>
  </si>
  <si>
    <t>757</t>
  </si>
  <si>
    <t>INDC757</t>
  </si>
  <si>
    <t>Lazard Asset Management Inc.</t>
  </si>
  <si>
    <t>Commercial Mortgage (Addenda)*</t>
  </si>
  <si>
    <t>FU441</t>
  </si>
  <si>
    <t>441</t>
  </si>
  <si>
    <t>Addenda Capital</t>
  </si>
  <si>
    <t>Private Debt (TD)*</t>
  </si>
  <si>
    <t>FU442</t>
  </si>
  <si>
    <t>442</t>
  </si>
  <si>
    <t>Diversified Fixed Income Alternatives*</t>
  </si>
  <si>
    <t>FU333</t>
  </si>
  <si>
    <t>333</t>
  </si>
  <si>
    <t>INDC333</t>
  </si>
  <si>
    <t>Global Direct Real Estate - Portfolios (UBS)*</t>
  </si>
  <si>
    <t>FU152</t>
  </si>
  <si>
    <t>152</t>
  </si>
  <si>
    <t>INDC152</t>
  </si>
  <si>
    <t>UBS</t>
  </si>
  <si>
    <t>Global Direct Real Estate - 100% (UBS)*</t>
  </si>
  <si>
    <t>FU153</t>
  </si>
  <si>
    <t>153</t>
  </si>
  <si>
    <t>INDC153</t>
  </si>
  <si>
    <t>Global Direct Infrastructure - 100% (IFM)***</t>
  </si>
  <si>
    <t>FU443</t>
  </si>
  <si>
    <t>443</t>
  </si>
  <si>
    <t>IN216</t>
  </si>
  <si>
    <t>IFM Investors</t>
  </si>
  <si>
    <t>Global Direct Infrastructure - 100% (IFM)*</t>
  </si>
  <si>
    <t>Diversified Alternatives*</t>
  </si>
  <si>
    <t>FU334</t>
  </si>
  <si>
    <t>334</t>
  </si>
  <si>
    <t>INDC334</t>
  </si>
  <si>
    <t>BlackRock LifePath Index Funds</t>
  </si>
  <si>
    <t>LifePath Retirement Index I</t>
  </si>
  <si>
    <t>FU884</t>
  </si>
  <si>
    <t>884</t>
  </si>
  <si>
    <t>INL884</t>
  </si>
  <si>
    <t>LifePath 2025 Index</t>
  </si>
  <si>
    <t>FU879</t>
  </si>
  <si>
    <t>879</t>
  </si>
  <si>
    <t>INL879</t>
  </si>
  <si>
    <t>LifePath 2030 Index</t>
  </si>
  <si>
    <t>FU880</t>
  </si>
  <si>
    <t>880</t>
  </si>
  <si>
    <t>INL880</t>
  </si>
  <si>
    <t>LifePath 2035 Index</t>
  </si>
  <si>
    <t>FU881</t>
  </si>
  <si>
    <t>881</t>
  </si>
  <si>
    <t>INL881</t>
  </si>
  <si>
    <t>LifePath 2040 Index</t>
  </si>
  <si>
    <t>FU882</t>
  </si>
  <si>
    <t>882</t>
  </si>
  <si>
    <t>INL882</t>
  </si>
  <si>
    <t>LifePath 2045 Index</t>
  </si>
  <si>
    <t>FU883</t>
  </si>
  <si>
    <t>883</t>
  </si>
  <si>
    <t>INL883</t>
  </si>
  <si>
    <t>LifePath 2050 Index</t>
  </si>
  <si>
    <t>FU894</t>
  </si>
  <si>
    <t>894</t>
  </si>
  <si>
    <t>INL894</t>
  </si>
  <si>
    <t>LifePath 2055 Index</t>
  </si>
  <si>
    <t>FU912</t>
  </si>
  <si>
    <t>912</t>
  </si>
  <si>
    <t>INL912</t>
  </si>
  <si>
    <t>LifePath 2060 Index</t>
  </si>
  <si>
    <t>FU927</t>
  </si>
  <si>
    <t>927</t>
  </si>
  <si>
    <t>INL927</t>
  </si>
  <si>
    <t>LifePath 2065 Index</t>
  </si>
  <si>
    <t>FU949</t>
  </si>
  <si>
    <t>949</t>
  </si>
  <si>
    <t>INL949</t>
  </si>
  <si>
    <t>Fidelity ClearPath Funds</t>
  </si>
  <si>
    <t>ClearPath Income</t>
  </si>
  <si>
    <t>FU411</t>
  </si>
  <si>
    <t>411</t>
  </si>
  <si>
    <t>INL411</t>
  </si>
  <si>
    <t>ClearPath 2020</t>
  </si>
  <si>
    <t>FU412</t>
  </si>
  <si>
    <t>412</t>
  </si>
  <si>
    <t>INL412</t>
  </si>
  <si>
    <t>ClearPath 2025</t>
  </si>
  <si>
    <t>FU413</t>
  </si>
  <si>
    <t>413</t>
  </si>
  <si>
    <t>INL413</t>
  </si>
  <si>
    <t>ClearPath 2030</t>
  </si>
  <si>
    <t>FU414</t>
  </si>
  <si>
    <t>414</t>
  </si>
  <si>
    <t>INL414</t>
  </si>
  <si>
    <t>ClearPath 2035</t>
  </si>
  <si>
    <t>FU415</t>
  </si>
  <si>
    <t>415</t>
  </si>
  <si>
    <t>INL415</t>
  </si>
  <si>
    <t>ClearPath 2040</t>
  </si>
  <si>
    <t>FU416</t>
  </si>
  <si>
    <t>416</t>
  </si>
  <si>
    <t>INL416</t>
  </si>
  <si>
    <t>ClearPath 2045</t>
  </si>
  <si>
    <t>FU417</t>
  </si>
  <si>
    <t>417</t>
  </si>
  <si>
    <t>INL417</t>
  </si>
  <si>
    <t>ClearPath 2050</t>
  </si>
  <si>
    <t>FU418</t>
  </si>
  <si>
    <t>418</t>
  </si>
  <si>
    <t>INL418</t>
  </si>
  <si>
    <t>ClearPath 2055</t>
  </si>
  <si>
    <t>FU419</t>
  </si>
  <si>
    <t>419</t>
  </si>
  <si>
    <t>INL419</t>
  </si>
  <si>
    <t>ClearPath 2055 Portfolio (Fidelity)</t>
  </si>
  <si>
    <t>ClearPath 2060</t>
  </si>
  <si>
    <t>FU721</t>
  </si>
  <si>
    <t>721</t>
  </si>
  <si>
    <t>INL721</t>
  </si>
  <si>
    <t>ClearPath 2065</t>
  </si>
  <si>
    <t>FU720</t>
  </si>
  <si>
    <t>INL720</t>
  </si>
  <si>
    <t>* Restrictions apply.</t>
  </si>
  <si>
    <t>** Closed to new clients.</t>
  </si>
  <si>
    <t>*** Restrictions apply. The frequency of the fund valuation is quarterly. The returns appear on the fund page available on request.</t>
  </si>
  <si>
    <t>Annualized ATTITUDE Portfolio Returns as at December 31, 2024</t>
  </si>
  <si>
    <t>Portfolio</t>
  </si>
  <si>
    <t>Portfolio Code</t>
  </si>
  <si>
    <t>Index Code</t>
  </si>
  <si>
    <t>Conservative</t>
  </si>
  <si>
    <t>Conservative - Attitude 2006-2010</t>
  </si>
  <si>
    <t>P9000</t>
  </si>
  <si>
    <t>9000</t>
  </si>
  <si>
    <t>INP9000</t>
  </si>
  <si>
    <t>Conservative - Attitude 2011-2015</t>
  </si>
  <si>
    <t>P9546</t>
  </si>
  <si>
    <t>9546</t>
  </si>
  <si>
    <t>INP9546</t>
  </si>
  <si>
    <t>Conservative - Attitude 2016-2020</t>
  </si>
  <si>
    <t>P9001</t>
  </si>
  <si>
    <t>9001</t>
  </si>
  <si>
    <t>INP9001</t>
  </si>
  <si>
    <t>Conservative - Attitude 2021-2025</t>
  </si>
  <si>
    <t>P9547</t>
  </si>
  <si>
    <t>9547</t>
  </si>
  <si>
    <t>INP9547</t>
  </si>
  <si>
    <t>Conservative - Attitude 2026-2030</t>
  </si>
  <si>
    <t>P9002</t>
  </si>
  <si>
    <t>9002</t>
  </si>
  <si>
    <t>INP9002</t>
  </si>
  <si>
    <t>Conservative - Attitude 2031-2035</t>
  </si>
  <si>
    <t>P9548</t>
  </si>
  <si>
    <t>9548</t>
  </si>
  <si>
    <t>INP9548</t>
  </si>
  <si>
    <t>Conservative - Attitude 2036-2040</t>
  </si>
  <si>
    <t>P9003</t>
  </si>
  <si>
    <t>9003</t>
  </si>
  <si>
    <t>INP9003</t>
  </si>
  <si>
    <t>Conservative - Attitude 2041-2045</t>
  </si>
  <si>
    <t>P9549</t>
  </si>
  <si>
    <t>9549</t>
  </si>
  <si>
    <t>INP9549</t>
  </si>
  <si>
    <t>Conservative - Attitude 2046-2050</t>
  </si>
  <si>
    <t>P9004</t>
  </si>
  <si>
    <t>9004</t>
  </si>
  <si>
    <t>INP9004</t>
  </si>
  <si>
    <t>Conservative - Attitude 2051-2055</t>
  </si>
  <si>
    <t>P9550</t>
  </si>
  <si>
    <t>9550</t>
  </si>
  <si>
    <t>INP9550</t>
  </si>
  <si>
    <t>Conservative - Attitude 2056-2060</t>
  </si>
  <si>
    <t>P9339</t>
  </si>
  <si>
    <t>9339</t>
  </si>
  <si>
    <t>INP9339</t>
  </si>
  <si>
    <t>Conservative - Attitude 2061-2065</t>
  </si>
  <si>
    <t>PA005</t>
  </si>
  <si>
    <t>A005</t>
  </si>
  <si>
    <t>INPA005</t>
  </si>
  <si>
    <t>Conservative - Attitude 2066-2070</t>
  </si>
  <si>
    <t>PA134</t>
  </si>
  <si>
    <t>A134</t>
  </si>
  <si>
    <t>INPA134</t>
  </si>
  <si>
    <t>Moderate</t>
  </si>
  <si>
    <t>Moderate - Attitude 2006-2010</t>
  </si>
  <si>
    <t>P9005</t>
  </si>
  <si>
    <t>9005</t>
  </si>
  <si>
    <t>INP9005</t>
  </si>
  <si>
    <t>Moderate - Attitude 2011-2015</t>
  </si>
  <si>
    <t>P9553</t>
  </si>
  <si>
    <t>9553</t>
  </si>
  <si>
    <t>INP9553</t>
  </si>
  <si>
    <t>Moderate - Attitude 2016-2020</t>
  </si>
  <si>
    <t>P9006</t>
  </si>
  <si>
    <t>9006</t>
  </si>
  <si>
    <t>INP9006</t>
  </si>
  <si>
    <t>Moderate - Attitude 2021-2025</t>
  </si>
  <si>
    <t>P9554</t>
  </si>
  <si>
    <t>9554</t>
  </si>
  <si>
    <t>INP9554</t>
  </si>
  <si>
    <t>Moderate - Attitude 2026-2030</t>
  </si>
  <si>
    <t>P9007</t>
  </si>
  <si>
    <t>9007</t>
  </si>
  <si>
    <t>INP9007</t>
  </si>
  <si>
    <t>Moderate - Attitude 2031-2035</t>
  </si>
  <si>
    <t>P9555</t>
  </si>
  <si>
    <t>9555</t>
  </si>
  <si>
    <t>INP9555</t>
  </si>
  <si>
    <t>Moderate - Attitude 2036-2040</t>
  </si>
  <si>
    <t>P9008</t>
  </si>
  <si>
    <t>9008</t>
  </si>
  <si>
    <t>INP9008</t>
  </si>
  <si>
    <t>Moderate - Attitude 2041-2045</t>
  </si>
  <si>
    <t>P9556</t>
  </si>
  <si>
    <t>9556</t>
  </si>
  <si>
    <t>INP9556</t>
  </si>
  <si>
    <t>Moderate - Attitude 2046-2050</t>
  </si>
  <si>
    <t>P9009</t>
  </si>
  <si>
    <t>9009</t>
  </si>
  <si>
    <t>INP9009</t>
  </si>
  <si>
    <t>Moderate - Attitude 2051-2055</t>
  </si>
  <si>
    <t>P9557</t>
  </si>
  <si>
    <t>9557</t>
  </si>
  <si>
    <t>INP9557</t>
  </si>
  <si>
    <t>Moderate - Attitude 2056-2060</t>
  </si>
  <si>
    <t>P9340</t>
  </si>
  <si>
    <t>9340</t>
  </si>
  <si>
    <t>INP9340</t>
  </si>
  <si>
    <t>Moderate - Attitude 2061-2065</t>
  </si>
  <si>
    <t>PA004</t>
  </si>
  <si>
    <t>A004</t>
  </si>
  <si>
    <t>INPA004</t>
  </si>
  <si>
    <t>Moderate - Attitude 2066-2070</t>
  </si>
  <si>
    <t>PA133</t>
  </si>
  <si>
    <t>A133</t>
  </si>
  <si>
    <t>INPA133</t>
  </si>
  <si>
    <t>Balanced</t>
  </si>
  <si>
    <t>Balanced - Attitude 2006-2010</t>
  </si>
  <si>
    <t>P9010</t>
  </si>
  <si>
    <t>9010</t>
  </si>
  <si>
    <t>INP9010</t>
  </si>
  <si>
    <t>Balanced - Attitude 2011-2015</t>
  </si>
  <si>
    <t>P9560</t>
  </si>
  <si>
    <t>9560</t>
  </si>
  <si>
    <t>INP9560</t>
  </si>
  <si>
    <t>Balanced - Attitude 2016-2020</t>
  </si>
  <si>
    <t>P9011</t>
  </si>
  <si>
    <t>9011</t>
  </si>
  <si>
    <t>INP9011</t>
  </si>
  <si>
    <t>Balanced - Attitude 2021-2025</t>
  </si>
  <si>
    <t>P9561</t>
  </si>
  <si>
    <t>9561</t>
  </si>
  <si>
    <t>INP9561</t>
  </si>
  <si>
    <t>Balanced - Attitude 2026-2030</t>
  </si>
  <si>
    <t>P9012</t>
  </si>
  <si>
    <t>9012</t>
  </si>
  <si>
    <t>INP9012</t>
  </si>
  <si>
    <t>Balanced - Attitude 2031-2035</t>
  </si>
  <si>
    <t>P9562</t>
  </si>
  <si>
    <t>9562</t>
  </si>
  <si>
    <t>INP9562</t>
  </si>
  <si>
    <t>Balanced - Attitude 2036-2040</t>
  </si>
  <si>
    <t>P9013</t>
  </si>
  <si>
    <t>9013</t>
  </si>
  <si>
    <t>INP9013</t>
  </si>
  <si>
    <t>Balanced - Attitude 2041-2045</t>
  </si>
  <si>
    <t>P9563</t>
  </si>
  <si>
    <t>9563</t>
  </si>
  <si>
    <t>INP9563</t>
  </si>
  <si>
    <t>Balanced - Attitude 2046-2050</t>
  </si>
  <si>
    <t>P9014</t>
  </si>
  <si>
    <t>9014</t>
  </si>
  <si>
    <t>INP9014</t>
  </si>
  <si>
    <t>Balanced - Attitude 2051-2055</t>
  </si>
  <si>
    <t>P9564</t>
  </si>
  <si>
    <t>9564</t>
  </si>
  <si>
    <t>INP9564</t>
  </si>
  <si>
    <t>Balanced - Attitude 2056-2060</t>
  </si>
  <si>
    <t>P9341</t>
  </si>
  <si>
    <t>9341</t>
  </si>
  <si>
    <t>INP9341</t>
  </si>
  <si>
    <t>Balanced - Attitude 2061-2065</t>
  </si>
  <si>
    <t>PA003</t>
  </si>
  <si>
    <t>A003</t>
  </si>
  <si>
    <t>INPA003</t>
  </si>
  <si>
    <t>Balanced - Attitude 2066-2070</t>
  </si>
  <si>
    <t>PA132</t>
  </si>
  <si>
    <t>A132</t>
  </si>
  <si>
    <t>INPA132</t>
  </si>
  <si>
    <t>Growth</t>
  </si>
  <si>
    <t>Growth - Attitude 2006-2010</t>
  </si>
  <si>
    <t>P9015</t>
  </si>
  <si>
    <t>9015</t>
  </si>
  <si>
    <t>INP9015</t>
  </si>
  <si>
    <t>Growth - Attitude 2011-2015</t>
  </si>
  <si>
    <t>P9567</t>
  </si>
  <si>
    <t>9567</t>
  </si>
  <si>
    <t>INP9567</t>
  </si>
  <si>
    <t>Growth - Attitude 2016-2020</t>
  </si>
  <si>
    <t>P9016</t>
  </si>
  <si>
    <t>9016</t>
  </si>
  <si>
    <t>INP9016</t>
  </si>
  <si>
    <t>Growth - Attitude 2021-2025</t>
  </si>
  <si>
    <t>P9568</t>
  </si>
  <si>
    <t>9568</t>
  </si>
  <si>
    <t>INP9568</t>
  </si>
  <si>
    <t>Growth - Attitude 2026-2030</t>
  </si>
  <si>
    <t>P9017</t>
  </si>
  <si>
    <t>9017</t>
  </si>
  <si>
    <t>INP9017</t>
  </si>
  <si>
    <t>Growth - Attitude 2031-2035</t>
  </si>
  <si>
    <t>P9569</t>
  </si>
  <si>
    <t>9569</t>
  </si>
  <si>
    <t>INP9569</t>
  </si>
  <si>
    <t>Growth - Attitude 2036-2040</t>
  </si>
  <si>
    <t>P9018</t>
  </si>
  <si>
    <t>9018</t>
  </si>
  <si>
    <t>INP9018</t>
  </si>
  <si>
    <t>Growth - Attitude 2041-2045</t>
  </si>
  <si>
    <t>P9570</t>
  </si>
  <si>
    <t>9570</t>
  </si>
  <si>
    <t>INP9570</t>
  </si>
  <si>
    <t>Growth - Attitude 2046-2050</t>
  </si>
  <si>
    <t>P9019</t>
  </si>
  <si>
    <t>9019</t>
  </si>
  <si>
    <t>INP9019</t>
  </si>
  <si>
    <t>Growth - Attitude 2051-2055</t>
  </si>
  <si>
    <t>P9571</t>
  </si>
  <si>
    <t>9571</t>
  </si>
  <si>
    <t>INP9571</t>
  </si>
  <si>
    <t>Growth - Attitude 2056-2060</t>
  </si>
  <si>
    <t>P9342</t>
  </si>
  <si>
    <t>9342</t>
  </si>
  <si>
    <t>INP9342</t>
  </si>
  <si>
    <t>Growth - Attitude 2061-2065</t>
  </si>
  <si>
    <t>PA002</t>
  </si>
  <si>
    <t>A002</t>
  </si>
  <si>
    <t>INPA002</t>
  </si>
  <si>
    <t>Growth - Attitude 2066-2070</t>
  </si>
  <si>
    <t>PA131</t>
  </si>
  <si>
    <t>A131</t>
  </si>
  <si>
    <t>INPA131</t>
  </si>
  <si>
    <t>Aggressive</t>
  </si>
  <si>
    <t>Aggressive - Attitude 2006-2010</t>
  </si>
  <si>
    <t>P9020</t>
  </si>
  <si>
    <t>9020</t>
  </si>
  <si>
    <t>INP9020</t>
  </si>
  <si>
    <t>Aggressive - Attitude 2011-2015</t>
  </si>
  <si>
    <t>P9574</t>
  </si>
  <si>
    <t>9574</t>
  </si>
  <si>
    <t>INP9574</t>
  </si>
  <si>
    <t>Aggressive - Attitude 2016-2020</t>
  </si>
  <si>
    <t>P9021</t>
  </si>
  <si>
    <t>9021</t>
  </si>
  <si>
    <t>INP9021</t>
  </si>
  <si>
    <t>Aggressive - Attitude 2021-2025</t>
  </si>
  <si>
    <t>P9575</t>
  </si>
  <si>
    <t>9575</t>
  </si>
  <si>
    <t>INP9575</t>
  </si>
  <si>
    <t>Aggressive - Attitude 2026-2030</t>
  </si>
  <si>
    <t>P9022</t>
  </si>
  <si>
    <t>9022</t>
  </si>
  <si>
    <t>INP9022</t>
  </si>
  <si>
    <t>Aggressive - Attitude 2031-2035</t>
  </si>
  <si>
    <t>P9576</t>
  </si>
  <si>
    <t>9576</t>
  </si>
  <si>
    <t>INP9576</t>
  </si>
  <si>
    <t>Aggressive - Attitude 2036-2040</t>
  </si>
  <si>
    <t>P9023</t>
  </si>
  <si>
    <t>9023</t>
  </si>
  <si>
    <t>INP9023</t>
  </si>
  <si>
    <t>Aggressive - Attitude 2041-2045</t>
  </si>
  <si>
    <t>P9577</t>
  </si>
  <si>
    <t>9577</t>
  </si>
  <si>
    <t>INP9577</t>
  </si>
  <si>
    <t>Aggressive - Attitude 2046-2050</t>
  </si>
  <si>
    <t>P9024</t>
  </si>
  <si>
    <t>9024</t>
  </si>
  <si>
    <t>INP9024</t>
  </si>
  <si>
    <t>Aggressive - Attitude 2051-2055</t>
  </si>
  <si>
    <t>P9578</t>
  </si>
  <si>
    <t>9578</t>
  </si>
  <si>
    <t>INP9578</t>
  </si>
  <si>
    <t>Aggressive - Attitude 2056-2060</t>
  </si>
  <si>
    <t>P9343</t>
  </si>
  <si>
    <t>9343</t>
  </si>
  <si>
    <t>INP9343</t>
  </si>
  <si>
    <t>Aggressive - Attitude 2061-2065</t>
  </si>
  <si>
    <t>PA001</t>
  </si>
  <si>
    <t>A001</t>
  </si>
  <si>
    <t>INPA001</t>
  </si>
  <si>
    <t>Aggressive - Attitude 2066-2070</t>
  </si>
  <si>
    <t>PA130</t>
  </si>
  <si>
    <t>A130</t>
  </si>
  <si>
    <t>INPA130</t>
  </si>
  <si>
    <t>Some portfolio returns are simulated as if they were in effect during the periods shown above.</t>
  </si>
  <si>
    <t>Fund / Portfolio Benchmarking Tool</t>
  </si>
  <si>
    <t>Enter fund code</t>
  </si>
  <si>
    <t>Fund or portfolio</t>
  </si>
  <si>
    <t>Fund or portfolio data</t>
  </si>
  <si>
    <t>Date of inception:</t>
  </si>
  <si>
    <t>Fund or portfolio manager</t>
  </si>
  <si>
    <t>Return since inception:</t>
  </si>
  <si>
    <t>Assets:</t>
  </si>
  <si>
    <t>DIFFERENCE</t>
  </si>
  <si>
    <t>* Restrictions apply</t>
  </si>
  <si>
    <t>** Not available to new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</si>
</sst>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[$-409]mmmm\ d\,\ yyyy;@"/>
    <numFmt numFmtId="166" formatCode="&quot;Annualized Fund Returns as at &quot;[$-409]mmmm\ d\,\ yyyy;@"/>
    <numFmt numFmtId="167" formatCode="yyyy/mm/dd;@"/>
    <numFmt numFmtId="168" formatCode="#,##0.0"/>
    <numFmt numFmtId="169" formatCode="#,##0.000"/>
    <numFmt numFmtId="170" formatCode="&quot;Annualized ATTITUDE Portfolio Returns as at &quot;[$-409]mmmm\ d\,\ yyyy;@"/>
    <numFmt numFmtId="171" formatCode="0.00&quot;%&quot;"/>
    <numFmt numFmtId="172" formatCode="[&gt;999][$$-409]#\,##0.0&quot;M&quot;;[&lt;=999][$$-409]###0.0&quot;M&quot;"/>
  </numFmts>
  <fonts count="35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rgb="FFFF585D"/>
      <name val="Calibri"/>
      <family val="2"/>
    </font>
    <font>
      <b/>
      <sz val="18"/>
      <color rgb="FFFF585D"/>
      <name val="Calibri"/>
      <family val="2"/>
    </font>
    <font>
      <sz val="11"/>
      <name val="Aptos Narrow"/>
      <family val="2"/>
      <scheme val="minor"/>
    </font>
    <font>
      <sz val="10"/>
      <color theme="0"/>
      <name val="Arial"/>
      <family val="2"/>
    </font>
    <font>
      <b/>
      <sz val="16"/>
      <color rgb="FFFF585D"/>
      <name val="Calibri"/>
      <family val="2"/>
    </font>
    <font>
      <b/>
      <sz val="12"/>
      <color rgb="FF003EA5"/>
      <name val="Aptos Narrow"/>
      <family val="2"/>
      <scheme val="minor"/>
    </font>
    <font>
      <b/>
      <sz val="12"/>
      <color rgb="FFC3D7EE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3EA5"/>
      <name val="Calibri"/>
      <family val="2"/>
    </font>
    <font>
      <b/>
      <sz val="11"/>
      <color rgb="FF003EA5"/>
      <name val="Aptos Narrow"/>
      <family val="2"/>
      <scheme val="minor"/>
    </font>
    <font>
      <u/>
      <sz val="8.5"/>
      <color theme="10"/>
      <name val="Arial"/>
      <family val="2"/>
    </font>
    <font>
      <u/>
      <sz val="11"/>
      <color rgb="FF0000FF"/>
      <name val="Calibri"/>
      <family val="2"/>
    </font>
    <font>
      <sz val="11"/>
      <color theme="10"/>
      <name val="Aptos Narrow"/>
      <family val="2"/>
      <scheme val="minor"/>
    </font>
    <font>
      <sz val="9"/>
      <name val="Aptos Narrow"/>
      <family val="2"/>
      <scheme val="minor"/>
    </font>
    <font>
      <b/>
      <sz val="20"/>
      <color rgb="FFFF585D"/>
      <name val="Aptos Narrow"/>
      <family val="2"/>
      <scheme val="minor"/>
    </font>
    <font>
      <b/>
      <sz val="16"/>
      <color rgb="FFFF585D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3EA5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u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rgb="FFFF585D"/>
      <name val="Aptos Narrow"/>
      <family val="2"/>
      <scheme val="minor"/>
    </font>
    <font>
      <b/>
      <sz val="16"/>
      <color rgb="FFFF585D"/>
      <name val="Arial"/>
      <family val="2"/>
    </font>
    <font>
      <sz val="14"/>
      <name val="Aptos Narrow"/>
      <family val="2"/>
      <scheme val="minor"/>
    </font>
    <font>
      <sz val="16"/>
      <name val="Aptos Narrow"/>
      <family val="2"/>
      <scheme val="minor"/>
    </font>
    <font>
      <b/>
      <sz val="12"/>
      <color rgb="FFFF585D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FF0F1"/>
        <bgColor indexed="64"/>
      </patternFill>
    </fill>
    <fill>
      <patternFill patternType="solid">
        <fgColor rgb="FFEFF0F1"/>
        <bgColor auto="1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FF1F3"/>
        <bgColor auto="1"/>
      </patternFill>
    </fill>
    <fill>
      <patternFill patternType="solid">
        <fgColor rgb="FF003EA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1F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rgb="FF003EA5"/>
      </right>
      <top style="thin">
        <color indexed="64"/>
      </top>
      <bottom/>
      <diagonal/>
    </border>
    <border>
      <left style="thin">
        <color rgb="FF003EA5"/>
      </left>
      <right style="thin">
        <color rgb="FF003EA5"/>
      </right>
      <top style="thin">
        <color indexed="64"/>
      </top>
      <bottom/>
      <diagonal/>
    </border>
    <border>
      <left style="thin">
        <color rgb="FF003EA5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3EA5"/>
      </right>
      <top style="thin">
        <color indexed="64"/>
      </top>
      <bottom/>
      <diagonal/>
    </border>
    <border>
      <left style="thin">
        <color rgb="FF003EA5"/>
      </left>
      <right style="thin">
        <color rgb="FF003EA5"/>
      </right>
      <top style="thin">
        <color indexed="64"/>
      </top>
      <bottom style="thin">
        <color rgb="FF003EA5"/>
      </bottom>
      <diagonal/>
    </border>
    <border>
      <left style="thin">
        <color rgb="FF003EA5"/>
      </left>
      <right style="thick">
        <color rgb="FF003EA5"/>
      </right>
      <top style="thin">
        <color indexed="64"/>
      </top>
      <bottom style="thin">
        <color rgb="FF003EA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3EA5"/>
      </right>
      <top/>
      <bottom style="thin">
        <color indexed="64"/>
      </bottom>
      <diagonal/>
    </border>
    <border>
      <left style="thin">
        <color rgb="FF003EA5"/>
      </left>
      <right style="thin">
        <color rgb="FF003EA5"/>
      </right>
      <top/>
      <bottom style="thin">
        <color indexed="64"/>
      </bottom>
      <diagonal/>
    </border>
    <border>
      <left style="thin">
        <color rgb="FF003EA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3EA5"/>
      </right>
      <top/>
      <bottom style="thin">
        <color indexed="64"/>
      </bottom>
      <diagonal/>
    </border>
    <border>
      <left style="thin">
        <color rgb="FF003EA5"/>
      </left>
      <right style="thin">
        <color rgb="FF003EA5"/>
      </right>
      <top style="thin">
        <color rgb="FF003EA5"/>
      </top>
      <bottom style="thin">
        <color indexed="64"/>
      </bottom>
      <diagonal/>
    </border>
    <border>
      <left style="thin">
        <color rgb="FF003EA5"/>
      </left>
      <right style="thick">
        <color rgb="FF003EA5"/>
      </right>
      <top style="thin">
        <color rgb="FF003EA5"/>
      </top>
      <bottom style="thin">
        <color indexed="64"/>
      </bottom>
      <diagonal/>
    </border>
    <border>
      <left style="thick">
        <color rgb="FF003EA5"/>
      </left>
      <right style="thin">
        <color rgb="FF003EA5"/>
      </right>
      <top style="thin">
        <color rgb="FF003EA5"/>
      </top>
      <bottom style="thin">
        <color indexed="64"/>
      </bottom>
      <diagonal/>
    </border>
    <border>
      <left style="thin">
        <color rgb="FF003EA5"/>
      </left>
      <right style="thick">
        <color rgb="FF003EA5"/>
      </right>
      <top style="thin">
        <color indexed="64"/>
      </top>
      <bottom/>
      <diagonal/>
    </border>
    <border>
      <left style="thin">
        <color indexed="64"/>
      </left>
      <right style="thin">
        <color rgb="FF003EA5"/>
      </right>
      <top/>
      <bottom/>
      <diagonal/>
    </border>
    <border>
      <left style="thin">
        <color rgb="FF003EA5"/>
      </left>
      <right style="thin">
        <color rgb="FF003EA5"/>
      </right>
      <top/>
      <bottom/>
      <diagonal/>
    </border>
    <border>
      <left style="thin">
        <color rgb="FF003EA5"/>
      </left>
      <right style="thick">
        <color rgb="FF003EA5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EA5"/>
      </left>
      <right style="thin">
        <color rgb="FF003EA5"/>
      </right>
      <top/>
      <bottom style="thick">
        <color rgb="FF003EA5"/>
      </bottom>
      <diagonal/>
    </border>
    <border>
      <left style="thin">
        <color rgb="FF003EA5"/>
      </left>
      <right/>
      <top style="thin">
        <color rgb="FF003EA5"/>
      </top>
      <bottom/>
      <diagonal/>
    </border>
    <border>
      <left/>
      <right/>
      <top style="thin">
        <color rgb="FF003EA5"/>
      </top>
      <bottom/>
      <diagonal/>
    </border>
    <border>
      <left/>
      <right style="thin">
        <color rgb="FF003EA5"/>
      </right>
      <top style="thin">
        <color rgb="FF003EA5"/>
      </top>
      <bottom/>
      <diagonal/>
    </border>
    <border>
      <left style="thin">
        <color rgb="FF003EA5"/>
      </left>
      <right/>
      <top/>
      <bottom/>
      <diagonal/>
    </border>
    <border>
      <left/>
      <right/>
      <top/>
      <bottom style="thin">
        <color rgb="FF003EA5"/>
      </bottom>
      <diagonal/>
    </border>
    <border>
      <left style="thin">
        <color rgb="FF003EA5"/>
      </left>
      <right/>
      <top style="thin">
        <color rgb="FF003EA5"/>
      </top>
      <bottom style="thin">
        <color rgb="FF003EA5"/>
      </bottom>
      <diagonal/>
    </border>
    <border>
      <left/>
      <right/>
      <top style="thin">
        <color rgb="FF003EA5"/>
      </top>
      <bottom style="thin">
        <color rgb="FF003EA5"/>
      </bottom>
      <diagonal/>
    </border>
    <border>
      <left/>
      <right style="thin">
        <color rgb="FF003EA5"/>
      </right>
      <top style="thin">
        <color rgb="FF003EA5"/>
      </top>
      <bottom style="thin">
        <color rgb="FF003EA5"/>
      </bottom>
      <diagonal/>
    </border>
    <border>
      <left style="thin">
        <color rgb="FF003EA5"/>
      </left>
      <right style="thin">
        <color rgb="FF003EA5"/>
      </right>
      <top style="thin">
        <color rgb="FF003EA5"/>
      </top>
      <bottom style="thin">
        <color rgb="FF003EA5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3EA5"/>
      </left>
      <right style="thin">
        <color rgb="FF003EA5"/>
      </right>
      <top style="thin">
        <color rgb="FF003EA5"/>
      </top>
      <bottom/>
      <diagonal/>
    </border>
    <border>
      <left style="thin">
        <color rgb="FF003EA5"/>
      </left>
      <right style="thin">
        <color rgb="FF003EA5"/>
      </right>
      <top/>
      <bottom style="thin">
        <color rgb="FF003EA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163">
    <xf numFmtId="0" fontId="0" fillId="0" borderId="0" xfId="0"/>
    <xf numFmtId="166" fontId="7" fillId="3" borderId="2" xfId="0" applyNumberFormat="1" applyFont="1" applyFill="1" applyBorder="1" applyAlignment="1">
      <alignment vertical="center"/>
    </xf>
    <xf numFmtId="0" fontId="10" fillId="0" borderId="0" xfId="0" applyFont="1"/>
    <xf numFmtId="167" fontId="11" fillId="0" borderId="0" xfId="0" applyNumberFormat="1" applyFont="1"/>
    <xf numFmtId="166" fontId="7" fillId="3" borderId="10" xfId="0" applyNumberFormat="1" applyFont="1" applyFill="1" applyBorder="1" applyAlignment="1">
      <alignment vertical="center"/>
    </xf>
    <xf numFmtId="0" fontId="13" fillId="5" borderId="1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 indent="1"/>
    </xf>
    <xf numFmtId="0" fontId="13" fillId="5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 indent="1"/>
    </xf>
    <xf numFmtId="0" fontId="15" fillId="6" borderId="19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vertical="center"/>
    </xf>
    <xf numFmtId="0" fontId="16" fillId="6" borderId="19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4" fillId="7" borderId="18" xfId="2" applyFont="1" applyFill="1" applyBorder="1" applyAlignment="1" applyProtection="1">
      <alignment horizontal="left" indent="1"/>
    </xf>
    <xf numFmtId="0" fontId="10" fillId="7" borderId="19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left" vertical="center" indent="1"/>
    </xf>
    <xf numFmtId="14" fontId="10" fillId="7" borderId="19" xfId="0" applyNumberFormat="1" applyFont="1" applyFill="1" applyBorder="1" applyAlignment="1">
      <alignment horizontal="center"/>
    </xf>
    <xf numFmtId="168" fontId="10" fillId="7" borderId="19" xfId="1" applyNumberFormat="1" applyFont="1" applyFill="1" applyBorder="1" applyAlignment="1">
      <alignment horizontal="right" indent="2"/>
    </xf>
    <xf numFmtId="10" fontId="10" fillId="7" borderId="19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4" fontId="16" fillId="6" borderId="19" xfId="0" applyNumberFormat="1" applyFont="1" applyFill="1" applyBorder="1" applyAlignment="1">
      <alignment horizontal="center" vertical="center"/>
    </xf>
    <xf numFmtId="10" fontId="17" fillId="6" borderId="19" xfId="0" applyNumberFormat="1" applyFont="1" applyFill="1" applyBorder="1" applyAlignment="1">
      <alignment horizontal="center" vertical="center"/>
    </xf>
    <xf numFmtId="10" fontId="17" fillId="6" borderId="20" xfId="0" applyNumberFormat="1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/>
    </xf>
    <xf numFmtId="0" fontId="19" fillId="8" borderId="18" xfId="2" applyFont="1" applyFill="1" applyBorder="1" applyAlignment="1" applyProtection="1">
      <alignment horizontal="left" indent="1"/>
    </xf>
    <xf numFmtId="0" fontId="4" fillId="0" borderId="0" xfId="2" applyFont="1" applyAlignment="1" applyProtection="1">
      <alignment horizontal="left" vertical="center" indent="1"/>
    </xf>
    <xf numFmtId="0" fontId="10" fillId="0" borderId="21" xfId="0" applyFont="1" applyBorder="1" applyAlignment="1">
      <alignment horizontal="center"/>
    </xf>
    <xf numFmtId="0" fontId="20" fillId="7" borderId="18" xfId="2" applyFont="1" applyFill="1" applyBorder="1" applyAlignment="1" applyProtection="1">
      <alignment horizontal="left" indent="1"/>
    </xf>
    <xf numFmtId="0" fontId="4" fillId="7" borderId="21" xfId="2" applyFont="1" applyFill="1" applyBorder="1" applyAlignment="1" applyProtection="1">
      <alignment horizontal="left" indent="1"/>
    </xf>
    <xf numFmtId="0" fontId="10" fillId="0" borderId="19" xfId="0" applyFont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21" fillId="0" borderId="0" xfId="0" applyFont="1" applyAlignment="1">
      <alignment horizontal="left" indent="1"/>
    </xf>
    <xf numFmtId="168" fontId="0" fillId="0" borderId="0" xfId="0" applyNumberFormat="1"/>
    <xf numFmtId="169" fontId="0" fillId="0" borderId="0" xfId="0" applyNumberFormat="1"/>
    <xf numFmtId="0" fontId="18" fillId="0" borderId="0" xfId="2" applyAlignment="1" applyProtection="1"/>
    <xf numFmtId="165" fontId="6" fillId="2" borderId="23" xfId="0" applyNumberFormat="1" applyFont="1" applyFill="1" applyBorder="1" applyAlignment="1">
      <alignment vertical="center"/>
    </xf>
    <xf numFmtId="165" fontId="6" fillId="2" borderId="24" xfId="0" applyNumberFormat="1" applyFont="1" applyFill="1" applyBorder="1" applyAlignment="1">
      <alignment horizontal="center" vertical="center"/>
    </xf>
    <xf numFmtId="0" fontId="1" fillId="0" borderId="0" xfId="3"/>
    <xf numFmtId="165" fontId="6" fillId="2" borderId="26" xfId="0" applyNumberFormat="1" applyFont="1" applyFill="1" applyBorder="1" applyAlignment="1">
      <alignment vertical="center"/>
    </xf>
    <xf numFmtId="165" fontId="6" fillId="2" borderId="27" xfId="0" applyNumberFormat="1" applyFont="1" applyFill="1" applyBorder="1" applyAlignment="1">
      <alignment horizontal="center" vertical="center"/>
    </xf>
    <xf numFmtId="0" fontId="12" fillId="2" borderId="28" xfId="3" applyFont="1" applyFill="1" applyBorder="1" applyAlignment="1">
      <alignment vertical="center"/>
    </xf>
    <xf numFmtId="0" fontId="12" fillId="2" borderId="29" xfId="3" applyFont="1" applyFill="1" applyBorder="1" applyAlignment="1">
      <alignment vertical="center"/>
    </xf>
    <xf numFmtId="0" fontId="13" fillId="5" borderId="31" xfId="3" applyFont="1" applyFill="1" applyBorder="1" applyAlignment="1">
      <alignment horizontal="left" vertical="center" indent="1"/>
    </xf>
    <xf numFmtId="0" fontId="13" fillId="5" borderId="0" xfId="3" applyFont="1" applyFill="1" applyAlignment="1">
      <alignment horizontal="center" vertical="center"/>
    </xf>
    <xf numFmtId="0" fontId="13" fillId="5" borderId="31" xfId="3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3" fillId="10" borderId="31" xfId="3" applyFont="1" applyFill="1" applyBorder="1" applyAlignment="1">
      <alignment horizontal="center" vertical="center"/>
    </xf>
    <xf numFmtId="0" fontId="14" fillId="6" borderId="32" xfId="3" applyFont="1" applyFill="1" applyBorder="1" applyAlignment="1">
      <alignment horizontal="left" vertical="center" indent="1"/>
    </xf>
    <xf numFmtId="0" fontId="24" fillId="6" borderId="0" xfId="3" applyFont="1" applyFill="1" applyAlignment="1">
      <alignment horizontal="center" vertical="center"/>
    </xf>
    <xf numFmtId="0" fontId="24" fillId="6" borderId="0" xfId="3" applyFont="1" applyFill="1" applyAlignment="1">
      <alignment vertical="center"/>
    </xf>
    <xf numFmtId="0" fontId="25" fillId="6" borderId="0" xfId="3" applyFont="1" applyFill="1" applyAlignment="1">
      <alignment horizontal="center" vertical="center"/>
    </xf>
    <xf numFmtId="0" fontId="25" fillId="6" borderId="32" xfId="3" applyFont="1" applyFill="1" applyBorder="1" applyAlignment="1">
      <alignment horizontal="center" vertical="center"/>
    </xf>
    <xf numFmtId="0" fontId="25" fillId="6" borderId="33" xfId="3" applyFont="1" applyFill="1" applyBorder="1" applyAlignment="1">
      <alignment horizontal="center" vertical="center"/>
    </xf>
    <xf numFmtId="0" fontId="25" fillId="6" borderId="34" xfId="3" applyFont="1" applyFill="1" applyBorder="1" applyAlignment="1">
      <alignment horizontal="center"/>
    </xf>
    <xf numFmtId="0" fontId="25" fillId="6" borderId="0" xfId="3" applyFont="1" applyFill="1" applyAlignment="1">
      <alignment horizontal="center"/>
    </xf>
    <xf numFmtId="0" fontId="25" fillId="6" borderId="32" xfId="3" applyFont="1" applyFill="1" applyBorder="1" applyAlignment="1">
      <alignment horizontal="center"/>
    </xf>
    <xf numFmtId="0" fontId="25" fillId="6" borderId="35" xfId="3" applyFont="1" applyFill="1" applyBorder="1" applyAlignment="1">
      <alignment horizontal="center"/>
    </xf>
    <xf numFmtId="0" fontId="1" fillId="11" borderId="19" xfId="3" applyFill="1" applyBorder="1" applyAlignment="1">
      <alignment horizontal="left" vertical="center" indent="1"/>
    </xf>
    <xf numFmtId="0" fontId="1" fillId="11" borderId="0" xfId="3" applyFill="1" applyAlignment="1" applyProtection="1">
      <alignment horizontal="center" vertical="center"/>
      <protection locked="0"/>
    </xf>
    <xf numFmtId="0" fontId="1" fillId="11" borderId="19" xfId="3" applyFill="1" applyBorder="1" applyAlignment="1">
      <alignment horizontal="center" vertical="center"/>
    </xf>
    <xf numFmtId="0" fontId="1" fillId="11" borderId="19" xfId="3" applyFill="1" applyBorder="1" applyAlignment="1" applyProtection="1">
      <alignment horizontal="center" vertical="center"/>
      <protection locked="0"/>
    </xf>
    <xf numFmtId="10" fontId="26" fillId="11" borderId="36" xfId="4" applyNumberFormat="1" applyFont="1" applyFill="1" applyBorder="1" applyAlignment="1">
      <alignment horizontal="center" vertical="top" wrapText="1"/>
    </xf>
    <xf numFmtId="0" fontId="1" fillId="7" borderId="19" xfId="3" applyFill="1" applyBorder="1" applyAlignment="1">
      <alignment horizontal="left" vertical="center" indent="1"/>
    </xf>
    <xf numFmtId="0" fontId="1" fillId="7" borderId="0" xfId="3" applyFill="1" applyAlignment="1" applyProtection="1">
      <alignment horizontal="center" vertical="center"/>
      <protection locked="0"/>
    </xf>
    <xf numFmtId="0" fontId="1" fillId="7" borderId="19" xfId="3" applyFill="1" applyBorder="1" applyAlignment="1">
      <alignment horizontal="center" vertical="center"/>
    </xf>
    <xf numFmtId="0" fontId="1" fillId="7" borderId="19" xfId="3" applyFill="1" applyBorder="1" applyAlignment="1" applyProtection="1">
      <alignment horizontal="center" vertical="center"/>
      <protection locked="0"/>
    </xf>
    <xf numFmtId="10" fontId="26" fillId="7" borderId="19" xfId="4" applyNumberFormat="1" applyFont="1" applyFill="1" applyBorder="1" applyAlignment="1">
      <alignment horizontal="center" vertical="top" wrapText="1"/>
    </xf>
    <xf numFmtId="10" fontId="26" fillId="11" borderId="19" xfId="4" applyNumberFormat="1" applyFont="1" applyFill="1" applyBorder="1" applyAlignment="1">
      <alignment horizontal="center" vertical="top" wrapText="1"/>
    </xf>
    <xf numFmtId="10" fontId="26" fillId="11" borderId="26" xfId="4" quotePrefix="1" applyNumberFormat="1" applyFont="1" applyFill="1" applyBorder="1" applyAlignment="1">
      <alignment horizontal="center" vertical="center" wrapText="1"/>
    </xf>
    <xf numFmtId="0" fontId="17" fillId="6" borderId="0" xfId="3" applyFont="1" applyFill="1" applyAlignment="1">
      <alignment horizontal="center" vertical="center"/>
    </xf>
    <xf numFmtId="0" fontId="17" fillId="6" borderId="0" xfId="3" applyFont="1" applyFill="1" applyAlignment="1">
      <alignment vertical="center"/>
    </xf>
    <xf numFmtId="10" fontId="17" fillId="6" borderId="0" xfId="4" applyNumberFormat="1" applyFont="1" applyFill="1" applyBorder="1" applyAlignment="1">
      <alignment horizontal="center" vertical="center"/>
    </xf>
    <xf numFmtId="10" fontId="17" fillId="6" borderId="0" xfId="4" applyNumberFormat="1" applyFont="1" applyFill="1" applyBorder="1" applyAlignment="1">
      <alignment vertical="center"/>
    </xf>
    <xf numFmtId="10" fontId="17" fillId="6" borderId="32" xfId="4" applyNumberFormat="1" applyFont="1" applyFill="1" applyBorder="1" applyAlignment="1">
      <alignment vertical="center"/>
    </xf>
    <xf numFmtId="10" fontId="24" fillId="6" borderId="19" xfId="4" applyNumberFormat="1" applyFont="1" applyFill="1" applyBorder="1"/>
    <xf numFmtId="0" fontId="24" fillId="6" borderId="36" xfId="3" applyFont="1" applyFill="1" applyBorder="1" applyAlignment="1">
      <alignment vertical="center"/>
    </xf>
    <xf numFmtId="10" fontId="24" fillId="6" borderId="36" xfId="4" applyNumberFormat="1" applyFont="1" applyFill="1" applyBorder="1" applyAlignment="1">
      <alignment horizontal="center" vertical="center"/>
    </xf>
    <xf numFmtId="10" fontId="24" fillId="6" borderId="36" xfId="4" applyNumberFormat="1" applyFont="1" applyFill="1" applyBorder="1" applyAlignment="1">
      <alignment vertical="center"/>
    </xf>
    <xf numFmtId="10" fontId="24" fillId="6" borderId="23" xfId="4" applyNumberFormat="1" applyFont="1" applyFill="1" applyBorder="1" applyAlignment="1">
      <alignment vertical="center"/>
    </xf>
    <xf numFmtId="10" fontId="24" fillId="6" borderId="0" xfId="4" applyNumberFormat="1" applyFont="1" applyFill="1" applyBorder="1" applyAlignment="1">
      <alignment horizontal="center" vertical="center"/>
    </xf>
    <xf numFmtId="10" fontId="24" fillId="6" borderId="0" xfId="4" applyNumberFormat="1" applyFont="1" applyFill="1" applyBorder="1" applyAlignment="1">
      <alignment vertical="center"/>
    </xf>
    <xf numFmtId="10" fontId="24" fillId="6" borderId="32" xfId="4" applyNumberFormat="1" applyFont="1" applyFill="1" applyBorder="1" applyAlignment="1">
      <alignment vertical="center"/>
    </xf>
    <xf numFmtId="0" fontId="27" fillId="6" borderId="0" xfId="3" applyFont="1" applyFill="1" applyAlignment="1">
      <alignment horizontal="center" vertical="center"/>
    </xf>
    <xf numFmtId="0" fontId="27" fillId="6" borderId="0" xfId="3" applyFont="1" applyFill="1" applyAlignment="1">
      <alignment vertical="center"/>
    </xf>
    <xf numFmtId="10" fontId="27" fillId="6" borderId="0" xfId="4" applyNumberFormat="1" applyFont="1" applyFill="1" applyBorder="1" applyAlignment="1">
      <alignment horizontal="center" vertical="center"/>
    </xf>
    <xf numFmtId="10" fontId="27" fillId="6" borderId="0" xfId="4" applyNumberFormat="1" applyFont="1" applyFill="1" applyBorder="1" applyAlignment="1">
      <alignment vertical="center"/>
    </xf>
    <xf numFmtId="10" fontId="27" fillId="6" borderId="32" xfId="4" applyNumberFormat="1" applyFont="1" applyFill="1" applyBorder="1" applyAlignment="1">
      <alignment vertical="center"/>
    </xf>
    <xf numFmtId="10" fontId="27" fillId="6" borderId="19" xfId="4" applyNumberFormat="1" applyFont="1" applyFill="1" applyBorder="1"/>
    <xf numFmtId="0" fontId="28" fillId="0" borderId="0" xfId="3" applyFont="1"/>
    <xf numFmtId="0" fontId="29" fillId="0" borderId="0" xfId="3" applyFont="1"/>
    <xf numFmtId="0" fontId="29" fillId="0" borderId="0" xfId="3" quotePrefix="1" applyFont="1"/>
    <xf numFmtId="0" fontId="1" fillId="12" borderId="0" xfId="5" applyFill="1"/>
    <xf numFmtId="0" fontId="1" fillId="0" borderId="0" xfId="5"/>
    <xf numFmtId="0" fontId="23" fillId="2" borderId="31" xfId="0" applyFont="1" applyFill="1" applyBorder="1" applyAlignment="1">
      <alignment horizontal="center" vertical="center"/>
    </xf>
    <xf numFmtId="0" fontId="1" fillId="0" borderId="0" xfId="5" applyProtection="1">
      <protection locked="0"/>
    </xf>
    <xf numFmtId="49" fontId="32" fillId="7" borderId="31" xfId="0" applyNumberFormat="1" applyFont="1" applyFill="1" applyBorder="1" applyAlignment="1" applyProtection="1">
      <alignment horizontal="center" vertical="center"/>
      <protection locked="0"/>
    </xf>
    <xf numFmtId="167" fontId="10" fillId="7" borderId="36" xfId="0" applyNumberFormat="1" applyFont="1" applyFill="1" applyBorder="1" applyAlignment="1">
      <alignment horizontal="center" vertical="center"/>
    </xf>
    <xf numFmtId="171" fontId="10" fillId="7" borderId="19" xfId="0" applyNumberFormat="1" applyFont="1" applyFill="1" applyBorder="1" applyAlignment="1">
      <alignment horizontal="center" vertical="center"/>
    </xf>
    <xf numFmtId="49" fontId="33" fillId="7" borderId="31" xfId="0" applyNumberFormat="1" applyFont="1" applyFill="1" applyBorder="1" applyAlignment="1" applyProtection="1">
      <alignment horizontal="center" vertical="center"/>
      <protection locked="0"/>
    </xf>
    <xf numFmtId="172" fontId="10" fillId="7" borderId="37" xfId="0" applyNumberFormat="1" applyFont="1" applyFill="1" applyBorder="1" applyAlignment="1">
      <alignment horizontal="center" vertical="center"/>
    </xf>
    <xf numFmtId="0" fontId="3" fillId="7" borderId="0" xfId="5" applyFont="1" applyFill="1" applyAlignment="1" applyProtection="1">
      <alignment horizontal="center"/>
      <protection locked="0"/>
    </xf>
    <xf numFmtId="0" fontId="1" fillId="7" borderId="0" xfId="5" applyFill="1" applyProtection="1">
      <protection locked="0"/>
    </xf>
    <xf numFmtId="0" fontId="3" fillId="7" borderId="38" xfId="5" applyFont="1" applyFill="1" applyBorder="1" applyAlignment="1" applyProtection="1">
      <alignment horizontal="center"/>
      <protection locked="0"/>
    </xf>
    <xf numFmtId="0" fontId="13" fillId="2" borderId="31" xfId="5" applyFont="1" applyFill="1" applyBorder="1" applyAlignment="1">
      <alignment horizontal="left" vertical="center" indent="1"/>
    </xf>
    <xf numFmtId="0" fontId="13" fillId="2" borderId="28" xfId="6" applyFont="1" applyFill="1" applyBorder="1" applyAlignment="1">
      <alignment horizontal="center" vertical="center"/>
    </xf>
    <xf numFmtId="0" fontId="13" fillId="2" borderId="29" xfId="6" applyFont="1" applyFill="1" applyBorder="1" applyAlignment="1">
      <alignment horizontal="center" vertical="center"/>
    </xf>
    <xf numFmtId="0" fontId="13" fillId="2" borderId="30" xfId="6" applyFont="1" applyFill="1" applyBorder="1" applyAlignment="1">
      <alignment horizontal="center" vertical="center"/>
    </xf>
    <xf numFmtId="0" fontId="2" fillId="7" borderId="31" xfId="5" applyFont="1" applyFill="1" applyBorder="1" applyAlignment="1">
      <alignment horizontal="left" vertical="center" indent="1"/>
    </xf>
    <xf numFmtId="10" fontId="1" fillId="7" borderId="28" xfId="5" applyNumberFormat="1" applyFill="1" applyBorder="1" applyAlignment="1">
      <alignment horizontal="center" vertical="center"/>
    </xf>
    <xf numFmtId="10" fontId="1" fillId="7" borderId="29" xfId="5" applyNumberFormat="1" applyFill="1" applyBorder="1" applyAlignment="1">
      <alignment horizontal="center" vertical="center"/>
    </xf>
    <xf numFmtId="10" fontId="1" fillId="7" borderId="30" xfId="5" applyNumberFormat="1" applyFill="1" applyBorder="1" applyAlignment="1">
      <alignment horizontal="center" vertical="center"/>
    </xf>
    <xf numFmtId="0" fontId="2" fillId="12" borderId="31" xfId="5" applyFont="1" applyFill="1" applyBorder="1" applyAlignment="1">
      <alignment horizontal="left" vertical="center" indent="1"/>
    </xf>
    <xf numFmtId="10" fontId="1" fillId="12" borderId="28" xfId="5" applyNumberFormat="1" applyFill="1" applyBorder="1" applyAlignment="1">
      <alignment horizontal="center" vertical="center"/>
    </xf>
    <xf numFmtId="10" fontId="1" fillId="12" borderId="29" xfId="5" applyNumberFormat="1" applyFill="1" applyBorder="1" applyAlignment="1">
      <alignment horizontal="center" vertical="center"/>
    </xf>
    <xf numFmtId="10" fontId="1" fillId="12" borderId="30" xfId="5" applyNumberFormat="1" applyFill="1" applyBorder="1" applyAlignment="1">
      <alignment horizontal="center" vertical="center"/>
    </xf>
    <xf numFmtId="0" fontId="3" fillId="7" borderId="39" xfId="5" applyFont="1" applyFill="1" applyBorder="1" applyAlignment="1" applyProtection="1">
      <alignment horizontal="center"/>
      <protection locked="0"/>
    </xf>
    <xf numFmtId="0" fontId="21" fillId="0" borderId="4" xfId="0" applyFont="1" applyBorder="1"/>
    <xf numFmtId="0" fontId="21" fillId="0" borderId="0" xfId="0" applyFont="1"/>
    <xf numFmtId="165" fontId="6" fillId="2" borderId="1" xfId="0" applyNumberFormat="1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170" fontId="8" fillId="2" borderId="23" xfId="3" applyNumberFormat="1" applyFont="1" applyFill="1" applyBorder="1" applyAlignment="1">
      <alignment horizontal="center" vertical="center"/>
    </xf>
    <xf numFmtId="170" fontId="8" fillId="2" borderId="24" xfId="3" applyNumberFormat="1" applyFont="1" applyFill="1" applyBorder="1" applyAlignment="1">
      <alignment horizontal="center" vertical="center"/>
    </xf>
    <xf numFmtId="170" fontId="8" fillId="2" borderId="25" xfId="3" applyNumberFormat="1" applyFont="1" applyFill="1" applyBorder="1" applyAlignment="1">
      <alignment horizontal="center" vertical="center"/>
    </xf>
    <xf numFmtId="0" fontId="22" fillId="9" borderId="4" xfId="3" applyFont="1" applyFill="1" applyBorder="1" applyAlignment="1">
      <alignment horizontal="center" vertical="center"/>
    </xf>
    <xf numFmtId="0" fontId="22" fillId="9" borderId="8" xfId="3" applyFont="1" applyFill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29" xfId="3" applyFont="1" applyFill="1" applyBorder="1" applyAlignment="1">
      <alignment horizontal="center" vertical="center"/>
    </xf>
    <xf numFmtId="0" fontId="12" fillId="2" borderId="30" xfId="3" applyFont="1" applyFill="1" applyBorder="1" applyAlignment="1">
      <alignment horizontal="center" vertical="center"/>
    </xf>
    <xf numFmtId="0" fontId="23" fillId="9" borderId="23" xfId="3" applyFont="1" applyFill="1" applyBorder="1" applyAlignment="1">
      <alignment horizontal="center" vertical="center"/>
    </xf>
    <xf numFmtId="0" fontId="23" fillId="9" borderId="24" xfId="3" applyFont="1" applyFill="1" applyBorder="1" applyAlignment="1">
      <alignment horizontal="center" vertical="center"/>
    </xf>
    <xf numFmtId="0" fontId="23" fillId="9" borderId="25" xfId="3" applyFont="1" applyFill="1" applyBorder="1" applyAlignment="1">
      <alignment horizontal="center" vertical="center"/>
    </xf>
    <xf numFmtId="0" fontId="33" fillId="7" borderId="28" xfId="0" applyFont="1" applyFill="1" applyBorder="1" applyAlignment="1">
      <alignment horizontal="center" vertical="center"/>
    </xf>
    <xf numFmtId="0" fontId="33" fillId="7" borderId="29" xfId="0" applyFont="1" applyFill="1" applyBorder="1" applyAlignment="1">
      <alignment horizontal="center" vertical="center"/>
    </xf>
    <xf numFmtId="0" fontId="33" fillId="7" borderId="30" xfId="0" applyFont="1" applyFill="1" applyBorder="1" applyAlignment="1">
      <alignment horizontal="center" vertical="center"/>
    </xf>
    <xf numFmtId="171" fontId="34" fillId="2" borderId="19" xfId="0" applyNumberFormat="1" applyFont="1" applyFill="1" applyBorder="1" applyAlignment="1">
      <alignment horizontal="left" vertical="center" indent="1"/>
    </xf>
    <xf numFmtId="0" fontId="1" fillId="0" borderId="0" xfId="5" applyAlignment="1" applyProtection="1">
      <alignment horizontal="center"/>
      <protection locked="0"/>
    </xf>
    <xf numFmtId="0" fontId="30" fillId="12" borderId="28" xfId="5" applyFont="1" applyFill="1" applyBorder="1" applyAlignment="1">
      <alignment horizontal="left" vertical="center" indent="2"/>
    </xf>
    <xf numFmtId="0" fontId="30" fillId="12" borderId="29" xfId="5" applyFont="1" applyFill="1" applyBorder="1" applyAlignment="1">
      <alignment horizontal="left" vertical="center" indent="2"/>
    </xf>
    <xf numFmtId="0" fontId="30" fillId="12" borderId="30" xfId="5" applyFont="1" applyFill="1" applyBorder="1" applyAlignment="1">
      <alignment horizontal="left" vertical="center" indent="2"/>
    </xf>
    <xf numFmtId="0" fontId="23" fillId="2" borderId="28" xfId="0" applyFont="1" applyFill="1" applyBorder="1" applyAlignment="1">
      <alignment horizontal="left" vertical="center" indent="2"/>
    </xf>
    <xf numFmtId="0" fontId="31" fillId="2" borderId="29" xfId="0" applyFont="1" applyFill="1" applyBorder="1" applyAlignment="1">
      <alignment horizontal="left" indent="2"/>
    </xf>
    <xf numFmtId="0" fontId="31" fillId="2" borderId="30" xfId="0" applyFont="1" applyFill="1" applyBorder="1" applyAlignment="1">
      <alignment horizontal="left" indent="2"/>
    </xf>
    <xf numFmtId="0" fontId="23" fillId="2" borderId="29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171" fontId="34" fillId="2" borderId="36" xfId="0" applyNumberFormat="1" applyFont="1" applyFill="1" applyBorder="1" applyAlignment="1">
      <alignment horizontal="left" vertical="center" indent="1"/>
    </xf>
  </cellXfs>
  <cellStyles count="7">
    <cellStyle name="Comma" xfId="1" builtinId="3"/>
    <cellStyle name="Hyperlink" xfId="2" builtinId="8"/>
    <cellStyle name="Normal" xfId="0" builtinId="0"/>
    <cellStyle name="Normal 27 2" xfId="3" xr:uid="{8A2D435B-94E3-4E79-9D9A-5DF49858C5BE}"/>
    <cellStyle name="Normal 28 2" xfId="6" xr:uid="{7645D14D-70C9-449F-B732-2D99CA63D75D}"/>
    <cellStyle name="Normal 28 3" xfId="5" xr:uid="{DBB641C9-FEA2-4F71-B0E4-AFFB56222F5A}"/>
    <cellStyle name="Pourcentage 4 2" xfId="4" xr:uid="{783F233B-6203-432B-8928-D9B505F2851E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rgb="FFEFF1F3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7521677591362E-2"/>
          <c:y val="2.9255645273900652E-2"/>
          <c:w val="0.70725414335820003"/>
          <c:h val="0.88156361997038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'Benchmarking Tool'!$A$29</c:f>
              <c:strCache>
                <c:ptCount val="1"/>
              </c:strCache>
            </c:strRef>
          </c:tx>
          <c:invertIfNegative val="0"/>
          <c:cat>
            <c:strRef>
              <c:f>'Benchmarking Tool'!$B$28:$M$28</c:f>
              <c:strCache>
                <c:ptCount val="12"/>
                <c:pt idx="0">
                  <c:v>YTD</c:v>
                </c:pt>
                <c:pt idx="1">
                  <c:v>1 month</c:v>
                </c:pt>
                <c:pt idx="2">
                  <c:v>3 months</c:v>
                </c:pt>
                <c:pt idx="3">
                  <c:v>6 months</c:v>
                </c:pt>
                <c:pt idx="4">
                  <c:v>9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  <c:pt idx="9">
                  <c:v>5 years</c:v>
                </c:pt>
                <c:pt idx="10">
                  <c:v>7 years</c:v>
                </c:pt>
                <c:pt idx="11">
                  <c:v>10 years</c:v>
                </c:pt>
              </c:strCache>
            </c:strRef>
          </c:cat>
          <c:val>
            <c:numRef>
              <c:f>'Benchmarking Tool'!$B$29:$M$29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441E-AA43-F321D3529C04}"/>
            </c:ext>
          </c:extLst>
        </c:ser>
        <c:ser>
          <c:idx val="1"/>
          <c:order val="1"/>
          <c:tx>
            <c:strRef>
              <c:f>'Benchmarking Tool'!$A$30</c:f>
              <c:strCache>
                <c:ptCount val="1"/>
                <c:pt idx="0">
                  <c:v>Benchmark Index</c:v>
                </c:pt>
              </c:strCache>
            </c:strRef>
          </c:tx>
          <c:invertIfNegative val="0"/>
          <c:cat>
            <c:strRef>
              <c:f>'Benchmarking Tool'!$B$28:$M$28</c:f>
              <c:strCache>
                <c:ptCount val="12"/>
                <c:pt idx="0">
                  <c:v>YTD</c:v>
                </c:pt>
                <c:pt idx="1">
                  <c:v>1 month</c:v>
                </c:pt>
                <c:pt idx="2">
                  <c:v>3 months</c:v>
                </c:pt>
                <c:pt idx="3">
                  <c:v>6 months</c:v>
                </c:pt>
                <c:pt idx="4">
                  <c:v>9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  <c:pt idx="9">
                  <c:v>5 years</c:v>
                </c:pt>
                <c:pt idx="10">
                  <c:v>7 years</c:v>
                </c:pt>
                <c:pt idx="11">
                  <c:v>10 years</c:v>
                </c:pt>
              </c:strCache>
            </c:strRef>
          </c:cat>
          <c:val>
            <c:numRef>
              <c:f>'Benchmarking Tool'!$B$30:$M$30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7-441E-AA43-F321D352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680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31680"/>
        <c:crosses val="autoZero"/>
        <c:auto val="1"/>
        <c:lblAlgn val="ctr"/>
        <c:lblOffset val="100"/>
        <c:noMultiLvlLbl val="0"/>
      </c:catAx>
      <c:valAx>
        <c:axId val="99031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02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74530664811547"/>
          <c:y val="0.40997138589495891"/>
          <c:w val="0.21487768986923342"/>
          <c:h val="0.2538382965903547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44238</xdr:rowOff>
    </xdr:from>
    <xdr:to>
      <xdr:col>19</xdr:col>
      <xdr:colOff>1293798</xdr:colOff>
      <xdr:row>2</xdr:row>
      <xdr:rowOff>3175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8C4293-EAC9-43F6-A684-282600233522}"/>
            </a:ext>
          </a:extLst>
        </xdr:cNvPr>
        <xdr:cNvSpPr/>
      </xdr:nvSpPr>
      <xdr:spPr>
        <a:xfrm>
          <a:off x="0" y="44238"/>
          <a:ext cx="22144023" cy="1168612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20</xdr:col>
      <xdr:colOff>10583</xdr:colOff>
      <xdr:row>0</xdr:row>
      <xdr:rowOff>42333</xdr:rowOff>
    </xdr:from>
    <xdr:to>
      <xdr:col>32</xdr:col>
      <xdr:colOff>1</xdr:colOff>
      <xdr:row>2</xdr:row>
      <xdr:rowOff>3175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1992F7E-33E9-4E2B-B29F-E1979423EBEF}"/>
            </a:ext>
          </a:extLst>
        </xdr:cNvPr>
        <xdr:cNvSpPr/>
      </xdr:nvSpPr>
      <xdr:spPr>
        <a:xfrm>
          <a:off x="22156208" y="42333"/>
          <a:ext cx="9495367" cy="1170517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20</xdr:col>
      <xdr:colOff>10584</xdr:colOff>
      <xdr:row>2</xdr:row>
      <xdr:rowOff>1</xdr:rowOff>
    </xdr:from>
    <xdr:to>
      <xdr:col>32</xdr:col>
      <xdr:colOff>0</xdr:colOff>
      <xdr:row>131</xdr:row>
      <xdr:rowOff>63499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E0A7B1A-8F27-4944-9635-A5A098BDD67F}"/>
            </a:ext>
          </a:extLst>
        </xdr:cNvPr>
        <xdr:cNvSpPr/>
      </xdr:nvSpPr>
      <xdr:spPr>
        <a:xfrm>
          <a:off x="22156209" y="1209676"/>
          <a:ext cx="9495366" cy="25047573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21168</xdr:colOff>
      <xdr:row>2</xdr:row>
      <xdr:rowOff>2</xdr:rowOff>
    </xdr:from>
    <xdr:to>
      <xdr:col>20</xdr:col>
      <xdr:colOff>10585</xdr:colOff>
      <xdr:row>131</xdr:row>
      <xdr:rowOff>52917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58B0979-C885-4691-9B06-FF6DED2C137D}"/>
            </a:ext>
          </a:extLst>
        </xdr:cNvPr>
        <xdr:cNvSpPr/>
      </xdr:nvSpPr>
      <xdr:spPr>
        <a:xfrm>
          <a:off x="21168" y="1209677"/>
          <a:ext cx="22135042" cy="25036990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486833</xdr:colOff>
      <xdr:row>0</xdr:row>
      <xdr:rowOff>248061</xdr:rowOff>
    </xdr:from>
    <xdr:to>
      <xdr:col>0</xdr:col>
      <xdr:colOff>2370665</xdr:colOff>
      <xdr:row>1</xdr:row>
      <xdr:rowOff>381000</xdr:rowOff>
    </xdr:to>
    <xdr:pic>
      <xdr:nvPicPr>
        <xdr:cNvPr id="6" name="Image 5" descr="RegimeRetraiteCollectifs_ANG.PNG">
          <a:extLst>
            <a:ext uri="{FF2B5EF4-FFF2-40B4-BE49-F238E27FC236}">
              <a16:creationId xmlns:a16="http://schemas.microsoft.com/office/drawing/2014/main" id="{EA758568-79EA-4124-B554-0E200386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6833" y="248061"/>
          <a:ext cx="1883832" cy="761589"/>
        </a:xfrm>
        <a:prstGeom prst="rect">
          <a:avLst/>
        </a:prstGeom>
      </xdr:spPr>
    </xdr:pic>
    <xdr:clientData/>
  </xdr:twoCellAnchor>
  <xdr:twoCellAnchor>
    <xdr:from>
      <xdr:col>20</xdr:col>
      <xdr:colOff>10583</xdr:colOff>
      <xdr:row>0</xdr:row>
      <xdr:rowOff>42333</xdr:rowOff>
    </xdr:from>
    <xdr:to>
      <xdr:col>32</xdr:col>
      <xdr:colOff>1</xdr:colOff>
      <xdr:row>2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48334AA-3183-40D1-999F-A90F721CE8C8}"/>
            </a:ext>
          </a:extLst>
        </xdr:cNvPr>
        <xdr:cNvSpPr/>
      </xdr:nvSpPr>
      <xdr:spPr>
        <a:xfrm>
          <a:off x="22156208" y="42333"/>
          <a:ext cx="9495367" cy="1170517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10585</xdr:rowOff>
    </xdr:from>
    <xdr:to>
      <xdr:col>15</xdr:col>
      <xdr:colOff>0</xdr:colOff>
      <xdr:row>2</xdr:row>
      <xdr:rowOff>349252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B44EB9-D4BB-4FE0-B40B-42ED9A9B9845}"/>
            </a:ext>
          </a:extLst>
        </xdr:cNvPr>
        <xdr:cNvSpPr/>
      </xdr:nvSpPr>
      <xdr:spPr>
        <a:xfrm>
          <a:off x="0" y="10585"/>
          <a:ext cx="13535025" cy="1719792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0</xdr:colOff>
      <xdr:row>2</xdr:row>
      <xdr:rowOff>21167</xdr:rowOff>
    </xdr:from>
    <xdr:to>
      <xdr:col>15</xdr:col>
      <xdr:colOff>0</xdr:colOff>
      <xdr:row>73</xdr:row>
      <xdr:rowOff>52916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E5CA5E-73EB-462B-A1E3-D384CDCF39BC}"/>
            </a:ext>
          </a:extLst>
        </xdr:cNvPr>
        <xdr:cNvSpPr/>
      </xdr:nvSpPr>
      <xdr:spPr>
        <a:xfrm>
          <a:off x="0" y="1402292"/>
          <a:ext cx="13535025" cy="14176374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15</xdr:col>
      <xdr:colOff>0</xdr:colOff>
      <xdr:row>0</xdr:row>
      <xdr:rowOff>30426</xdr:rowOff>
    </xdr:from>
    <xdr:to>
      <xdr:col>25</xdr:col>
      <xdr:colOff>740833</xdr:colOff>
      <xdr:row>2</xdr:row>
      <xdr:rowOff>345281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855D9B8-08B3-426E-8D9D-210BB3CB3E94}"/>
            </a:ext>
          </a:extLst>
        </xdr:cNvPr>
        <xdr:cNvSpPr/>
      </xdr:nvSpPr>
      <xdr:spPr>
        <a:xfrm>
          <a:off x="13535025" y="30426"/>
          <a:ext cx="8360833" cy="1695980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15</xdr:col>
      <xdr:colOff>0</xdr:colOff>
      <xdr:row>2</xdr:row>
      <xdr:rowOff>21167</xdr:rowOff>
    </xdr:from>
    <xdr:to>
      <xdr:col>25</xdr:col>
      <xdr:colOff>740833</xdr:colOff>
      <xdr:row>73</xdr:row>
      <xdr:rowOff>52916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4E3E777-7AEB-473A-AE0F-79D0A0BEE04B}"/>
            </a:ext>
          </a:extLst>
        </xdr:cNvPr>
        <xdr:cNvSpPr/>
      </xdr:nvSpPr>
      <xdr:spPr>
        <a:xfrm>
          <a:off x="13535025" y="1402292"/>
          <a:ext cx="8360833" cy="14176374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0</xdr:colOff>
      <xdr:row>0</xdr:row>
      <xdr:rowOff>10585</xdr:rowOff>
    </xdr:from>
    <xdr:to>
      <xdr:col>15</xdr:col>
      <xdr:colOff>0</xdr:colOff>
      <xdr:row>2</xdr:row>
      <xdr:rowOff>349252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7C559D1-56EB-4977-A486-412FA9BB8963}"/>
            </a:ext>
          </a:extLst>
        </xdr:cNvPr>
        <xdr:cNvSpPr/>
      </xdr:nvSpPr>
      <xdr:spPr>
        <a:xfrm>
          <a:off x="0" y="10585"/>
          <a:ext cx="13535025" cy="1719792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15</xdr:col>
      <xdr:colOff>0</xdr:colOff>
      <xdr:row>0</xdr:row>
      <xdr:rowOff>30426</xdr:rowOff>
    </xdr:from>
    <xdr:to>
      <xdr:col>25</xdr:col>
      <xdr:colOff>740833</xdr:colOff>
      <xdr:row>2</xdr:row>
      <xdr:rowOff>345281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B627275-B0D3-4C11-BCE3-00CBCE5DC06B}"/>
            </a:ext>
          </a:extLst>
        </xdr:cNvPr>
        <xdr:cNvSpPr/>
      </xdr:nvSpPr>
      <xdr:spPr>
        <a:xfrm>
          <a:off x="13535025" y="30426"/>
          <a:ext cx="8360833" cy="1695980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365158</xdr:colOff>
      <xdr:row>0</xdr:row>
      <xdr:rowOff>349250</xdr:rowOff>
    </xdr:from>
    <xdr:to>
      <xdr:col>0</xdr:col>
      <xdr:colOff>2232557</xdr:colOff>
      <xdr:row>1</xdr:row>
      <xdr:rowOff>380998</xdr:rowOff>
    </xdr:to>
    <xdr:pic>
      <xdr:nvPicPr>
        <xdr:cNvPr id="8" name="Image 7" descr="RegimeRetraiteCollectifs_ANG.PNG">
          <a:extLst>
            <a:ext uri="{FF2B5EF4-FFF2-40B4-BE49-F238E27FC236}">
              <a16:creationId xmlns:a16="http://schemas.microsoft.com/office/drawing/2014/main" id="{FCF4367D-7FCC-4F63-83B3-95BDE8799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158" y="349250"/>
          <a:ext cx="1867399" cy="784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60326</xdr:rowOff>
    </xdr:from>
    <xdr:to>
      <xdr:col>12</xdr:col>
      <xdr:colOff>1428749</xdr:colOff>
      <xdr:row>25</xdr:row>
      <xdr:rowOff>189442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77249A-B531-4C6C-B814-FDABF5F93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</xdr:colOff>
      <xdr:row>0</xdr:row>
      <xdr:rowOff>21168</xdr:rowOff>
    </xdr:from>
    <xdr:to>
      <xdr:col>12</xdr:col>
      <xdr:colOff>1418167</xdr:colOff>
      <xdr:row>5</xdr:row>
      <xdr:rowOff>31751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7577C66-42BF-4B77-9502-CEEFFCF0F39D}"/>
            </a:ext>
          </a:extLst>
        </xdr:cNvPr>
        <xdr:cNvSpPr/>
      </xdr:nvSpPr>
      <xdr:spPr>
        <a:xfrm>
          <a:off x="10583" y="21168"/>
          <a:ext cx="12551834" cy="3353858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10583</xdr:colOff>
      <xdr:row>5</xdr:row>
      <xdr:rowOff>31751</xdr:rowOff>
    </xdr:from>
    <xdr:to>
      <xdr:col>12</xdr:col>
      <xdr:colOff>1418167</xdr:colOff>
      <xdr:row>25</xdr:row>
      <xdr:rowOff>222249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39238A-5179-4612-8D52-F4F236E95683}"/>
            </a:ext>
          </a:extLst>
        </xdr:cNvPr>
        <xdr:cNvSpPr/>
      </xdr:nvSpPr>
      <xdr:spPr>
        <a:xfrm>
          <a:off x="10583" y="3375026"/>
          <a:ext cx="12551834" cy="5324473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  <a:p>
          <a:pPr algn="ctr"/>
          <a:endParaRPr lang="fr-CA" sz="1100"/>
        </a:p>
      </xdr:txBody>
    </xdr:sp>
    <xdr:clientData/>
  </xdr:twoCellAnchor>
  <xdr:twoCellAnchor>
    <xdr:from>
      <xdr:col>0</xdr:col>
      <xdr:colOff>10585</xdr:colOff>
      <xdr:row>25</xdr:row>
      <xdr:rowOff>222250</xdr:rowOff>
    </xdr:from>
    <xdr:to>
      <xdr:col>12</xdr:col>
      <xdr:colOff>1418169</xdr:colOff>
      <xdr:row>31</xdr:row>
      <xdr:rowOff>42333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C24DA8-A253-42DC-8DB4-5E373FE041D2}"/>
            </a:ext>
          </a:extLst>
        </xdr:cNvPr>
        <xdr:cNvSpPr/>
      </xdr:nvSpPr>
      <xdr:spPr>
        <a:xfrm>
          <a:off x="10585" y="8699500"/>
          <a:ext cx="12551834" cy="1486958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391584</xdr:colOff>
      <xdr:row>0</xdr:row>
      <xdr:rowOff>208600</xdr:rowOff>
    </xdr:from>
    <xdr:to>
      <xdr:col>0</xdr:col>
      <xdr:colOff>2089649</xdr:colOff>
      <xdr:row>0</xdr:row>
      <xdr:rowOff>920748</xdr:rowOff>
    </xdr:to>
    <xdr:pic>
      <xdr:nvPicPr>
        <xdr:cNvPr id="6" name="Image 5" descr="RegimeRetraiteCollectifs_ANG.PNG">
          <a:extLst>
            <a:ext uri="{FF2B5EF4-FFF2-40B4-BE49-F238E27FC236}">
              <a16:creationId xmlns:a16="http://schemas.microsoft.com/office/drawing/2014/main" id="{6BB9D113-091D-4561-B08E-BA099DE72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1584" y="208600"/>
          <a:ext cx="1698065" cy="7121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dall.sharepoint.com/sites/SALESANDSERVICE-GBRS/Epargne_et_Retraite_Collective_Placements/06.%20GSR%20Reports/GSR%20monthly%20info/Annualized%20returns_master.xlsm" TargetMode="External"/><Relationship Id="rId1" Type="http://schemas.openxmlformats.org/officeDocument/2006/relationships/externalLinkPath" Target="https://indall.sharepoint.com/sites/SALESANDSERVICE-GBRS/Epargne_et_Retraite_Collective_Placements/06.%20GSR%20Reports/GSR%20monthly%20info/Annualized%20returns_mast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ension.ia.iafg.net/collab/commmrkdist/Annexes/Master%20File/Formul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"/>
      <sheetName val="Fonds"/>
      <sheetName val="Portefeuilles"/>
      <sheetName val="Outil comparaison"/>
      <sheetName val="Funds"/>
      <sheetName val="Portfolios"/>
      <sheetName val="Benchmarking Tool"/>
      <sheetName val="Indice ATTITUDE"/>
      <sheetName val="Rend. mens_Monthly Ret."/>
      <sheetName val="Rend. mens._Monthly Ret (Ind.)"/>
      <sheetName val="ATTITUDE_mensuel (monthly)"/>
      <sheetName val="ATTITUDE_index_mensuel(monthly)"/>
      <sheetName val="Nom fonds"/>
      <sheetName val="ATTITUDE_performance"/>
      <sheetName val="PerformNew"/>
      <sheetName val="Funds A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iles.ia.ca/-/media/files/ia/placements/en/group/colla-fu899.pdf" TargetMode="External"/><Relationship Id="rId21" Type="http://schemas.openxmlformats.org/officeDocument/2006/relationships/hyperlink" Target="http://files.ia.ca/-/media/files/ia/placements/en/group/colla-fu160.pdf" TargetMode="External"/><Relationship Id="rId42" Type="http://schemas.openxmlformats.org/officeDocument/2006/relationships/hyperlink" Target="http://files.ia.ca/-/media/files/ia/placements/en/group/colla-fu895.pdf" TargetMode="External"/><Relationship Id="rId47" Type="http://schemas.openxmlformats.org/officeDocument/2006/relationships/hyperlink" Target="http://files.ia.ca/-/media/files/ia/placements/en/group/colla-fu758.pdf" TargetMode="External"/><Relationship Id="rId63" Type="http://schemas.openxmlformats.org/officeDocument/2006/relationships/hyperlink" Target="https://files.ia.ca/-/media/files/ia/placements/en/group/colla-fu441.pdf" TargetMode="External"/><Relationship Id="rId68" Type="http://schemas.openxmlformats.org/officeDocument/2006/relationships/hyperlink" Target="https://files.ia.ca/-/media/files/ia/placements/en/group/colla-fu724.pdf" TargetMode="External"/><Relationship Id="rId84" Type="http://schemas.openxmlformats.org/officeDocument/2006/relationships/hyperlink" Target="https://files.ia.ca/-/media/files/ia/placements/en/group/colla-fu912.pdf" TargetMode="External"/><Relationship Id="rId89" Type="http://schemas.openxmlformats.org/officeDocument/2006/relationships/hyperlink" Target="https://files.ia.ca/-/media/files/ia/placements/en/group/colla-fu414.pdf" TargetMode="External"/><Relationship Id="rId112" Type="http://schemas.openxmlformats.org/officeDocument/2006/relationships/hyperlink" Target="http://files.ia.ca/-/media/files/ia/placements/en/group/colla-fu367.pdf" TargetMode="External"/><Relationship Id="rId16" Type="http://schemas.openxmlformats.org/officeDocument/2006/relationships/hyperlink" Target="http://files.ia.ca/-/media/files/ia/placements/en/group/colla-fu463.pdf" TargetMode="External"/><Relationship Id="rId107" Type="http://schemas.openxmlformats.org/officeDocument/2006/relationships/hyperlink" Target="https://files.ia.ca/-/media/files/ia/placements/en/group/colla-fu945.pdf" TargetMode="External"/><Relationship Id="rId11" Type="http://schemas.openxmlformats.org/officeDocument/2006/relationships/hyperlink" Target="http://files.ia.ca/-/media/files/ia/placements/en/group/colla-fu860.pdf" TargetMode="External"/><Relationship Id="rId32" Type="http://schemas.openxmlformats.org/officeDocument/2006/relationships/hyperlink" Target="http://files.ia.ca/-/media/files/ia/placements/en/group/colla-fu707.pdf" TargetMode="External"/><Relationship Id="rId37" Type="http://schemas.openxmlformats.org/officeDocument/2006/relationships/hyperlink" Target="http://files.ia.ca/-/media/files/ia/placements/en/group/colla-fu706.pdf" TargetMode="External"/><Relationship Id="rId53" Type="http://schemas.openxmlformats.org/officeDocument/2006/relationships/hyperlink" Target="http://files.ia.ca/-/media/files/ia/placements/en/group/colla-fu893.pdf" TargetMode="External"/><Relationship Id="rId58" Type="http://schemas.openxmlformats.org/officeDocument/2006/relationships/hyperlink" Target="https://files.ia.ca/-/media/files/ia/placements/en/group/colla-fu870.pdf" TargetMode="External"/><Relationship Id="rId74" Type="http://schemas.openxmlformats.org/officeDocument/2006/relationships/hyperlink" Target="https://files.ia.ca/-/media/files/ia/placements/en/group/colla-fu383.pdf" TargetMode="External"/><Relationship Id="rId79" Type="http://schemas.openxmlformats.org/officeDocument/2006/relationships/hyperlink" Target="https://files.ia.ca/-/media/files/ia/placements/en/group/colla-fu880.pdf" TargetMode="External"/><Relationship Id="rId102" Type="http://schemas.openxmlformats.org/officeDocument/2006/relationships/hyperlink" Target="https://files.ia.ca/-/media/files/ia/placements/en/group/colla-fu641.pdf" TargetMode="External"/><Relationship Id="rId5" Type="http://schemas.openxmlformats.org/officeDocument/2006/relationships/hyperlink" Target="http://files.ia.ca/-/media/files/ia/placements/en/group/colla-fu070.pdf" TargetMode="External"/><Relationship Id="rId90" Type="http://schemas.openxmlformats.org/officeDocument/2006/relationships/hyperlink" Target="https://files.ia.ca/-/media/files/ia/placements/en/group/colla-fu415.pdf" TargetMode="External"/><Relationship Id="rId95" Type="http://schemas.openxmlformats.org/officeDocument/2006/relationships/hyperlink" Target="https://files.ia.ca/-/media/files/ia/placements/en/group/colla-fu720.pdf" TargetMode="External"/><Relationship Id="rId22" Type="http://schemas.openxmlformats.org/officeDocument/2006/relationships/hyperlink" Target="http://files.ia.ca/-/media/files/ia/placements/en/group/colla-fu887.pdf" TargetMode="External"/><Relationship Id="rId27" Type="http://schemas.openxmlformats.org/officeDocument/2006/relationships/hyperlink" Target="http://files.ia.ca/-/media/files/ia/placements/en/group/colla-fu488.pdf" TargetMode="External"/><Relationship Id="rId43" Type="http://schemas.openxmlformats.org/officeDocument/2006/relationships/hyperlink" Target="http://files.ia.ca/-/media/files/ia/placements/en/group/colla-fu518.pdf" TargetMode="External"/><Relationship Id="rId48" Type="http://schemas.openxmlformats.org/officeDocument/2006/relationships/hyperlink" Target="https://files.ia.ca/-/media/files/ia/placements/en/group/colla-fu540.pdf" TargetMode="External"/><Relationship Id="rId64" Type="http://schemas.openxmlformats.org/officeDocument/2006/relationships/hyperlink" Target="https://files.ia.ca/-/media/files/ia/placements/en/group/colla-fu593.pdf" TargetMode="External"/><Relationship Id="rId69" Type="http://schemas.openxmlformats.org/officeDocument/2006/relationships/hyperlink" Target="https://files.ia.ca/-/media/files/ia/placements/en/group/colla-fu332.pdf" TargetMode="External"/><Relationship Id="rId113" Type="http://schemas.openxmlformats.org/officeDocument/2006/relationships/hyperlink" Target="https://files.ia.ca/-/media/files/ia/placements/en/group/colla-fu366.pdf" TargetMode="External"/><Relationship Id="rId80" Type="http://schemas.openxmlformats.org/officeDocument/2006/relationships/hyperlink" Target="https://files.ia.ca/-/media/files/ia/placements/en/group/colla-fu881.pdf" TargetMode="External"/><Relationship Id="rId85" Type="http://schemas.openxmlformats.org/officeDocument/2006/relationships/hyperlink" Target="https://files.ia.ca/-/media/files/ia/placements/en/group/colla-fu927.pdf" TargetMode="External"/><Relationship Id="rId12" Type="http://schemas.openxmlformats.org/officeDocument/2006/relationships/hyperlink" Target="http://files.ia.ca/-/media/files/ia/placements/en/group/colla-fu240.pdf" TargetMode="External"/><Relationship Id="rId17" Type="http://schemas.openxmlformats.org/officeDocument/2006/relationships/hyperlink" Target="http://files.ia.ca/-/media/files/ia/placements/en/group/colla-fu380.pdf" TargetMode="External"/><Relationship Id="rId33" Type="http://schemas.openxmlformats.org/officeDocument/2006/relationships/hyperlink" Target="http://files.ia.ca/-/media/files/ia/placements/en/group/colla-fu390.pdf" TargetMode="External"/><Relationship Id="rId38" Type="http://schemas.openxmlformats.org/officeDocument/2006/relationships/hyperlink" Target="http://files.ia.ca/-/media/files/ia/placements/en/group/colla-fu483.pdf" TargetMode="External"/><Relationship Id="rId59" Type="http://schemas.openxmlformats.org/officeDocument/2006/relationships/hyperlink" Target="https://files.ia.ca/-/media/files/ia/placements/en/group/colla-fu781.pdf?_ga=2.172605152.259104464.1554813369-640056361.1481660615" TargetMode="External"/><Relationship Id="rId103" Type="http://schemas.openxmlformats.org/officeDocument/2006/relationships/hyperlink" Target="https://files.ia.ca/-/media/files/ia/placements/en/group/colla-fu642.pdf" TargetMode="External"/><Relationship Id="rId108" Type="http://schemas.openxmlformats.org/officeDocument/2006/relationships/hyperlink" Target="https://files.ia.ca/-/media/files/ia/placements/en/group/colla-fu609.pdf" TargetMode="External"/><Relationship Id="rId54" Type="http://schemas.openxmlformats.org/officeDocument/2006/relationships/hyperlink" Target="http://files.ia.ca/-/media/files/ia/placements/en/group/colla-fu861.pdf" TargetMode="External"/><Relationship Id="rId70" Type="http://schemas.openxmlformats.org/officeDocument/2006/relationships/hyperlink" Target="https://files.ia.ca/-/media/files/ia/placements/en/group/colla-fu333.pdf" TargetMode="External"/><Relationship Id="rId75" Type="http://schemas.openxmlformats.org/officeDocument/2006/relationships/hyperlink" Target="https://files.ia.ca/-/media/files/ia/placements/en/group/colla-fu384.pdf" TargetMode="External"/><Relationship Id="rId91" Type="http://schemas.openxmlformats.org/officeDocument/2006/relationships/hyperlink" Target="https://files.ia.ca/-/media/files/ia/placements/en/group/colla-fu416.pdf" TargetMode="External"/><Relationship Id="rId96" Type="http://schemas.openxmlformats.org/officeDocument/2006/relationships/hyperlink" Target="https://files.ia.ca/-/media/files/ia/placements/en/group/colla-fu587.pdf" TargetMode="External"/><Relationship Id="rId1" Type="http://schemas.openxmlformats.org/officeDocument/2006/relationships/hyperlink" Target="http://files.ia.ca/-/media/files/ia/placements/en/group/colla-fu506.pdf" TargetMode="External"/><Relationship Id="rId6" Type="http://schemas.openxmlformats.org/officeDocument/2006/relationships/hyperlink" Target="http://files.ia.ca/-/media/files/ia/placements/en/group/colla-fu170.pdf" TargetMode="External"/><Relationship Id="rId15" Type="http://schemas.openxmlformats.org/officeDocument/2006/relationships/hyperlink" Target="http://files.ia.ca/-/media/files/ia/placements/en/group/colla-fu751.pdf" TargetMode="External"/><Relationship Id="rId23" Type="http://schemas.openxmlformats.org/officeDocument/2006/relationships/hyperlink" Target="http://files.ia.ca/-/media/files/ia/placements/en/group/colla-fu633.pdf" TargetMode="External"/><Relationship Id="rId28" Type="http://schemas.openxmlformats.org/officeDocument/2006/relationships/hyperlink" Target="http://files.ia.ca/-/media/files/ia/placements/en/group/colla-fu360.pdf" TargetMode="External"/><Relationship Id="rId36" Type="http://schemas.openxmlformats.org/officeDocument/2006/relationships/hyperlink" Target="http://files.ia.ca/-/media/files/ia/placements/en/group/colla-fu300.pdf" TargetMode="External"/><Relationship Id="rId49" Type="http://schemas.openxmlformats.org/officeDocument/2006/relationships/hyperlink" Target="https://files.ia.ca/-/media/files/ia/placements/en/group/colla-fu897.pdf" TargetMode="External"/><Relationship Id="rId57" Type="http://schemas.openxmlformats.org/officeDocument/2006/relationships/hyperlink" Target="http://files.ia.ca/-/media/files/ia/placements/en/group/colla-fu510.pdf" TargetMode="External"/><Relationship Id="rId106" Type="http://schemas.openxmlformats.org/officeDocument/2006/relationships/hyperlink" Target="https://files.ia.ca/-/media/files/ia/placements/en/group/colla-fu862.pdf" TargetMode="External"/><Relationship Id="rId114" Type="http://schemas.openxmlformats.org/officeDocument/2006/relationships/hyperlink" Target="https://files.ia.ca/-/media/files/ia/placements/en/group/colla-fu796.pdf" TargetMode="External"/><Relationship Id="rId10" Type="http://schemas.openxmlformats.org/officeDocument/2006/relationships/hyperlink" Target="http://files.ia.ca/-/media/files/ia/placements/en/group/colla-fu632.pdf" TargetMode="External"/><Relationship Id="rId31" Type="http://schemas.openxmlformats.org/officeDocument/2006/relationships/hyperlink" Target="http://files.ia.ca/-/media/files/ia/placements/en/group/colla-fu876.pdf" TargetMode="External"/><Relationship Id="rId44" Type="http://schemas.openxmlformats.org/officeDocument/2006/relationships/hyperlink" Target="http://files.ia.ca/-/media/files/ia/placements/en/group/colla-fu705.pdf" TargetMode="External"/><Relationship Id="rId52" Type="http://schemas.openxmlformats.org/officeDocument/2006/relationships/hyperlink" Target="https://files.ia.ca/-/media/files/ia/placements/en/group/colla-fu442.pdf" TargetMode="External"/><Relationship Id="rId60" Type="http://schemas.openxmlformats.org/officeDocument/2006/relationships/hyperlink" Target="https://files.ia.ca/-/media/files/ia/placements/en/group/colla-fu233.pdf?_ga=2.30014972.259104464.1554813369-640056361.1481660615" TargetMode="External"/><Relationship Id="rId65" Type="http://schemas.openxmlformats.org/officeDocument/2006/relationships/hyperlink" Target="https://files.ia.ca/-/media/files/ia/placements/en/group/colla-fu722.pdf" TargetMode="External"/><Relationship Id="rId73" Type="http://schemas.openxmlformats.org/officeDocument/2006/relationships/hyperlink" Target="https://files.ia.ca/-/media/files/ia/placements/en/group/colla-fu153.pdf" TargetMode="External"/><Relationship Id="rId78" Type="http://schemas.openxmlformats.org/officeDocument/2006/relationships/hyperlink" Target="https://files.ia.ca/-/media/files/ia/placements/en/group/colla-fu879.pdf" TargetMode="External"/><Relationship Id="rId81" Type="http://schemas.openxmlformats.org/officeDocument/2006/relationships/hyperlink" Target="https://files.ia.ca/-/media/files/ia/placements/en/group/colla-fu882.pdf" TargetMode="External"/><Relationship Id="rId86" Type="http://schemas.openxmlformats.org/officeDocument/2006/relationships/hyperlink" Target="https://files.ia.ca/-/media/files/ia/placements/en/group/colla-fu411.pdf" TargetMode="External"/><Relationship Id="rId94" Type="http://schemas.openxmlformats.org/officeDocument/2006/relationships/hyperlink" Target="https://files.ia.ca/-/media/files/ia/placements/en/group/colla-fu419.pdf" TargetMode="External"/><Relationship Id="rId99" Type="http://schemas.openxmlformats.org/officeDocument/2006/relationships/hyperlink" Target="https://files.ia.ca/-/media/files/ia/placements/en/group/colla-fu342.pdf" TargetMode="External"/><Relationship Id="rId101" Type="http://schemas.openxmlformats.org/officeDocument/2006/relationships/hyperlink" Target="https://files.ia.ca/-/media/files/ia/placements/en/group/colla-fu456.pdf" TargetMode="External"/><Relationship Id="rId4" Type="http://schemas.openxmlformats.org/officeDocument/2006/relationships/hyperlink" Target="http://files.ia.ca/-/media/files/ia/placements/en/group/colla-fu509.pdf" TargetMode="External"/><Relationship Id="rId9" Type="http://schemas.openxmlformats.org/officeDocument/2006/relationships/hyperlink" Target="http://files.ia.ca/-/media/files/ia/placements/en/group/colla-fu521.pdf" TargetMode="External"/><Relationship Id="rId13" Type="http://schemas.openxmlformats.org/officeDocument/2006/relationships/hyperlink" Target="http://files.ia.ca/-/media/files/ia/placements/en/group/colla-fu889.pdf" TargetMode="External"/><Relationship Id="rId18" Type="http://schemas.openxmlformats.org/officeDocument/2006/relationships/hyperlink" Target="http://files.ia.ca/-/media/files/ia/placements/en/group/colla-fu522.pdf" TargetMode="External"/><Relationship Id="rId39" Type="http://schemas.openxmlformats.org/officeDocument/2006/relationships/hyperlink" Target="http://files.ia.ca/-/media/files/ia/placements/en/group/colla-fu131.pdf" TargetMode="External"/><Relationship Id="rId109" Type="http://schemas.openxmlformats.org/officeDocument/2006/relationships/hyperlink" Target="https://files.ia.ca/-/media/files/ia/placements/en/group/colla-fu796.pdf" TargetMode="External"/><Relationship Id="rId34" Type="http://schemas.openxmlformats.org/officeDocument/2006/relationships/hyperlink" Target="http://files.ia.ca/-/media/files/ia/placements/en/group/colla-fu886.pdf" TargetMode="External"/><Relationship Id="rId50" Type="http://schemas.openxmlformats.org/officeDocument/2006/relationships/hyperlink" Target="https://files.ia.ca/-/media/files/ia/placements/en/group/colla-fu757.pdf" TargetMode="External"/><Relationship Id="rId55" Type="http://schemas.openxmlformats.org/officeDocument/2006/relationships/hyperlink" Target="http://files.ia.ca/-/media/files/ia/placements/en/group/colla-fu504.pdf" TargetMode="External"/><Relationship Id="rId76" Type="http://schemas.openxmlformats.org/officeDocument/2006/relationships/hyperlink" Target="https://files.ia.ca/-/media/files/ia/placements/en/group/colla-fu386.pdf" TargetMode="External"/><Relationship Id="rId97" Type="http://schemas.openxmlformats.org/officeDocument/2006/relationships/hyperlink" Target="https://files.ia.ca/-/media/files/ia/placements/en/group/colla-fu341.pdf" TargetMode="External"/><Relationship Id="rId104" Type="http://schemas.openxmlformats.org/officeDocument/2006/relationships/hyperlink" Target="https://files.ia.ca/-/media/files/ia/placements/en/group/colla-fu949.pdf" TargetMode="External"/><Relationship Id="rId7" Type="http://schemas.openxmlformats.org/officeDocument/2006/relationships/hyperlink" Target="http://files.ia.ca/-/media/files/ia/placements/en/group/colla-fu020.pdf" TargetMode="External"/><Relationship Id="rId71" Type="http://schemas.openxmlformats.org/officeDocument/2006/relationships/hyperlink" Target="https://files.ia.ca/-/media/files/ia/placements/en/group/colla-fu334.pdf" TargetMode="External"/><Relationship Id="rId92" Type="http://schemas.openxmlformats.org/officeDocument/2006/relationships/hyperlink" Target="https://files.ia.ca/-/media/files/ia/placements/en/group/colla-fu417.pdf" TargetMode="External"/><Relationship Id="rId2" Type="http://schemas.openxmlformats.org/officeDocument/2006/relationships/hyperlink" Target="http://files.ia.ca/-/media/files/ia/placements/en/group/colla-fu507.pdf" TargetMode="External"/><Relationship Id="rId29" Type="http://schemas.openxmlformats.org/officeDocument/2006/relationships/hyperlink" Target="http://files.ia.ca/-/media/files/ia/placements/en/group/colla-fu270.pdf" TargetMode="External"/><Relationship Id="rId24" Type="http://schemas.openxmlformats.org/officeDocument/2006/relationships/hyperlink" Target="http://files.ia.ca/-/media/files/ia/placements/en/group/colla-fu871.pdf" TargetMode="External"/><Relationship Id="rId40" Type="http://schemas.openxmlformats.org/officeDocument/2006/relationships/hyperlink" Target="http://files.ia.ca/-/media/files/ia/placements/en/group/colla-fu467.pdf" TargetMode="External"/><Relationship Id="rId45" Type="http://schemas.openxmlformats.org/officeDocument/2006/relationships/hyperlink" Target="http://files.ia.ca/-/media/files/ia/placements/en/group/colla-fu512.pdf" TargetMode="External"/><Relationship Id="rId66" Type="http://schemas.openxmlformats.org/officeDocument/2006/relationships/hyperlink" Target="https://files.ia.ca/-/media/files/ia/placements/en/group/colla-fu723.pdf" TargetMode="External"/><Relationship Id="rId87" Type="http://schemas.openxmlformats.org/officeDocument/2006/relationships/hyperlink" Target="https://files.ia.ca/-/media/files/ia/placements/en/group/colla-fu412.pdf" TargetMode="External"/><Relationship Id="rId110" Type="http://schemas.openxmlformats.org/officeDocument/2006/relationships/hyperlink" Target="https://files.ia.ca/-/media/files/ia/placements/en/group/colla-fu721.pdf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files.ia.ca/-/media/files/ia/placements/en/group/colla-fu513.pdf?_ga=2.30014972.259104464.1554813369-640056361.1481660615" TargetMode="External"/><Relationship Id="rId82" Type="http://schemas.openxmlformats.org/officeDocument/2006/relationships/hyperlink" Target="https://files.ia.ca/-/media/files/ia/placements/en/group/colla-fu883.pdf" TargetMode="External"/><Relationship Id="rId19" Type="http://schemas.openxmlformats.org/officeDocument/2006/relationships/hyperlink" Target="http://files.ia.ca/-/media/files/ia/placements/en/group/colla-fu250.pdf" TargetMode="External"/><Relationship Id="rId14" Type="http://schemas.openxmlformats.org/officeDocument/2006/relationships/hyperlink" Target="http://files.ia.ca/-/media/files/ia/placements/en/group/colla-fu040.pdf" TargetMode="External"/><Relationship Id="rId30" Type="http://schemas.openxmlformats.org/officeDocument/2006/relationships/hyperlink" Target="http://files.ia.ca/-/media/files/ia/placements/en/group/colla-fu541.pdf" TargetMode="External"/><Relationship Id="rId35" Type="http://schemas.openxmlformats.org/officeDocument/2006/relationships/hyperlink" Target="http://files.ia.ca/-/media/files/ia/placements/en/group/colla-fu133.pdf" TargetMode="External"/><Relationship Id="rId56" Type="http://schemas.openxmlformats.org/officeDocument/2006/relationships/hyperlink" Target="http://files.ia.ca/-/media/files/ia/placements/en/group/colla-fu021.pdf" TargetMode="External"/><Relationship Id="rId77" Type="http://schemas.openxmlformats.org/officeDocument/2006/relationships/hyperlink" Target="https://files.ia.ca/-/media/files/ia/placements/en/group/colla-fu884.pdf" TargetMode="External"/><Relationship Id="rId100" Type="http://schemas.openxmlformats.org/officeDocument/2006/relationships/hyperlink" Target="https://files.ia.ca/-/media/files/ia/placements/en/group/colla-fu358.pdf" TargetMode="External"/><Relationship Id="rId105" Type="http://schemas.openxmlformats.org/officeDocument/2006/relationships/hyperlink" Target="https://files.ia.ca/-/media/files/ia/placements/en/group/colla-fu888.pdf" TargetMode="External"/><Relationship Id="rId8" Type="http://schemas.openxmlformats.org/officeDocument/2006/relationships/hyperlink" Target="http://files.ia.ca/-/media/files/ia/placements/en/group/colla-fu472.pdf" TargetMode="External"/><Relationship Id="rId51" Type="http://schemas.openxmlformats.org/officeDocument/2006/relationships/hyperlink" Target="http://files.ia.ca/-/media/files/ia/placements/en/group/colla-fu453.pdf" TargetMode="External"/><Relationship Id="rId72" Type="http://schemas.openxmlformats.org/officeDocument/2006/relationships/hyperlink" Target="https://files.ia.ca/-/media/files/ia/placements/en/group/colla-fu152.pdf" TargetMode="External"/><Relationship Id="rId93" Type="http://schemas.openxmlformats.org/officeDocument/2006/relationships/hyperlink" Target="https://files.ia.ca/-/media/files/ia/placements/en/group/colla-fu418.pdf" TargetMode="External"/><Relationship Id="rId98" Type="http://schemas.openxmlformats.org/officeDocument/2006/relationships/hyperlink" Target="https://files.ia.ca/-/media/files/ia/placements/en/group/colla-fu351.pdf" TargetMode="External"/><Relationship Id="rId3" Type="http://schemas.openxmlformats.org/officeDocument/2006/relationships/hyperlink" Target="http://files.ia.ca/-/media/files/ia/placements/en/group/colla-fu508.pdf" TargetMode="External"/><Relationship Id="rId25" Type="http://schemas.openxmlformats.org/officeDocument/2006/relationships/hyperlink" Target="http://files.ia.ca/-/media/files/ia/placements/en/group/colla-fu464.pdf" TargetMode="External"/><Relationship Id="rId46" Type="http://schemas.openxmlformats.org/officeDocument/2006/relationships/hyperlink" Target="http://files.ia.ca/-/media/files/ia/placements/en/group/colla-fu132.pdf" TargetMode="External"/><Relationship Id="rId67" Type="http://schemas.openxmlformats.org/officeDocument/2006/relationships/hyperlink" Target="https://files.ia.ca/-/media/files/ia/placements/en/group/colla-fu331.pdf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://files.ia.ca/-/media/files/ia/placements/en/group/colla-fu462.pdf" TargetMode="External"/><Relationship Id="rId41" Type="http://schemas.openxmlformats.org/officeDocument/2006/relationships/hyperlink" Target="http://files.ia.ca/-/media/files/ia/placements/en/group/colla-fu760.pdf" TargetMode="External"/><Relationship Id="rId62" Type="http://schemas.openxmlformats.org/officeDocument/2006/relationships/hyperlink" Target="http://files.ia.ca/-/media/files/ia/placements/en/group/colla-fu111.pdf" TargetMode="External"/><Relationship Id="rId83" Type="http://schemas.openxmlformats.org/officeDocument/2006/relationships/hyperlink" Target="https://files.ia.ca/-/media/files/ia/placements/en/group/colla-fu894.pdf" TargetMode="External"/><Relationship Id="rId88" Type="http://schemas.openxmlformats.org/officeDocument/2006/relationships/hyperlink" Target="https://files.ia.ca/-/media/files/ia/placements/en/group/colla-fu413.pdf" TargetMode="External"/><Relationship Id="rId111" Type="http://schemas.openxmlformats.org/officeDocument/2006/relationships/hyperlink" Target="http://files.ia.ca/-/media/files/ia/placements/en/group/colla-fu946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B96E-2B5F-4D8B-931F-07E05EF59EE4}">
  <sheetPr codeName="Feuil4"/>
  <dimension ref="A1:AH144"/>
  <sheetViews>
    <sheetView tabSelected="1" zoomScale="70" zoomScaleNormal="70" workbookViewId="0">
      <pane ySplit="3" topLeftCell="A35" activePane="bottomLeft" state="frozen"/>
      <selection activeCell="I79" sqref="I79"/>
      <selection pane="bottomLeft" sqref="A1:A2"/>
    </sheetView>
  </sheetViews>
  <sheetFormatPr defaultColWidth="11.42578125" defaultRowHeight="15" x14ac:dyDescent="0.25"/>
  <cols>
    <col min="1" max="1" width="58.7109375" bestFit="1" customWidth="1"/>
    <col min="2" max="2" width="7.5703125" hidden="1" customWidth="1"/>
    <col min="3" max="3" width="16.28515625" customWidth="1"/>
    <col min="4" max="4" width="20.140625" bestFit="1" customWidth="1"/>
    <col min="5" max="5" width="51.28515625" bestFit="1" customWidth="1"/>
    <col min="6" max="6" width="18.140625" bestFit="1" customWidth="1"/>
    <col min="7" max="7" width="19.7109375" customWidth="1"/>
    <col min="8" max="8" width="11.5703125" customWidth="1"/>
    <col min="9" max="9" width="10.140625" bestFit="1" customWidth="1"/>
    <col min="10" max="10" width="13.5703125" customWidth="1"/>
    <col min="11" max="11" width="12.42578125" customWidth="1"/>
    <col min="12" max="19" width="10.140625" bestFit="1" customWidth="1"/>
    <col min="20" max="20" width="19" bestFit="1" customWidth="1"/>
    <col min="21" max="21" width="16.85546875" bestFit="1" customWidth="1"/>
    <col min="33" max="33" width="53" style="2" hidden="1" customWidth="1"/>
  </cols>
  <sheetData>
    <row r="1" spans="1:34" ht="49.5" customHeight="1" x14ac:dyDescent="0.25">
      <c r="A1" s="121"/>
      <c r="B1" s="1"/>
      <c r="C1" s="123" t="s">
        <v>0</v>
      </c>
      <c r="D1" s="124"/>
      <c r="E1" s="124"/>
      <c r="F1" s="124"/>
      <c r="G1" s="125"/>
      <c r="H1" s="129" t="s">
        <v>1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30"/>
      <c r="U1" s="131" t="s">
        <v>2</v>
      </c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2"/>
      <c r="AH1" s="3">
        <v>45657</v>
      </c>
    </row>
    <row r="2" spans="1:34" ht="45.75" customHeight="1" x14ac:dyDescent="0.25">
      <c r="A2" s="122"/>
      <c r="B2" s="4"/>
      <c r="C2" s="126"/>
      <c r="D2" s="127"/>
      <c r="E2" s="127"/>
      <c r="F2" s="127"/>
      <c r="G2" s="128"/>
      <c r="H2" s="133" t="s">
        <v>3</v>
      </c>
      <c r="I2" s="133"/>
      <c r="J2" s="133"/>
      <c r="K2" s="133"/>
      <c r="L2" s="133"/>
      <c r="M2" s="133" t="s">
        <v>4</v>
      </c>
      <c r="N2" s="133"/>
      <c r="O2" s="133"/>
      <c r="P2" s="133"/>
      <c r="Q2" s="133"/>
      <c r="R2" s="133"/>
      <c r="S2" s="133"/>
      <c r="T2" s="134"/>
      <c r="U2" s="135" t="s">
        <v>3</v>
      </c>
      <c r="V2" s="136"/>
      <c r="W2" s="136"/>
      <c r="X2" s="136"/>
      <c r="Y2" s="136"/>
      <c r="Z2" s="136" t="s">
        <v>4</v>
      </c>
      <c r="AA2" s="136"/>
      <c r="AB2" s="136"/>
      <c r="AC2" s="136"/>
      <c r="AD2" s="136"/>
      <c r="AE2" s="136"/>
      <c r="AF2" s="137"/>
    </row>
    <row r="3" spans="1:34" ht="30" customHeight="1" x14ac:dyDescent="0.25">
      <c r="A3" s="5" t="s">
        <v>5</v>
      </c>
      <c r="B3" s="6" t="s">
        <v>6</v>
      </c>
      <c r="C3" s="6" t="s">
        <v>6</v>
      </c>
      <c r="D3" s="6" t="s">
        <v>7</v>
      </c>
      <c r="E3" s="7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8" t="s">
        <v>23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  <c r="AE3" s="6" t="s">
        <v>21</v>
      </c>
      <c r="AF3" s="6" t="s">
        <v>22</v>
      </c>
    </row>
    <row r="4" spans="1:34" ht="21.95" customHeight="1" x14ac:dyDescent="0.25">
      <c r="A4" s="9" t="s">
        <v>24</v>
      </c>
      <c r="B4" s="10"/>
      <c r="C4" s="10"/>
      <c r="D4" s="10"/>
      <c r="E4" s="11"/>
      <c r="F4" s="1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4" ht="16.5" customHeight="1" x14ac:dyDescent="0.25">
      <c r="A5" s="15" t="s">
        <v>25</v>
      </c>
      <c r="B5" s="16" t="s">
        <v>26</v>
      </c>
      <c r="C5" s="16" t="s">
        <v>27</v>
      </c>
      <c r="D5" s="16" t="s">
        <v>28</v>
      </c>
      <c r="E5" s="17" t="s">
        <v>29</v>
      </c>
      <c r="F5" s="18">
        <v>38306</v>
      </c>
      <c r="G5" s="19">
        <v>94.496168329999989</v>
      </c>
      <c r="H5" s="20">
        <v>0.10106323</v>
      </c>
      <c r="I5" s="20">
        <v>-8.0769199999999996E-3</v>
      </c>
      <c r="J5" s="20">
        <v>1.29795E-2</v>
      </c>
      <c r="K5" s="20">
        <v>6.5450969999999997E-2</v>
      </c>
      <c r="L5" s="20">
        <v>7.8083120000000006E-2</v>
      </c>
      <c r="M5" s="20">
        <v>0.10106323</v>
      </c>
      <c r="N5" s="20">
        <v>9.1697219999999996E-2</v>
      </c>
      <c r="O5" s="20">
        <v>3.0600040000000002E-2</v>
      </c>
      <c r="P5" s="20">
        <v>3.5249229999999999E-2</v>
      </c>
      <c r="Q5" s="20">
        <v>4.4624300000000006E-2</v>
      </c>
      <c r="R5" s="20">
        <v>4.5705639999999999E-2</v>
      </c>
      <c r="S5" s="20">
        <v>4.8386899999999997E-2</v>
      </c>
      <c r="T5" s="20">
        <v>5.6325489999999999E-2</v>
      </c>
      <c r="U5" s="20">
        <v>9.5691760000000001E-2</v>
      </c>
      <c r="V5" s="20">
        <v>-8.989500000000001E-3</v>
      </c>
      <c r="W5" s="20">
        <v>1.0068280000000001E-2</v>
      </c>
      <c r="X5" s="20">
        <v>6.37712E-2</v>
      </c>
      <c r="Y5" s="20">
        <v>7.6429220000000006E-2</v>
      </c>
      <c r="Z5" s="20">
        <v>9.5691760000000001E-2</v>
      </c>
      <c r="AA5" s="20">
        <v>9.4295909999999997E-2</v>
      </c>
      <c r="AB5" s="20">
        <v>2.4592299999999997E-2</v>
      </c>
      <c r="AC5" s="20">
        <v>2.5254599999999999E-2</v>
      </c>
      <c r="AD5" s="20">
        <v>3.992743E-2</v>
      </c>
      <c r="AE5" s="20">
        <v>4.2805869999999996E-2</v>
      </c>
      <c r="AF5" s="20">
        <v>4.2800310000000001E-2</v>
      </c>
      <c r="AG5" s="21" t="s">
        <v>25</v>
      </c>
    </row>
    <row r="6" spans="1:34" x14ac:dyDescent="0.25">
      <c r="A6" s="15" t="s">
        <v>30</v>
      </c>
      <c r="B6" s="16" t="s">
        <v>31</v>
      </c>
      <c r="C6" s="16" t="s">
        <v>32</v>
      </c>
      <c r="D6" s="16" t="s">
        <v>33</v>
      </c>
      <c r="E6" s="17" t="s">
        <v>29</v>
      </c>
      <c r="F6" s="18">
        <v>38306</v>
      </c>
      <c r="G6" s="19">
        <v>193.80246196000002</v>
      </c>
      <c r="H6" s="20">
        <v>0.12722353</v>
      </c>
      <c r="I6" s="20">
        <v>-9.3425499999999998E-3</v>
      </c>
      <c r="J6" s="20">
        <v>1.928815E-2</v>
      </c>
      <c r="K6" s="20">
        <v>7.4325799999999997E-2</v>
      </c>
      <c r="L6" s="20">
        <v>8.7846389999999996E-2</v>
      </c>
      <c r="M6" s="20">
        <v>0.12722353</v>
      </c>
      <c r="N6" s="20">
        <v>0.10768107</v>
      </c>
      <c r="O6" s="20">
        <v>4.1230450000000002E-2</v>
      </c>
      <c r="P6" s="20">
        <v>5.1751430000000001E-2</v>
      </c>
      <c r="Q6" s="20">
        <v>5.7784079999999995E-2</v>
      </c>
      <c r="R6" s="20">
        <v>5.5872729999999995E-2</v>
      </c>
      <c r="S6" s="20">
        <v>5.7745129999999999E-2</v>
      </c>
      <c r="T6" s="20">
        <v>6.2622730000000001E-2</v>
      </c>
      <c r="U6" s="20">
        <v>0.12885358</v>
      </c>
      <c r="V6" s="20">
        <v>-9.2051300000000006E-3</v>
      </c>
      <c r="W6" s="20">
        <v>1.8832910000000001E-2</v>
      </c>
      <c r="X6" s="20">
        <v>7.6868060000000002E-2</v>
      </c>
      <c r="Y6" s="20">
        <v>9.2330389999999998E-2</v>
      </c>
      <c r="Z6" s="20">
        <v>0.12885358</v>
      </c>
      <c r="AA6" s="20">
        <v>0.11867445</v>
      </c>
      <c r="AB6" s="20">
        <v>4.1793030000000002E-2</v>
      </c>
      <c r="AC6" s="20">
        <v>4.7246589999999998E-2</v>
      </c>
      <c r="AD6" s="20">
        <v>5.8886569999999999E-2</v>
      </c>
      <c r="AE6" s="20">
        <v>5.7702609999999994E-2</v>
      </c>
      <c r="AF6" s="20">
        <v>5.5979099999999997E-2</v>
      </c>
      <c r="AG6" s="21" t="s">
        <v>30</v>
      </c>
    </row>
    <row r="7" spans="1:34" x14ac:dyDescent="0.25">
      <c r="A7" s="15" t="s">
        <v>34</v>
      </c>
      <c r="B7" s="16" t="s">
        <v>35</v>
      </c>
      <c r="C7" s="16" t="s">
        <v>36</v>
      </c>
      <c r="D7" s="16" t="s">
        <v>37</v>
      </c>
      <c r="E7" s="17" t="s">
        <v>29</v>
      </c>
      <c r="F7" s="18">
        <v>38336</v>
      </c>
      <c r="G7" s="19">
        <v>507.71282585</v>
      </c>
      <c r="H7" s="20">
        <v>0.1463469</v>
      </c>
      <c r="I7" s="20">
        <v>-9.8730700000000012E-3</v>
      </c>
      <c r="J7" s="20">
        <v>2.3944939999999998E-2</v>
      </c>
      <c r="K7" s="20">
        <v>8.0637039999999993E-2</v>
      </c>
      <c r="L7" s="20">
        <v>9.5293119999999995E-2</v>
      </c>
      <c r="M7" s="20">
        <v>0.1463469</v>
      </c>
      <c r="N7" s="20">
        <v>0.11968923000000001</v>
      </c>
      <c r="O7" s="20">
        <v>5.0104569999999994E-2</v>
      </c>
      <c r="P7" s="20">
        <v>6.6175780000000003E-2</v>
      </c>
      <c r="Q7" s="20">
        <v>6.9527190000000003E-2</v>
      </c>
      <c r="R7" s="20">
        <v>6.5336950000000005E-2</v>
      </c>
      <c r="S7" s="20">
        <v>6.6723690000000002E-2</v>
      </c>
      <c r="T7" s="20">
        <v>6.8221420000000005E-2</v>
      </c>
      <c r="U7" s="20">
        <v>0.15220048</v>
      </c>
      <c r="V7" s="20">
        <v>-9.3460899999999996E-3</v>
      </c>
      <c r="W7" s="20">
        <v>2.4429679999999999E-2</v>
      </c>
      <c r="X7" s="20">
        <v>8.5076059999999995E-2</v>
      </c>
      <c r="Y7" s="20">
        <v>0.10234465</v>
      </c>
      <c r="Z7" s="20">
        <v>0.15220048</v>
      </c>
      <c r="AA7" s="20">
        <v>0.13536185000000001</v>
      </c>
      <c r="AB7" s="20">
        <v>5.351852E-2</v>
      </c>
      <c r="AC7" s="20">
        <v>6.462240000000001E-2</v>
      </c>
      <c r="AD7" s="20">
        <v>7.3564009999999999E-2</v>
      </c>
      <c r="AE7" s="20">
        <v>6.9615910000000003E-2</v>
      </c>
      <c r="AF7" s="20">
        <v>6.6938919999999999E-2</v>
      </c>
      <c r="AG7" s="21" t="s">
        <v>34</v>
      </c>
    </row>
    <row r="8" spans="1:34" x14ac:dyDescent="0.25">
      <c r="A8" s="15" t="s">
        <v>38</v>
      </c>
      <c r="B8" s="16" t="s">
        <v>39</v>
      </c>
      <c r="C8" s="16" t="s">
        <v>40</v>
      </c>
      <c r="D8" s="16" t="s">
        <v>41</v>
      </c>
      <c r="E8" s="17" t="s">
        <v>29</v>
      </c>
      <c r="F8" s="18">
        <v>38336</v>
      </c>
      <c r="G8" s="19">
        <v>337.69943792000004</v>
      </c>
      <c r="H8" s="20">
        <v>0.16543717999999999</v>
      </c>
      <c r="I8" s="20">
        <v>-1.056413E-2</v>
      </c>
      <c r="J8" s="20">
        <v>2.830914E-2</v>
      </c>
      <c r="K8" s="20">
        <v>8.677348E-2</v>
      </c>
      <c r="L8" s="20">
        <v>0.10238341999999999</v>
      </c>
      <c r="M8" s="20">
        <v>0.16543717999999999</v>
      </c>
      <c r="N8" s="20">
        <v>0.13201580999999998</v>
      </c>
      <c r="O8" s="20">
        <v>5.8905640000000002E-2</v>
      </c>
      <c r="P8" s="20">
        <v>8.1145910000000002E-2</v>
      </c>
      <c r="Q8" s="20">
        <v>8.1523990000000005E-2</v>
      </c>
      <c r="R8" s="20">
        <v>7.4697880000000008E-2</v>
      </c>
      <c r="S8" s="20">
        <v>7.5356969999999995E-2</v>
      </c>
      <c r="T8" s="20">
        <v>7.3729940000000008E-2</v>
      </c>
      <c r="U8" s="20">
        <v>0.17435876</v>
      </c>
      <c r="V8" s="20">
        <v>-9.4952999999999999E-3</v>
      </c>
      <c r="W8" s="20">
        <v>2.9768610000000001E-2</v>
      </c>
      <c r="X8" s="20">
        <v>9.3034190000000003E-2</v>
      </c>
      <c r="Y8" s="20">
        <v>0.11209722</v>
      </c>
      <c r="Z8" s="20">
        <v>0.17435876</v>
      </c>
      <c r="AA8" s="20">
        <v>0.15118907000000001</v>
      </c>
      <c r="AB8" s="20">
        <v>6.4571019999999993E-2</v>
      </c>
      <c r="AC8" s="20">
        <v>8.1797590000000003E-2</v>
      </c>
      <c r="AD8" s="20">
        <v>8.7613129999999997E-2</v>
      </c>
      <c r="AE8" s="20">
        <v>8.0996210000000013E-2</v>
      </c>
      <c r="AF8" s="20">
        <v>7.7456509999999992E-2</v>
      </c>
      <c r="AG8" s="21" t="s">
        <v>38</v>
      </c>
    </row>
    <row r="9" spans="1:34" x14ac:dyDescent="0.25">
      <c r="A9" s="15" t="s">
        <v>42</v>
      </c>
      <c r="B9" s="16" t="s">
        <v>43</v>
      </c>
      <c r="C9" s="16" t="s">
        <v>44</v>
      </c>
      <c r="D9" s="16" t="s">
        <v>45</v>
      </c>
      <c r="E9" s="17" t="s">
        <v>29</v>
      </c>
      <c r="F9" s="18">
        <v>38336</v>
      </c>
      <c r="G9" s="19">
        <v>193.57348715000001</v>
      </c>
      <c r="H9" s="20">
        <v>0.18225241</v>
      </c>
      <c r="I9" s="20">
        <v>-1.1487890000000001E-2</v>
      </c>
      <c r="J9" s="20">
        <v>3.2239290000000004E-2</v>
      </c>
      <c r="K9" s="20">
        <v>9.1917709999999986E-2</v>
      </c>
      <c r="L9" s="20">
        <v>0.10780473</v>
      </c>
      <c r="M9" s="20">
        <v>0.18225241</v>
      </c>
      <c r="N9" s="20">
        <v>0.14269565000000001</v>
      </c>
      <c r="O9" s="20">
        <v>6.6517649999999998E-2</v>
      </c>
      <c r="P9" s="20">
        <v>9.5137490000000005E-2</v>
      </c>
      <c r="Q9" s="20">
        <v>9.2817299999999991E-2</v>
      </c>
      <c r="R9" s="20">
        <v>8.3554729999999994E-2</v>
      </c>
      <c r="S9" s="20">
        <v>8.3726240000000007E-2</v>
      </c>
      <c r="T9" s="20">
        <v>7.9445589999999996E-2</v>
      </c>
      <c r="U9" s="20">
        <v>0.19721409999999998</v>
      </c>
      <c r="V9" s="20">
        <v>-9.6952199999999992E-3</v>
      </c>
      <c r="W9" s="20">
        <v>3.5303749999999995E-2</v>
      </c>
      <c r="X9" s="20">
        <v>0.10112415999999999</v>
      </c>
      <c r="Y9" s="20">
        <v>0.12198164</v>
      </c>
      <c r="Z9" s="20">
        <v>0.19721409999999998</v>
      </c>
      <c r="AA9" s="20">
        <v>0.16749681999999999</v>
      </c>
      <c r="AB9" s="20">
        <v>7.5820650000000003E-2</v>
      </c>
      <c r="AC9" s="20">
        <v>9.9244239999999997E-2</v>
      </c>
      <c r="AD9" s="20">
        <v>0.10148903000000001</v>
      </c>
      <c r="AE9" s="20">
        <v>9.1994659999999992E-2</v>
      </c>
      <c r="AF9" s="20">
        <v>8.7702910000000009E-2</v>
      </c>
      <c r="AG9" s="21" t="s">
        <v>42</v>
      </c>
    </row>
    <row r="10" spans="1:34" ht="21.95" customHeight="1" x14ac:dyDescent="0.25">
      <c r="A10" s="9" t="s">
        <v>46</v>
      </c>
      <c r="B10" s="10"/>
      <c r="C10" s="10"/>
      <c r="D10" s="10"/>
      <c r="E10" s="11"/>
      <c r="F10" s="22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1" t="s">
        <v>46</v>
      </c>
    </row>
    <row r="11" spans="1:34" x14ac:dyDescent="0.25">
      <c r="A11" s="15" t="s">
        <v>47</v>
      </c>
      <c r="B11" s="16" t="s">
        <v>48</v>
      </c>
      <c r="C11" s="16" t="s">
        <v>49</v>
      </c>
      <c r="D11" s="16" t="s">
        <v>50</v>
      </c>
      <c r="E11" s="17" t="s">
        <v>51</v>
      </c>
      <c r="F11" s="18">
        <v>33488</v>
      </c>
      <c r="G11" s="19">
        <v>815.84488547000001</v>
      </c>
      <c r="H11" s="20">
        <v>4.9416630000000003E-2</v>
      </c>
      <c r="I11" s="20">
        <v>3.2511200000000001E-3</v>
      </c>
      <c r="J11" s="20">
        <v>1.0165159999999999E-2</v>
      </c>
      <c r="K11" s="20">
        <v>2.2583929999999999E-2</v>
      </c>
      <c r="L11" s="20">
        <v>3.6018080000000001E-2</v>
      </c>
      <c r="M11" s="20">
        <v>4.9416630000000003E-2</v>
      </c>
      <c r="N11" s="20">
        <v>4.9164709999999993E-2</v>
      </c>
      <c r="O11" s="20">
        <v>3.8998600000000001E-2</v>
      </c>
      <c r="P11" s="20">
        <v>2.9532559999999999E-2</v>
      </c>
      <c r="Q11" s="20">
        <v>2.5581420000000001E-2</v>
      </c>
      <c r="R11" s="20">
        <v>2.2710270000000001E-2</v>
      </c>
      <c r="S11" s="20">
        <v>1.7850269999999998E-2</v>
      </c>
      <c r="T11" s="20">
        <v>3.0562820000000001E-2</v>
      </c>
      <c r="U11" s="20">
        <v>4.9182990000000003E-2</v>
      </c>
      <c r="V11" s="20">
        <v>3.31198E-3</v>
      </c>
      <c r="W11" s="20">
        <v>1.076184E-2</v>
      </c>
      <c r="X11" s="20">
        <v>2.3077100000000003E-2</v>
      </c>
      <c r="Y11" s="20">
        <v>3.6334819999999997E-2</v>
      </c>
      <c r="Z11" s="20">
        <v>4.9182990000000003E-2</v>
      </c>
      <c r="AA11" s="20">
        <v>4.8158310000000003E-2</v>
      </c>
      <c r="AB11" s="20">
        <v>3.8058930000000005E-2</v>
      </c>
      <c r="AC11" s="20">
        <v>2.8845239999999998E-2</v>
      </c>
      <c r="AD11" s="20">
        <v>2.477586E-2</v>
      </c>
      <c r="AE11" s="20">
        <v>2.200943E-2</v>
      </c>
      <c r="AF11" s="20">
        <v>1.7079299999999999E-2</v>
      </c>
      <c r="AG11" s="21" t="s">
        <v>47</v>
      </c>
    </row>
    <row r="12" spans="1:34" x14ac:dyDescent="0.25">
      <c r="A12" s="15" t="s">
        <v>52</v>
      </c>
      <c r="B12" s="16" t="s">
        <v>53</v>
      </c>
      <c r="C12" s="16" t="s">
        <v>54</v>
      </c>
      <c r="D12" s="16" t="s">
        <v>55</v>
      </c>
      <c r="E12" s="17" t="s">
        <v>51</v>
      </c>
      <c r="F12" s="18">
        <v>35795</v>
      </c>
      <c r="G12" s="19">
        <v>361.19823257000002</v>
      </c>
      <c r="H12" s="20">
        <v>6.726509E-2</v>
      </c>
      <c r="I12" s="20">
        <v>4.5591500000000005E-3</v>
      </c>
      <c r="J12" s="20">
        <v>8.5493800000000005E-3</v>
      </c>
      <c r="K12" s="20">
        <v>4.3990500000000002E-2</v>
      </c>
      <c r="L12" s="20">
        <v>5.9537319999999998E-2</v>
      </c>
      <c r="M12" s="20">
        <v>6.726509E-2</v>
      </c>
      <c r="N12" s="20">
        <v>6.2521099999999996E-2</v>
      </c>
      <c r="O12" s="20">
        <v>2.9195619999999999E-2</v>
      </c>
      <c r="P12" s="20">
        <v>2.0578989999999998E-2</v>
      </c>
      <c r="Q12" s="20">
        <v>2.8581569999999997E-2</v>
      </c>
      <c r="R12" s="20">
        <v>2.8707699999999999E-2</v>
      </c>
      <c r="S12" s="20">
        <v>2.5673949999999997E-2</v>
      </c>
      <c r="T12" s="20">
        <v>3.9775499999999998E-2</v>
      </c>
      <c r="U12" s="20">
        <v>5.6960559999999993E-2</v>
      </c>
      <c r="V12" s="20">
        <v>3.7757699999999999E-3</v>
      </c>
      <c r="W12" s="20">
        <v>6.4776999999999994E-3</v>
      </c>
      <c r="X12" s="20">
        <v>4.0611330000000001E-2</v>
      </c>
      <c r="Y12" s="20">
        <v>5.3536489999999999E-2</v>
      </c>
      <c r="Z12" s="20">
        <v>5.6960559999999993E-2</v>
      </c>
      <c r="AA12" s="20">
        <v>5.3581839999999999E-2</v>
      </c>
      <c r="AB12" s="20">
        <v>2.125749E-2</v>
      </c>
      <c r="AC12" s="20">
        <v>1.35239E-2</v>
      </c>
      <c r="AD12" s="20">
        <v>2.1282230000000003E-2</v>
      </c>
      <c r="AE12" s="20">
        <v>2.2349739999999996E-2</v>
      </c>
      <c r="AF12" s="20">
        <v>1.9320939999999998E-2</v>
      </c>
      <c r="AG12" s="21" t="s">
        <v>52</v>
      </c>
    </row>
    <row r="13" spans="1:34" x14ac:dyDescent="0.25">
      <c r="A13" s="15" t="s">
        <v>56</v>
      </c>
      <c r="B13" s="16" t="s">
        <v>57</v>
      </c>
      <c r="C13" s="16" t="s">
        <v>58</v>
      </c>
      <c r="D13" s="16" t="s">
        <v>59</v>
      </c>
      <c r="E13" s="17" t="s">
        <v>60</v>
      </c>
      <c r="F13" s="18">
        <v>43943</v>
      </c>
      <c r="G13" s="19">
        <v>283.42535279000003</v>
      </c>
      <c r="H13" s="20">
        <v>4.2581379999999995E-2</v>
      </c>
      <c r="I13" s="20">
        <v>-6.9217300000000001E-3</v>
      </c>
      <c r="J13" s="20">
        <v>-6.1547999999999996E-4</v>
      </c>
      <c r="K13" s="20">
        <v>4.6313719999999996E-2</v>
      </c>
      <c r="L13" s="20">
        <v>5.5468429999999999E-2</v>
      </c>
      <c r="M13" s="20">
        <v>4.2581379999999995E-2</v>
      </c>
      <c r="N13" s="20">
        <v>5.4902949999999999E-2</v>
      </c>
      <c r="O13" s="20">
        <v>-5.8324699999999993E-3</v>
      </c>
      <c r="P13" s="20">
        <v>-1.0866809999999999E-2</v>
      </c>
      <c r="Q13" s="20">
        <v>7.8964800000000009E-3</v>
      </c>
      <c r="R13" s="20">
        <v>1.728058E-2</v>
      </c>
      <c r="S13" s="20">
        <v>1.9765020000000001E-2</v>
      </c>
      <c r="T13" s="20">
        <v>-7.0741999999999995E-4</v>
      </c>
      <c r="U13" s="20">
        <v>4.226738E-2</v>
      </c>
      <c r="V13" s="20">
        <v>-6.9069700000000001E-3</v>
      </c>
      <c r="W13" s="20">
        <v>-4.1836999999999999E-4</v>
      </c>
      <c r="X13" s="20">
        <v>4.6199399999999995E-2</v>
      </c>
      <c r="Y13" s="20">
        <v>5.5178900000000003E-2</v>
      </c>
      <c r="Z13" s="20">
        <v>4.226738E-2</v>
      </c>
      <c r="AA13" s="20">
        <v>5.4508890000000004E-2</v>
      </c>
      <c r="AB13" s="20">
        <v>-6.0237700000000003E-3</v>
      </c>
      <c r="AC13" s="20">
        <v>-1.0895449999999999E-2</v>
      </c>
      <c r="AD13" s="20">
        <v>7.9176200000000002E-3</v>
      </c>
      <c r="AE13" s="20">
        <v>1.7271419999999999E-2</v>
      </c>
      <c r="AF13" s="20">
        <v>1.9773680000000002E-2</v>
      </c>
      <c r="AG13" s="21" t="s">
        <v>56</v>
      </c>
    </row>
    <row r="14" spans="1:34" x14ac:dyDescent="0.25">
      <c r="A14" s="15" t="s">
        <v>61</v>
      </c>
      <c r="B14" s="16" t="s">
        <v>62</v>
      </c>
      <c r="C14" s="16" t="s">
        <v>63</v>
      </c>
      <c r="D14" s="16" t="s">
        <v>59</v>
      </c>
      <c r="E14" s="17" t="s">
        <v>64</v>
      </c>
      <c r="F14" s="18">
        <v>44166</v>
      </c>
      <c r="G14" s="19">
        <v>4.1395436200000004</v>
      </c>
      <c r="H14" s="20">
        <v>4.5308339999999996E-2</v>
      </c>
      <c r="I14" s="20">
        <v>-8.0590699999999998E-3</v>
      </c>
      <c r="J14" s="20">
        <v>-2.06748E-3</v>
      </c>
      <c r="K14" s="20">
        <v>4.7866850000000002E-2</v>
      </c>
      <c r="L14" s="20">
        <v>5.6569559999999998E-2</v>
      </c>
      <c r="M14" s="20">
        <v>4.5308339999999996E-2</v>
      </c>
      <c r="N14" s="20">
        <v>5.7897280000000002E-2</v>
      </c>
      <c r="O14" s="20">
        <v>-4.7010000000000004E-4</v>
      </c>
      <c r="P14" s="20">
        <v>-5.7211999999999992E-3</v>
      </c>
      <c r="Q14" s="20">
        <v>1.240926E-2</v>
      </c>
      <c r="R14" s="20">
        <v>2.1991759999999999E-2</v>
      </c>
      <c r="S14" s="20">
        <v>0</v>
      </c>
      <c r="T14" s="20">
        <v>-3.7835800000000004E-3</v>
      </c>
      <c r="U14" s="20">
        <v>4.226738E-2</v>
      </c>
      <c r="V14" s="20">
        <v>-6.9069700000000001E-3</v>
      </c>
      <c r="W14" s="20">
        <v>-4.1836999999999999E-4</v>
      </c>
      <c r="X14" s="20">
        <v>4.6199399999999995E-2</v>
      </c>
      <c r="Y14" s="20">
        <v>5.5178900000000003E-2</v>
      </c>
      <c r="Z14" s="20">
        <v>4.226738E-2</v>
      </c>
      <c r="AA14" s="20">
        <v>5.4508890000000004E-2</v>
      </c>
      <c r="AB14" s="20">
        <v>-6.0237700000000003E-3</v>
      </c>
      <c r="AC14" s="20">
        <v>-1.0895449999999999E-2</v>
      </c>
      <c r="AD14" s="20">
        <v>7.9176200000000002E-3</v>
      </c>
      <c r="AE14" s="20">
        <v>1.7271419999999999E-2</v>
      </c>
      <c r="AF14" s="20">
        <v>1.9773680000000002E-2</v>
      </c>
      <c r="AG14" s="21" t="s">
        <v>61</v>
      </c>
    </row>
    <row r="15" spans="1:34" x14ac:dyDescent="0.25">
      <c r="A15" s="15" t="s">
        <v>65</v>
      </c>
      <c r="B15" s="16" t="s">
        <v>66</v>
      </c>
      <c r="C15" s="16" t="s">
        <v>67</v>
      </c>
      <c r="D15" s="16" t="s">
        <v>59</v>
      </c>
      <c r="E15" s="17" t="s">
        <v>51</v>
      </c>
      <c r="F15" s="18">
        <v>28671</v>
      </c>
      <c r="G15" s="19">
        <v>3946.0551203</v>
      </c>
      <c r="H15" s="20">
        <v>4.8540429999999996E-2</v>
      </c>
      <c r="I15" s="20">
        <v>-7.6900800000000002E-3</v>
      </c>
      <c r="J15" s="20">
        <v>2.7315999999999999E-4</v>
      </c>
      <c r="K15" s="20">
        <v>4.8551049999999998E-2</v>
      </c>
      <c r="L15" s="20">
        <v>5.9762290000000003E-2</v>
      </c>
      <c r="M15" s="20">
        <v>4.8540429999999996E-2</v>
      </c>
      <c r="N15" s="20">
        <v>6.0024949999999994E-2</v>
      </c>
      <c r="O15" s="20">
        <v>-3.9637E-4</v>
      </c>
      <c r="P15" s="20">
        <v>-5.5855799999999997E-3</v>
      </c>
      <c r="Q15" s="20">
        <v>1.3206039999999999E-2</v>
      </c>
      <c r="R15" s="20">
        <v>2.1830459999999999E-2</v>
      </c>
      <c r="S15" s="20">
        <v>2.4936899999999998E-2</v>
      </c>
      <c r="T15" s="20">
        <v>7.4894559999999999E-2</v>
      </c>
      <c r="U15" s="20">
        <v>4.226738E-2</v>
      </c>
      <c r="V15" s="20">
        <v>-6.9069700000000001E-3</v>
      </c>
      <c r="W15" s="20">
        <v>-4.1836999999999999E-4</v>
      </c>
      <c r="X15" s="20">
        <v>4.6199399999999995E-2</v>
      </c>
      <c r="Y15" s="20">
        <v>5.5178900000000003E-2</v>
      </c>
      <c r="Z15" s="20">
        <v>4.226738E-2</v>
      </c>
      <c r="AA15" s="20">
        <v>5.4508890000000004E-2</v>
      </c>
      <c r="AB15" s="20">
        <v>-6.0237700000000003E-3</v>
      </c>
      <c r="AC15" s="20">
        <v>-1.0895449999999999E-2</v>
      </c>
      <c r="AD15" s="20">
        <v>7.9176200000000002E-3</v>
      </c>
      <c r="AE15" s="20">
        <v>1.7271419999999999E-2</v>
      </c>
      <c r="AF15" s="20">
        <v>1.9773680000000002E-2</v>
      </c>
      <c r="AG15" s="21" t="s">
        <v>65</v>
      </c>
    </row>
    <row r="16" spans="1:34" x14ac:dyDescent="0.25">
      <c r="A16" s="15" t="s">
        <v>68</v>
      </c>
      <c r="B16" s="25" t="s">
        <v>69</v>
      </c>
      <c r="C16" s="16" t="s">
        <v>70</v>
      </c>
      <c r="D16" s="16" t="s">
        <v>59</v>
      </c>
      <c r="E16" s="17" t="s">
        <v>71</v>
      </c>
      <c r="F16" s="18">
        <v>42307</v>
      </c>
      <c r="G16" s="19">
        <v>68.555732599999999</v>
      </c>
      <c r="H16" s="20">
        <v>4.6495740000000001E-2</v>
      </c>
      <c r="I16" s="20">
        <v>-7.5610299999999998E-3</v>
      </c>
      <c r="J16" s="20">
        <v>2.4999000000000001E-4</v>
      </c>
      <c r="K16" s="20">
        <v>4.8654500000000003E-2</v>
      </c>
      <c r="L16" s="20">
        <v>5.8715080000000003E-2</v>
      </c>
      <c r="M16" s="20">
        <v>4.6495740000000001E-2</v>
      </c>
      <c r="N16" s="20">
        <v>5.7886110000000005E-2</v>
      </c>
      <c r="O16" s="20">
        <v>-3.2917099999999998E-3</v>
      </c>
      <c r="P16" s="20">
        <v>-8.0137699999999999E-3</v>
      </c>
      <c r="Q16" s="20">
        <v>1.1107450000000001E-2</v>
      </c>
      <c r="R16" s="20">
        <v>2.0266849999999999E-2</v>
      </c>
      <c r="S16" s="20">
        <v>2.4090429999999999E-2</v>
      </c>
      <c r="T16" s="20">
        <v>2.3769140000000001E-2</v>
      </c>
      <c r="U16" s="20">
        <v>4.226738E-2</v>
      </c>
      <c r="V16" s="20">
        <v>-6.9069700000000001E-3</v>
      </c>
      <c r="W16" s="20">
        <v>-4.1836999999999999E-4</v>
      </c>
      <c r="X16" s="20">
        <v>4.6199399999999995E-2</v>
      </c>
      <c r="Y16" s="20">
        <v>5.5178900000000003E-2</v>
      </c>
      <c r="Z16" s="20">
        <v>4.226738E-2</v>
      </c>
      <c r="AA16" s="20">
        <v>5.4508890000000004E-2</v>
      </c>
      <c r="AB16" s="20">
        <v>-6.0237700000000003E-3</v>
      </c>
      <c r="AC16" s="20">
        <v>-1.0895449999999999E-2</v>
      </c>
      <c r="AD16" s="20">
        <v>7.9176200000000002E-3</v>
      </c>
      <c r="AE16" s="20">
        <v>1.7271419999999999E-2</v>
      </c>
      <c r="AF16" s="20">
        <v>1.9773680000000002E-2</v>
      </c>
      <c r="AG16" s="21" t="s">
        <v>68</v>
      </c>
    </row>
    <row r="17" spans="1:33" x14ac:dyDescent="0.25">
      <c r="A17" s="15" t="s">
        <v>72</v>
      </c>
      <c r="B17" s="16" t="s">
        <v>73</v>
      </c>
      <c r="C17" s="16" t="s">
        <v>74</v>
      </c>
      <c r="D17" s="16" t="s">
        <v>59</v>
      </c>
      <c r="E17" s="17" t="s">
        <v>75</v>
      </c>
      <c r="F17" s="18">
        <v>37256</v>
      </c>
      <c r="G17" s="19">
        <v>40.72729403000001</v>
      </c>
      <c r="H17" s="20">
        <v>5.0247359999999998E-2</v>
      </c>
      <c r="I17" s="20">
        <v>-6.7107700000000005E-3</v>
      </c>
      <c r="J17" s="20">
        <v>-6.9921000000000002E-4</v>
      </c>
      <c r="K17" s="20">
        <v>5.3169680000000004E-2</v>
      </c>
      <c r="L17" s="20">
        <v>6.3092689999999993E-2</v>
      </c>
      <c r="M17" s="20">
        <v>5.0247359999999998E-2</v>
      </c>
      <c r="N17" s="20">
        <v>6.1987769999999998E-2</v>
      </c>
      <c r="O17" s="20">
        <v>-2.8727000000000002E-3</v>
      </c>
      <c r="P17" s="20">
        <v>-7.8829699999999996E-3</v>
      </c>
      <c r="Q17" s="20">
        <v>1.393902E-2</v>
      </c>
      <c r="R17" s="20">
        <v>2.1597209999999999E-2</v>
      </c>
      <c r="S17" s="20">
        <v>2.3047230000000002E-2</v>
      </c>
      <c r="T17" s="20">
        <v>4.2680070000000001E-2</v>
      </c>
      <c r="U17" s="20">
        <v>4.226738E-2</v>
      </c>
      <c r="V17" s="20">
        <v>-6.9069700000000001E-3</v>
      </c>
      <c r="W17" s="20">
        <v>-4.1836999999999999E-4</v>
      </c>
      <c r="X17" s="20">
        <v>4.6199399999999995E-2</v>
      </c>
      <c r="Y17" s="20">
        <v>5.5178900000000003E-2</v>
      </c>
      <c r="Z17" s="20">
        <v>4.226738E-2</v>
      </c>
      <c r="AA17" s="20">
        <v>5.4508890000000004E-2</v>
      </c>
      <c r="AB17" s="20">
        <v>-6.0237700000000003E-3</v>
      </c>
      <c r="AC17" s="20">
        <v>-1.0895449999999999E-2</v>
      </c>
      <c r="AD17" s="20">
        <v>7.9176200000000002E-3</v>
      </c>
      <c r="AE17" s="20">
        <v>1.7271419999999999E-2</v>
      </c>
      <c r="AF17" s="20">
        <v>1.9773680000000002E-2</v>
      </c>
      <c r="AG17" s="21" t="s">
        <v>72</v>
      </c>
    </row>
    <row r="18" spans="1:33" x14ac:dyDescent="0.25">
      <c r="A18" s="15" t="s">
        <v>76</v>
      </c>
      <c r="B18" s="16" t="s">
        <v>77</v>
      </c>
      <c r="C18" s="16" t="s">
        <v>78</v>
      </c>
      <c r="D18" s="16" t="s">
        <v>59</v>
      </c>
      <c r="E18" s="17" t="s">
        <v>79</v>
      </c>
      <c r="F18" s="18">
        <v>38659</v>
      </c>
      <c r="G18" s="19">
        <v>39.054464849999995</v>
      </c>
      <c r="H18" s="20">
        <v>4.474844E-2</v>
      </c>
      <c r="I18" s="20">
        <v>-7.7317100000000001E-3</v>
      </c>
      <c r="J18" s="20">
        <v>-6.7169999999999996E-5</v>
      </c>
      <c r="K18" s="20">
        <v>4.7047299999999993E-2</v>
      </c>
      <c r="L18" s="20">
        <v>5.7422050000000002E-2</v>
      </c>
      <c r="M18" s="20">
        <v>4.474844E-2</v>
      </c>
      <c r="N18" s="20">
        <v>5.6811629999999995E-2</v>
      </c>
      <c r="O18" s="20">
        <v>-2.6788599999999999E-3</v>
      </c>
      <c r="P18" s="20">
        <v>-7.4935100000000001E-3</v>
      </c>
      <c r="Q18" s="20">
        <v>1.409378E-2</v>
      </c>
      <c r="R18" s="20">
        <v>2.184444E-2</v>
      </c>
      <c r="S18" s="20">
        <v>2.418228E-2</v>
      </c>
      <c r="T18" s="20">
        <v>3.9076569999999998E-2</v>
      </c>
      <c r="U18" s="20">
        <v>4.226738E-2</v>
      </c>
      <c r="V18" s="20">
        <v>-6.9069700000000001E-3</v>
      </c>
      <c r="W18" s="20">
        <v>-4.1836999999999999E-4</v>
      </c>
      <c r="X18" s="20">
        <v>4.6199399999999995E-2</v>
      </c>
      <c r="Y18" s="20">
        <v>5.5178900000000003E-2</v>
      </c>
      <c r="Z18" s="20">
        <v>4.226738E-2</v>
      </c>
      <c r="AA18" s="20">
        <v>5.4508890000000004E-2</v>
      </c>
      <c r="AB18" s="20">
        <v>-6.0237700000000003E-3</v>
      </c>
      <c r="AC18" s="20">
        <v>-1.0895449999999999E-2</v>
      </c>
      <c r="AD18" s="20">
        <v>7.9176200000000002E-3</v>
      </c>
      <c r="AE18" s="20">
        <v>1.7271419999999999E-2</v>
      </c>
      <c r="AF18" s="20">
        <v>1.9773680000000002E-2</v>
      </c>
      <c r="AG18" s="21" t="s">
        <v>76</v>
      </c>
    </row>
    <row r="19" spans="1:33" x14ac:dyDescent="0.25">
      <c r="A19" s="15" t="s">
        <v>80</v>
      </c>
      <c r="B19" s="16" t="s">
        <v>81</v>
      </c>
      <c r="C19" s="16" t="s">
        <v>82</v>
      </c>
      <c r="D19" s="16" t="s">
        <v>59</v>
      </c>
      <c r="E19" s="17" t="s">
        <v>79</v>
      </c>
      <c r="F19" s="18">
        <v>42257</v>
      </c>
      <c r="G19" s="19">
        <v>92.420575010000007</v>
      </c>
      <c r="H19" s="20">
        <v>4.8444180000000003E-2</v>
      </c>
      <c r="I19" s="20">
        <v>-7.5522699999999998E-3</v>
      </c>
      <c r="J19" s="20">
        <v>3.5742999999999994E-4</v>
      </c>
      <c r="K19" s="20">
        <v>4.867821E-2</v>
      </c>
      <c r="L19" s="20">
        <v>5.9131389999999999E-2</v>
      </c>
      <c r="M19" s="20">
        <v>4.8444180000000003E-2</v>
      </c>
      <c r="N19" s="20">
        <v>6.1792350000000003E-2</v>
      </c>
      <c r="O19" s="20">
        <v>1.8252000000000001E-4</v>
      </c>
      <c r="P19" s="20">
        <v>-4.6604200000000002E-3</v>
      </c>
      <c r="Q19" s="20">
        <v>2.1568159999999999E-2</v>
      </c>
      <c r="R19" s="20">
        <v>2.7228629999999997E-2</v>
      </c>
      <c r="S19" s="20">
        <v>3.118309E-2</v>
      </c>
      <c r="T19" s="20">
        <v>2.9899830000000002E-2</v>
      </c>
      <c r="U19" s="20">
        <v>4.226738E-2</v>
      </c>
      <c r="V19" s="20">
        <v>-6.9069700000000001E-3</v>
      </c>
      <c r="W19" s="20">
        <v>-4.1836999999999999E-4</v>
      </c>
      <c r="X19" s="20">
        <v>4.6199399999999995E-2</v>
      </c>
      <c r="Y19" s="20">
        <v>5.5178900000000003E-2</v>
      </c>
      <c r="Z19" s="20">
        <v>4.226738E-2</v>
      </c>
      <c r="AA19" s="20">
        <v>5.4508890000000004E-2</v>
      </c>
      <c r="AB19" s="20">
        <v>-6.0237700000000003E-3</v>
      </c>
      <c r="AC19" s="20">
        <v>-1.0895449999999999E-2</v>
      </c>
      <c r="AD19" s="20">
        <v>7.9176200000000002E-3</v>
      </c>
      <c r="AE19" s="20">
        <v>1.7271419999999999E-2</v>
      </c>
      <c r="AF19" s="20">
        <v>1.9773680000000002E-2</v>
      </c>
      <c r="AG19" s="21" t="s">
        <v>80</v>
      </c>
    </row>
    <row r="20" spans="1:33" x14ac:dyDescent="0.25">
      <c r="A20" s="15" t="s">
        <v>83</v>
      </c>
      <c r="B20" s="16" t="s">
        <v>84</v>
      </c>
      <c r="C20" s="16" t="s">
        <v>85</v>
      </c>
      <c r="D20" s="16" t="s">
        <v>59</v>
      </c>
      <c r="E20" s="17" t="s">
        <v>86</v>
      </c>
      <c r="F20" s="18">
        <v>40141</v>
      </c>
      <c r="G20" s="19">
        <v>72.518202850000009</v>
      </c>
      <c r="H20" s="20">
        <v>5.5084250000000001E-2</v>
      </c>
      <c r="I20" s="20">
        <v>-8.5335399999999992E-3</v>
      </c>
      <c r="J20" s="20">
        <v>-2.0226999999999997E-4</v>
      </c>
      <c r="K20" s="20">
        <v>4.8497849999999995E-2</v>
      </c>
      <c r="L20" s="20">
        <v>6.0276780000000002E-2</v>
      </c>
      <c r="M20" s="20">
        <v>5.5084250000000001E-2</v>
      </c>
      <c r="N20" s="20">
        <v>7.0524489999999995E-2</v>
      </c>
      <c r="O20" s="20">
        <v>3.3401300000000002E-3</v>
      </c>
      <c r="P20" s="20">
        <v>-2.6542700000000002E-3</v>
      </c>
      <c r="Q20" s="20">
        <v>1.97652E-2</v>
      </c>
      <c r="R20" s="20">
        <v>2.7014949999999999E-2</v>
      </c>
      <c r="S20" s="20">
        <v>2.8095579999999998E-2</v>
      </c>
      <c r="T20" s="20">
        <v>3.6965900000000003E-2</v>
      </c>
      <c r="U20" s="20">
        <v>4.226738E-2</v>
      </c>
      <c r="V20" s="20">
        <v>-6.9069700000000001E-3</v>
      </c>
      <c r="W20" s="20">
        <v>-4.1836999999999999E-4</v>
      </c>
      <c r="X20" s="20">
        <v>4.6199399999999995E-2</v>
      </c>
      <c r="Y20" s="20">
        <v>5.5178900000000003E-2</v>
      </c>
      <c r="Z20" s="20">
        <v>4.226738E-2</v>
      </c>
      <c r="AA20" s="20">
        <v>5.4508890000000004E-2</v>
      </c>
      <c r="AB20" s="20">
        <v>-6.0237700000000003E-3</v>
      </c>
      <c r="AC20" s="20">
        <v>-1.0895449999999999E-2</v>
      </c>
      <c r="AD20" s="20">
        <v>7.9176200000000002E-3</v>
      </c>
      <c r="AE20" s="20">
        <v>1.7271419999999999E-2</v>
      </c>
      <c r="AF20" s="20">
        <v>1.9773680000000002E-2</v>
      </c>
      <c r="AG20" s="21" t="s">
        <v>83</v>
      </c>
    </row>
    <row r="21" spans="1:33" x14ac:dyDescent="0.25">
      <c r="A21" s="26" t="s">
        <v>87</v>
      </c>
      <c r="B21" s="16" t="s">
        <v>88</v>
      </c>
      <c r="C21" s="16" t="s">
        <v>89</v>
      </c>
      <c r="D21" s="16" t="s">
        <v>59</v>
      </c>
      <c r="E21" s="17" t="s">
        <v>64</v>
      </c>
      <c r="F21" s="18">
        <v>42551</v>
      </c>
      <c r="G21" s="19">
        <v>31.124896120000002</v>
      </c>
      <c r="H21" s="20">
        <v>5.1136179999999996E-2</v>
      </c>
      <c r="I21" s="20">
        <v>-8.7913799999999997E-3</v>
      </c>
      <c r="J21" s="20">
        <v>1.8884899999999998E-3</v>
      </c>
      <c r="K21" s="20">
        <v>4.9402069999999999E-2</v>
      </c>
      <c r="L21" s="20">
        <v>5.975283E-2</v>
      </c>
      <c r="M21" s="20">
        <v>5.1136179999999996E-2</v>
      </c>
      <c r="N21" s="20">
        <v>6.9231349999999997E-2</v>
      </c>
      <c r="O21" s="20">
        <v>2.2745190000000002E-2</v>
      </c>
      <c r="P21" s="20">
        <v>1.729611E-2</v>
      </c>
      <c r="Q21" s="20">
        <v>2.7411620000000001E-2</v>
      </c>
      <c r="R21" s="20">
        <v>3.1323989999999996E-2</v>
      </c>
      <c r="S21" s="20">
        <v>0</v>
      </c>
      <c r="T21" s="20">
        <v>2.8746139999999996E-2</v>
      </c>
      <c r="U21" s="20">
        <v>4.226738E-2</v>
      </c>
      <c r="V21" s="20">
        <v>-6.9069700000000001E-3</v>
      </c>
      <c r="W21" s="20">
        <v>-4.1836999999999999E-4</v>
      </c>
      <c r="X21" s="20">
        <v>4.6199399999999995E-2</v>
      </c>
      <c r="Y21" s="20">
        <v>5.5178900000000003E-2</v>
      </c>
      <c r="Z21" s="20">
        <v>4.226738E-2</v>
      </c>
      <c r="AA21" s="20">
        <v>5.4508890000000004E-2</v>
      </c>
      <c r="AB21" s="20">
        <v>-6.0237700000000003E-3</v>
      </c>
      <c r="AC21" s="20">
        <v>-1.0895449999999999E-2</v>
      </c>
      <c r="AD21" s="20">
        <v>7.9176200000000002E-3</v>
      </c>
      <c r="AE21" s="20">
        <v>1.7271419999999999E-2</v>
      </c>
      <c r="AF21" s="20">
        <v>1.9773680000000002E-2</v>
      </c>
      <c r="AG21" s="21" t="s">
        <v>87</v>
      </c>
    </row>
    <row r="22" spans="1:33" x14ac:dyDescent="0.25">
      <c r="A22" s="27" t="s">
        <v>90</v>
      </c>
      <c r="B22" s="25" t="s">
        <v>91</v>
      </c>
      <c r="C22" s="16" t="s">
        <v>92</v>
      </c>
      <c r="D22" s="16" t="s">
        <v>93</v>
      </c>
      <c r="E22" s="17" t="s">
        <v>51</v>
      </c>
      <c r="F22" s="18">
        <v>42438</v>
      </c>
      <c r="G22" s="19">
        <v>1727.43929508</v>
      </c>
      <c r="H22" s="20">
        <v>7.9257170000000002E-2</v>
      </c>
      <c r="I22" s="20">
        <v>-1.3334299999999998E-3</v>
      </c>
      <c r="J22" s="20">
        <v>1.181544E-2</v>
      </c>
      <c r="K22" s="20">
        <v>6.0987809999999996E-2</v>
      </c>
      <c r="L22" s="20">
        <v>7.4811900000000001E-2</v>
      </c>
      <c r="M22" s="20">
        <v>7.9257170000000002E-2</v>
      </c>
      <c r="N22" s="20">
        <v>8.2835370000000005E-2</v>
      </c>
      <c r="O22" s="20">
        <v>1.776995E-2</v>
      </c>
      <c r="P22" s="20">
        <v>1.0107930000000001E-2</v>
      </c>
      <c r="Q22" s="20">
        <v>2.5329910000000001E-2</v>
      </c>
      <c r="R22" s="20">
        <v>3.1406719999999999E-2</v>
      </c>
      <c r="S22" s="20">
        <v>3.1751269999999998E-2</v>
      </c>
      <c r="T22" s="20">
        <v>3.2516959999999998E-2</v>
      </c>
      <c r="U22" s="20">
        <v>6.9706299999999999E-2</v>
      </c>
      <c r="V22" s="20">
        <v>-1.37845E-3</v>
      </c>
      <c r="W22" s="20">
        <v>1.029629E-2</v>
      </c>
      <c r="X22" s="20">
        <v>5.7473150000000001E-2</v>
      </c>
      <c r="Y22" s="20">
        <v>6.8986779999999998E-2</v>
      </c>
      <c r="Z22" s="20">
        <v>6.9706299999999999E-2</v>
      </c>
      <c r="AA22" s="20">
        <v>7.6691410000000002E-2</v>
      </c>
      <c r="AB22" s="20">
        <v>1.4724910000000001E-2</v>
      </c>
      <c r="AC22" s="20">
        <v>7.6124000000000001E-3</v>
      </c>
      <c r="AD22" s="20">
        <v>2.3082500000000002E-2</v>
      </c>
      <c r="AE22" s="20">
        <v>2.9343640000000001E-2</v>
      </c>
      <c r="AF22" s="20">
        <v>3.0359940000000002E-2</v>
      </c>
      <c r="AG22" s="21" t="s">
        <v>90</v>
      </c>
    </row>
    <row r="23" spans="1:33" x14ac:dyDescent="0.25">
      <c r="A23" s="15" t="s">
        <v>94</v>
      </c>
      <c r="B23" s="16" t="s">
        <v>95</v>
      </c>
      <c r="C23" s="16" t="s">
        <v>96</v>
      </c>
      <c r="D23" s="16" t="s">
        <v>97</v>
      </c>
      <c r="E23" s="17" t="s">
        <v>51</v>
      </c>
      <c r="F23" s="18">
        <v>38231</v>
      </c>
      <c r="G23" s="19">
        <v>327.50240878</v>
      </c>
      <c r="H23" s="20">
        <v>1.5763320000000001E-2</v>
      </c>
      <c r="I23" s="20">
        <v>-2.7354319999999998E-2</v>
      </c>
      <c r="J23" s="20">
        <v>-7.6754800000000001E-3</v>
      </c>
      <c r="K23" s="20">
        <v>4.9962600000000003E-2</v>
      </c>
      <c r="L23" s="20">
        <v>5.3506689999999996E-2</v>
      </c>
      <c r="M23" s="20">
        <v>1.5763320000000001E-2</v>
      </c>
      <c r="N23" s="20">
        <v>5.5332429999999995E-2</v>
      </c>
      <c r="O23" s="20">
        <v>-4.4277749999999998E-2</v>
      </c>
      <c r="P23" s="20">
        <v>-4.3143979999999998E-2</v>
      </c>
      <c r="Q23" s="20">
        <v>-1.278694E-2</v>
      </c>
      <c r="R23" s="20">
        <v>8.1147300000000006E-3</v>
      </c>
      <c r="S23" s="20">
        <v>1.9596720000000001E-2</v>
      </c>
      <c r="T23" s="20">
        <v>4.9160229999999999E-2</v>
      </c>
      <c r="U23" s="20">
        <v>1.3477909999999999E-2</v>
      </c>
      <c r="V23" s="20">
        <v>-2.6821000000000001E-2</v>
      </c>
      <c r="W23" s="20">
        <v>-7.9605099999999988E-3</v>
      </c>
      <c r="X23" s="20">
        <v>4.907914E-2</v>
      </c>
      <c r="Y23" s="20">
        <v>5.1381110000000001E-2</v>
      </c>
      <c r="Z23" s="20">
        <v>1.3477909999999999E-2</v>
      </c>
      <c r="AA23" s="20">
        <v>5.3508470000000002E-2</v>
      </c>
      <c r="AB23" s="20">
        <v>-4.5938030000000005E-2</v>
      </c>
      <c r="AC23" s="20">
        <v>-4.5748559999999994E-2</v>
      </c>
      <c r="AD23" s="20">
        <v>-1.486291E-2</v>
      </c>
      <c r="AE23" s="20">
        <v>6.8541899999999996E-3</v>
      </c>
      <c r="AF23" s="20">
        <v>1.7906100000000001E-2</v>
      </c>
      <c r="AG23" s="21" t="s">
        <v>94</v>
      </c>
    </row>
    <row r="24" spans="1:33" x14ac:dyDescent="0.25">
      <c r="A24" s="15" t="s">
        <v>98</v>
      </c>
      <c r="B24" s="16" t="s">
        <v>99</v>
      </c>
      <c r="C24" s="16" t="s">
        <v>100</v>
      </c>
      <c r="D24" s="16" t="s">
        <v>97</v>
      </c>
      <c r="E24" s="17" t="s">
        <v>86</v>
      </c>
      <c r="F24" s="18">
        <v>40141</v>
      </c>
      <c r="G24" s="19">
        <v>238.81657641999999</v>
      </c>
      <c r="H24" s="20">
        <v>2.7557950000000001E-2</v>
      </c>
      <c r="I24" s="20">
        <v>-2.8901389999999999E-2</v>
      </c>
      <c r="J24" s="20">
        <v>-8.4066599999999998E-3</v>
      </c>
      <c r="K24" s="20">
        <v>5.181707E-2</v>
      </c>
      <c r="L24" s="20">
        <v>5.7766619999999998E-2</v>
      </c>
      <c r="M24" s="20">
        <v>2.7557950000000001E-2</v>
      </c>
      <c r="N24" s="20">
        <v>7.1353700000000006E-2</v>
      </c>
      <c r="O24" s="20">
        <v>-3.5975699999999999E-2</v>
      </c>
      <c r="P24" s="20">
        <v>-3.7787799999999996E-2</v>
      </c>
      <c r="Q24" s="20">
        <v>-3.8555600000000001E-3</v>
      </c>
      <c r="R24" s="20">
        <v>1.61222E-2</v>
      </c>
      <c r="S24" s="20">
        <v>2.672687E-2</v>
      </c>
      <c r="T24" s="20">
        <v>4.5961429999999998E-2</v>
      </c>
      <c r="U24" s="20">
        <v>1.3477909999999999E-2</v>
      </c>
      <c r="V24" s="20">
        <v>-2.6821000000000001E-2</v>
      </c>
      <c r="W24" s="20">
        <v>-7.9605099999999988E-3</v>
      </c>
      <c r="X24" s="20">
        <v>4.907914E-2</v>
      </c>
      <c r="Y24" s="20">
        <v>5.1381110000000001E-2</v>
      </c>
      <c r="Z24" s="20">
        <v>1.3477909999999999E-2</v>
      </c>
      <c r="AA24" s="20">
        <v>5.3508470000000002E-2</v>
      </c>
      <c r="AB24" s="20">
        <v>-4.5938030000000005E-2</v>
      </c>
      <c r="AC24" s="20">
        <v>-4.5748559999999994E-2</v>
      </c>
      <c r="AD24" s="20">
        <v>-1.486291E-2</v>
      </c>
      <c r="AE24" s="20">
        <v>6.8541899999999996E-3</v>
      </c>
      <c r="AF24" s="20">
        <v>1.7906100000000001E-2</v>
      </c>
      <c r="AG24" s="21" t="s">
        <v>98</v>
      </c>
    </row>
    <row r="25" spans="1:33" x14ac:dyDescent="0.25">
      <c r="A25" s="15" t="s">
        <v>101</v>
      </c>
      <c r="B25" s="16" t="s">
        <v>102</v>
      </c>
      <c r="C25" s="16" t="s">
        <v>103</v>
      </c>
      <c r="D25" s="16" t="s">
        <v>104</v>
      </c>
      <c r="E25" s="17" t="s">
        <v>86</v>
      </c>
      <c r="F25" s="18">
        <v>41345</v>
      </c>
      <c r="G25" s="19">
        <v>966.46480599999995</v>
      </c>
      <c r="H25" s="20">
        <v>5.8745120000000005E-2</v>
      </c>
      <c r="I25" s="20">
        <v>-7.3368900000000004E-3</v>
      </c>
      <c r="J25" s="20">
        <v>-8.7754100000000008E-3</v>
      </c>
      <c r="K25" s="20">
        <v>3.5087609999999998E-2</v>
      </c>
      <c r="L25" s="20">
        <v>4.2354789999999996E-2</v>
      </c>
      <c r="M25" s="20">
        <v>5.8745120000000005E-2</v>
      </c>
      <c r="N25" s="20">
        <v>7.2874850000000005E-2</v>
      </c>
      <c r="O25" s="20">
        <v>2.7239870000000003E-2</v>
      </c>
      <c r="P25" s="20">
        <v>2.6285300000000001E-2</v>
      </c>
      <c r="Q25" s="20">
        <v>3.0944729999999997E-2</v>
      </c>
      <c r="R25" s="20">
        <v>3.5044180000000001E-2</v>
      </c>
      <c r="S25" s="20">
        <v>4.3737570000000003E-2</v>
      </c>
      <c r="T25" s="20">
        <v>4.7217969999999998E-2</v>
      </c>
      <c r="U25" s="20">
        <v>1.8678500000000001E-3</v>
      </c>
      <c r="V25" s="20">
        <v>-1.813762E-2</v>
      </c>
      <c r="W25" s="20">
        <v>-3.4867799999999997E-2</v>
      </c>
      <c r="X25" s="20">
        <v>1.2734529999999999E-2</v>
      </c>
      <c r="Y25" s="20">
        <v>1.132156E-2</v>
      </c>
      <c r="Z25" s="20">
        <v>1.8678500000000001E-3</v>
      </c>
      <c r="AA25" s="20">
        <v>2.376673E-2</v>
      </c>
      <c r="AB25" s="20">
        <v>-3.175733E-2</v>
      </c>
      <c r="AC25" s="20">
        <v>-2.7777409999999999E-2</v>
      </c>
      <c r="AD25" s="20">
        <v>-8.41072E-3</v>
      </c>
      <c r="AE25" s="20">
        <v>3.8558799999999999E-3</v>
      </c>
      <c r="AF25" s="20">
        <v>9.2705600000000006E-3</v>
      </c>
      <c r="AG25" s="21" t="s">
        <v>101</v>
      </c>
    </row>
    <row r="26" spans="1:33" x14ac:dyDescent="0.25">
      <c r="A26" s="15" t="s">
        <v>105</v>
      </c>
      <c r="B26" s="16" t="s">
        <v>106</v>
      </c>
      <c r="C26" s="16" t="s">
        <v>107</v>
      </c>
      <c r="D26" s="16" t="s">
        <v>108</v>
      </c>
      <c r="E26" s="17" t="s">
        <v>64</v>
      </c>
      <c r="F26" s="18">
        <v>42277</v>
      </c>
      <c r="G26" s="19">
        <v>78.784227879999989</v>
      </c>
      <c r="H26" s="20">
        <v>6.326814E-2</v>
      </c>
      <c r="I26" s="20">
        <v>3.2701400000000004E-3</v>
      </c>
      <c r="J26" s="20">
        <v>1.832139E-2</v>
      </c>
      <c r="K26" s="20">
        <v>3.2643110000000003E-2</v>
      </c>
      <c r="L26" s="20">
        <v>4.4843520000000005E-2</v>
      </c>
      <c r="M26" s="20">
        <v>6.326814E-2</v>
      </c>
      <c r="N26" s="20">
        <v>7.3028609999999994E-2</v>
      </c>
      <c r="O26" s="20">
        <v>5.1696949999999998E-2</v>
      </c>
      <c r="P26" s="20">
        <v>4.4245029999999998E-2</v>
      </c>
      <c r="Q26" s="20">
        <v>3.6706549999999998E-2</v>
      </c>
      <c r="R26" s="20">
        <v>3.7549890000000002E-2</v>
      </c>
      <c r="S26" s="20">
        <v>3.6781009999999996E-2</v>
      </c>
      <c r="T26" s="20">
        <v>3.6471980000000001E-2</v>
      </c>
      <c r="U26" s="20">
        <v>7.258466999999999E-2</v>
      </c>
      <c r="V26" s="20">
        <v>3.3E-3</v>
      </c>
      <c r="W26" s="20">
        <v>1.901216E-2</v>
      </c>
      <c r="X26" s="20">
        <v>3.611748E-2</v>
      </c>
      <c r="Y26" s="20">
        <v>5.4346439999999996E-2</v>
      </c>
      <c r="Z26" s="20">
        <v>7.258466999999999E-2</v>
      </c>
      <c r="AA26" s="20">
        <v>8.1920269999999989E-2</v>
      </c>
      <c r="AB26" s="20">
        <v>6.1227379999999998E-2</v>
      </c>
      <c r="AC26" s="20">
        <v>5.2535809999999995E-2</v>
      </c>
      <c r="AD26" s="20">
        <v>4.3238659999999998E-2</v>
      </c>
      <c r="AE26" s="20">
        <v>4.229074E-2</v>
      </c>
      <c r="AF26" s="20">
        <v>4.0917300000000004E-2</v>
      </c>
      <c r="AG26" s="21" t="s">
        <v>105</v>
      </c>
    </row>
    <row r="27" spans="1:33" ht="15.75" x14ac:dyDescent="0.25">
      <c r="A27" s="9" t="s">
        <v>109</v>
      </c>
      <c r="B27" s="10"/>
      <c r="C27" s="10"/>
      <c r="D27" s="10"/>
      <c r="E27" s="11"/>
      <c r="F27" s="22" t="e">
        <v>#N/A</v>
      </c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1" t="s">
        <v>109</v>
      </c>
    </row>
    <row r="28" spans="1:33" x14ac:dyDescent="0.25">
      <c r="A28" s="15" t="s">
        <v>110</v>
      </c>
      <c r="B28" s="16" t="s">
        <v>111</v>
      </c>
      <c r="C28" s="16" t="s">
        <v>112</v>
      </c>
      <c r="D28" s="16" t="s">
        <v>113</v>
      </c>
      <c r="E28" s="17" t="s">
        <v>51</v>
      </c>
      <c r="F28" s="18">
        <v>36160</v>
      </c>
      <c r="G28" s="19">
        <v>532.0797523199999</v>
      </c>
      <c r="H28" s="20">
        <v>0.11671739</v>
      </c>
      <c r="I28" s="20">
        <v>-6.9418500000000003E-3</v>
      </c>
      <c r="J28" s="20">
        <v>1.7684249999999999E-2</v>
      </c>
      <c r="K28" s="20">
        <v>7.2971399999999992E-2</v>
      </c>
      <c r="L28" s="20">
        <v>8.5332749999999999E-2</v>
      </c>
      <c r="M28" s="20">
        <v>0.11671739</v>
      </c>
      <c r="N28" s="20">
        <v>9.6884300000000007E-2</v>
      </c>
      <c r="O28" s="20">
        <v>3.197067E-2</v>
      </c>
      <c r="P28" s="20">
        <v>3.5739939999999998E-2</v>
      </c>
      <c r="Q28" s="20">
        <v>4.4063770000000002E-2</v>
      </c>
      <c r="R28" s="20">
        <v>4.4292709999999999E-2</v>
      </c>
      <c r="S28" s="20">
        <v>4.668112E-2</v>
      </c>
      <c r="T28" s="20">
        <v>6.3443540000000007E-2</v>
      </c>
      <c r="U28" s="20">
        <v>0.10332582</v>
      </c>
      <c r="V28" s="20">
        <v>-9.1737899999999994E-3</v>
      </c>
      <c r="W28" s="20">
        <v>1.5349349999999999E-2</v>
      </c>
      <c r="X28" s="20">
        <v>7.0308320000000007E-2</v>
      </c>
      <c r="Y28" s="20">
        <v>8.221473E-2</v>
      </c>
      <c r="Z28" s="20">
        <v>0.10332582</v>
      </c>
      <c r="AA28" s="20">
        <v>9.8680909999999997E-2</v>
      </c>
      <c r="AB28" s="20">
        <v>2.7660900000000002E-2</v>
      </c>
      <c r="AC28" s="20">
        <v>3.2689860000000001E-2</v>
      </c>
      <c r="AD28" s="20">
        <v>4.5360669999999999E-2</v>
      </c>
      <c r="AE28" s="20">
        <v>4.7309979999999995E-2</v>
      </c>
      <c r="AF28" s="20">
        <v>4.7027070000000004E-2</v>
      </c>
      <c r="AG28" s="21" t="s">
        <v>110</v>
      </c>
    </row>
    <row r="29" spans="1:33" x14ac:dyDescent="0.25">
      <c r="A29" s="15" t="s">
        <v>114</v>
      </c>
      <c r="B29" s="16" t="s">
        <v>115</v>
      </c>
      <c r="C29" s="16" t="s">
        <v>116</v>
      </c>
      <c r="D29" s="16" t="s">
        <v>117</v>
      </c>
      <c r="E29" s="17" t="s">
        <v>60</v>
      </c>
      <c r="F29" s="18">
        <v>41213</v>
      </c>
      <c r="G29" s="19">
        <v>47.986501709999999</v>
      </c>
      <c r="H29" s="20">
        <v>0.16031562999999999</v>
      </c>
      <c r="I29" s="20">
        <v>-1.068039E-2</v>
      </c>
      <c r="J29" s="20">
        <v>2.4179900000000001E-2</v>
      </c>
      <c r="K29" s="20">
        <v>9.0007800000000013E-2</v>
      </c>
      <c r="L29" s="20">
        <v>0.10840695</v>
      </c>
      <c r="M29" s="20">
        <v>0.16031562999999999</v>
      </c>
      <c r="N29" s="20">
        <v>0.13729381999999998</v>
      </c>
      <c r="O29" s="20">
        <v>4.8026220000000001E-2</v>
      </c>
      <c r="P29" s="20">
        <v>6.4814670000000005E-2</v>
      </c>
      <c r="Q29" s="20">
        <v>7.0633379999999996E-2</v>
      </c>
      <c r="R29" s="20">
        <v>6.9230739999999999E-2</v>
      </c>
      <c r="S29" s="20">
        <v>6.9859520000000008E-2</v>
      </c>
      <c r="T29" s="20">
        <v>7.7794780000000008E-2</v>
      </c>
      <c r="U29" s="20">
        <v>0.15982626</v>
      </c>
      <c r="V29" s="20">
        <v>-1.03E-2</v>
      </c>
      <c r="W29" s="20">
        <v>2.4632909999999997E-2</v>
      </c>
      <c r="X29" s="20">
        <v>9.0628210000000001E-2</v>
      </c>
      <c r="Y29" s="20">
        <v>0.10794547</v>
      </c>
      <c r="Z29" s="20">
        <v>0.15982626</v>
      </c>
      <c r="AA29" s="20">
        <v>0.13728435999999999</v>
      </c>
      <c r="AB29" s="20">
        <v>4.6598259999999996E-2</v>
      </c>
      <c r="AC29" s="20">
        <v>6.3011360000000002E-2</v>
      </c>
      <c r="AD29" s="20">
        <v>7.0122600000000007E-2</v>
      </c>
      <c r="AE29" s="20">
        <v>6.8879799999999991E-2</v>
      </c>
      <c r="AF29" s="20">
        <v>6.9491230000000001E-2</v>
      </c>
      <c r="AG29" s="21" t="s">
        <v>114</v>
      </c>
    </row>
    <row r="30" spans="1:33" x14ac:dyDescent="0.25">
      <c r="A30" s="15" t="s">
        <v>118</v>
      </c>
      <c r="B30" s="16" t="s">
        <v>119</v>
      </c>
      <c r="C30" s="16" t="s">
        <v>120</v>
      </c>
      <c r="D30" s="16" t="s">
        <v>121</v>
      </c>
      <c r="E30" s="17" t="s">
        <v>51</v>
      </c>
      <c r="F30" s="18">
        <v>31808</v>
      </c>
      <c r="G30" s="19">
        <v>2243.8588325199994</v>
      </c>
      <c r="H30" s="20">
        <v>0.15964729</v>
      </c>
      <c r="I30" s="20">
        <v>-1.071661E-2</v>
      </c>
      <c r="J30" s="20">
        <v>2.6657959999999998E-2</v>
      </c>
      <c r="K30" s="20">
        <v>9.163107999999999E-2</v>
      </c>
      <c r="L30" s="20">
        <v>0.10335466</v>
      </c>
      <c r="M30" s="20">
        <v>0.15964729</v>
      </c>
      <c r="N30" s="20">
        <v>0.12679315999999999</v>
      </c>
      <c r="O30" s="20">
        <v>5.466588E-2</v>
      </c>
      <c r="P30" s="20">
        <v>6.9558479999999992E-2</v>
      </c>
      <c r="Q30" s="20">
        <v>7.4627959999999993E-2</v>
      </c>
      <c r="R30" s="20">
        <v>6.7488569999999998E-2</v>
      </c>
      <c r="S30" s="20">
        <v>6.7277480000000001E-2</v>
      </c>
      <c r="T30" s="20">
        <v>8.3408120000000002E-2</v>
      </c>
      <c r="U30" s="20">
        <v>0.14535778999999999</v>
      </c>
      <c r="V30" s="20">
        <v>-1.1025640000000001E-2</v>
      </c>
      <c r="W30" s="20">
        <v>2.5506250000000001E-2</v>
      </c>
      <c r="X30" s="20">
        <v>8.734676999999999E-2</v>
      </c>
      <c r="Y30" s="20">
        <v>0.10110207</v>
      </c>
      <c r="Z30" s="20">
        <v>0.14535778999999999</v>
      </c>
      <c r="AA30" s="20">
        <v>0.12898424</v>
      </c>
      <c r="AB30" s="20">
        <v>4.8666460000000002E-2</v>
      </c>
      <c r="AC30" s="20">
        <v>6.0822130000000002E-2</v>
      </c>
      <c r="AD30" s="20">
        <v>6.8988370000000007E-2</v>
      </c>
      <c r="AE30" s="20">
        <v>6.6396650000000002E-2</v>
      </c>
      <c r="AF30" s="20">
        <v>6.4584349999999999E-2</v>
      </c>
      <c r="AG30" s="21" t="s">
        <v>118</v>
      </c>
    </row>
    <row r="31" spans="1:33" x14ac:dyDescent="0.25">
      <c r="A31" s="15" t="s">
        <v>122</v>
      </c>
      <c r="B31" s="16" t="s">
        <v>123</v>
      </c>
      <c r="C31" s="16" t="s">
        <v>124</v>
      </c>
      <c r="D31" s="16" t="s">
        <v>125</v>
      </c>
      <c r="E31" s="17" t="s">
        <v>126</v>
      </c>
      <c r="F31" s="18">
        <v>40862</v>
      </c>
      <c r="G31" s="19">
        <v>117.5471095</v>
      </c>
      <c r="H31" s="20">
        <v>0.12632367999999999</v>
      </c>
      <c r="I31" s="20">
        <v>-1.7052379999999999E-2</v>
      </c>
      <c r="J31" s="20">
        <v>5.6230999999999998E-3</v>
      </c>
      <c r="K31" s="20">
        <v>7.8062550000000008E-2</v>
      </c>
      <c r="L31" s="20">
        <v>7.2814249999999997E-2</v>
      </c>
      <c r="M31" s="20">
        <v>0.12632367999999999</v>
      </c>
      <c r="N31" s="20">
        <v>0.11018672</v>
      </c>
      <c r="O31" s="20">
        <v>5.781592E-2</v>
      </c>
      <c r="P31" s="20">
        <v>7.2100869999999997E-2</v>
      </c>
      <c r="Q31" s="20">
        <v>7.2072659999999997E-2</v>
      </c>
      <c r="R31" s="20">
        <v>6.7529729999999996E-2</v>
      </c>
      <c r="S31" s="20">
        <v>7.3249910000000001E-2</v>
      </c>
      <c r="T31" s="20">
        <v>8.4879219999999991E-2</v>
      </c>
      <c r="U31" s="20">
        <v>0.14173745000000001</v>
      </c>
      <c r="V31" s="20">
        <v>-1.160018E-2</v>
      </c>
      <c r="W31" s="20">
        <v>1.9678070000000002E-2</v>
      </c>
      <c r="X31" s="20">
        <v>8.4753539999999988E-2</v>
      </c>
      <c r="Y31" s="20">
        <v>9.5578999999999997E-2</v>
      </c>
      <c r="Z31" s="20">
        <v>0.14173745000000001</v>
      </c>
      <c r="AA31" s="20">
        <v>0.12656970000000001</v>
      </c>
      <c r="AB31" s="20">
        <v>5.0404859999999996E-2</v>
      </c>
      <c r="AC31" s="20">
        <v>6.4192030000000011E-2</v>
      </c>
      <c r="AD31" s="20">
        <v>7.0243849999999997E-2</v>
      </c>
      <c r="AE31" s="20">
        <v>6.7022760000000001E-2</v>
      </c>
      <c r="AF31" s="20">
        <v>6.601717E-2</v>
      </c>
      <c r="AG31" s="21" t="s">
        <v>122</v>
      </c>
    </row>
    <row r="32" spans="1:33" x14ac:dyDescent="0.25">
      <c r="A32" s="15" t="s">
        <v>127</v>
      </c>
      <c r="B32" s="16" t="s">
        <v>128</v>
      </c>
      <c r="C32" s="16" t="s">
        <v>129</v>
      </c>
      <c r="D32" s="16" t="s">
        <v>130</v>
      </c>
      <c r="E32" s="17" t="s">
        <v>131</v>
      </c>
      <c r="F32" s="18">
        <v>36944</v>
      </c>
      <c r="G32" s="19">
        <v>53.813631340000001</v>
      </c>
      <c r="H32" s="20">
        <v>0.16178184000000001</v>
      </c>
      <c r="I32" s="20">
        <v>-9.8212500000000001E-3</v>
      </c>
      <c r="J32" s="20">
        <v>3.2998159999999999E-2</v>
      </c>
      <c r="K32" s="20">
        <v>0.10583811999999999</v>
      </c>
      <c r="L32" s="20">
        <v>0.10486174999999999</v>
      </c>
      <c r="M32" s="20">
        <v>0.16178184000000001</v>
      </c>
      <c r="N32" s="20">
        <v>0.16165306000000002</v>
      </c>
      <c r="O32" s="20">
        <v>5.6902609999999992E-2</v>
      </c>
      <c r="P32" s="20">
        <v>7.6682249999999993E-2</v>
      </c>
      <c r="Q32" s="20">
        <v>7.9525090000000007E-2</v>
      </c>
      <c r="R32" s="20">
        <v>7.5008679999999994E-2</v>
      </c>
      <c r="S32" s="20">
        <v>7.4575069999999993E-2</v>
      </c>
      <c r="T32" s="20">
        <v>7.2046890000000002E-2</v>
      </c>
      <c r="U32" s="20">
        <v>0.14652084000000001</v>
      </c>
      <c r="V32" s="20">
        <v>-1.07773E-2</v>
      </c>
      <c r="W32" s="20">
        <v>1.9822900000000001E-2</v>
      </c>
      <c r="X32" s="20">
        <v>8.5596669999999986E-2</v>
      </c>
      <c r="Y32" s="20">
        <v>9.8174109999999995E-2</v>
      </c>
      <c r="Z32" s="20">
        <v>0.14652084000000001</v>
      </c>
      <c r="AA32" s="20">
        <v>0.12922389000000001</v>
      </c>
      <c r="AB32" s="20">
        <v>5.1829159999999999E-2</v>
      </c>
      <c r="AC32" s="20">
        <v>6.5477880000000002E-2</v>
      </c>
      <c r="AD32" s="20">
        <v>7.176101E-2</v>
      </c>
      <c r="AE32" s="20">
        <v>6.8173289999999998E-2</v>
      </c>
      <c r="AF32" s="20">
        <v>6.6810109999999992E-2</v>
      </c>
      <c r="AG32" s="21" t="s">
        <v>127</v>
      </c>
    </row>
    <row r="33" spans="1:33" x14ac:dyDescent="0.25">
      <c r="A33" s="15" t="s">
        <v>132</v>
      </c>
      <c r="B33" s="16" t="s">
        <v>133</v>
      </c>
      <c r="C33" s="16">
        <v>946</v>
      </c>
      <c r="D33" s="16" t="s">
        <v>134</v>
      </c>
      <c r="E33" s="17" t="s">
        <v>135</v>
      </c>
      <c r="F33" s="18">
        <v>45573</v>
      </c>
      <c r="G33" s="19">
        <v>59.497141310000004</v>
      </c>
      <c r="H33" s="20">
        <v>0.14093122999999999</v>
      </c>
      <c r="I33" s="20">
        <v>-2.1844950000000002E-2</v>
      </c>
      <c r="J33" s="20">
        <v>2.8023050000000001E-2</v>
      </c>
      <c r="K33" s="20">
        <v>7.1612739999999994E-2</v>
      </c>
      <c r="L33" s="20">
        <v>8.3198640000000004E-2</v>
      </c>
      <c r="M33" s="20">
        <v>0.14093122999999999</v>
      </c>
      <c r="N33" s="20">
        <v>0.17053735</v>
      </c>
      <c r="O33" s="20">
        <v>4.0984100000000002E-2</v>
      </c>
      <c r="P33" s="20" t="s">
        <v>136</v>
      </c>
      <c r="Q33" s="20" t="s">
        <v>136</v>
      </c>
      <c r="R33" s="20" t="s">
        <v>136</v>
      </c>
      <c r="S33" s="20" t="s">
        <v>136</v>
      </c>
      <c r="T33" s="20">
        <v>0.16920893000000001</v>
      </c>
      <c r="U33" s="20">
        <v>0.17819081000000001</v>
      </c>
      <c r="V33" s="20">
        <v>-5.4318299999999995E-3</v>
      </c>
      <c r="W33" s="20">
        <v>2.9494549999999998E-2</v>
      </c>
      <c r="X33" s="20">
        <v>8.0033670000000001E-2</v>
      </c>
      <c r="Y33" s="20">
        <v>0.10597110000000001</v>
      </c>
      <c r="Z33" s="20">
        <v>0.17819081000000001</v>
      </c>
      <c r="AA33" s="20">
        <v>0.16170427000000001</v>
      </c>
      <c r="AB33" s="20">
        <v>5.4192379999999998E-2</v>
      </c>
      <c r="AC33" s="20" t="s">
        <v>136</v>
      </c>
      <c r="AD33" s="20" t="s">
        <v>136</v>
      </c>
      <c r="AE33" s="20" t="s">
        <v>136</v>
      </c>
      <c r="AF33" s="20" t="s">
        <v>136</v>
      </c>
      <c r="AG33" s="21"/>
    </row>
    <row r="34" spans="1:33" x14ac:dyDescent="0.25">
      <c r="A34" s="15" t="s">
        <v>137</v>
      </c>
      <c r="B34" s="16" t="s">
        <v>138</v>
      </c>
      <c r="C34" s="16" t="s">
        <v>139</v>
      </c>
      <c r="D34" s="16" t="s">
        <v>140</v>
      </c>
      <c r="E34" s="17" t="s">
        <v>141</v>
      </c>
      <c r="F34" s="18">
        <v>36798</v>
      </c>
      <c r="G34" s="19">
        <v>77.197933359999979</v>
      </c>
      <c r="H34" s="20">
        <v>0.14379196</v>
      </c>
      <c r="I34" s="20">
        <v>-1.323802E-2</v>
      </c>
      <c r="J34" s="20">
        <v>2.3105709999999998E-2</v>
      </c>
      <c r="K34" s="20">
        <v>9.0710639999999995E-2</v>
      </c>
      <c r="L34" s="20">
        <v>9.8977339999999997E-2</v>
      </c>
      <c r="M34" s="20">
        <v>0.14379196</v>
      </c>
      <c r="N34" s="20">
        <v>0.13220843999999998</v>
      </c>
      <c r="O34" s="20">
        <v>5.18191E-2</v>
      </c>
      <c r="P34" s="20">
        <v>6.7346469999999992E-2</v>
      </c>
      <c r="Q34" s="20">
        <v>7.8559409999999996E-2</v>
      </c>
      <c r="R34" s="20">
        <v>8.1108020000000003E-2</v>
      </c>
      <c r="S34" s="20">
        <v>8.0903089999999997E-2</v>
      </c>
      <c r="T34" s="20">
        <v>6.6151220000000011E-2</v>
      </c>
      <c r="U34" s="20">
        <v>0.16686398</v>
      </c>
      <c r="V34" s="20">
        <v>-1.195157E-2</v>
      </c>
      <c r="W34" s="20">
        <v>3.0591729999999998E-2</v>
      </c>
      <c r="X34" s="20">
        <v>9.5927739999999997E-2</v>
      </c>
      <c r="Y34" s="20">
        <v>0.11062482</v>
      </c>
      <c r="Z34" s="20">
        <v>0.16686398</v>
      </c>
      <c r="AA34" s="20">
        <v>0.14068532</v>
      </c>
      <c r="AB34" s="20">
        <v>5.6923170000000002E-2</v>
      </c>
      <c r="AC34" s="20">
        <v>7.3294890000000001E-2</v>
      </c>
      <c r="AD34" s="20">
        <v>7.9178269999999995E-2</v>
      </c>
      <c r="AE34" s="20">
        <v>7.4718560000000003E-2</v>
      </c>
      <c r="AF34" s="20">
        <v>7.2463550000000002E-2</v>
      </c>
      <c r="AG34" s="21" t="s">
        <v>137</v>
      </c>
    </row>
    <row r="35" spans="1:33" x14ac:dyDescent="0.25">
      <c r="A35" s="15" t="s">
        <v>142</v>
      </c>
      <c r="B35" s="16" t="s">
        <v>143</v>
      </c>
      <c r="C35" s="16" t="s">
        <v>144</v>
      </c>
      <c r="D35" s="16" t="s">
        <v>145</v>
      </c>
      <c r="E35" s="17" t="s">
        <v>79</v>
      </c>
      <c r="F35" s="18">
        <v>38659</v>
      </c>
      <c r="G35" s="19">
        <v>34.485118239999991</v>
      </c>
      <c r="H35" s="20">
        <v>0.16974904999999998</v>
      </c>
      <c r="I35" s="20">
        <v>-1.1906270000000002E-2</v>
      </c>
      <c r="J35" s="20">
        <v>2.6049940000000001E-2</v>
      </c>
      <c r="K35" s="20">
        <v>8.3592040000000006E-2</v>
      </c>
      <c r="L35" s="20">
        <v>0.10580948</v>
      </c>
      <c r="M35" s="20">
        <v>0.16974904999999998</v>
      </c>
      <c r="N35" s="20">
        <v>0.13933651999999999</v>
      </c>
      <c r="O35" s="20">
        <v>5.1675449999999998E-2</v>
      </c>
      <c r="P35" s="20">
        <v>7.0124829999999999E-2</v>
      </c>
      <c r="Q35" s="20">
        <v>8.4514720000000002E-2</v>
      </c>
      <c r="R35" s="20">
        <v>7.8611539999999994E-2</v>
      </c>
      <c r="S35" s="20">
        <v>7.94715E-2</v>
      </c>
      <c r="T35" s="20">
        <v>7.0091780000000006E-2</v>
      </c>
      <c r="U35" s="20">
        <v>0.17022897000000001</v>
      </c>
      <c r="V35" s="20">
        <v>-7.7074800000000001E-3</v>
      </c>
      <c r="W35" s="20">
        <v>2.9690930000000001E-2</v>
      </c>
      <c r="X35" s="20">
        <v>9.0746939999999998E-2</v>
      </c>
      <c r="Y35" s="20">
        <v>0.11158920999999999</v>
      </c>
      <c r="Z35" s="20">
        <v>0.17022897000000001</v>
      </c>
      <c r="AA35" s="20">
        <v>0.14810000000000001</v>
      </c>
      <c r="AB35" s="20">
        <v>5.9262430000000005E-2</v>
      </c>
      <c r="AC35" s="20">
        <v>7.2417530000000008E-2</v>
      </c>
      <c r="AD35" s="20">
        <v>8.0834679999999992E-2</v>
      </c>
      <c r="AE35" s="20">
        <v>7.5802670000000003E-2</v>
      </c>
      <c r="AF35" s="20">
        <v>7.3834259999999999E-2</v>
      </c>
      <c r="AG35" s="21" t="s">
        <v>142</v>
      </c>
    </row>
    <row r="36" spans="1:33" x14ac:dyDescent="0.25">
      <c r="A36" s="15" t="s">
        <v>146</v>
      </c>
      <c r="B36" s="16" t="s">
        <v>147</v>
      </c>
      <c r="C36" s="16" t="s">
        <v>148</v>
      </c>
      <c r="D36" s="16" t="s">
        <v>149</v>
      </c>
      <c r="E36" s="17" t="s">
        <v>51</v>
      </c>
      <c r="F36" s="18">
        <v>36160</v>
      </c>
      <c r="G36" s="19">
        <v>860.75867361999997</v>
      </c>
      <c r="H36" s="20">
        <v>0.18592823999999999</v>
      </c>
      <c r="I36" s="20">
        <v>-1.3591880000000001E-2</v>
      </c>
      <c r="J36" s="20">
        <v>3.1594749999999998E-2</v>
      </c>
      <c r="K36" s="20">
        <v>0.10479295999999999</v>
      </c>
      <c r="L36" s="20">
        <v>0.11620808000000001</v>
      </c>
      <c r="M36" s="20">
        <v>0.18592823999999999</v>
      </c>
      <c r="N36" s="20">
        <v>0.14221597</v>
      </c>
      <c r="O36" s="20">
        <v>6.693143E-2</v>
      </c>
      <c r="P36" s="20">
        <v>8.9315359999999996E-2</v>
      </c>
      <c r="Q36" s="20">
        <v>9.1011460000000002E-2</v>
      </c>
      <c r="R36" s="20">
        <v>7.9609089999999993E-2</v>
      </c>
      <c r="S36" s="20">
        <v>7.5741989999999995E-2</v>
      </c>
      <c r="T36" s="20">
        <v>8.2940059999999996E-2</v>
      </c>
      <c r="U36" s="20">
        <v>0.18501245999999999</v>
      </c>
      <c r="V36" s="20">
        <v>-1.45348E-2</v>
      </c>
      <c r="W36" s="20">
        <v>3.4447970000000001E-2</v>
      </c>
      <c r="X36" s="20">
        <v>0.10608128</v>
      </c>
      <c r="Y36" s="20">
        <v>0.11937540000000001</v>
      </c>
      <c r="Z36" s="20">
        <v>0.18501245999999999</v>
      </c>
      <c r="AA36" s="20">
        <v>0.15590078999999998</v>
      </c>
      <c r="AB36" s="20">
        <v>6.8523210000000001E-2</v>
      </c>
      <c r="AC36" s="20">
        <v>8.8864789999999999E-2</v>
      </c>
      <c r="AD36" s="20">
        <v>9.0848929999999994E-2</v>
      </c>
      <c r="AE36" s="20">
        <v>8.3461149999999998E-2</v>
      </c>
      <c r="AF36" s="20">
        <v>7.9788059999999994E-2</v>
      </c>
      <c r="AG36" s="21" t="s">
        <v>146</v>
      </c>
    </row>
    <row r="37" spans="1:33" x14ac:dyDescent="0.25">
      <c r="A37" s="15" t="s">
        <v>150</v>
      </c>
      <c r="B37" s="16" t="s">
        <v>151</v>
      </c>
      <c r="C37" s="16" t="s">
        <v>152</v>
      </c>
      <c r="D37" s="16" t="s">
        <v>153</v>
      </c>
      <c r="E37" s="17" t="s">
        <v>135</v>
      </c>
      <c r="F37" s="18">
        <v>36889</v>
      </c>
      <c r="G37" s="19">
        <v>32.301761419999998</v>
      </c>
      <c r="H37" s="20">
        <v>0.14932748000000001</v>
      </c>
      <c r="I37" s="20">
        <v>-2.9337760000000001E-2</v>
      </c>
      <c r="J37" s="20">
        <v>3.5386540000000001E-2</v>
      </c>
      <c r="K37" s="20">
        <v>9.3014639999999996E-2</v>
      </c>
      <c r="L37" s="20">
        <v>8.7325230000000004E-2</v>
      </c>
      <c r="M37" s="20">
        <v>0.14932748000000001</v>
      </c>
      <c r="N37" s="20">
        <v>0.13832094</v>
      </c>
      <c r="O37" s="20">
        <v>6.910318E-2</v>
      </c>
      <c r="P37" s="20">
        <v>9.6561640000000004E-2</v>
      </c>
      <c r="Q37" s="20">
        <v>9.796966E-2</v>
      </c>
      <c r="R37" s="20">
        <v>8.9735410000000015E-2</v>
      </c>
      <c r="S37" s="20">
        <v>8.0829890000000001E-2</v>
      </c>
      <c r="T37" s="20">
        <v>7.9640820000000001E-2</v>
      </c>
      <c r="U37" s="20">
        <v>0.16226005000000002</v>
      </c>
      <c r="V37" s="20">
        <v>-2.4989609999999999E-2</v>
      </c>
      <c r="W37" s="20">
        <v>2.6399769999999999E-2</v>
      </c>
      <c r="X37" s="20">
        <v>0.11633346</v>
      </c>
      <c r="Y37" s="20">
        <v>0.11510562000000001</v>
      </c>
      <c r="Z37" s="20">
        <v>0.16226005000000002</v>
      </c>
      <c r="AA37" s="20">
        <v>0.13229458999999999</v>
      </c>
      <c r="AB37" s="20">
        <v>5.8657089999999995E-2</v>
      </c>
      <c r="AC37" s="20">
        <v>8.3165429999999999E-2</v>
      </c>
      <c r="AD37" s="20">
        <v>8.1947139999999988E-2</v>
      </c>
      <c r="AE37" s="20">
        <v>7.3318320000000006E-2</v>
      </c>
      <c r="AF37" s="20">
        <v>6.7079260000000002E-2</v>
      </c>
      <c r="AG37" s="21" t="s">
        <v>150</v>
      </c>
    </row>
    <row r="38" spans="1:33" ht="15.75" x14ac:dyDescent="0.25">
      <c r="A38" s="9" t="s">
        <v>154</v>
      </c>
      <c r="B38" s="10"/>
      <c r="C38" s="10"/>
      <c r="D38" s="10"/>
      <c r="E38" s="11"/>
      <c r="F38" s="22" t="e">
        <v>#N/A</v>
      </c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1" t="s">
        <v>154</v>
      </c>
    </row>
    <row r="39" spans="1:33" x14ac:dyDescent="0.25">
      <c r="A39" s="15" t="s">
        <v>155</v>
      </c>
      <c r="B39" s="16" t="s">
        <v>156</v>
      </c>
      <c r="C39" s="16" t="s">
        <v>157</v>
      </c>
      <c r="D39" s="16" t="s">
        <v>158</v>
      </c>
      <c r="E39" s="17" t="s">
        <v>60</v>
      </c>
      <c r="F39" s="18">
        <v>43943</v>
      </c>
      <c r="G39" s="19">
        <v>146.44388481999999</v>
      </c>
      <c r="H39" s="20">
        <v>0.21638117999999998</v>
      </c>
      <c r="I39" s="20">
        <v>-3.2639979999999999E-2</v>
      </c>
      <c r="J39" s="20">
        <v>3.7738729999999998E-2</v>
      </c>
      <c r="K39" s="20">
        <v>0.14721278999999998</v>
      </c>
      <c r="L39" s="20">
        <v>0.14098579</v>
      </c>
      <c r="M39" s="20">
        <v>0.21638117999999998</v>
      </c>
      <c r="N39" s="20">
        <v>0.16549817999999999</v>
      </c>
      <c r="O39" s="20">
        <v>8.5215479999999996E-2</v>
      </c>
      <c r="P39" s="20">
        <v>0.12477513</v>
      </c>
      <c r="Q39" s="20">
        <v>0.11174965000000001</v>
      </c>
      <c r="R39" s="20">
        <v>9.6370239999999996E-2</v>
      </c>
      <c r="S39" s="20">
        <v>8.7185020000000002E-2</v>
      </c>
      <c r="T39" s="20">
        <v>0.15987494999999999</v>
      </c>
      <c r="U39" s="20">
        <v>0.2165002</v>
      </c>
      <c r="V39" s="20">
        <v>-3.2739310000000001E-2</v>
      </c>
      <c r="W39" s="20">
        <v>3.763565E-2</v>
      </c>
      <c r="X39" s="20">
        <v>0.14705296000000001</v>
      </c>
      <c r="Y39" s="20">
        <v>0.14093565</v>
      </c>
      <c r="Z39" s="20">
        <v>0.2165002</v>
      </c>
      <c r="AA39" s="20">
        <v>0.16595306999999998</v>
      </c>
      <c r="AB39" s="20">
        <v>8.5775560000000001E-2</v>
      </c>
      <c r="AC39" s="20">
        <v>0.12489378999999999</v>
      </c>
      <c r="AD39" s="20">
        <v>0.11073740999999999</v>
      </c>
      <c r="AE39" s="20">
        <v>9.5436270000000004E-2</v>
      </c>
      <c r="AF39" s="20">
        <v>8.649483999999999E-2</v>
      </c>
      <c r="AG39" s="21" t="s">
        <v>155</v>
      </c>
    </row>
    <row r="40" spans="1:33" x14ac:dyDescent="0.25">
      <c r="A40" s="15" t="s">
        <v>159</v>
      </c>
      <c r="B40" s="16" t="s">
        <v>160</v>
      </c>
      <c r="C40" s="16" t="s">
        <v>161</v>
      </c>
      <c r="D40" s="16" t="s">
        <v>162</v>
      </c>
      <c r="E40" s="17" t="s">
        <v>51</v>
      </c>
      <c r="F40" s="18">
        <v>35795</v>
      </c>
      <c r="G40" s="19">
        <v>1230.3912208699999</v>
      </c>
      <c r="H40" s="20">
        <v>0.23073837</v>
      </c>
      <c r="I40" s="20">
        <v>-2.268278E-2</v>
      </c>
      <c r="J40" s="20">
        <v>3.8303780000000003E-2</v>
      </c>
      <c r="K40" s="20">
        <v>0.13358710000000001</v>
      </c>
      <c r="L40" s="20">
        <v>0.14669762</v>
      </c>
      <c r="M40" s="20">
        <v>0.23073837</v>
      </c>
      <c r="N40" s="20">
        <v>0.15650126</v>
      </c>
      <c r="O40" s="20">
        <v>9.0700749999999997E-2</v>
      </c>
      <c r="P40" s="20">
        <v>0.13160436</v>
      </c>
      <c r="Q40" s="20">
        <v>0.10541055000000001</v>
      </c>
      <c r="R40" s="20">
        <v>9.2829739999999994E-2</v>
      </c>
      <c r="S40" s="20">
        <v>9.2240420000000004E-2</v>
      </c>
      <c r="T40" s="20">
        <v>0.10533806</v>
      </c>
      <c r="U40" s="20">
        <v>0.21042226999999999</v>
      </c>
      <c r="V40" s="20">
        <v>-3.355317E-2</v>
      </c>
      <c r="W40" s="20">
        <v>3.7972060000000002E-2</v>
      </c>
      <c r="X40" s="20">
        <v>0.15385873999999999</v>
      </c>
      <c r="Y40" s="20">
        <v>0.13835569</v>
      </c>
      <c r="Z40" s="20">
        <v>0.21042226999999999</v>
      </c>
      <c r="AA40" s="20">
        <v>0.16459668</v>
      </c>
      <c r="AB40" s="20">
        <v>8.338922E-2</v>
      </c>
      <c r="AC40" s="20">
        <v>0.12961140000000002</v>
      </c>
      <c r="AD40" s="20">
        <v>0.11441352</v>
      </c>
      <c r="AE40" s="20">
        <v>9.9044720000000003E-2</v>
      </c>
      <c r="AF40" s="20">
        <v>9.0596060000000006E-2</v>
      </c>
      <c r="AG40" s="21" t="s">
        <v>159</v>
      </c>
    </row>
    <row r="41" spans="1:33" x14ac:dyDescent="0.25">
      <c r="A41" s="15" t="s">
        <v>163</v>
      </c>
      <c r="B41" s="16" t="s">
        <v>164</v>
      </c>
      <c r="C41" s="16" t="s">
        <v>165</v>
      </c>
      <c r="D41" s="16" t="s">
        <v>166</v>
      </c>
      <c r="E41" s="17" t="s">
        <v>126</v>
      </c>
      <c r="F41" s="18">
        <v>41108</v>
      </c>
      <c r="G41" s="19">
        <v>32.482608630000001</v>
      </c>
      <c r="H41" s="20">
        <v>0.10515003000000001</v>
      </c>
      <c r="I41" s="20">
        <v>-2.947582E-2</v>
      </c>
      <c r="J41" s="20">
        <v>-1.87253E-2</v>
      </c>
      <c r="K41" s="20">
        <v>7.6878019999999991E-2</v>
      </c>
      <c r="L41" s="20">
        <v>5.7338750000000001E-2</v>
      </c>
      <c r="M41" s="20">
        <v>0.10515003000000001</v>
      </c>
      <c r="N41" s="20">
        <v>9.3639329999999993E-2</v>
      </c>
      <c r="O41" s="20">
        <v>5.8688830000000004E-2</v>
      </c>
      <c r="P41" s="20">
        <v>9.9285650000000003E-2</v>
      </c>
      <c r="Q41" s="20">
        <v>7.8416800000000009E-2</v>
      </c>
      <c r="R41" s="20">
        <v>7.335556E-2</v>
      </c>
      <c r="S41" s="20">
        <v>8.2886939999999992E-2</v>
      </c>
      <c r="T41" s="20">
        <v>0.10613897</v>
      </c>
      <c r="U41" s="20">
        <v>0.2165002</v>
      </c>
      <c r="V41" s="20">
        <v>-3.2739310000000001E-2</v>
      </c>
      <c r="W41" s="20">
        <v>3.763565E-2</v>
      </c>
      <c r="X41" s="20">
        <v>0.14705296000000001</v>
      </c>
      <c r="Y41" s="20">
        <v>0.14093565</v>
      </c>
      <c r="Z41" s="20">
        <v>0.2165002</v>
      </c>
      <c r="AA41" s="20">
        <v>0.16595306999999998</v>
      </c>
      <c r="AB41" s="20">
        <v>8.5775560000000001E-2</v>
      </c>
      <c r="AC41" s="20">
        <v>0.12489378999999999</v>
      </c>
      <c r="AD41" s="20">
        <v>0.11073740999999999</v>
      </c>
      <c r="AE41" s="20">
        <v>9.5436270000000004E-2</v>
      </c>
      <c r="AF41" s="20">
        <v>8.6494829999999995E-2</v>
      </c>
      <c r="AG41" s="21" t="s">
        <v>163</v>
      </c>
    </row>
    <row r="42" spans="1:33" x14ac:dyDescent="0.25">
      <c r="A42" s="15" t="s">
        <v>167</v>
      </c>
      <c r="B42" s="28" t="s">
        <v>168</v>
      </c>
      <c r="C42" s="16" t="s">
        <v>169</v>
      </c>
      <c r="D42" s="16" t="s">
        <v>166</v>
      </c>
      <c r="E42" s="17" t="s">
        <v>170</v>
      </c>
      <c r="F42" s="18">
        <v>41130</v>
      </c>
      <c r="G42" s="19">
        <v>8.6988332400000008</v>
      </c>
      <c r="H42" s="20">
        <v>0.17794437999999999</v>
      </c>
      <c r="I42" s="20">
        <v>-2.6480100000000003E-2</v>
      </c>
      <c r="J42" s="20">
        <v>-5.4603300000000002E-3</v>
      </c>
      <c r="K42" s="20">
        <v>0.11373917</v>
      </c>
      <c r="L42" s="20">
        <v>0.13298344000000001</v>
      </c>
      <c r="M42" s="20">
        <v>0.17794437999999999</v>
      </c>
      <c r="N42" s="20">
        <v>0.11905205000000001</v>
      </c>
      <c r="O42" s="20">
        <v>7.1235720000000002E-2</v>
      </c>
      <c r="P42" s="20">
        <v>0.11333463999999999</v>
      </c>
      <c r="Q42" s="20">
        <v>8.6683259999999998E-2</v>
      </c>
      <c r="R42" s="20">
        <v>8.4304109999999988E-2</v>
      </c>
      <c r="S42" s="20">
        <v>7.8980990000000001E-2</v>
      </c>
      <c r="T42" s="20">
        <v>9.4603079999999992E-2</v>
      </c>
      <c r="U42" s="20">
        <v>0.2165002</v>
      </c>
      <c r="V42" s="20">
        <v>-3.2739310000000001E-2</v>
      </c>
      <c r="W42" s="20">
        <v>3.763565E-2</v>
      </c>
      <c r="X42" s="20">
        <v>0.14705296000000001</v>
      </c>
      <c r="Y42" s="20">
        <v>0.14093565</v>
      </c>
      <c r="Z42" s="20">
        <v>0.2165002</v>
      </c>
      <c r="AA42" s="20">
        <v>0.16595306999999998</v>
      </c>
      <c r="AB42" s="20">
        <v>8.5775560000000001E-2</v>
      </c>
      <c r="AC42" s="20">
        <v>0.12489378999999999</v>
      </c>
      <c r="AD42" s="20">
        <v>0.11073740999999999</v>
      </c>
      <c r="AE42" s="20">
        <v>9.5436270000000004E-2</v>
      </c>
      <c r="AF42" s="20">
        <v>8.6494829999999995E-2</v>
      </c>
      <c r="AG42" s="21" t="s">
        <v>171</v>
      </c>
    </row>
    <row r="43" spans="1:33" x14ac:dyDescent="0.25">
      <c r="A43" s="15" t="s">
        <v>171</v>
      </c>
      <c r="B43" s="16" t="s">
        <v>172</v>
      </c>
      <c r="C43" s="16" t="s">
        <v>173</v>
      </c>
      <c r="D43" s="16" t="s">
        <v>166</v>
      </c>
      <c r="E43" s="17" t="s">
        <v>126</v>
      </c>
      <c r="F43" s="18">
        <v>40862</v>
      </c>
      <c r="G43" s="19">
        <v>6.43218566</v>
      </c>
      <c r="H43" s="20">
        <v>0.14219187</v>
      </c>
      <c r="I43" s="20">
        <v>-2.3457469999999998E-2</v>
      </c>
      <c r="J43" s="20">
        <v>2.7464860000000001E-2</v>
      </c>
      <c r="K43" s="20">
        <v>0.1257779</v>
      </c>
      <c r="L43" s="20">
        <v>9.2372150000000014E-2</v>
      </c>
      <c r="M43" s="20">
        <v>0.14219187</v>
      </c>
      <c r="N43" s="20">
        <v>0.11818772</v>
      </c>
      <c r="O43" s="20">
        <v>7.3716210000000004E-2</v>
      </c>
      <c r="P43" s="20">
        <v>0.11685689</v>
      </c>
      <c r="Q43" s="20">
        <v>9.7913359999999991E-2</v>
      </c>
      <c r="R43" s="20">
        <v>8.2466579999999998E-2</v>
      </c>
      <c r="S43" s="20">
        <v>8.2014329999999996E-2</v>
      </c>
      <c r="T43" s="20">
        <v>0.10911842999999999</v>
      </c>
      <c r="U43" s="20">
        <v>0.2165002</v>
      </c>
      <c r="V43" s="20">
        <v>-3.2739310000000001E-2</v>
      </c>
      <c r="W43" s="20">
        <v>3.763565E-2</v>
      </c>
      <c r="X43" s="20">
        <v>0.14705296000000001</v>
      </c>
      <c r="Y43" s="20">
        <v>0.14093565</v>
      </c>
      <c r="Z43" s="20">
        <v>0.2165002</v>
      </c>
      <c r="AA43" s="20">
        <v>0.16595306999999998</v>
      </c>
      <c r="AB43" s="20">
        <v>8.5775560000000001E-2</v>
      </c>
      <c r="AC43" s="20">
        <v>0.12489378999999999</v>
      </c>
      <c r="AD43" s="20">
        <v>0.11073740999999999</v>
      </c>
      <c r="AE43" s="20">
        <v>9.5436270000000004E-2</v>
      </c>
      <c r="AF43" s="20">
        <v>8.6494829999999995E-2</v>
      </c>
      <c r="AG43" s="21" t="s">
        <v>171</v>
      </c>
    </row>
    <row r="44" spans="1:33" x14ac:dyDescent="0.25">
      <c r="A44" s="29" t="s">
        <v>174</v>
      </c>
      <c r="B44" s="16" t="s">
        <v>175</v>
      </c>
      <c r="C44" s="16" t="s">
        <v>176</v>
      </c>
      <c r="D44" s="16" t="s">
        <v>166</v>
      </c>
      <c r="E44" s="17" t="s">
        <v>126</v>
      </c>
      <c r="F44" s="18">
        <v>42257</v>
      </c>
      <c r="G44" s="19">
        <v>35.049380310000004</v>
      </c>
      <c r="H44" s="20">
        <v>0.14977962</v>
      </c>
      <c r="I44" s="20">
        <v>-2.3693769999999999E-2</v>
      </c>
      <c r="J44" s="20">
        <v>2.6027890000000001E-2</v>
      </c>
      <c r="K44" s="20">
        <v>0.12536079999999999</v>
      </c>
      <c r="L44" s="20">
        <v>9.7195009999999998E-2</v>
      </c>
      <c r="M44" s="20">
        <v>0.14977962</v>
      </c>
      <c r="N44" s="20">
        <v>0.12481951000000001</v>
      </c>
      <c r="O44" s="20">
        <v>7.6554159999999996E-2</v>
      </c>
      <c r="P44" s="20">
        <v>0.12016212</v>
      </c>
      <c r="Q44" s="20">
        <v>0.10131567999999999</v>
      </c>
      <c r="R44" s="20">
        <v>8.4380380000000005E-2</v>
      </c>
      <c r="S44" s="20">
        <v>8.419604E-2</v>
      </c>
      <c r="T44" s="20">
        <v>0.10239331</v>
      </c>
      <c r="U44" s="20">
        <v>0.2165002</v>
      </c>
      <c r="V44" s="20">
        <v>-3.2739310000000001E-2</v>
      </c>
      <c r="W44" s="20">
        <v>3.763565E-2</v>
      </c>
      <c r="X44" s="20">
        <v>0.14705296000000001</v>
      </c>
      <c r="Y44" s="20">
        <v>0.14093565</v>
      </c>
      <c r="Z44" s="20">
        <v>0.2165002</v>
      </c>
      <c r="AA44" s="20">
        <v>0.16595306999999998</v>
      </c>
      <c r="AB44" s="20">
        <v>8.5775560000000001E-2</v>
      </c>
      <c r="AC44" s="20">
        <v>0.12489378999999999</v>
      </c>
      <c r="AD44" s="20">
        <v>0.11073740999999999</v>
      </c>
      <c r="AE44" s="20">
        <v>9.5436270000000004E-2</v>
      </c>
      <c r="AF44" s="20">
        <v>8.6494829999999995E-2</v>
      </c>
      <c r="AG44" s="21" t="s">
        <v>174</v>
      </c>
    </row>
    <row r="45" spans="1:33" x14ac:dyDescent="0.25">
      <c r="A45" s="15" t="s">
        <v>177</v>
      </c>
      <c r="B45" s="16" t="s">
        <v>178</v>
      </c>
      <c r="C45" s="16" t="s">
        <v>179</v>
      </c>
      <c r="D45" s="16" t="s">
        <v>158</v>
      </c>
      <c r="E45" s="17" t="s">
        <v>79</v>
      </c>
      <c r="F45" s="18">
        <v>40939</v>
      </c>
      <c r="G45" s="19">
        <v>28.749460679999999</v>
      </c>
      <c r="H45" s="20">
        <v>0.21520453</v>
      </c>
      <c r="I45" s="20">
        <v>-3.271338E-2</v>
      </c>
      <c r="J45" s="20">
        <v>3.5487850000000001E-2</v>
      </c>
      <c r="K45" s="20">
        <v>0.14502846</v>
      </c>
      <c r="L45" s="20">
        <v>0.13752409999999998</v>
      </c>
      <c r="M45" s="20">
        <v>0.21520453</v>
      </c>
      <c r="N45" s="20">
        <v>0.16844862999999999</v>
      </c>
      <c r="O45" s="20">
        <v>0.10359120000000001</v>
      </c>
      <c r="P45" s="20">
        <v>0.1542578</v>
      </c>
      <c r="Q45" s="20">
        <v>0.12049127</v>
      </c>
      <c r="R45" s="20">
        <v>0.10150698999999999</v>
      </c>
      <c r="S45" s="20">
        <v>9.4673580000000007E-2</v>
      </c>
      <c r="T45" s="20">
        <v>0.11065910000000001</v>
      </c>
      <c r="U45" s="20">
        <v>0.2165002</v>
      </c>
      <c r="V45" s="20">
        <v>-3.2739310000000001E-2</v>
      </c>
      <c r="W45" s="20">
        <v>3.763565E-2</v>
      </c>
      <c r="X45" s="20">
        <v>0.14705296000000001</v>
      </c>
      <c r="Y45" s="20">
        <v>0.14093565</v>
      </c>
      <c r="Z45" s="20">
        <v>0.2165002</v>
      </c>
      <c r="AA45" s="20">
        <v>0.16595306999999998</v>
      </c>
      <c r="AB45" s="20">
        <v>8.5775560000000001E-2</v>
      </c>
      <c r="AC45" s="20">
        <v>0.12489378999999999</v>
      </c>
      <c r="AD45" s="20">
        <v>0.11073740999999999</v>
      </c>
      <c r="AE45" s="20">
        <v>9.5436270000000004E-2</v>
      </c>
      <c r="AF45" s="20">
        <v>8.649483999999999E-2</v>
      </c>
      <c r="AG45" s="21" t="s">
        <v>177</v>
      </c>
    </row>
    <row r="46" spans="1:33" x14ac:dyDescent="0.25">
      <c r="A46" s="15" t="s">
        <v>180</v>
      </c>
      <c r="B46" s="16" t="s">
        <v>181</v>
      </c>
      <c r="C46" s="16" t="s">
        <v>182</v>
      </c>
      <c r="D46" s="16" t="s">
        <v>158</v>
      </c>
      <c r="E46" s="17" t="s">
        <v>135</v>
      </c>
      <c r="F46" s="18">
        <v>40141</v>
      </c>
      <c r="G46" s="19">
        <v>473.71692474000002</v>
      </c>
      <c r="H46" s="20">
        <v>0.22965039999999998</v>
      </c>
      <c r="I46" s="20">
        <v>-3.2597969999999997E-2</v>
      </c>
      <c r="J46" s="20">
        <v>5.185961E-2</v>
      </c>
      <c r="K46" s="20">
        <v>0.14514690999999999</v>
      </c>
      <c r="L46" s="20">
        <v>0.14769864999999999</v>
      </c>
      <c r="M46" s="20">
        <v>0.22965039999999998</v>
      </c>
      <c r="N46" s="20">
        <v>0.17405914</v>
      </c>
      <c r="O46" s="20">
        <v>8.4872230000000007E-2</v>
      </c>
      <c r="P46" s="20">
        <v>0.11750995</v>
      </c>
      <c r="Q46" s="20">
        <v>0.11784115999999999</v>
      </c>
      <c r="R46" s="20">
        <v>0.11058947</v>
      </c>
      <c r="S46" s="20">
        <v>0.10372178999999999</v>
      </c>
      <c r="T46" s="20">
        <v>0.11725023999999999</v>
      </c>
      <c r="U46" s="20">
        <v>0.2165002</v>
      </c>
      <c r="V46" s="20">
        <v>-3.2739310000000001E-2</v>
      </c>
      <c r="W46" s="20">
        <v>3.763565E-2</v>
      </c>
      <c r="X46" s="20">
        <v>0.14705296000000001</v>
      </c>
      <c r="Y46" s="20">
        <v>0.14093565</v>
      </c>
      <c r="Z46" s="20">
        <v>0.2165002</v>
      </c>
      <c r="AA46" s="20">
        <v>0.16595306999999998</v>
      </c>
      <c r="AB46" s="20">
        <v>8.5775560000000001E-2</v>
      </c>
      <c r="AC46" s="20">
        <v>0.12489378999999999</v>
      </c>
      <c r="AD46" s="20">
        <v>0.11073740999999999</v>
      </c>
      <c r="AE46" s="20">
        <v>9.5436270000000004E-2</v>
      </c>
      <c r="AF46" s="20">
        <v>8.649483999999999E-2</v>
      </c>
      <c r="AG46" s="21" t="s">
        <v>180</v>
      </c>
    </row>
    <row r="47" spans="1:33" x14ac:dyDescent="0.25">
      <c r="A47" s="15" t="s">
        <v>183</v>
      </c>
      <c r="B47" s="16" t="s">
        <v>184</v>
      </c>
      <c r="C47" s="16" t="s">
        <v>185</v>
      </c>
      <c r="D47" s="16" t="s">
        <v>166</v>
      </c>
      <c r="E47" s="17" t="s">
        <v>135</v>
      </c>
      <c r="F47" s="18">
        <v>41130</v>
      </c>
      <c r="G47" s="19">
        <v>24.156881300000002</v>
      </c>
      <c r="H47" s="20">
        <v>0.18015966</v>
      </c>
      <c r="I47" s="20">
        <v>-3.9929630000000001E-2</v>
      </c>
      <c r="J47" s="20">
        <v>2.8415339999999997E-2</v>
      </c>
      <c r="K47" s="20">
        <v>0.11602003</v>
      </c>
      <c r="L47" s="20">
        <v>0.11784093999999999</v>
      </c>
      <c r="M47" s="20">
        <v>0.18015966</v>
      </c>
      <c r="N47" s="20">
        <v>0.14245043000000002</v>
      </c>
      <c r="O47" s="20">
        <v>8.3072929999999989E-2</v>
      </c>
      <c r="P47" s="20">
        <v>0.11954466999999999</v>
      </c>
      <c r="Q47" s="20">
        <v>0.10796025999999999</v>
      </c>
      <c r="R47" s="20">
        <v>0.10134816000000001</v>
      </c>
      <c r="S47" s="20">
        <v>9.5429260000000002E-2</v>
      </c>
      <c r="T47" s="20">
        <v>9.8015919999999992E-2</v>
      </c>
      <c r="U47" s="20">
        <v>0.2165002</v>
      </c>
      <c r="V47" s="20">
        <v>-3.2739310000000001E-2</v>
      </c>
      <c r="W47" s="20">
        <v>3.763565E-2</v>
      </c>
      <c r="X47" s="20">
        <v>0.14705296000000001</v>
      </c>
      <c r="Y47" s="20">
        <v>0.14093565</v>
      </c>
      <c r="Z47" s="20">
        <v>0.2165002</v>
      </c>
      <c r="AA47" s="20">
        <v>0.16595306999999998</v>
      </c>
      <c r="AB47" s="20">
        <v>8.5775560000000001E-2</v>
      </c>
      <c r="AC47" s="20">
        <v>0.12489378999999999</v>
      </c>
      <c r="AD47" s="20">
        <v>0.11073740999999999</v>
      </c>
      <c r="AE47" s="20">
        <v>9.5436270000000004E-2</v>
      </c>
      <c r="AF47" s="20">
        <v>8.6494829999999995E-2</v>
      </c>
      <c r="AG47" s="21" t="s">
        <v>183</v>
      </c>
    </row>
    <row r="48" spans="1:33" x14ac:dyDescent="0.25">
      <c r="A48" s="15" t="s">
        <v>186</v>
      </c>
      <c r="B48" s="16" t="s">
        <v>187</v>
      </c>
      <c r="C48" s="16" t="s">
        <v>188</v>
      </c>
      <c r="D48" s="16" t="s">
        <v>166</v>
      </c>
      <c r="E48" s="17" t="s">
        <v>51</v>
      </c>
      <c r="F48" s="18">
        <v>37195</v>
      </c>
      <c r="G48" s="19">
        <v>1249.85966803</v>
      </c>
      <c r="H48" s="20">
        <v>0.21359427</v>
      </c>
      <c r="I48" s="20">
        <v>-2.9554629999999998E-2</v>
      </c>
      <c r="J48" s="20">
        <v>3.2640709999999996E-2</v>
      </c>
      <c r="K48" s="20">
        <v>0.13316846999999998</v>
      </c>
      <c r="L48" s="20">
        <v>0.13251960000000002</v>
      </c>
      <c r="M48" s="20">
        <v>0.21359427</v>
      </c>
      <c r="N48" s="20">
        <v>0.17499945</v>
      </c>
      <c r="O48" s="20">
        <v>0.10018798000000001</v>
      </c>
      <c r="P48" s="20">
        <v>0.14070394</v>
      </c>
      <c r="Q48" s="20">
        <v>0.12968209999999999</v>
      </c>
      <c r="R48" s="20">
        <v>0.10926690999999999</v>
      </c>
      <c r="S48" s="20">
        <v>0.10177089</v>
      </c>
      <c r="T48" s="20">
        <v>0.10397705</v>
      </c>
      <c r="U48" s="20">
        <v>0.2165002</v>
      </c>
      <c r="V48" s="20">
        <v>-3.2739310000000001E-2</v>
      </c>
      <c r="W48" s="20">
        <v>3.763565E-2</v>
      </c>
      <c r="X48" s="20">
        <v>0.14705296000000001</v>
      </c>
      <c r="Y48" s="20">
        <v>0.14093565</v>
      </c>
      <c r="Z48" s="20">
        <v>0.2165002</v>
      </c>
      <c r="AA48" s="20">
        <v>0.16595306999999998</v>
      </c>
      <c r="AB48" s="20">
        <v>8.5775560000000001E-2</v>
      </c>
      <c r="AC48" s="20">
        <v>0.12489378999999999</v>
      </c>
      <c r="AD48" s="20">
        <v>0.11073740999999999</v>
      </c>
      <c r="AE48" s="20">
        <v>9.5436270000000004E-2</v>
      </c>
      <c r="AF48" s="20">
        <v>8.6494829999999995E-2</v>
      </c>
      <c r="AG48" s="21" t="s">
        <v>186</v>
      </c>
    </row>
    <row r="49" spans="1:33" x14ac:dyDescent="0.25">
      <c r="A49" s="15" t="s">
        <v>189</v>
      </c>
      <c r="B49" s="16" t="s">
        <v>190</v>
      </c>
      <c r="C49" s="16" t="s">
        <v>191</v>
      </c>
      <c r="D49" s="16" t="s">
        <v>166</v>
      </c>
      <c r="E49" s="17" t="s">
        <v>192</v>
      </c>
      <c r="F49" s="18">
        <v>42144</v>
      </c>
      <c r="G49" s="19">
        <v>89.530285919999997</v>
      </c>
      <c r="H49" s="20">
        <v>0.24020858</v>
      </c>
      <c r="I49" s="20">
        <v>-2.8287130000000001E-2</v>
      </c>
      <c r="J49" s="20">
        <v>4.074581E-2</v>
      </c>
      <c r="K49" s="20">
        <v>0.14765170999999999</v>
      </c>
      <c r="L49" s="20">
        <v>0.15668272</v>
      </c>
      <c r="M49" s="20">
        <v>0.24020858</v>
      </c>
      <c r="N49" s="20">
        <v>0.17933665000000001</v>
      </c>
      <c r="O49" s="20">
        <v>9.1083649999999988E-2</v>
      </c>
      <c r="P49" s="20">
        <v>0.13229531999999999</v>
      </c>
      <c r="Q49" s="20">
        <v>0.12186417000000001</v>
      </c>
      <c r="R49" s="20">
        <v>0.10507263</v>
      </c>
      <c r="S49" s="20">
        <v>9.5942919999999987E-2</v>
      </c>
      <c r="T49" s="20">
        <v>9.522512000000001E-2</v>
      </c>
      <c r="U49" s="20">
        <v>0.2165002</v>
      </c>
      <c r="V49" s="20">
        <v>-3.2739310000000001E-2</v>
      </c>
      <c r="W49" s="20">
        <v>3.763565E-2</v>
      </c>
      <c r="X49" s="20">
        <v>0.14705296000000001</v>
      </c>
      <c r="Y49" s="20">
        <v>0.14093565</v>
      </c>
      <c r="Z49" s="20">
        <v>0.2165002</v>
      </c>
      <c r="AA49" s="20">
        <v>0.16595306999999998</v>
      </c>
      <c r="AB49" s="20">
        <v>8.5775560000000001E-2</v>
      </c>
      <c r="AC49" s="20">
        <v>0.12489378999999999</v>
      </c>
      <c r="AD49" s="20">
        <v>0.11073740999999999</v>
      </c>
      <c r="AE49" s="20">
        <v>9.5436270000000004E-2</v>
      </c>
      <c r="AF49" s="20">
        <v>8.6494829999999995E-2</v>
      </c>
      <c r="AG49" s="21" t="s">
        <v>189</v>
      </c>
    </row>
    <row r="50" spans="1:33" x14ac:dyDescent="0.25">
      <c r="A50" s="15" t="s">
        <v>193</v>
      </c>
      <c r="B50" s="16" t="s">
        <v>194</v>
      </c>
      <c r="C50" s="16" t="s">
        <v>195</v>
      </c>
      <c r="D50" s="16" t="s">
        <v>166</v>
      </c>
      <c r="E50" s="17" t="s">
        <v>75</v>
      </c>
      <c r="F50" s="18">
        <v>42648</v>
      </c>
      <c r="G50" s="19">
        <v>102.84305419</v>
      </c>
      <c r="H50" s="20">
        <v>0.2038286</v>
      </c>
      <c r="I50" s="20">
        <v>-2.4087670000000002E-2</v>
      </c>
      <c r="J50" s="20">
        <v>1.220165E-2</v>
      </c>
      <c r="K50" s="20">
        <v>0.1071072</v>
      </c>
      <c r="L50" s="20">
        <v>0.11801999000000001</v>
      </c>
      <c r="M50" s="20">
        <v>0.2038286</v>
      </c>
      <c r="N50" s="20">
        <v>0.17934867000000002</v>
      </c>
      <c r="O50" s="20">
        <v>0.117033</v>
      </c>
      <c r="P50" s="20">
        <v>0.14255862999999999</v>
      </c>
      <c r="Q50" s="20">
        <v>0.12960489</v>
      </c>
      <c r="R50" s="20">
        <v>0.12049928</v>
      </c>
      <c r="S50" s="20">
        <v>0.10613148999999999</v>
      </c>
      <c r="T50" s="20">
        <v>0.11741647000000001</v>
      </c>
      <c r="U50" s="20">
        <v>0.2165002</v>
      </c>
      <c r="V50" s="20">
        <v>-3.2739310000000001E-2</v>
      </c>
      <c r="W50" s="20">
        <v>3.763565E-2</v>
      </c>
      <c r="X50" s="20">
        <v>0.14705296000000001</v>
      </c>
      <c r="Y50" s="20">
        <v>0.14093565</v>
      </c>
      <c r="Z50" s="20">
        <v>0.2165002</v>
      </c>
      <c r="AA50" s="20">
        <v>0.16595306999999998</v>
      </c>
      <c r="AB50" s="20">
        <v>8.5775560000000001E-2</v>
      </c>
      <c r="AC50" s="20">
        <v>0.12489378999999999</v>
      </c>
      <c r="AD50" s="20">
        <v>0.11073740999999999</v>
      </c>
      <c r="AE50" s="20">
        <v>9.5436270000000004E-2</v>
      </c>
      <c r="AF50" s="20">
        <v>8.6494829999999995E-2</v>
      </c>
      <c r="AG50" s="21" t="s">
        <v>193</v>
      </c>
    </row>
    <row r="51" spans="1:33" x14ac:dyDescent="0.25">
      <c r="A51" s="15" t="s">
        <v>196</v>
      </c>
      <c r="B51" s="16" t="s">
        <v>197</v>
      </c>
      <c r="C51" s="16" t="s">
        <v>198</v>
      </c>
      <c r="D51" s="16" t="s">
        <v>199</v>
      </c>
      <c r="E51" s="17" t="s">
        <v>75</v>
      </c>
      <c r="F51" s="18">
        <v>44166</v>
      </c>
      <c r="G51" s="19">
        <v>78.468995150000012</v>
      </c>
      <c r="H51" s="20">
        <v>0.21077847999999999</v>
      </c>
      <c r="I51" s="20">
        <v>-2.458287E-2</v>
      </c>
      <c r="J51" s="20">
        <v>1.02317E-2</v>
      </c>
      <c r="K51" s="20">
        <v>0.10825062000000001</v>
      </c>
      <c r="L51" s="20">
        <v>0.11954566</v>
      </c>
      <c r="M51" s="20">
        <v>0.21077847999999999</v>
      </c>
      <c r="N51" s="20">
        <v>0.18064231</v>
      </c>
      <c r="O51" s="20">
        <v>0.11243784</v>
      </c>
      <c r="P51" s="20">
        <v>0.14042849000000002</v>
      </c>
      <c r="Q51" s="20">
        <v>0.13256527000000001</v>
      </c>
      <c r="R51" s="20">
        <v>0.12782019999999999</v>
      </c>
      <c r="S51" s="20" t="s">
        <v>136</v>
      </c>
      <c r="T51" s="20">
        <v>0.13857569</v>
      </c>
      <c r="U51" s="20">
        <v>0.21513948999999999</v>
      </c>
      <c r="V51" s="20">
        <v>-3.2133149999999999E-2</v>
      </c>
      <c r="W51" s="20">
        <v>3.4405109999999996E-2</v>
      </c>
      <c r="X51" s="20">
        <v>0.16082084999999999</v>
      </c>
      <c r="Y51" s="20">
        <v>0.15043343000000001</v>
      </c>
      <c r="Z51" s="20">
        <v>0.21513948999999999</v>
      </c>
      <c r="AA51" s="20">
        <v>0.17511784999999999</v>
      </c>
      <c r="AB51" s="20">
        <v>6.9866990000000004E-2</v>
      </c>
      <c r="AC51" s="20">
        <v>0.10726259</v>
      </c>
      <c r="AD51" s="20">
        <v>0.10947761</v>
      </c>
      <c r="AE51" s="20">
        <v>9.7937480000000007E-2</v>
      </c>
      <c r="AF51" s="20" t="s">
        <v>136</v>
      </c>
      <c r="AG51" s="21" t="s">
        <v>196</v>
      </c>
    </row>
    <row r="52" spans="1:33" x14ac:dyDescent="0.25">
      <c r="A52" s="15" t="s">
        <v>200</v>
      </c>
      <c r="B52" s="16" t="s">
        <v>201</v>
      </c>
      <c r="C52" s="16" t="s">
        <v>202</v>
      </c>
      <c r="D52" s="16" t="s">
        <v>166</v>
      </c>
      <c r="E52" s="17" t="s">
        <v>131</v>
      </c>
      <c r="F52" s="18">
        <v>37437</v>
      </c>
      <c r="G52" s="19">
        <v>167.8292611</v>
      </c>
      <c r="H52" s="20">
        <v>0.22752942999999998</v>
      </c>
      <c r="I52" s="20">
        <v>-1.7635540000000002E-2</v>
      </c>
      <c r="J52" s="20">
        <v>7.4683760000000002E-2</v>
      </c>
      <c r="K52" s="20">
        <v>0.17485796000000001</v>
      </c>
      <c r="L52" s="20">
        <v>0.14498069</v>
      </c>
      <c r="M52" s="20">
        <v>0.22752942999999998</v>
      </c>
      <c r="N52" s="20">
        <v>0.20943989999999998</v>
      </c>
      <c r="O52" s="20">
        <v>8.9966880000000013E-2</v>
      </c>
      <c r="P52" s="20">
        <v>0.12731401000000001</v>
      </c>
      <c r="Q52" s="20">
        <v>0.11052720000000001</v>
      </c>
      <c r="R52" s="20">
        <v>9.6603049999999996E-2</v>
      </c>
      <c r="S52" s="20">
        <v>8.9348819999999995E-2</v>
      </c>
      <c r="T52" s="20">
        <v>9.6485420000000002E-2</v>
      </c>
      <c r="U52" s="20">
        <v>0.2165002</v>
      </c>
      <c r="V52" s="20">
        <v>-3.2739310000000001E-2</v>
      </c>
      <c r="W52" s="20">
        <v>3.763565E-2</v>
      </c>
      <c r="X52" s="20">
        <v>0.14705296000000001</v>
      </c>
      <c r="Y52" s="20">
        <v>0.14093565</v>
      </c>
      <c r="Z52" s="20">
        <v>0.2165002</v>
      </c>
      <c r="AA52" s="20">
        <v>0.16595306999999998</v>
      </c>
      <c r="AB52" s="20">
        <v>8.5775560000000001E-2</v>
      </c>
      <c r="AC52" s="20">
        <v>0.12489378999999999</v>
      </c>
      <c r="AD52" s="20">
        <v>0.11073740999999999</v>
      </c>
      <c r="AE52" s="20">
        <v>9.5436270000000004E-2</v>
      </c>
      <c r="AF52" s="20">
        <v>8.6494829999999995E-2</v>
      </c>
      <c r="AG52" s="21" t="s">
        <v>200</v>
      </c>
    </row>
    <row r="53" spans="1:33" x14ac:dyDescent="0.25">
      <c r="A53" s="15" t="s">
        <v>203</v>
      </c>
      <c r="B53" s="16" t="s">
        <v>204</v>
      </c>
      <c r="C53" s="16" t="s">
        <v>205</v>
      </c>
      <c r="D53" s="16" t="s">
        <v>158</v>
      </c>
      <c r="E53" s="17" t="s">
        <v>141</v>
      </c>
      <c r="F53" s="18">
        <v>36647</v>
      </c>
      <c r="G53" s="19">
        <v>32.0663749</v>
      </c>
      <c r="H53" s="20">
        <v>0.20838712000000001</v>
      </c>
      <c r="I53" s="20">
        <v>-3.1369569999999999E-2</v>
      </c>
      <c r="J53" s="20">
        <v>4.2871569999999998E-2</v>
      </c>
      <c r="K53" s="20">
        <v>0.14425320999999999</v>
      </c>
      <c r="L53" s="20">
        <v>0.13468949</v>
      </c>
      <c r="M53" s="20">
        <v>0.20838712000000001</v>
      </c>
      <c r="N53" s="20">
        <v>0.1603444</v>
      </c>
      <c r="O53" s="20">
        <v>8.9936740000000001E-2</v>
      </c>
      <c r="P53" s="20">
        <v>0.12347433000000001</v>
      </c>
      <c r="Q53" s="20">
        <v>0.11209241</v>
      </c>
      <c r="R53" s="20">
        <v>9.9110370000000003E-2</v>
      </c>
      <c r="S53" s="20">
        <v>8.9377180000000001E-2</v>
      </c>
      <c r="T53" s="20">
        <v>7.7085340000000002E-2</v>
      </c>
      <c r="U53" s="20">
        <v>0.2165002</v>
      </c>
      <c r="V53" s="20">
        <v>-3.2739310000000001E-2</v>
      </c>
      <c r="W53" s="20">
        <v>3.763565E-2</v>
      </c>
      <c r="X53" s="20">
        <v>0.14705296000000001</v>
      </c>
      <c r="Y53" s="20">
        <v>0.14093565</v>
      </c>
      <c r="Z53" s="20">
        <v>0.2165002</v>
      </c>
      <c r="AA53" s="20">
        <v>0.16595306999999998</v>
      </c>
      <c r="AB53" s="20">
        <v>8.5775560000000001E-2</v>
      </c>
      <c r="AC53" s="20">
        <v>0.12489378999999999</v>
      </c>
      <c r="AD53" s="20">
        <v>0.11073740999999999</v>
      </c>
      <c r="AE53" s="20">
        <v>9.5436270000000004E-2</v>
      </c>
      <c r="AF53" s="20">
        <v>8.649483999999999E-2</v>
      </c>
      <c r="AG53" s="21" t="s">
        <v>203</v>
      </c>
    </row>
    <row r="54" spans="1:33" x14ac:dyDescent="0.25">
      <c r="A54" s="15" t="s">
        <v>206</v>
      </c>
      <c r="B54" s="16" t="s">
        <v>207</v>
      </c>
      <c r="C54" s="16" t="s">
        <v>208</v>
      </c>
      <c r="D54" s="16" t="s">
        <v>158</v>
      </c>
      <c r="E54" s="17" t="s">
        <v>135</v>
      </c>
      <c r="F54" s="18">
        <v>36165</v>
      </c>
      <c r="G54" s="19">
        <v>452.6804048599999</v>
      </c>
      <c r="H54" s="20">
        <v>0.18897301</v>
      </c>
      <c r="I54" s="20">
        <v>-2.5549970000000002E-2</v>
      </c>
      <c r="J54" s="20">
        <v>3.5687250000000004E-2</v>
      </c>
      <c r="K54" s="20">
        <v>0.10832087</v>
      </c>
      <c r="L54" s="20">
        <v>0.11756733999999999</v>
      </c>
      <c r="M54" s="20">
        <v>0.18897301</v>
      </c>
      <c r="N54" s="20">
        <v>0.15697839</v>
      </c>
      <c r="O54" s="20">
        <v>9.0103459999999996E-2</v>
      </c>
      <c r="P54" s="20">
        <v>0.13005909000000002</v>
      </c>
      <c r="Q54" s="20">
        <v>0.12942996000000001</v>
      </c>
      <c r="R54" s="20">
        <v>0.11481317000000001</v>
      </c>
      <c r="S54" s="20">
        <v>9.9941309999999992E-2</v>
      </c>
      <c r="T54" s="20">
        <v>0.10729952000000001</v>
      </c>
      <c r="U54" s="20">
        <v>0.2165002</v>
      </c>
      <c r="V54" s="20">
        <v>-3.2739310000000001E-2</v>
      </c>
      <c r="W54" s="20">
        <v>3.763565E-2</v>
      </c>
      <c r="X54" s="20">
        <v>0.14705296000000001</v>
      </c>
      <c r="Y54" s="20">
        <v>0.14093565</v>
      </c>
      <c r="Z54" s="20">
        <v>0.2165002</v>
      </c>
      <c r="AA54" s="20">
        <v>0.16595306999999998</v>
      </c>
      <c r="AB54" s="20">
        <v>8.5775560000000001E-2</v>
      </c>
      <c r="AC54" s="20">
        <v>0.12489378999999999</v>
      </c>
      <c r="AD54" s="20">
        <v>0.11073740999999999</v>
      </c>
      <c r="AE54" s="20">
        <v>9.5436270000000004E-2</v>
      </c>
      <c r="AF54" s="20">
        <v>8.649483999999999E-2</v>
      </c>
      <c r="AG54" s="21" t="s">
        <v>206</v>
      </c>
    </row>
    <row r="55" spans="1:33" x14ac:dyDescent="0.25">
      <c r="A55" s="15" t="s">
        <v>209</v>
      </c>
      <c r="B55" s="16" t="s">
        <v>210</v>
      </c>
      <c r="C55" s="16" t="s">
        <v>211</v>
      </c>
      <c r="D55" s="16" t="s">
        <v>212</v>
      </c>
      <c r="E55" s="17" t="s">
        <v>51</v>
      </c>
      <c r="F55" s="18">
        <v>41659</v>
      </c>
      <c r="G55" s="19">
        <v>152.12143476</v>
      </c>
      <c r="H55" s="20">
        <v>0.20152502999999999</v>
      </c>
      <c r="I55" s="20">
        <v>-5.2126109999999996E-2</v>
      </c>
      <c r="J55" s="20">
        <v>-1.2020880000000001E-2</v>
      </c>
      <c r="K55" s="20">
        <v>6.407475E-2</v>
      </c>
      <c r="L55" s="20">
        <v>0.10103115999999999</v>
      </c>
      <c r="M55" s="20">
        <v>0.20152502999999999</v>
      </c>
      <c r="N55" s="20">
        <v>0.15563859000000002</v>
      </c>
      <c r="O55" s="20">
        <v>9.2386409999999988E-2</v>
      </c>
      <c r="P55" s="20">
        <v>0.13156778999999999</v>
      </c>
      <c r="Q55" s="20">
        <v>0.15459220000000001</v>
      </c>
      <c r="R55" s="20">
        <v>0.11754657</v>
      </c>
      <c r="S55" s="20">
        <v>0.11356495999999999</v>
      </c>
      <c r="T55" s="20">
        <v>0.10423985</v>
      </c>
      <c r="U55" s="20">
        <v>0.18828517</v>
      </c>
      <c r="V55" s="20">
        <v>-3.2960440000000001E-2</v>
      </c>
      <c r="W55" s="20">
        <v>6.8886800000000003E-3</v>
      </c>
      <c r="X55" s="20">
        <v>9.1869340000000008E-2</v>
      </c>
      <c r="Y55" s="20">
        <v>0.10110412000000001</v>
      </c>
      <c r="Z55" s="20">
        <v>0.18828517</v>
      </c>
      <c r="AA55" s="20">
        <v>0.11591322999999999</v>
      </c>
      <c r="AB55" s="20">
        <v>4.1468060000000001E-2</v>
      </c>
      <c r="AC55" s="20">
        <v>7.9631859999999999E-2</v>
      </c>
      <c r="AD55" s="20">
        <v>8.9271390000000006E-2</v>
      </c>
      <c r="AE55" s="20">
        <v>5.4892610000000001E-2</v>
      </c>
      <c r="AF55" s="20">
        <v>6.0128000000000001E-2</v>
      </c>
      <c r="AG55" s="21" t="s">
        <v>209</v>
      </c>
    </row>
    <row r="56" spans="1:33" x14ac:dyDescent="0.25">
      <c r="A56" s="15" t="s">
        <v>213</v>
      </c>
      <c r="B56" s="16" t="s">
        <v>214</v>
      </c>
      <c r="C56" s="16" t="s">
        <v>215</v>
      </c>
      <c r="D56" s="16" t="s">
        <v>212</v>
      </c>
      <c r="E56" s="17" t="s">
        <v>216</v>
      </c>
      <c r="F56" s="18">
        <v>39066</v>
      </c>
      <c r="G56" s="19">
        <v>225.22177081000001</v>
      </c>
      <c r="H56" s="20">
        <v>0.16630687000000002</v>
      </c>
      <c r="I56" s="20">
        <v>-1.840746E-2</v>
      </c>
      <c r="J56" s="20">
        <v>1.3573759999999999E-2</v>
      </c>
      <c r="K56" s="20">
        <v>9.1741879999999998E-2</v>
      </c>
      <c r="L56" s="20">
        <v>0.11456033</v>
      </c>
      <c r="M56" s="20">
        <v>0.16630687000000002</v>
      </c>
      <c r="N56" s="20">
        <v>0.15000292000000001</v>
      </c>
      <c r="O56" s="20">
        <v>0.11002431</v>
      </c>
      <c r="P56" s="20">
        <v>0.15020501</v>
      </c>
      <c r="Q56" s="20">
        <v>0.12590066</v>
      </c>
      <c r="R56" s="20">
        <v>9.9194980000000002E-2</v>
      </c>
      <c r="S56" s="20">
        <v>9.3927350000000007E-2</v>
      </c>
      <c r="T56" s="20">
        <v>0.10097589</v>
      </c>
      <c r="U56" s="20">
        <v>0.18828517</v>
      </c>
      <c r="V56" s="20">
        <v>-3.2960440000000001E-2</v>
      </c>
      <c r="W56" s="20">
        <v>6.8886800000000003E-3</v>
      </c>
      <c r="X56" s="20">
        <v>9.1869340000000008E-2</v>
      </c>
      <c r="Y56" s="20">
        <v>0.10110412000000001</v>
      </c>
      <c r="Z56" s="20">
        <v>0.18828517</v>
      </c>
      <c r="AA56" s="20">
        <v>0.11591322999999999</v>
      </c>
      <c r="AB56" s="20">
        <v>4.1468060000000001E-2</v>
      </c>
      <c r="AC56" s="20">
        <v>7.9631859999999999E-2</v>
      </c>
      <c r="AD56" s="20">
        <v>8.9271390000000006E-2</v>
      </c>
      <c r="AE56" s="20">
        <v>5.4892610000000001E-2</v>
      </c>
      <c r="AF56" s="20">
        <v>6.0128000000000001E-2</v>
      </c>
      <c r="AG56" s="21" t="s">
        <v>213</v>
      </c>
    </row>
    <row r="57" spans="1:33" ht="15.75" x14ac:dyDescent="0.25">
      <c r="A57" s="9" t="s">
        <v>217</v>
      </c>
      <c r="B57" s="10"/>
      <c r="C57" s="10"/>
      <c r="D57" s="10"/>
      <c r="E57" s="11"/>
      <c r="F57" s="22"/>
      <c r="G57" s="22"/>
      <c r="H57" s="23" t="s">
        <v>136</v>
      </c>
      <c r="I57" s="23" t="s">
        <v>136</v>
      </c>
      <c r="J57" s="23" t="s">
        <v>136</v>
      </c>
      <c r="K57" s="23" t="s">
        <v>136</v>
      </c>
      <c r="L57" s="23" t="s">
        <v>136</v>
      </c>
      <c r="M57" s="23" t="s">
        <v>136</v>
      </c>
      <c r="N57" s="23" t="s">
        <v>136</v>
      </c>
      <c r="O57" s="23" t="s">
        <v>136</v>
      </c>
      <c r="P57" s="23" t="s">
        <v>136</v>
      </c>
      <c r="Q57" s="23" t="s">
        <v>136</v>
      </c>
      <c r="R57" s="23" t="s">
        <v>136</v>
      </c>
      <c r="S57" s="23" t="s">
        <v>136</v>
      </c>
      <c r="T57" s="24" t="s">
        <v>136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1" t="s">
        <v>217</v>
      </c>
    </row>
    <row r="58" spans="1:33" x14ac:dyDescent="0.25">
      <c r="A58" s="15" t="s">
        <v>218</v>
      </c>
      <c r="B58" s="16" t="s">
        <v>219</v>
      </c>
      <c r="C58" s="16" t="s">
        <v>220</v>
      </c>
      <c r="D58" s="16" t="s">
        <v>221</v>
      </c>
      <c r="E58" s="17" t="s">
        <v>60</v>
      </c>
      <c r="F58" s="18">
        <v>41095</v>
      </c>
      <c r="G58" s="19">
        <v>227.65031947999998</v>
      </c>
      <c r="H58" s="20">
        <v>0.28317901000000001</v>
      </c>
      <c r="I58" s="20">
        <v>1.5348800000000002E-3</v>
      </c>
      <c r="J58" s="20">
        <v>5.4879070000000002E-2</v>
      </c>
      <c r="K58" s="20">
        <v>0.108575</v>
      </c>
      <c r="L58" s="20">
        <v>0.15466231</v>
      </c>
      <c r="M58" s="20">
        <v>0.28317901000000001</v>
      </c>
      <c r="N58" s="20">
        <v>0.236402</v>
      </c>
      <c r="O58" s="20">
        <v>0.10148593</v>
      </c>
      <c r="P58" s="20">
        <v>0.11929395</v>
      </c>
      <c r="Q58" s="20">
        <v>0.12061967</v>
      </c>
      <c r="R58" s="20">
        <v>0.11213436</v>
      </c>
      <c r="S58" s="20">
        <v>0.1163375</v>
      </c>
      <c r="T58" s="20">
        <v>0.13328526999999998</v>
      </c>
      <c r="U58" s="20">
        <v>0.28325369</v>
      </c>
      <c r="V58" s="20">
        <v>3.85535E-3</v>
      </c>
      <c r="W58" s="20">
        <v>5.429966E-2</v>
      </c>
      <c r="X58" s="20">
        <v>0.10822708</v>
      </c>
      <c r="Y58" s="20">
        <v>0.15434074</v>
      </c>
      <c r="Z58" s="20">
        <v>0.28325369</v>
      </c>
      <c r="AA58" s="20">
        <v>0.23641798999999999</v>
      </c>
      <c r="AB58" s="20">
        <v>0.10137266</v>
      </c>
      <c r="AC58" s="20">
        <v>0.11891059</v>
      </c>
      <c r="AD58" s="20">
        <v>0.12416717999999999</v>
      </c>
      <c r="AE58" s="20">
        <v>0.11454395999999999</v>
      </c>
      <c r="AF58" s="20">
        <v>0.11741697000000001</v>
      </c>
      <c r="AG58" s="21" t="s">
        <v>218</v>
      </c>
    </row>
    <row r="59" spans="1:33" x14ac:dyDescent="0.25">
      <c r="A59" s="15" t="s">
        <v>222</v>
      </c>
      <c r="B59" s="16" t="s">
        <v>223</v>
      </c>
      <c r="C59" s="16" t="s">
        <v>224</v>
      </c>
      <c r="D59" s="16" t="s">
        <v>225</v>
      </c>
      <c r="E59" s="17" t="s">
        <v>51</v>
      </c>
      <c r="F59" s="18">
        <v>40007</v>
      </c>
      <c r="G59" s="19">
        <v>316.83166776000007</v>
      </c>
      <c r="H59" s="20">
        <v>0.32272300000000004</v>
      </c>
      <c r="I59" s="20">
        <v>-8.1654999999999991E-3</v>
      </c>
      <c r="J59" s="20">
        <v>7.5459730000000003E-2</v>
      </c>
      <c r="K59" s="20">
        <v>0.13447673999999998</v>
      </c>
      <c r="L59" s="20">
        <v>0.17921938999999998</v>
      </c>
      <c r="M59" s="20">
        <v>0.32272300000000004</v>
      </c>
      <c r="N59" s="20">
        <v>0.25862181000000001</v>
      </c>
      <c r="O59" s="20">
        <v>0.12648888999999999</v>
      </c>
      <c r="P59" s="20">
        <v>0.14401723</v>
      </c>
      <c r="Q59" s="20">
        <v>0.14412898999999998</v>
      </c>
      <c r="R59" s="20">
        <v>0.11983621</v>
      </c>
      <c r="S59" s="20">
        <v>0.12156815</v>
      </c>
      <c r="T59" s="20">
        <v>0.12527321999999999</v>
      </c>
      <c r="U59" s="20">
        <v>0.29434634999999998</v>
      </c>
      <c r="V59" s="20">
        <v>4.0686999999999999E-4</v>
      </c>
      <c r="W59" s="20">
        <v>6.2906069999999994E-2</v>
      </c>
      <c r="X59" s="20">
        <v>0.11618162</v>
      </c>
      <c r="Y59" s="20">
        <v>0.15833707999999999</v>
      </c>
      <c r="Z59" s="20">
        <v>0.29434634999999998</v>
      </c>
      <c r="AA59" s="20">
        <v>0.24869943</v>
      </c>
      <c r="AB59" s="20">
        <v>0.1104078</v>
      </c>
      <c r="AC59" s="20">
        <v>0.13399373000000001</v>
      </c>
      <c r="AD59" s="20">
        <v>0.13493166000000001</v>
      </c>
      <c r="AE59" s="20">
        <v>0.12433728999999999</v>
      </c>
      <c r="AF59" s="20">
        <v>0.12334919</v>
      </c>
      <c r="AG59" s="21" t="s">
        <v>222</v>
      </c>
    </row>
    <row r="60" spans="1:33" x14ac:dyDescent="0.25">
      <c r="A60" s="15" t="s">
        <v>226</v>
      </c>
      <c r="B60" s="16" t="s">
        <v>227</v>
      </c>
      <c r="C60" s="16" t="s">
        <v>228</v>
      </c>
      <c r="D60" s="16" t="s">
        <v>229</v>
      </c>
      <c r="E60" s="17" t="s">
        <v>170</v>
      </c>
      <c r="F60" s="18">
        <v>41108</v>
      </c>
      <c r="G60" s="19">
        <v>139.25090218</v>
      </c>
      <c r="H60" s="20">
        <v>0.19097823999999999</v>
      </c>
      <c r="I60" s="20">
        <v>-7.34572E-3</v>
      </c>
      <c r="J60" s="20">
        <v>9.4827599999999998E-3</v>
      </c>
      <c r="K60" s="20">
        <v>0.11524558000000001</v>
      </c>
      <c r="L60" s="20">
        <v>0.11908471000000001</v>
      </c>
      <c r="M60" s="20">
        <v>0.19097823999999999</v>
      </c>
      <c r="N60" s="20">
        <v>0.11933308999999999</v>
      </c>
      <c r="O60" s="20">
        <v>7.5903579999999998E-2</v>
      </c>
      <c r="P60" s="20">
        <v>9.9833820000000004E-2</v>
      </c>
      <c r="Q60" s="20">
        <v>5.3469429999999998E-2</v>
      </c>
      <c r="R60" s="20">
        <v>6.0405979999999998E-2</v>
      </c>
      <c r="S60" s="20">
        <v>7.7280909999999994E-2</v>
      </c>
      <c r="T60" s="20">
        <v>0.10131679</v>
      </c>
      <c r="U60" s="20">
        <v>0.28145174000000001</v>
      </c>
      <c r="V60" s="20">
        <v>2.8607400000000001E-3</v>
      </c>
      <c r="W60" s="20">
        <v>5.4057009999999996E-2</v>
      </c>
      <c r="X60" s="20">
        <v>0.10948117</v>
      </c>
      <c r="Y60" s="20">
        <v>0.15405032999999999</v>
      </c>
      <c r="Z60" s="20">
        <v>0.28145174000000001</v>
      </c>
      <c r="AA60" s="20">
        <v>0.23448250999999998</v>
      </c>
      <c r="AB60" s="20">
        <v>0.10096450000000001</v>
      </c>
      <c r="AC60" s="20">
        <v>0.11909101</v>
      </c>
      <c r="AD60" s="20">
        <v>0.12366588000000001</v>
      </c>
      <c r="AE60" s="20">
        <v>0.11377872</v>
      </c>
      <c r="AF60" s="20">
        <v>0.11622842</v>
      </c>
      <c r="AG60" s="21" t="s">
        <v>226</v>
      </c>
    </row>
    <row r="61" spans="1:33" x14ac:dyDescent="0.25">
      <c r="A61" s="15" t="s">
        <v>230</v>
      </c>
      <c r="B61" s="16" t="s">
        <v>231</v>
      </c>
      <c r="C61" s="16" t="s">
        <v>232</v>
      </c>
      <c r="D61" s="16" t="s">
        <v>225</v>
      </c>
      <c r="E61" s="17" t="s">
        <v>135</v>
      </c>
      <c r="F61" s="18">
        <v>44118</v>
      </c>
      <c r="G61" s="19">
        <v>14.233371119999999</v>
      </c>
      <c r="H61" s="20">
        <v>0.20512416999999999</v>
      </c>
      <c r="I61" s="20">
        <v>-2.4911740000000002E-2</v>
      </c>
      <c r="J61" s="20">
        <v>2.0798459999999998E-2</v>
      </c>
      <c r="K61" s="20">
        <v>9.3186329999999998E-2</v>
      </c>
      <c r="L61" s="20">
        <v>0.10687409</v>
      </c>
      <c r="M61" s="20">
        <v>0.20512416999999999</v>
      </c>
      <c r="N61" s="20">
        <v>0.11840125999999999</v>
      </c>
      <c r="O61" s="20">
        <v>7.171922E-2</v>
      </c>
      <c r="P61" s="20">
        <v>8.105095000000001E-2</v>
      </c>
      <c r="Q61" s="20">
        <v>7.263296000000001E-2</v>
      </c>
      <c r="R61" s="20">
        <v>7.6815990000000001E-2</v>
      </c>
      <c r="S61" s="20" t="s">
        <v>136</v>
      </c>
      <c r="T61" s="20">
        <v>7.9117300000000002E-2</v>
      </c>
      <c r="U61" s="20">
        <v>0.29434634999999998</v>
      </c>
      <c r="V61" s="20">
        <v>4.0686999999999999E-4</v>
      </c>
      <c r="W61" s="20">
        <v>6.2906069999999994E-2</v>
      </c>
      <c r="X61" s="20">
        <v>0.11618162</v>
      </c>
      <c r="Y61" s="20">
        <v>0.15833707999999999</v>
      </c>
      <c r="Z61" s="20">
        <v>0.29434634999999998</v>
      </c>
      <c r="AA61" s="20">
        <v>0.24869943</v>
      </c>
      <c r="AB61" s="20">
        <v>0.1104078</v>
      </c>
      <c r="AC61" s="20">
        <v>0.13399373000000001</v>
      </c>
      <c r="AD61" s="20">
        <v>0.13493166000000001</v>
      </c>
      <c r="AE61" s="20">
        <v>0.12433728999999999</v>
      </c>
      <c r="AF61" s="20">
        <v>0.12334919</v>
      </c>
      <c r="AG61" s="21" t="s">
        <v>230</v>
      </c>
    </row>
    <row r="62" spans="1:33" x14ac:dyDescent="0.25">
      <c r="A62" s="30" t="s">
        <v>233</v>
      </c>
      <c r="B62" s="25" t="s">
        <v>234</v>
      </c>
      <c r="C62" s="16" t="s">
        <v>235</v>
      </c>
      <c r="D62" s="16" t="s">
        <v>229</v>
      </c>
      <c r="E62" s="17" t="s">
        <v>236</v>
      </c>
      <c r="F62" s="18">
        <v>44481</v>
      </c>
      <c r="G62" s="19">
        <v>15.282472090000001</v>
      </c>
      <c r="H62" s="20">
        <v>0.19451999</v>
      </c>
      <c r="I62" s="20">
        <v>-7.3379999999999999E-3</v>
      </c>
      <c r="J62" s="20">
        <v>1.8560069999999998E-2</v>
      </c>
      <c r="K62" s="20">
        <v>8.3707180000000006E-2</v>
      </c>
      <c r="L62" s="20">
        <v>0.10035871</v>
      </c>
      <c r="M62" s="20">
        <v>0.19451999</v>
      </c>
      <c r="N62" s="20">
        <v>0.19666315999999998</v>
      </c>
      <c r="O62" s="20">
        <v>8.734401E-2</v>
      </c>
      <c r="P62" s="20">
        <v>0.10626961</v>
      </c>
      <c r="Q62" s="20">
        <v>9.8302300000000009E-2</v>
      </c>
      <c r="R62" s="20">
        <v>9.6134939999999988E-2</v>
      </c>
      <c r="S62" s="20">
        <v>0.1082345</v>
      </c>
      <c r="T62" s="20">
        <v>0.10188212000000001</v>
      </c>
      <c r="U62" s="20">
        <v>0.28145174000000001</v>
      </c>
      <c r="V62" s="20">
        <v>2.8607400000000001E-3</v>
      </c>
      <c r="W62" s="20">
        <v>5.4057009999999996E-2</v>
      </c>
      <c r="X62" s="20">
        <v>0.10948117</v>
      </c>
      <c r="Y62" s="20">
        <v>0.15405032999999999</v>
      </c>
      <c r="Z62" s="20">
        <v>0.28145174000000001</v>
      </c>
      <c r="AA62" s="20">
        <v>0.23448250999999998</v>
      </c>
      <c r="AB62" s="20">
        <v>0.10096450000000001</v>
      </c>
      <c r="AC62" s="20">
        <v>0.11909101</v>
      </c>
      <c r="AD62" s="20">
        <v>0.12366588000000001</v>
      </c>
      <c r="AE62" s="20">
        <v>0.11377872</v>
      </c>
      <c r="AF62" s="20">
        <v>0.11622842</v>
      </c>
      <c r="AG62" s="21" t="s">
        <v>233</v>
      </c>
    </row>
    <row r="63" spans="1:33" x14ac:dyDescent="0.25">
      <c r="A63" s="30" t="s">
        <v>237</v>
      </c>
      <c r="B63" s="25" t="s">
        <v>238</v>
      </c>
      <c r="C63" s="16" t="s">
        <v>239</v>
      </c>
      <c r="D63" s="16" t="s">
        <v>229</v>
      </c>
      <c r="E63" s="17" t="s">
        <v>240</v>
      </c>
      <c r="F63" s="18">
        <v>44385</v>
      </c>
      <c r="G63" s="19">
        <v>201.25056202000002</v>
      </c>
      <c r="H63" s="20">
        <v>0.19073011000000001</v>
      </c>
      <c r="I63" s="20">
        <v>-1.616859E-2</v>
      </c>
      <c r="J63" s="20">
        <v>2.5946899999999998E-2</v>
      </c>
      <c r="K63" s="20">
        <v>0.10565177000000001</v>
      </c>
      <c r="L63" s="20">
        <v>0.11507371</v>
      </c>
      <c r="M63" s="20">
        <v>0.19073011000000001</v>
      </c>
      <c r="N63" s="20">
        <v>0.15158477000000001</v>
      </c>
      <c r="O63" s="20">
        <v>0.10106199</v>
      </c>
      <c r="P63" s="20">
        <v>0.11835183000000001</v>
      </c>
      <c r="Q63" s="20">
        <v>0.11774938</v>
      </c>
      <c r="R63" s="20">
        <v>0.10462754</v>
      </c>
      <c r="S63" s="20">
        <v>0.11481655</v>
      </c>
      <c r="T63" s="20">
        <v>0.10187961</v>
      </c>
      <c r="U63" s="20">
        <v>0.28145174000000001</v>
      </c>
      <c r="V63" s="20">
        <v>2.8607400000000001E-3</v>
      </c>
      <c r="W63" s="20">
        <v>5.4057009999999996E-2</v>
      </c>
      <c r="X63" s="20">
        <v>0.10948117</v>
      </c>
      <c r="Y63" s="20">
        <v>0.15405032999999999</v>
      </c>
      <c r="Z63" s="20">
        <v>0.28145174000000001</v>
      </c>
      <c r="AA63" s="20">
        <v>0.23448250999999998</v>
      </c>
      <c r="AB63" s="20">
        <v>0.10096450000000001</v>
      </c>
      <c r="AC63" s="20">
        <v>0.11909101</v>
      </c>
      <c r="AD63" s="20">
        <v>0.12366588000000001</v>
      </c>
      <c r="AE63" s="20">
        <v>0.11377872</v>
      </c>
      <c r="AF63" s="20">
        <v>0.11622842</v>
      </c>
      <c r="AG63" s="21" t="s">
        <v>237</v>
      </c>
    </row>
    <row r="64" spans="1:33" x14ac:dyDescent="0.25">
      <c r="A64" s="30" t="s">
        <v>241</v>
      </c>
      <c r="B64" s="25" t="s">
        <v>242</v>
      </c>
      <c r="C64" s="16" t="s">
        <v>243</v>
      </c>
      <c r="D64" s="16" t="s">
        <v>244</v>
      </c>
      <c r="E64" s="17" t="s">
        <v>240</v>
      </c>
      <c r="F64" s="18">
        <v>44838</v>
      </c>
      <c r="G64" s="19">
        <v>49.999081590000003</v>
      </c>
      <c r="H64" s="20">
        <v>0.19380929</v>
      </c>
      <c r="I64" s="20">
        <v>-6.1475330000000002E-2</v>
      </c>
      <c r="J64" s="20">
        <v>7.4750799999999994E-3</v>
      </c>
      <c r="K64" s="20">
        <v>7.1966959999999996E-2</v>
      </c>
      <c r="L64" s="20">
        <v>6.0048450000000003E-2</v>
      </c>
      <c r="M64" s="20">
        <v>0.19380929</v>
      </c>
      <c r="N64" s="20">
        <v>0.13819969000000001</v>
      </c>
      <c r="O64" s="20">
        <v>7.1127410000000002E-2</v>
      </c>
      <c r="P64" s="20">
        <v>9.8094619999999993E-2</v>
      </c>
      <c r="Q64" s="20">
        <v>0.13808569000000001</v>
      </c>
      <c r="R64" s="20">
        <v>0.12195079</v>
      </c>
      <c r="S64" s="20">
        <v>0.12208712000000001</v>
      </c>
      <c r="T64" s="20">
        <v>0.14607386</v>
      </c>
      <c r="U64" s="20">
        <v>0.28145174000000001</v>
      </c>
      <c r="V64" s="20">
        <v>2.8607400000000001E-3</v>
      </c>
      <c r="W64" s="20">
        <v>5.4057009999999996E-2</v>
      </c>
      <c r="X64" s="20">
        <v>0.10948117</v>
      </c>
      <c r="Y64" s="20">
        <v>0.15405032999999999</v>
      </c>
      <c r="Z64" s="20">
        <v>0.28145174000000001</v>
      </c>
      <c r="AA64" s="20">
        <v>0.23448250999999998</v>
      </c>
      <c r="AB64" s="20">
        <v>0.10096450000000001</v>
      </c>
      <c r="AC64" s="20">
        <v>0.11909101</v>
      </c>
      <c r="AD64" s="20">
        <v>0.12366588000000001</v>
      </c>
      <c r="AE64" s="20">
        <v>0.11377656999999999</v>
      </c>
      <c r="AF64" s="20">
        <v>0.11605</v>
      </c>
      <c r="AG64" s="21" t="s">
        <v>237</v>
      </c>
    </row>
    <row r="65" spans="1:33" x14ac:dyDescent="0.25">
      <c r="A65" s="15" t="s">
        <v>245</v>
      </c>
      <c r="B65" s="16" t="s">
        <v>246</v>
      </c>
      <c r="C65" s="16" t="s">
        <v>247</v>
      </c>
      <c r="D65" s="16" t="s">
        <v>225</v>
      </c>
      <c r="E65" s="17" t="s">
        <v>131</v>
      </c>
      <c r="F65" s="18">
        <v>44166</v>
      </c>
      <c r="G65" s="19">
        <v>35.630819009999996</v>
      </c>
      <c r="H65" s="20">
        <v>0.19353749000000001</v>
      </c>
      <c r="I65" s="20">
        <v>-3.9468899999999998E-3</v>
      </c>
      <c r="J65" s="20">
        <v>3.6677399999999999E-2</v>
      </c>
      <c r="K65" s="20">
        <v>9.3616379999999999E-2</v>
      </c>
      <c r="L65" s="20">
        <v>9.0429499999999996E-2</v>
      </c>
      <c r="M65" s="20">
        <v>0.19353749000000001</v>
      </c>
      <c r="N65" s="20">
        <v>0.22090551999999999</v>
      </c>
      <c r="O65" s="20">
        <v>7.3862659999999997E-2</v>
      </c>
      <c r="P65" s="20">
        <v>0.10734123999999999</v>
      </c>
      <c r="Q65" s="20">
        <v>0.11508765999999999</v>
      </c>
      <c r="R65" s="20">
        <v>0.11733017</v>
      </c>
      <c r="S65" s="20" t="s">
        <v>136</v>
      </c>
      <c r="T65" s="20">
        <v>0.10791489999999999</v>
      </c>
      <c r="U65" s="20">
        <v>0.29434634999999998</v>
      </c>
      <c r="V65" s="20">
        <v>4.0686999999999999E-4</v>
      </c>
      <c r="W65" s="20">
        <v>6.2906069999999994E-2</v>
      </c>
      <c r="X65" s="20">
        <v>0.11618162</v>
      </c>
      <c r="Y65" s="20">
        <v>0.15833707999999999</v>
      </c>
      <c r="Z65" s="20">
        <v>0.29434634999999998</v>
      </c>
      <c r="AA65" s="20">
        <v>0.24869943</v>
      </c>
      <c r="AB65" s="20">
        <v>0.1104078</v>
      </c>
      <c r="AC65" s="20">
        <v>0.13399373000000001</v>
      </c>
      <c r="AD65" s="20">
        <v>0.13493166000000001</v>
      </c>
      <c r="AE65" s="20">
        <v>0.12433728999999999</v>
      </c>
      <c r="AF65" s="20">
        <v>0.12334919</v>
      </c>
      <c r="AG65" s="21" t="s">
        <v>245</v>
      </c>
    </row>
    <row r="66" spans="1:33" x14ac:dyDescent="0.25">
      <c r="A66" s="15" t="s">
        <v>248</v>
      </c>
      <c r="B66" s="16" t="s">
        <v>249</v>
      </c>
      <c r="C66" s="16">
        <v>367</v>
      </c>
      <c r="D66" s="16" t="s">
        <v>225</v>
      </c>
      <c r="E66" s="17" t="s">
        <v>250</v>
      </c>
      <c r="F66" s="18">
        <v>45573</v>
      </c>
      <c r="G66" s="19">
        <v>0.93421184000000002</v>
      </c>
      <c r="H66" s="20">
        <v>0.20950041999999999</v>
      </c>
      <c r="I66" s="20">
        <v>-1.153152E-2</v>
      </c>
      <c r="J66" s="20">
        <v>-1.8177890000000002E-2</v>
      </c>
      <c r="K66" s="20">
        <v>2.2926989999999998E-2</v>
      </c>
      <c r="L66" s="20">
        <v>6.2285489999999999E-2</v>
      </c>
      <c r="M66" s="20">
        <v>0.20950041999999999</v>
      </c>
      <c r="N66" s="20">
        <v>0.18173881000000003</v>
      </c>
      <c r="O66" s="20">
        <v>5.427829E-2</v>
      </c>
      <c r="P66" s="20" t="s">
        <v>136</v>
      </c>
      <c r="Q66" s="20" t="s">
        <v>136</v>
      </c>
      <c r="R66" s="20" t="s">
        <v>136</v>
      </c>
      <c r="S66" s="20" t="s">
        <v>136</v>
      </c>
      <c r="T66" s="20">
        <v>-9.0900000000000009E-3</v>
      </c>
      <c r="U66" s="20">
        <v>0.29434634999999998</v>
      </c>
      <c r="V66" s="20">
        <v>4.0686999999999999E-4</v>
      </c>
      <c r="W66" s="20">
        <v>6.2906069999999994E-2</v>
      </c>
      <c r="X66" s="20">
        <v>0.11618162</v>
      </c>
      <c r="Y66" s="20">
        <v>0.15833707999999999</v>
      </c>
      <c r="Z66" s="20">
        <v>0.29434634999999998</v>
      </c>
      <c r="AA66" s="20">
        <v>0.24869943</v>
      </c>
      <c r="AB66" s="20">
        <v>0.1104078</v>
      </c>
      <c r="AC66" s="20">
        <v>0.13399373000000001</v>
      </c>
      <c r="AD66" s="20">
        <v>0.13493166000000001</v>
      </c>
      <c r="AE66" s="20">
        <v>0.12433728999999999</v>
      </c>
      <c r="AF66" s="20">
        <v>0.12334919</v>
      </c>
      <c r="AG66" s="21"/>
    </row>
    <row r="67" spans="1:33" x14ac:dyDescent="0.25">
      <c r="A67" s="15" t="s">
        <v>251</v>
      </c>
      <c r="B67" s="16" t="s">
        <v>252</v>
      </c>
      <c r="C67" s="16" t="s">
        <v>253</v>
      </c>
      <c r="D67" s="16" t="s">
        <v>244</v>
      </c>
      <c r="E67" s="17" t="s">
        <v>141</v>
      </c>
      <c r="F67" s="18">
        <v>36769</v>
      </c>
      <c r="G67" s="19">
        <v>77.947248689999995</v>
      </c>
      <c r="H67" s="20">
        <v>0.26105106</v>
      </c>
      <c r="I67" s="20">
        <v>-1.9061999999999999E-4</v>
      </c>
      <c r="J67" s="20">
        <v>5.2580629999999996E-2</v>
      </c>
      <c r="K67" s="20">
        <v>0.11225063</v>
      </c>
      <c r="L67" s="20">
        <v>0.13797872</v>
      </c>
      <c r="M67" s="20">
        <v>0.26105106</v>
      </c>
      <c r="N67" s="20">
        <v>0.2171968</v>
      </c>
      <c r="O67" s="20">
        <v>9.5870490000000003E-2</v>
      </c>
      <c r="P67" s="20">
        <v>0.11700182999999999</v>
      </c>
      <c r="Q67" s="20">
        <v>0.12294707000000001</v>
      </c>
      <c r="R67" s="20">
        <v>0.12285594</v>
      </c>
      <c r="S67" s="20">
        <v>0.12551593999999999</v>
      </c>
      <c r="T67" s="20">
        <v>6.4747289999999999E-2</v>
      </c>
      <c r="U67" s="20">
        <v>0.28145174000000001</v>
      </c>
      <c r="V67" s="20">
        <v>2.8607400000000001E-3</v>
      </c>
      <c r="W67" s="20">
        <v>5.4057009999999996E-2</v>
      </c>
      <c r="X67" s="20">
        <v>0.10948117</v>
      </c>
      <c r="Y67" s="20">
        <v>0.15405032999999999</v>
      </c>
      <c r="Z67" s="20">
        <v>0.28145174000000001</v>
      </c>
      <c r="AA67" s="20">
        <v>0.23448250999999998</v>
      </c>
      <c r="AB67" s="20">
        <v>0.10096450000000001</v>
      </c>
      <c r="AC67" s="20">
        <v>0.11909101</v>
      </c>
      <c r="AD67" s="20">
        <v>0.12366588000000001</v>
      </c>
      <c r="AE67" s="20">
        <v>0.11377656999999999</v>
      </c>
      <c r="AF67" s="20">
        <v>0.11605</v>
      </c>
      <c r="AG67" s="21" t="s">
        <v>251</v>
      </c>
    </row>
    <row r="68" spans="1:33" x14ac:dyDescent="0.25">
      <c r="A68" s="15" t="s">
        <v>254</v>
      </c>
      <c r="B68" s="16" t="s">
        <v>255</v>
      </c>
      <c r="C68" s="16" t="s">
        <v>256</v>
      </c>
      <c r="D68" s="16" t="s">
        <v>257</v>
      </c>
      <c r="E68" s="17" t="s">
        <v>258</v>
      </c>
      <c r="F68" s="18">
        <v>42258</v>
      </c>
      <c r="G68" s="19">
        <v>571.16011012000001</v>
      </c>
      <c r="H68" s="20">
        <v>0.12166293</v>
      </c>
      <c r="I68" s="20">
        <v>-9.6576300000000004E-3</v>
      </c>
      <c r="J68" s="20">
        <v>1.8203769999999998E-2</v>
      </c>
      <c r="K68" s="20">
        <v>4.9217440000000001E-2</v>
      </c>
      <c r="L68" s="20">
        <v>4.597151E-2</v>
      </c>
      <c r="M68" s="20">
        <v>0.12166293</v>
      </c>
      <c r="N68" s="20">
        <v>0.15305419000000001</v>
      </c>
      <c r="O68" s="20">
        <v>6.1631109999999996E-2</v>
      </c>
      <c r="P68" s="20">
        <v>0.1010759</v>
      </c>
      <c r="Q68" s="20">
        <v>0.10338068</v>
      </c>
      <c r="R68" s="20">
        <v>0.11282905</v>
      </c>
      <c r="S68" s="20">
        <v>0.12075787</v>
      </c>
      <c r="T68" s="20">
        <v>0.11701365</v>
      </c>
      <c r="U68" s="20">
        <v>0.28145174000000001</v>
      </c>
      <c r="V68" s="20">
        <v>2.8607400000000001E-3</v>
      </c>
      <c r="W68" s="20">
        <v>5.4057009999999996E-2</v>
      </c>
      <c r="X68" s="20">
        <v>0.10948117</v>
      </c>
      <c r="Y68" s="20">
        <v>0.15405032999999999</v>
      </c>
      <c r="Z68" s="20">
        <v>0.28145174000000001</v>
      </c>
      <c r="AA68" s="20">
        <v>0.23448250999999998</v>
      </c>
      <c r="AB68" s="20">
        <v>0.10096450000000001</v>
      </c>
      <c r="AC68" s="20">
        <v>0.11909101</v>
      </c>
      <c r="AD68" s="20">
        <v>0.12366588000000001</v>
      </c>
      <c r="AE68" s="20">
        <v>0.11377656999999999</v>
      </c>
      <c r="AF68" s="20">
        <v>0.11664519999999999</v>
      </c>
      <c r="AG68" s="21" t="s">
        <v>254</v>
      </c>
    </row>
    <row r="69" spans="1:33" x14ac:dyDescent="0.25">
      <c r="A69" s="30" t="s">
        <v>259</v>
      </c>
      <c r="B69" s="25" t="s">
        <v>260</v>
      </c>
      <c r="C69" s="16" t="s">
        <v>261</v>
      </c>
      <c r="D69" s="16" t="s">
        <v>225</v>
      </c>
      <c r="E69" s="17" t="s">
        <v>262</v>
      </c>
      <c r="F69" s="18">
        <v>44141</v>
      </c>
      <c r="G69" s="19">
        <v>319.86003413999998</v>
      </c>
      <c r="H69" s="20">
        <v>0.18287746999999999</v>
      </c>
      <c r="I69" s="20">
        <v>-1.961533E-2</v>
      </c>
      <c r="J69" s="20">
        <v>2.9821900000000002E-2</v>
      </c>
      <c r="K69" s="20">
        <v>6.3596180000000002E-2</v>
      </c>
      <c r="L69" s="20">
        <v>7.2950699999999993E-2</v>
      </c>
      <c r="M69" s="20">
        <v>0.18287746999999999</v>
      </c>
      <c r="N69" s="20">
        <v>0.19097995000000001</v>
      </c>
      <c r="O69" s="20">
        <v>7.0760030000000002E-2</v>
      </c>
      <c r="P69" s="20">
        <v>9.8561540000000003E-2</v>
      </c>
      <c r="Q69" s="20">
        <v>0.11507956999999999</v>
      </c>
      <c r="R69" s="20">
        <v>0.12649608000000001</v>
      </c>
      <c r="S69" s="20">
        <v>0.13051121999999998</v>
      </c>
      <c r="T69" s="20">
        <v>0.11420174</v>
      </c>
      <c r="U69" s="20">
        <v>0.29434634999999998</v>
      </c>
      <c r="V69" s="20">
        <v>4.0686999999999999E-4</v>
      </c>
      <c r="W69" s="20">
        <v>6.2906069999999994E-2</v>
      </c>
      <c r="X69" s="20">
        <v>0.11618162</v>
      </c>
      <c r="Y69" s="20">
        <v>0.15833707999999999</v>
      </c>
      <c r="Z69" s="20">
        <v>0.29434634999999998</v>
      </c>
      <c r="AA69" s="20">
        <v>0.24869943</v>
      </c>
      <c r="AB69" s="20">
        <v>0.1104078</v>
      </c>
      <c r="AC69" s="20">
        <v>0.13399373000000001</v>
      </c>
      <c r="AD69" s="20">
        <v>0.13493166000000001</v>
      </c>
      <c r="AE69" s="20">
        <v>0.12433728999999999</v>
      </c>
      <c r="AF69" s="20">
        <v>0.12334919</v>
      </c>
      <c r="AG69" s="21" t="s">
        <v>259</v>
      </c>
    </row>
    <row r="70" spans="1:33" x14ac:dyDescent="0.25">
      <c r="A70" s="29" t="s">
        <v>263</v>
      </c>
      <c r="B70" s="31" t="s">
        <v>264</v>
      </c>
      <c r="C70" s="16" t="s">
        <v>265</v>
      </c>
      <c r="D70" s="16" t="s">
        <v>225</v>
      </c>
      <c r="E70" s="17" t="s">
        <v>75</v>
      </c>
      <c r="F70" s="18">
        <v>42648</v>
      </c>
      <c r="G70" s="19">
        <v>145.86667483000002</v>
      </c>
      <c r="H70" s="20">
        <v>0.22220089999999998</v>
      </c>
      <c r="I70" s="20">
        <v>5.64468E-3</v>
      </c>
      <c r="J70" s="20">
        <v>3.4995810000000002E-2</v>
      </c>
      <c r="K70" s="20">
        <v>7.6391210000000001E-2</v>
      </c>
      <c r="L70" s="20">
        <v>0.10714121</v>
      </c>
      <c r="M70" s="20">
        <v>0.22220089999999998</v>
      </c>
      <c r="N70" s="20">
        <v>0.19865430000000001</v>
      </c>
      <c r="O70" s="20">
        <v>8.1594510000000009E-2</v>
      </c>
      <c r="P70" s="20">
        <v>0.12370919000000001</v>
      </c>
      <c r="Q70" s="20">
        <v>0.13576240000000001</v>
      </c>
      <c r="R70" s="20">
        <v>0.14241475000000001</v>
      </c>
      <c r="S70" s="20">
        <v>0.14664249999999998</v>
      </c>
      <c r="T70" s="20">
        <v>0.14820053</v>
      </c>
      <c r="U70" s="20">
        <v>0.29434634999999998</v>
      </c>
      <c r="V70" s="20">
        <v>4.0686999999999999E-4</v>
      </c>
      <c r="W70" s="20">
        <v>6.2906069999999994E-2</v>
      </c>
      <c r="X70" s="20">
        <v>0.11618162</v>
      </c>
      <c r="Y70" s="20">
        <v>0.15833707999999999</v>
      </c>
      <c r="Z70" s="20">
        <v>0.29434634999999998</v>
      </c>
      <c r="AA70" s="20">
        <v>0.24869943</v>
      </c>
      <c r="AB70" s="20">
        <v>0.1104078</v>
      </c>
      <c r="AC70" s="20">
        <v>0.13399373000000001</v>
      </c>
      <c r="AD70" s="20">
        <v>0.13493166000000001</v>
      </c>
      <c r="AE70" s="20">
        <v>0.12433728999999999</v>
      </c>
      <c r="AF70" s="20">
        <v>0.12334919</v>
      </c>
      <c r="AG70" s="21" t="s">
        <v>263</v>
      </c>
    </row>
    <row r="71" spans="1:33" x14ac:dyDescent="0.25">
      <c r="A71" s="15" t="s">
        <v>266</v>
      </c>
      <c r="B71" s="31" t="s">
        <v>267</v>
      </c>
      <c r="C71" s="16">
        <v>366</v>
      </c>
      <c r="D71" s="16" t="s">
        <v>229</v>
      </c>
      <c r="E71" s="17" t="s">
        <v>268</v>
      </c>
      <c r="F71" s="18">
        <v>45573</v>
      </c>
      <c r="G71" s="19">
        <v>1.2227535600000001</v>
      </c>
      <c r="H71" s="20">
        <v>0.20021891</v>
      </c>
      <c r="I71" s="20">
        <v>1.213846E-2</v>
      </c>
      <c r="J71" s="20">
        <v>1.5772749999999999E-2</v>
      </c>
      <c r="K71" s="20">
        <v>6.1060070000000001E-2</v>
      </c>
      <c r="L71" s="20">
        <v>0.10017528000000001</v>
      </c>
      <c r="M71" s="20">
        <v>0.20021891</v>
      </c>
      <c r="N71" s="20">
        <v>0.20395721999999999</v>
      </c>
      <c r="O71" s="20">
        <v>9.0802250000000001E-2</v>
      </c>
      <c r="P71" s="20">
        <v>0.11683066</v>
      </c>
      <c r="Q71" s="20" t="s">
        <v>136</v>
      </c>
      <c r="R71" s="20" t="s">
        <v>136</v>
      </c>
      <c r="S71" s="20" t="s">
        <v>136</v>
      </c>
      <c r="T71" s="20">
        <v>2.811E-2</v>
      </c>
      <c r="U71" s="20">
        <v>0.28145174000000001</v>
      </c>
      <c r="V71" s="20">
        <v>2.8607400000000001E-3</v>
      </c>
      <c r="W71" s="20">
        <v>5.4057009999999996E-2</v>
      </c>
      <c r="X71" s="20">
        <v>0.10948117</v>
      </c>
      <c r="Y71" s="20">
        <v>0.15405032999999999</v>
      </c>
      <c r="Z71" s="20">
        <v>0.28145174000000001</v>
      </c>
      <c r="AA71" s="20">
        <v>0.23448250999999998</v>
      </c>
      <c r="AB71" s="20">
        <v>0.10096450000000001</v>
      </c>
      <c r="AC71" s="20">
        <v>0.11909101</v>
      </c>
      <c r="AD71" s="20">
        <v>0.12366588000000001</v>
      </c>
      <c r="AE71" s="20">
        <v>0.11377872</v>
      </c>
      <c r="AF71" s="20">
        <v>0.11622842</v>
      </c>
      <c r="AG71" s="21"/>
    </row>
    <row r="72" spans="1:33" x14ac:dyDescent="0.25">
      <c r="A72" s="15" t="s">
        <v>269</v>
      </c>
      <c r="B72" s="31" t="s">
        <v>270</v>
      </c>
      <c r="C72" s="16" t="s">
        <v>271</v>
      </c>
      <c r="D72" s="16" t="s">
        <v>225</v>
      </c>
      <c r="E72" s="17" t="s">
        <v>79</v>
      </c>
      <c r="F72" s="18">
        <v>43943</v>
      </c>
      <c r="G72" s="19">
        <v>27.377257949999997</v>
      </c>
      <c r="H72" s="20">
        <v>0.29049492999999998</v>
      </c>
      <c r="I72" s="20">
        <v>-1.010253E-2</v>
      </c>
      <c r="J72" s="20">
        <v>5.9722699999999997E-2</v>
      </c>
      <c r="K72" s="20">
        <v>0.10812208</v>
      </c>
      <c r="L72" s="20">
        <v>0.14516709999999999</v>
      </c>
      <c r="M72" s="20">
        <v>0.29049492999999998</v>
      </c>
      <c r="N72" s="20">
        <v>0.18456818999999999</v>
      </c>
      <c r="O72" s="20">
        <v>4.1851289999999999E-2</v>
      </c>
      <c r="P72" s="20">
        <v>7.5678869999999995E-2</v>
      </c>
      <c r="Q72" s="20">
        <v>0.11104089</v>
      </c>
      <c r="R72" s="20">
        <v>0.11793685</v>
      </c>
      <c r="S72" s="20">
        <v>0.1335826</v>
      </c>
      <c r="T72" s="20">
        <v>0.13250544</v>
      </c>
      <c r="U72" s="20">
        <v>0.29434634999999998</v>
      </c>
      <c r="V72" s="20">
        <v>4.0686999999999999E-4</v>
      </c>
      <c r="W72" s="20">
        <v>6.2906069999999994E-2</v>
      </c>
      <c r="X72" s="20">
        <v>0.11618162</v>
      </c>
      <c r="Y72" s="20">
        <v>0.15833707999999999</v>
      </c>
      <c r="Z72" s="20">
        <v>0.29434634999999998</v>
      </c>
      <c r="AA72" s="20">
        <v>0.24869943</v>
      </c>
      <c r="AB72" s="20">
        <v>0.1104078</v>
      </c>
      <c r="AC72" s="20">
        <v>0.13399373000000001</v>
      </c>
      <c r="AD72" s="20">
        <v>0.13493166000000001</v>
      </c>
      <c r="AE72" s="20">
        <v>0.12433728999999999</v>
      </c>
      <c r="AF72" s="20">
        <v>0.12334919</v>
      </c>
      <c r="AG72" s="21" t="s">
        <v>269</v>
      </c>
    </row>
    <row r="73" spans="1:33" x14ac:dyDescent="0.25">
      <c r="A73" s="15" t="s">
        <v>272</v>
      </c>
      <c r="B73" s="25" t="s">
        <v>273</v>
      </c>
      <c r="C73" s="16" t="s">
        <v>274</v>
      </c>
      <c r="D73" s="16" t="s">
        <v>229</v>
      </c>
      <c r="E73" s="17" t="s">
        <v>275</v>
      </c>
      <c r="F73" s="18">
        <v>44287</v>
      </c>
      <c r="G73" s="19">
        <v>14.173295599999999</v>
      </c>
      <c r="H73" s="20">
        <v>0.30041177000000002</v>
      </c>
      <c r="I73" s="20">
        <v>3.1528299999999997E-3</v>
      </c>
      <c r="J73" s="20">
        <v>5.770989E-2</v>
      </c>
      <c r="K73" s="20">
        <v>0.10235334</v>
      </c>
      <c r="L73" s="20">
        <v>0.15243218</v>
      </c>
      <c r="M73" s="20">
        <v>0.30041177000000002</v>
      </c>
      <c r="N73" s="20">
        <v>0.2470395</v>
      </c>
      <c r="O73" s="20">
        <v>5.7323180000000001E-2</v>
      </c>
      <c r="P73" s="20">
        <v>7.5226260000000003E-2</v>
      </c>
      <c r="Q73" s="20">
        <v>0.13614894</v>
      </c>
      <c r="R73" s="20">
        <v>0.134821</v>
      </c>
      <c r="S73" s="20" t="s">
        <v>136</v>
      </c>
      <c r="T73" s="20">
        <v>7.6131070000000009E-2</v>
      </c>
      <c r="U73" s="20">
        <v>0.28145174000000001</v>
      </c>
      <c r="V73" s="20">
        <v>2.8607400000000001E-3</v>
      </c>
      <c r="W73" s="20">
        <v>5.4057009999999996E-2</v>
      </c>
      <c r="X73" s="20">
        <v>0.10948117</v>
      </c>
      <c r="Y73" s="20">
        <v>0.15405032999999999</v>
      </c>
      <c r="Z73" s="20">
        <v>0.28145174000000001</v>
      </c>
      <c r="AA73" s="20">
        <v>0.23448250999999998</v>
      </c>
      <c r="AB73" s="20">
        <v>0.10096450000000001</v>
      </c>
      <c r="AC73" s="20">
        <v>0.11909101</v>
      </c>
      <c r="AD73" s="20">
        <v>0.12366588000000001</v>
      </c>
      <c r="AE73" s="20">
        <v>0.11377872</v>
      </c>
      <c r="AF73" s="20">
        <v>0.11622842</v>
      </c>
      <c r="AG73" s="21" t="s">
        <v>272</v>
      </c>
    </row>
    <row r="74" spans="1:33" x14ac:dyDescent="0.25">
      <c r="A74" s="15" t="s">
        <v>276</v>
      </c>
      <c r="B74" s="31" t="s">
        <v>277</v>
      </c>
      <c r="C74" s="16" t="s">
        <v>278</v>
      </c>
      <c r="D74" s="16" t="s">
        <v>229</v>
      </c>
      <c r="E74" s="17" t="s">
        <v>279</v>
      </c>
      <c r="F74" s="18">
        <v>43910</v>
      </c>
      <c r="G74" s="19">
        <v>316.57572213999998</v>
      </c>
      <c r="H74" s="20">
        <v>0.20976821000000001</v>
      </c>
      <c r="I74" s="20">
        <v>-2.0441299999999999E-2</v>
      </c>
      <c r="J74" s="20">
        <v>2.9407309999999999E-2</v>
      </c>
      <c r="K74" s="20">
        <v>8.0686239999999992E-2</v>
      </c>
      <c r="L74" s="20">
        <v>9.4535889999999997E-2</v>
      </c>
      <c r="M74" s="20">
        <v>0.20976821000000001</v>
      </c>
      <c r="N74" s="20">
        <v>0.19380875</v>
      </c>
      <c r="O74" s="20">
        <v>2.9157790000000003E-2</v>
      </c>
      <c r="P74" s="20">
        <v>3.9666430000000003E-2</v>
      </c>
      <c r="Q74" s="20">
        <v>9.4649689999999995E-2</v>
      </c>
      <c r="R74" s="20">
        <v>0.10124596999999999</v>
      </c>
      <c r="S74" s="20">
        <v>0.11992093000000001</v>
      </c>
      <c r="T74" s="20">
        <v>0.15276971</v>
      </c>
      <c r="U74" s="20">
        <v>0.28145174000000001</v>
      </c>
      <c r="V74" s="20">
        <v>2.8607400000000001E-3</v>
      </c>
      <c r="W74" s="20">
        <v>5.4057009999999996E-2</v>
      </c>
      <c r="X74" s="20">
        <v>0.10948117</v>
      </c>
      <c r="Y74" s="20">
        <v>0.15405032999999999</v>
      </c>
      <c r="Z74" s="20">
        <v>0.28145174000000001</v>
      </c>
      <c r="AA74" s="20">
        <v>0.23448250999999998</v>
      </c>
      <c r="AB74" s="20">
        <v>0.10096450000000001</v>
      </c>
      <c r="AC74" s="20">
        <v>0.11909101</v>
      </c>
      <c r="AD74" s="20">
        <v>0.12366588000000001</v>
      </c>
      <c r="AE74" s="20">
        <v>0.11377872</v>
      </c>
      <c r="AF74" s="20">
        <v>0.11622842</v>
      </c>
      <c r="AG74" s="21" t="s">
        <v>276</v>
      </c>
    </row>
    <row r="75" spans="1:33" x14ac:dyDescent="0.25">
      <c r="A75" s="15" t="s">
        <v>280</v>
      </c>
      <c r="B75" s="16" t="s">
        <v>281</v>
      </c>
      <c r="C75" s="16" t="s">
        <v>282</v>
      </c>
      <c r="D75" s="16" t="s">
        <v>283</v>
      </c>
      <c r="E75" s="17" t="s">
        <v>284</v>
      </c>
      <c r="F75" s="18">
        <v>43487</v>
      </c>
      <c r="G75" s="19">
        <v>121.56313359000001</v>
      </c>
      <c r="H75" s="20">
        <v>0.15680446000000001</v>
      </c>
      <c r="I75" s="20">
        <v>-3.807953E-2</v>
      </c>
      <c r="J75" s="20">
        <v>4.5988110000000006E-2</v>
      </c>
      <c r="K75" s="20">
        <v>6.3860120000000006E-2</v>
      </c>
      <c r="L75" s="20">
        <v>1.8392450000000001E-2</v>
      </c>
      <c r="M75" s="20">
        <v>0.15680446000000001</v>
      </c>
      <c r="N75" s="20">
        <v>0.17567613999999998</v>
      </c>
      <c r="O75" s="20">
        <v>2.5288059999999998E-2</v>
      </c>
      <c r="P75" s="20">
        <v>5.6075720000000003E-2</v>
      </c>
      <c r="Q75" s="20">
        <v>0.10457001999999999</v>
      </c>
      <c r="R75" s="20">
        <v>9.7138390000000005E-2</v>
      </c>
      <c r="S75" s="20">
        <v>0.12604223000000001</v>
      </c>
      <c r="T75" s="20">
        <v>0.11521292000000001</v>
      </c>
      <c r="U75" s="20">
        <v>0.18503544999999999</v>
      </c>
      <c r="V75" s="20">
        <v>-3.3678260000000002E-2</v>
      </c>
      <c r="W75" s="20">
        <v>3.8046749999999997E-2</v>
      </c>
      <c r="X75" s="20">
        <v>0.12220336</v>
      </c>
      <c r="Y75" s="20">
        <v>0.10490273</v>
      </c>
      <c r="Z75" s="20">
        <v>0.18503544999999999</v>
      </c>
      <c r="AA75" s="20">
        <v>0.15830395999999999</v>
      </c>
      <c r="AB75" s="20">
        <v>5.5160319999999999E-2</v>
      </c>
      <c r="AC75" s="20">
        <v>7.8563690000000005E-2</v>
      </c>
      <c r="AD75" s="20">
        <v>9.1394669999999997E-2</v>
      </c>
      <c r="AE75" s="20">
        <v>8.3931229999999996E-2</v>
      </c>
      <c r="AF75" s="20">
        <v>0.10244723</v>
      </c>
      <c r="AG75" s="21" t="s">
        <v>280</v>
      </c>
    </row>
    <row r="76" spans="1:33" x14ac:dyDescent="0.25">
      <c r="A76" s="15" t="s">
        <v>285</v>
      </c>
      <c r="B76" s="16" t="s">
        <v>286</v>
      </c>
      <c r="C76" s="16" t="s">
        <v>287</v>
      </c>
      <c r="D76" s="16" t="s">
        <v>283</v>
      </c>
      <c r="E76" s="17" t="s">
        <v>288</v>
      </c>
      <c r="F76" s="18">
        <v>44615</v>
      </c>
      <c r="G76" s="19">
        <v>23.746035989999999</v>
      </c>
      <c r="H76" s="20">
        <v>0.21906564000000001</v>
      </c>
      <c r="I76" s="20">
        <v>-3.8626710000000002E-2</v>
      </c>
      <c r="J76" s="20">
        <v>2.248474E-2</v>
      </c>
      <c r="K76" s="20">
        <v>0.10538163</v>
      </c>
      <c r="L76" s="20">
        <v>0.11179988</v>
      </c>
      <c r="M76" s="20">
        <v>0.21906564000000001</v>
      </c>
      <c r="N76" s="20">
        <v>0.14195470999999998</v>
      </c>
      <c r="O76" s="20">
        <v>4.838481E-2</v>
      </c>
      <c r="P76" s="20">
        <v>9.4706769999999996E-2</v>
      </c>
      <c r="Q76" s="20">
        <v>8.7904850000000007E-2</v>
      </c>
      <c r="R76" s="20">
        <v>9.4988829999999996E-2</v>
      </c>
      <c r="S76" s="20">
        <v>0.11649929000000001</v>
      </c>
      <c r="T76" s="20">
        <v>7.1634619999999996E-2</v>
      </c>
      <c r="U76" s="20">
        <v>0.18503544999999999</v>
      </c>
      <c r="V76" s="20">
        <v>-3.3678260000000002E-2</v>
      </c>
      <c r="W76" s="20">
        <v>3.8046749999999997E-2</v>
      </c>
      <c r="X76" s="20">
        <v>0.12220336</v>
      </c>
      <c r="Y76" s="20">
        <v>0.10490273</v>
      </c>
      <c r="Z76" s="20">
        <v>0.18503544999999999</v>
      </c>
      <c r="AA76" s="20">
        <v>0.15830395999999999</v>
      </c>
      <c r="AB76" s="20">
        <v>5.5160319999999999E-2</v>
      </c>
      <c r="AC76" s="20">
        <v>7.8563690000000005E-2</v>
      </c>
      <c r="AD76" s="20">
        <v>9.1394669999999997E-2</v>
      </c>
      <c r="AE76" s="20">
        <v>8.3931229999999996E-2</v>
      </c>
      <c r="AF76" s="20">
        <v>0.10244723</v>
      </c>
      <c r="AG76" s="21" t="s">
        <v>285</v>
      </c>
    </row>
    <row r="77" spans="1:33" x14ac:dyDescent="0.25">
      <c r="A77" s="29" t="s">
        <v>289</v>
      </c>
      <c r="B77" s="16" t="s">
        <v>290</v>
      </c>
      <c r="C77" s="16" t="s">
        <v>291</v>
      </c>
      <c r="D77" s="16" t="s">
        <v>292</v>
      </c>
      <c r="E77" s="17" t="s">
        <v>258</v>
      </c>
      <c r="F77" s="18">
        <v>41590</v>
      </c>
      <c r="G77" s="19">
        <v>118.68942442000001</v>
      </c>
      <c r="H77" s="20">
        <v>-2.0486970000000004E-2</v>
      </c>
      <c r="I77" s="20">
        <v>3.72098E-3</v>
      </c>
      <c r="J77" s="20">
        <v>-4.6020950000000005E-2</v>
      </c>
      <c r="K77" s="20">
        <v>-2.2969469999999999E-2</v>
      </c>
      <c r="L77" s="20">
        <v>-5.5344030000000002E-2</v>
      </c>
      <c r="M77" s="20">
        <v>-2.0486970000000004E-2</v>
      </c>
      <c r="N77" s="20">
        <v>6.5353700000000001E-2</v>
      </c>
      <c r="O77" s="20">
        <v>-1.6990849999999998E-2</v>
      </c>
      <c r="P77" s="20">
        <v>3.0122999999999999E-3</v>
      </c>
      <c r="Q77" s="20">
        <v>3.3731700000000003E-2</v>
      </c>
      <c r="R77" s="20">
        <v>5.7580020000000003E-2</v>
      </c>
      <c r="S77" s="20">
        <v>9.1696509999999995E-2</v>
      </c>
      <c r="T77" s="20">
        <v>0.10221740999999999</v>
      </c>
      <c r="U77" s="20">
        <v>0.17426960999999999</v>
      </c>
      <c r="V77" s="20">
        <v>-2.7280950000000002E-2</v>
      </c>
      <c r="W77" s="20">
        <v>2.9908279999999999E-2</v>
      </c>
      <c r="X77" s="20">
        <v>0.10625185999999999</v>
      </c>
      <c r="Y77" s="20">
        <v>0.10115729999999999</v>
      </c>
      <c r="Z77" s="20">
        <v>0.17426960999999999</v>
      </c>
      <c r="AA77" s="20">
        <v>0.15549705999999999</v>
      </c>
      <c r="AB77" s="20">
        <v>5.2175949999999999E-2</v>
      </c>
      <c r="AC77" s="20">
        <v>7.6070559999999995E-2</v>
      </c>
      <c r="AD77" s="20">
        <v>8.910897999999999E-2</v>
      </c>
      <c r="AE77" s="20">
        <v>7.8059610000000001E-2</v>
      </c>
      <c r="AF77" s="20">
        <v>9.7435679999999997E-2</v>
      </c>
      <c r="AG77" s="21" t="s">
        <v>289</v>
      </c>
    </row>
    <row r="78" spans="1:33" x14ac:dyDescent="0.25">
      <c r="A78" s="15" t="s">
        <v>293</v>
      </c>
      <c r="B78" s="16" t="s">
        <v>294</v>
      </c>
      <c r="C78" s="16" t="s">
        <v>295</v>
      </c>
      <c r="D78" s="16" t="s">
        <v>296</v>
      </c>
      <c r="E78" s="17" t="s">
        <v>60</v>
      </c>
      <c r="F78" s="18">
        <v>36494</v>
      </c>
      <c r="G78" s="19">
        <v>332.67902266999999</v>
      </c>
      <c r="H78" s="20">
        <v>0.13009024</v>
      </c>
      <c r="I78" s="20">
        <v>7.4240999999999999E-4</v>
      </c>
      <c r="J78" s="20">
        <v>-2.4648759999999999E-2</v>
      </c>
      <c r="K78" s="20">
        <v>3.2760189999999995E-2</v>
      </c>
      <c r="L78" s="20">
        <v>4.1440999999999999E-2</v>
      </c>
      <c r="M78" s="20">
        <v>0.13009024</v>
      </c>
      <c r="N78" s="20">
        <v>0.14161844000000001</v>
      </c>
      <c r="O78" s="20">
        <v>6.2306229999999997E-2</v>
      </c>
      <c r="P78" s="20">
        <v>7.26937E-2</v>
      </c>
      <c r="Q78" s="20">
        <v>7.0222779999999999E-2</v>
      </c>
      <c r="R78" s="20">
        <v>6.3248209999999999E-2</v>
      </c>
      <c r="S78" s="20">
        <v>7.6605439999999997E-2</v>
      </c>
      <c r="T78" s="20">
        <v>3.7568799999999999E-2</v>
      </c>
      <c r="U78" s="20">
        <v>0.13240152999999999</v>
      </c>
      <c r="V78" s="20">
        <v>3.8157299999999998E-3</v>
      </c>
      <c r="W78" s="20">
        <v>-2.1784530000000003E-2</v>
      </c>
      <c r="X78" s="20">
        <v>3.5912069999999997E-2</v>
      </c>
      <c r="Y78" s="20">
        <v>4.3065990000000005E-2</v>
      </c>
      <c r="Z78" s="20">
        <v>0.13240152999999999</v>
      </c>
      <c r="AA78" s="20">
        <v>0.14149379000000001</v>
      </c>
      <c r="AB78" s="20">
        <v>6.139145E-2</v>
      </c>
      <c r="AC78" s="20">
        <v>7.1682549999999998E-2</v>
      </c>
      <c r="AD78" s="20">
        <v>6.9182839999999995E-2</v>
      </c>
      <c r="AE78" s="20">
        <v>6.1748039999999997E-2</v>
      </c>
      <c r="AF78" s="20">
        <v>7.4999570000000002E-2</v>
      </c>
      <c r="AG78" s="21" t="s">
        <v>293</v>
      </c>
    </row>
    <row r="79" spans="1:33" x14ac:dyDescent="0.25">
      <c r="A79" s="15" t="s">
        <v>297</v>
      </c>
      <c r="B79" s="16" t="s">
        <v>298</v>
      </c>
      <c r="C79" s="16" t="s">
        <v>299</v>
      </c>
      <c r="D79" s="16" t="s">
        <v>300</v>
      </c>
      <c r="E79" s="17" t="s">
        <v>51</v>
      </c>
      <c r="F79" s="18">
        <v>39755</v>
      </c>
      <c r="G79" s="19">
        <v>544.47568278000006</v>
      </c>
      <c r="H79" s="20">
        <v>0.16104122000000001</v>
      </c>
      <c r="I79" s="20">
        <v>5.3333999999999999E-4</v>
      </c>
      <c r="J79" s="20">
        <v>-3.1905600000000003E-3</v>
      </c>
      <c r="K79" s="20">
        <v>5.1802620000000001E-2</v>
      </c>
      <c r="L79" s="20">
        <v>6.4483719999999994E-2</v>
      </c>
      <c r="M79" s="20">
        <v>0.16104122000000001</v>
      </c>
      <c r="N79" s="20">
        <v>0.17279986</v>
      </c>
      <c r="O79" s="20">
        <v>8.0692620000000007E-2</v>
      </c>
      <c r="P79" s="20">
        <v>7.1414779999999997E-2</v>
      </c>
      <c r="Q79" s="20">
        <v>7.704213E-2</v>
      </c>
      <c r="R79" s="20">
        <v>6.6546069999999999E-2</v>
      </c>
      <c r="S79" s="20">
        <v>8.4174959999999993E-2</v>
      </c>
      <c r="T79" s="20">
        <v>9.2578270000000004E-2</v>
      </c>
      <c r="U79" s="20">
        <v>0.13240152999999999</v>
      </c>
      <c r="V79" s="20">
        <v>3.8157299999999998E-3</v>
      </c>
      <c r="W79" s="20">
        <v>-2.1784530000000003E-2</v>
      </c>
      <c r="X79" s="20">
        <v>3.5912069999999997E-2</v>
      </c>
      <c r="Y79" s="20">
        <v>4.3065990000000005E-2</v>
      </c>
      <c r="Z79" s="20">
        <v>0.13240152999999999</v>
      </c>
      <c r="AA79" s="20">
        <v>0.14149379000000001</v>
      </c>
      <c r="AB79" s="20">
        <v>6.139145E-2</v>
      </c>
      <c r="AC79" s="20">
        <v>7.1682549999999998E-2</v>
      </c>
      <c r="AD79" s="20">
        <v>6.9182839999999995E-2</v>
      </c>
      <c r="AE79" s="20">
        <v>6.1748039999999997E-2</v>
      </c>
      <c r="AF79" s="20">
        <v>7.482801E-2</v>
      </c>
      <c r="AG79" s="21" t="s">
        <v>297</v>
      </c>
    </row>
    <row r="80" spans="1:33" x14ac:dyDescent="0.25">
      <c r="A80" s="15" t="s">
        <v>301</v>
      </c>
      <c r="B80" s="16" t="s">
        <v>302</v>
      </c>
      <c r="C80" s="16" t="s">
        <v>303</v>
      </c>
      <c r="D80" s="16" t="s">
        <v>300</v>
      </c>
      <c r="E80" s="17" t="s">
        <v>131</v>
      </c>
      <c r="F80" s="18">
        <v>37398</v>
      </c>
      <c r="G80" s="19">
        <v>18.682616100000001</v>
      </c>
      <c r="H80" s="20">
        <v>0.11190416</v>
      </c>
      <c r="I80" s="20">
        <v>7.8640999999999997E-4</v>
      </c>
      <c r="J80" s="20">
        <v>-4.1532189999999997E-2</v>
      </c>
      <c r="K80" s="20">
        <v>3.5355989999999997E-2</v>
      </c>
      <c r="L80" s="20">
        <v>3.9480229999999998E-2</v>
      </c>
      <c r="M80" s="20">
        <v>0.11190416</v>
      </c>
      <c r="N80" s="20">
        <v>0.16818779</v>
      </c>
      <c r="O80" s="20">
        <v>4.8958579999999995E-2</v>
      </c>
      <c r="P80" s="20">
        <v>7.577645999999999E-2</v>
      </c>
      <c r="Q80" s="20">
        <v>8.0254290000000006E-2</v>
      </c>
      <c r="R80" s="20">
        <v>7.4663930000000003E-2</v>
      </c>
      <c r="S80" s="20">
        <v>8.6095320000000003E-2</v>
      </c>
      <c r="T80" s="20">
        <v>5.8479820000000002E-2</v>
      </c>
      <c r="U80" s="20">
        <v>0.13240152999999999</v>
      </c>
      <c r="V80" s="20">
        <v>3.8157299999999998E-3</v>
      </c>
      <c r="W80" s="20">
        <v>-2.1784530000000003E-2</v>
      </c>
      <c r="X80" s="20">
        <v>3.5912069999999997E-2</v>
      </c>
      <c r="Y80" s="20">
        <v>4.3065990000000005E-2</v>
      </c>
      <c r="Z80" s="20">
        <v>0.13240152999999999</v>
      </c>
      <c r="AA80" s="20">
        <v>0.14149379000000001</v>
      </c>
      <c r="AB80" s="20">
        <v>6.139145E-2</v>
      </c>
      <c r="AC80" s="20">
        <v>7.1682549999999998E-2</v>
      </c>
      <c r="AD80" s="20">
        <v>6.9182839999999995E-2</v>
      </c>
      <c r="AE80" s="20">
        <v>6.1748039999999997E-2</v>
      </c>
      <c r="AF80" s="20">
        <v>7.482801E-2</v>
      </c>
      <c r="AG80" s="21" t="s">
        <v>301</v>
      </c>
    </row>
    <row r="81" spans="1:33" x14ac:dyDescent="0.25">
      <c r="A81" s="15" t="s">
        <v>304</v>
      </c>
      <c r="B81" s="16" t="s">
        <v>305</v>
      </c>
      <c r="C81" s="16" t="s">
        <v>306</v>
      </c>
      <c r="D81" s="16" t="s">
        <v>307</v>
      </c>
      <c r="E81" s="17" t="s">
        <v>258</v>
      </c>
      <c r="F81" s="18">
        <v>41590</v>
      </c>
      <c r="G81" s="19">
        <v>55.443375979999999</v>
      </c>
      <c r="H81" s="20">
        <v>0.16196858</v>
      </c>
      <c r="I81" s="20">
        <v>-3.0922200000000001E-3</v>
      </c>
      <c r="J81" s="20">
        <v>-9.0719399999999988E-3</v>
      </c>
      <c r="K81" s="20">
        <v>6.3280729999999993E-2</v>
      </c>
      <c r="L81" s="20">
        <v>7.2717909999999997E-2</v>
      </c>
      <c r="M81" s="20">
        <v>0.16196858</v>
      </c>
      <c r="N81" s="20">
        <v>0.15203253</v>
      </c>
      <c r="O81" s="20">
        <v>3.8548220000000001E-2</v>
      </c>
      <c r="P81" s="20">
        <v>5.0736070000000001E-2</v>
      </c>
      <c r="Q81" s="20">
        <v>6.7389679999999993E-2</v>
      </c>
      <c r="R81" s="20">
        <v>6.5881740000000008E-2</v>
      </c>
      <c r="S81" s="20">
        <v>8.8937950000000002E-2</v>
      </c>
      <c r="T81" s="20">
        <v>9.6961679999999995E-2</v>
      </c>
      <c r="U81" s="20">
        <v>0.15106215000000001</v>
      </c>
      <c r="V81" s="20">
        <v>7.2174199999999996E-3</v>
      </c>
      <c r="W81" s="20">
        <v>-1.6305199999999999E-2</v>
      </c>
      <c r="X81" s="20">
        <v>4.9491820000000006E-2</v>
      </c>
      <c r="Y81" s="20">
        <v>7.1378479999999994E-2</v>
      </c>
      <c r="Z81" s="20">
        <v>0.15106215000000001</v>
      </c>
      <c r="AA81" s="20">
        <v>0.13802853000000001</v>
      </c>
      <c r="AB81" s="20">
        <v>5.2799979999999996E-2</v>
      </c>
      <c r="AC81" s="20">
        <v>5.6842410000000003E-2</v>
      </c>
      <c r="AD81" s="20">
        <v>6.2827179999999996E-2</v>
      </c>
      <c r="AE81" s="20">
        <v>5.5896889999999998E-2</v>
      </c>
      <c r="AF81" s="20">
        <v>7.19254E-2</v>
      </c>
      <c r="AG81" s="21" t="s">
        <v>304</v>
      </c>
    </row>
    <row r="82" spans="1:33" x14ac:dyDescent="0.25">
      <c r="A82" s="15" t="s">
        <v>308</v>
      </c>
      <c r="B82" s="16" t="s">
        <v>309</v>
      </c>
      <c r="C82" s="16" t="s">
        <v>310</v>
      </c>
      <c r="D82" s="16" t="s">
        <v>300</v>
      </c>
      <c r="E82" s="17" t="s">
        <v>141</v>
      </c>
      <c r="F82" s="18">
        <v>37158</v>
      </c>
      <c r="G82" s="19">
        <v>53.498001379999998</v>
      </c>
      <c r="H82" s="20">
        <v>0.13494112</v>
      </c>
      <c r="I82" s="20">
        <v>1.8878E-3</v>
      </c>
      <c r="J82" s="20">
        <v>-2.2936619999999998E-2</v>
      </c>
      <c r="K82" s="20">
        <v>4.6820670000000002E-2</v>
      </c>
      <c r="L82" s="20">
        <v>5.8027959999999996E-2</v>
      </c>
      <c r="M82" s="20">
        <v>0.13494112</v>
      </c>
      <c r="N82" s="20">
        <v>0.15308106999999999</v>
      </c>
      <c r="O82" s="20">
        <v>6.9643389999999999E-2</v>
      </c>
      <c r="P82" s="20">
        <v>9.0111209999999997E-2</v>
      </c>
      <c r="Q82" s="20">
        <v>9.1470090000000004E-2</v>
      </c>
      <c r="R82" s="20">
        <v>9.2384170000000002E-2</v>
      </c>
      <c r="S82" s="20">
        <v>0.10186045000000001</v>
      </c>
      <c r="T82" s="20">
        <v>6.921012E-2</v>
      </c>
      <c r="U82" s="20">
        <v>0.13240152999999999</v>
      </c>
      <c r="V82" s="20">
        <v>3.8157299999999998E-3</v>
      </c>
      <c r="W82" s="20">
        <v>-2.1784530000000003E-2</v>
      </c>
      <c r="X82" s="20">
        <v>3.5912069999999997E-2</v>
      </c>
      <c r="Y82" s="20">
        <v>4.3065990000000005E-2</v>
      </c>
      <c r="Z82" s="20">
        <v>0.13240152999999999</v>
      </c>
      <c r="AA82" s="20">
        <v>0.14149379000000001</v>
      </c>
      <c r="AB82" s="20">
        <v>6.139145E-2</v>
      </c>
      <c r="AC82" s="20">
        <v>7.1682549999999998E-2</v>
      </c>
      <c r="AD82" s="20">
        <v>6.9182839999999995E-2</v>
      </c>
      <c r="AE82" s="20">
        <v>6.1748039999999997E-2</v>
      </c>
      <c r="AF82" s="20">
        <v>7.482801E-2</v>
      </c>
      <c r="AG82" s="21" t="s">
        <v>308</v>
      </c>
    </row>
    <row r="83" spans="1:33" x14ac:dyDescent="0.25">
      <c r="A83" s="15" t="s">
        <v>311</v>
      </c>
      <c r="B83" s="16" t="s">
        <v>312</v>
      </c>
      <c r="C83" s="16" t="s">
        <v>313</v>
      </c>
      <c r="D83" s="16" t="s">
        <v>314</v>
      </c>
      <c r="E83" s="17" t="s">
        <v>60</v>
      </c>
      <c r="F83" s="18">
        <v>40862</v>
      </c>
      <c r="G83" s="19">
        <v>395.47955373000002</v>
      </c>
      <c r="H83" s="20">
        <v>0.36325513999999998</v>
      </c>
      <c r="I83" s="20">
        <v>3.0251099999999997E-3</v>
      </c>
      <c r="J83" s="20">
        <v>9.0668200000000004E-2</v>
      </c>
      <c r="K83" s="20">
        <v>0.14006318000000001</v>
      </c>
      <c r="L83" s="20">
        <v>0.20221062000000001</v>
      </c>
      <c r="M83" s="20">
        <v>0.36325513999999998</v>
      </c>
      <c r="N83" s="20">
        <v>0.29386962999999999</v>
      </c>
      <c r="O83" s="20">
        <v>0.13623744999999998</v>
      </c>
      <c r="P83" s="20">
        <v>0.16992526999999999</v>
      </c>
      <c r="Q83" s="20">
        <v>0.16853351</v>
      </c>
      <c r="R83" s="20">
        <v>0.16030304000000001</v>
      </c>
      <c r="S83" s="20">
        <v>0.15512003999999999</v>
      </c>
      <c r="T83" s="20">
        <v>0.17700821</v>
      </c>
      <c r="U83" s="20">
        <v>0.36359292000000004</v>
      </c>
      <c r="V83" s="20">
        <v>2.6896300000000001E-3</v>
      </c>
      <c r="W83" s="20">
        <v>9.0231670000000014E-2</v>
      </c>
      <c r="X83" s="20">
        <v>0.13972948000000002</v>
      </c>
      <c r="Y83" s="20">
        <v>0.20181533999999998</v>
      </c>
      <c r="Z83" s="20">
        <v>0.36359292000000004</v>
      </c>
      <c r="AA83" s="20">
        <v>0.29454654999999996</v>
      </c>
      <c r="AB83" s="20">
        <v>0.13756614</v>
      </c>
      <c r="AC83" s="20">
        <v>0.17072009999999999</v>
      </c>
      <c r="AD83" s="20">
        <v>0.16921543</v>
      </c>
      <c r="AE83" s="20">
        <v>0.16099219000000001</v>
      </c>
      <c r="AF83" s="20">
        <v>0.15577357999999999</v>
      </c>
      <c r="AG83" s="21" t="s">
        <v>311</v>
      </c>
    </row>
    <row r="84" spans="1:33" x14ac:dyDescent="0.25">
      <c r="A84" s="15" t="s">
        <v>315</v>
      </c>
      <c r="B84" s="16" t="s">
        <v>316</v>
      </c>
      <c r="C84" s="16" t="s">
        <v>317</v>
      </c>
      <c r="D84" s="16" t="s">
        <v>318</v>
      </c>
      <c r="E84" s="17" t="s">
        <v>60</v>
      </c>
      <c r="F84" s="18">
        <v>41590</v>
      </c>
      <c r="G84" s="19">
        <v>283.14007912</v>
      </c>
      <c r="H84" s="20">
        <v>0.36058880999999998</v>
      </c>
      <c r="I84" s="20">
        <v>2.79963E-3</v>
      </c>
      <c r="J84" s="20">
        <v>8.9949329999999994E-2</v>
      </c>
      <c r="K84" s="20">
        <v>0.13890240000000001</v>
      </c>
      <c r="L84" s="20">
        <v>0.20021473000000001</v>
      </c>
      <c r="M84" s="20">
        <v>0.36058880999999998</v>
      </c>
      <c r="N84" s="20">
        <v>0.29103665000000001</v>
      </c>
      <c r="O84" s="20">
        <v>0.13445587000000001</v>
      </c>
      <c r="P84" s="20">
        <v>0.16779488000000001</v>
      </c>
      <c r="Q84" s="20">
        <v>0.16620822000000002</v>
      </c>
      <c r="R84" s="20">
        <v>0.15870556</v>
      </c>
      <c r="S84" s="20">
        <v>0.15324641</v>
      </c>
      <c r="T84" s="20">
        <v>0.1646089</v>
      </c>
      <c r="U84" s="20">
        <v>0.36359292000000004</v>
      </c>
      <c r="V84" s="20">
        <v>2.6896300000000001E-3</v>
      </c>
      <c r="W84" s="20">
        <v>9.0231670000000014E-2</v>
      </c>
      <c r="X84" s="20">
        <v>0.13972948000000002</v>
      </c>
      <c r="Y84" s="20">
        <v>0.20181533999999998</v>
      </c>
      <c r="Z84" s="20">
        <v>0.36359292000000004</v>
      </c>
      <c r="AA84" s="20">
        <v>0.29454654999999996</v>
      </c>
      <c r="AB84" s="20">
        <v>0.13756614</v>
      </c>
      <c r="AC84" s="20">
        <v>0.17072009999999999</v>
      </c>
      <c r="AD84" s="20">
        <v>0.16921543</v>
      </c>
      <c r="AE84" s="20">
        <v>0.16099219000000001</v>
      </c>
      <c r="AF84" s="20">
        <v>0.15558915000000001</v>
      </c>
      <c r="AG84" s="21" t="s">
        <v>315</v>
      </c>
    </row>
    <row r="85" spans="1:33" x14ac:dyDescent="0.25">
      <c r="A85" s="15" t="s">
        <v>319</v>
      </c>
      <c r="B85" s="16" t="s">
        <v>320</v>
      </c>
      <c r="C85" s="16" t="s">
        <v>321</v>
      </c>
      <c r="D85" s="16" t="s">
        <v>318</v>
      </c>
      <c r="E85" s="17" t="s">
        <v>51</v>
      </c>
      <c r="F85" s="18">
        <v>38656</v>
      </c>
      <c r="G85" s="19">
        <v>549.9716413000001</v>
      </c>
      <c r="H85" s="20">
        <v>0.34180352999999997</v>
      </c>
      <c r="I85" s="20">
        <v>-2.0788099999999999E-3</v>
      </c>
      <c r="J85" s="20">
        <v>6.4576580000000008E-2</v>
      </c>
      <c r="K85" s="20">
        <v>0.14107274</v>
      </c>
      <c r="L85" s="20">
        <v>0.18941632999999999</v>
      </c>
      <c r="M85" s="20">
        <v>0.34180352999999997</v>
      </c>
      <c r="N85" s="20">
        <v>0.22298632000000002</v>
      </c>
      <c r="O85" s="20">
        <v>0.13973371000000001</v>
      </c>
      <c r="P85" s="20">
        <v>0.16752539</v>
      </c>
      <c r="Q85" s="20">
        <v>0.15156623</v>
      </c>
      <c r="R85" s="20">
        <v>0.13001388999999999</v>
      </c>
      <c r="S85" s="20">
        <v>0.12720112</v>
      </c>
      <c r="T85" s="20">
        <v>0.10102767999999999</v>
      </c>
      <c r="U85" s="20">
        <v>0.36359292000000004</v>
      </c>
      <c r="V85" s="20">
        <v>2.6896300000000001E-3</v>
      </c>
      <c r="W85" s="20">
        <v>9.0231670000000014E-2</v>
      </c>
      <c r="X85" s="20">
        <v>0.13972948000000002</v>
      </c>
      <c r="Y85" s="20">
        <v>0.20181533999999998</v>
      </c>
      <c r="Z85" s="20">
        <v>0.36359292000000004</v>
      </c>
      <c r="AA85" s="20">
        <v>0.29454654999999996</v>
      </c>
      <c r="AB85" s="20">
        <v>0.13756614</v>
      </c>
      <c r="AC85" s="20">
        <v>0.17072009999999999</v>
      </c>
      <c r="AD85" s="20">
        <v>0.16921543</v>
      </c>
      <c r="AE85" s="20">
        <v>0.16099219000000001</v>
      </c>
      <c r="AF85" s="20">
        <v>0.15558915000000001</v>
      </c>
      <c r="AG85" s="21" t="s">
        <v>319</v>
      </c>
    </row>
    <row r="86" spans="1:33" x14ac:dyDescent="0.25">
      <c r="A86" s="15" t="s">
        <v>322</v>
      </c>
      <c r="B86" s="16" t="s">
        <v>323</v>
      </c>
      <c r="C86" s="16" t="s">
        <v>324</v>
      </c>
      <c r="D86" s="16" t="s">
        <v>318</v>
      </c>
      <c r="E86" s="17" t="s">
        <v>51</v>
      </c>
      <c r="F86" s="18">
        <v>39052</v>
      </c>
      <c r="G86" s="19">
        <v>183.75369024</v>
      </c>
      <c r="H86" s="20">
        <v>0.35561790999999998</v>
      </c>
      <c r="I86" s="20">
        <v>-1.125723E-2</v>
      </c>
      <c r="J86" s="20">
        <v>8.8148940000000009E-2</v>
      </c>
      <c r="K86" s="20">
        <v>0.1535676</v>
      </c>
      <c r="L86" s="20">
        <v>0.20528067</v>
      </c>
      <c r="M86" s="20">
        <v>0.35561790999999998</v>
      </c>
      <c r="N86" s="20">
        <v>0.25723107000000001</v>
      </c>
      <c r="O86" s="20">
        <v>0.12363440000000001</v>
      </c>
      <c r="P86" s="20">
        <v>0.16079679</v>
      </c>
      <c r="Q86" s="20">
        <v>0.16324295</v>
      </c>
      <c r="R86" s="20">
        <v>0.1342757</v>
      </c>
      <c r="S86" s="20">
        <v>0.13041591</v>
      </c>
      <c r="T86" s="20">
        <v>0.10218446</v>
      </c>
      <c r="U86" s="20">
        <v>0.36359292000000004</v>
      </c>
      <c r="V86" s="20">
        <v>2.6896300000000001E-3</v>
      </c>
      <c r="W86" s="20">
        <v>9.0231670000000014E-2</v>
      </c>
      <c r="X86" s="20">
        <v>0.13972948000000002</v>
      </c>
      <c r="Y86" s="20">
        <v>0.20181533999999998</v>
      </c>
      <c r="Z86" s="20">
        <v>0.36359292000000004</v>
      </c>
      <c r="AA86" s="20">
        <v>0.29454654999999996</v>
      </c>
      <c r="AB86" s="20">
        <v>0.13756614</v>
      </c>
      <c r="AC86" s="20">
        <v>0.17072009999999999</v>
      </c>
      <c r="AD86" s="20">
        <v>0.16921543</v>
      </c>
      <c r="AE86" s="20">
        <v>0.16099219000000001</v>
      </c>
      <c r="AF86" s="20">
        <v>0.15558915000000001</v>
      </c>
      <c r="AG86" s="21" t="s">
        <v>322</v>
      </c>
    </row>
    <row r="87" spans="1:33" x14ac:dyDescent="0.25">
      <c r="A87" s="15" t="s">
        <v>325</v>
      </c>
      <c r="B87" s="16" t="s">
        <v>326</v>
      </c>
      <c r="C87" s="16" t="s">
        <v>327</v>
      </c>
      <c r="D87" s="16" t="s">
        <v>318</v>
      </c>
      <c r="E87" s="17" t="s">
        <v>131</v>
      </c>
      <c r="F87" s="18">
        <v>38306</v>
      </c>
      <c r="G87" s="19">
        <v>25.507474429999995</v>
      </c>
      <c r="H87" s="20">
        <v>0.31801393999999999</v>
      </c>
      <c r="I87" s="20">
        <v>-1.6535010000000003E-2</v>
      </c>
      <c r="J87" s="20">
        <v>8.2577919999999999E-2</v>
      </c>
      <c r="K87" s="20">
        <v>0.15565699999999999</v>
      </c>
      <c r="L87" s="20">
        <v>0.16834913000000001</v>
      </c>
      <c r="M87" s="20">
        <v>0.31801393999999999</v>
      </c>
      <c r="N87" s="20">
        <v>0.30684791</v>
      </c>
      <c r="O87" s="20">
        <v>0.1301292</v>
      </c>
      <c r="P87" s="20">
        <v>0.1678859</v>
      </c>
      <c r="Q87" s="20">
        <v>0.16201809</v>
      </c>
      <c r="R87" s="20">
        <v>0.14941179999999998</v>
      </c>
      <c r="S87" s="20">
        <v>0.14284048999999999</v>
      </c>
      <c r="T87" s="20">
        <v>0.11002745000000001</v>
      </c>
      <c r="U87" s="20">
        <v>0.36359292000000004</v>
      </c>
      <c r="V87" s="20">
        <v>2.6896300000000001E-3</v>
      </c>
      <c r="W87" s="20">
        <v>9.0231670000000014E-2</v>
      </c>
      <c r="X87" s="20">
        <v>0.13972948000000002</v>
      </c>
      <c r="Y87" s="20">
        <v>0.20181533999999998</v>
      </c>
      <c r="Z87" s="20">
        <v>0.36359292000000004</v>
      </c>
      <c r="AA87" s="20">
        <v>0.29454654999999996</v>
      </c>
      <c r="AB87" s="20">
        <v>0.13756614</v>
      </c>
      <c r="AC87" s="20">
        <v>0.17072009999999999</v>
      </c>
      <c r="AD87" s="20">
        <v>0.16921543</v>
      </c>
      <c r="AE87" s="20">
        <v>0.16099219000000001</v>
      </c>
      <c r="AF87" s="20">
        <v>0.15558915000000001</v>
      </c>
      <c r="AG87" s="21" t="s">
        <v>325</v>
      </c>
    </row>
    <row r="88" spans="1:33" x14ac:dyDescent="0.25">
      <c r="A88" s="15" t="s">
        <v>328</v>
      </c>
      <c r="B88" s="16" t="s">
        <v>329</v>
      </c>
      <c r="C88" s="16" t="s">
        <v>330</v>
      </c>
      <c r="D88" s="16" t="s">
        <v>318</v>
      </c>
      <c r="E88" s="17" t="s">
        <v>258</v>
      </c>
      <c r="F88" s="18">
        <v>41590</v>
      </c>
      <c r="G88" s="19">
        <v>79.262870709999987</v>
      </c>
      <c r="H88" s="20">
        <v>0.23106612999999998</v>
      </c>
      <c r="I88" s="20">
        <v>-2.685947E-2</v>
      </c>
      <c r="J88" s="20">
        <v>5.0014860000000001E-2</v>
      </c>
      <c r="K88" s="20">
        <v>0.11319157000000001</v>
      </c>
      <c r="L88" s="20">
        <v>0.10820460000000001</v>
      </c>
      <c r="M88" s="20">
        <v>0.23106612999999998</v>
      </c>
      <c r="N88" s="20">
        <v>0.19357841000000001</v>
      </c>
      <c r="O88" s="20">
        <v>8.2229419999999998E-2</v>
      </c>
      <c r="P88" s="20">
        <v>0.12189111999999999</v>
      </c>
      <c r="Q88" s="20">
        <v>0.12967719</v>
      </c>
      <c r="R88" s="20">
        <v>0.14582007999999999</v>
      </c>
      <c r="S88" s="20">
        <v>0.14352536999999999</v>
      </c>
      <c r="T88" s="20">
        <v>0.15507207000000001</v>
      </c>
      <c r="U88" s="20">
        <v>0.36359292000000004</v>
      </c>
      <c r="V88" s="20">
        <v>2.6896300000000001E-3</v>
      </c>
      <c r="W88" s="20">
        <v>9.0231670000000014E-2</v>
      </c>
      <c r="X88" s="20">
        <v>0.13972948000000002</v>
      </c>
      <c r="Y88" s="20">
        <v>0.20181533999999998</v>
      </c>
      <c r="Z88" s="20">
        <v>0.36359292000000004</v>
      </c>
      <c r="AA88" s="20">
        <v>0.29454654999999996</v>
      </c>
      <c r="AB88" s="20">
        <v>0.13756614</v>
      </c>
      <c r="AC88" s="20">
        <v>0.17072009999999999</v>
      </c>
      <c r="AD88" s="20">
        <v>0.16921543</v>
      </c>
      <c r="AE88" s="20">
        <v>0.16099219000000001</v>
      </c>
      <c r="AF88" s="20">
        <v>0.15558915000000001</v>
      </c>
      <c r="AG88" s="21" t="s">
        <v>328</v>
      </c>
    </row>
    <row r="89" spans="1:33" x14ac:dyDescent="0.25">
      <c r="A89" s="15" t="s">
        <v>331</v>
      </c>
      <c r="B89" s="16" t="s">
        <v>332</v>
      </c>
      <c r="C89" s="16" t="s">
        <v>333</v>
      </c>
      <c r="D89" s="16" t="s">
        <v>318</v>
      </c>
      <c r="E89" s="17" t="s">
        <v>141</v>
      </c>
      <c r="F89" s="18">
        <v>38306</v>
      </c>
      <c r="G89" s="19">
        <v>36.711974729999994</v>
      </c>
      <c r="H89" s="20">
        <v>0.3029773</v>
      </c>
      <c r="I89" s="20">
        <v>-5.1830699999999997E-3</v>
      </c>
      <c r="J89" s="20">
        <v>7.3548290000000002E-2</v>
      </c>
      <c r="K89" s="20">
        <v>0.1007275</v>
      </c>
      <c r="L89" s="20">
        <v>0.14989172000000001</v>
      </c>
      <c r="M89" s="20">
        <v>0.3029773</v>
      </c>
      <c r="N89" s="20">
        <v>0.23385272000000001</v>
      </c>
      <c r="O89" s="20">
        <v>0.1122363</v>
      </c>
      <c r="P89" s="20">
        <v>0.14830503</v>
      </c>
      <c r="Q89" s="20">
        <v>0.14377129</v>
      </c>
      <c r="R89" s="20">
        <v>0.14271967999999999</v>
      </c>
      <c r="S89" s="20">
        <v>0.14211788</v>
      </c>
      <c r="T89" s="20">
        <v>0.10824109999999999</v>
      </c>
      <c r="U89" s="20">
        <v>0.36359292000000004</v>
      </c>
      <c r="V89" s="20">
        <v>2.6896300000000001E-3</v>
      </c>
      <c r="W89" s="20">
        <v>9.0231670000000014E-2</v>
      </c>
      <c r="X89" s="20">
        <v>0.13972948000000002</v>
      </c>
      <c r="Y89" s="20">
        <v>0.20181533999999998</v>
      </c>
      <c r="Z89" s="20">
        <v>0.36359292000000004</v>
      </c>
      <c r="AA89" s="20">
        <v>0.29454654999999996</v>
      </c>
      <c r="AB89" s="20">
        <v>0.13756614</v>
      </c>
      <c r="AC89" s="20">
        <v>0.17072009999999999</v>
      </c>
      <c r="AD89" s="20">
        <v>0.16921543</v>
      </c>
      <c r="AE89" s="20">
        <v>0.16099219000000001</v>
      </c>
      <c r="AF89" s="20">
        <v>0.15558915000000001</v>
      </c>
      <c r="AG89" s="21" t="s">
        <v>331</v>
      </c>
    </row>
    <row r="90" spans="1:33" x14ac:dyDescent="0.25">
      <c r="A90" s="29" t="s">
        <v>334</v>
      </c>
      <c r="B90" s="16" t="s">
        <v>335</v>
      </c>
      <c r="C90" s="16" t="s">
        <v>336</v>
      </c>
      <c r="D90" s="16" t="s">
        <v>318</v>
      </c>
      <c r="E90" s="17" t="s">
        <v>75</v>
      </c>
      <c r="F90" s="18">
        <v>37256</v>
      </c>
      <c r="G90" s="19">
        <v>47.693187689999995</v>
      </c>
      <c r="H90" s="20">
        <v>0.22118375000000001</v>
      </c>
      <c r="I90" s="20">
        <v>-1.6360929999999999E-2</v>
      </c>
      <c r="J90" s="20">
        <v>3.4359380000000002E-2</v>
      </c>
      <c r="K90" s="20">
        <v>0.10791842000000001</v>
      </c>
      <c r="L90" s="20">
        <v>0.11754234000000001</v>
      </c>
      <c r="M90" s="20">
        <v>0.22118375000000001</v>
      </c>
      <c r="N90" s="20">
        <v>0.20546416000000001</v>
      </c>
      <c r="O90" s="20">
        <v>9.9302630000000003E-2</v>
      </c>
      <c r="P90" s="20">
        <v>0.15262700000000001</v>
      </c>
      <c r="Q90" s="20">
        <v>0.16280211999999999</v>
      </c>
      <c r="R90" s="20">
        <v>0.16974685999999997</v>
      </c>
      <c r="S90" s="20">
        <v>0.16756074000000001</v>
      </c>
      <c r="T90" s="20">
        <v>8.4376380000000001E-2</v>
      </c>
      <c r="U90" s="20">
        <v>0.36359292000000004</v>
      </c>
      <c r="V90" s="20">
        <v>2.6896300000000001E-3</v>
      </c>
      <c r="W90" s="20">
        <v>9.0231670000000014E-2</v>
      </c>
      <c r="X90" s="20">
        <v>0.13972948000000002</v>
      </c>
      <c r="Y90" s="20">
        <v>0.20181533999999998</v>
      </c>
      <c r="Z90" s="20">
        <v>0.36359292000000004</v>
      </c>
      <c r="AA90" s="20">
        <v>0.29454654999999996</v>
      </c>
      <c r="AB90" s="20">
        <v>0.13756614</v>
      </c>
      <c r="AC90" s="20">
        <v>0.17072009999999999</v>
      </c>
      <c r="AD90" s="20">
        <v>0.16921543</v>
      </c>
      <c r="AE90" s="20">
        <v>0.16099219000000001</v>
      </c>
      <c r="AF90" s="20">
        <v>0.15558915000000001</v>
      </c>
      <c r="AG90" s="21" t="s">
        <v>334</v>
      </c>
    </row>
    <row r="91" spans="1:33" x14ac:dyDescent="0.25">
      <c r="A91" s="15" t="s">
        <v>337</v>
      </c>
      <c r="B91" s="16" t="s">
        <v>338</v>
      </c>
      <c r="C91" s="16" t="s">
        <v>339</v>
      </c>
      <c r="D91" s="16" t="s">
        <v>318</v>
      </c>
      <c r="E91" s="17" t="s">
        <v>51</v>
      </c>
      <c r="F91" s="18">
        <v>42457</v>
      </c>
      <c r="G91" s="19">
        <v>1299.4085758199997</v>
      </c>
      <c r="H91" s="20">
        <v>0.40406613999999996</v>
      </c>
      <c r="I91" s="20">
        <v>1.4150879999999999E-2</v>
      </c>
      <c r="J91" s="20">
        <v>0.11171763</v>
      </c>
      <c r="K91" s="20">
        <v>0.12753631000000001</v>
      </c>
      <c r="L91" s="20">
        <v>0.20060896</v>
      </c>
      <c r="M91" s="20">
        <v>0.40406613999999996</v>
      </c>
      <c r="N91" s="20">
        <v>0.32631211999999998</v>
      </c>
      <c r="O91" s="20">
        <v>0.12487348000000001</v>
      </c>
      <c r="P91" s="20">
        <v>0.14669793</v>
      </c>
      <c r="Q91" s="20">
        <v>0.18178709000000001</v>
      </c>
      <c r="R91" s="20">
        <v>0.16707189</v>
      </c>
      <c r="S91" s="20" t="s">
        <v>136</v>
      </c>
      <c r="T91" s="20">
        <v>0.1698557</v>
      </c>
      <c r="U91" s="20">
        <v>0.36359292000000004</v>
      </c>
      <c r="V91" s="20">
        <v>2.6896300000000001E-3</v>
      </c>
      <c r="W91" s="20">
        <v>9.0231670000000014E-2</v>
      </c>
      <c r="X91" s="20">
        <v>0.13972948000000002</v>
      </c>
      <c r="Y91" s="20">
        <v>0.20181533999999998</v>
      </c>
      <c r="Z91" s="20">
        <v>0.36359292000000004</v>
      </c>
      <c r="AA91" s="20">
        <v>0.29454654999999996</v>
      </c>
      <c r="AB91" s="20">
        <v>0.13756614</v>
      </c>
      <c r="AC91" s="20">
        <v>0.17072009999999999</v>
      </c>
      <c r="AD91" s="20">
        <v>0.16921543</v>
      </c>
      <c r="AE91" s="20">
        <v>0.16099219000000001</v>
      </c>
      <c r="AF91" s="20">
        <v>0.15558915000000001</v>
      </c>
      <c r="AG91" s="21" t="s">
        <v>337</v>
      </c>
    </row>
    <row r="92" spans="1:33" x14ac:dyDescent="0.25">
      <c r="A92" s="30" t="s">
        <v>340</v>
      </c>
      <c r="B92" s="25" t="s">
        <v>341</v>
      </c>
      <c r="C92" s="16" t="s">
        <v>342</v>
      </c>
      <c r="D92" s="16" t="s">
        <v>318</v>
      </c>
      <c r="E92" s="17" t="s">
        <v>275</v>
      </c>
      <c r="F92" s="18">
        <v>44287</v>
      </c>
      <c r="G92" s="19">
        <v>14.977207050000001</v>
      </c>
      <c r="H92" s="20">
        <v>0.48121274999999997</v>
      </c>
      <c r="I92" s="20">
        <v>2.4715959999999999E-2</v>
      </c>
      <c r="J92" s="20">
        <v>0.129776</v>
      </c>
      <c r="K92" s="20">
        <v>0.15120389000000001</v>
      </c>
      <c r="L92" s="20">
        <v>0.27716724999999998</v>
      </c>
      <c r="M92" s="20">
        <v>0.48121274999999997</v>
      </c>
      <c r="N92" s="20">
        <v>0.47012419999999999</v>
      </c>
      <c r="O92" s="20">
        <v>0.13525512000000001</v>
      </c>
      <c r="P92" s="20">
        <v>0.1439146</v>
      </c>
      <c r="Q92" s="20">
        <v>0.17676770999999999</v>
      </c>
      <c r="R92" s="20">
        <v>0.17730288000000002</v>
      </c>
      <c r="S92" s="20" t="s">
        <v>136</v>
      </c>
      <c r="T92" s="20">
        <v>0.15628092000000002</v>
      </c>
      <c r="U92" s="20">
        <v>0.36359292000000004</v>
      </c>
      <c r="V92" s="20">
        <v>2.6896300000000001E-3</v>
      </c>
      <c r="W92" s="20">
        <v>9.0231670000000014E-2</v>
      </c>
      <c r="X92" s="20">
        <v>0.13972948000000002</v>
      </c>
      <c r="Y92" s="20">
        <v>0.20181533999999998</v>
      </c>
      <c r="Z92" s="20">
        <v>0.36359292000000004</v>
      </c>
      <c r="AA92" s="20">
        <v>0.29454654999999996</v>
      </c>
      <c r="AB92" s="20">
        <v>0.13756614</v>
      </c>
      <c r="AC92" s="20">
        <v>0.17072009999999999</v>
      </c>
      <c r="AD92" s="20">
        <v>0.16921543</v>
      </c>
      <c r="AE92" s="20">
        <v>0.16099219000000001</v>
      </c>
      <c r="AF92" s="20">
        <v>0.15558915000000001</v>
      </c>
      <c r="AG92" s="21" t="s">
        <v>340</v>
      </c>
    </row>
    <row r="93" spans="1:33" x14ac:dyDescent="0.25">
      <c r="A93" s="15" t="s">
        <v>343</v>
      </c>
      <c r="B93" s="16" t="s">
        <v>344</v>
      </c>
      <c r="C93" s="16" t="s">
        <v>345</v>
      </c>
      <c r="D93" s="16" t="s">
        <v>346</v>
      </c>
      <c r="E93" s="17" t="s">
        <v>60</v>
      </c>
      <c r="F93" s="18">
        <v>41590</v>
      </c>
      <c r="G93" s="19">
        <v>6.3497244899999998</v>
      </c>
      <c r="H93" s="20">
        <v>0.16882574000000003</v>
      </c>
      <c r="I93" s="20">
        <v>2.5392950000000001E-2</v>
      </c>
      <c r="J93" s="20">
        <v>-1.681734E-2</v>
      </c>
      <c r="K93" s="20">
        <v>5.0370310000000001E-2</v>
      </c>
      <c r="L93" s="20">
        <v>0.11534206</v>
      </c>
      <c r="M93" s="20">
        <v>0.16882574000000003</v>
      </c>
      <c r="N93" s="20">
        <v>0.11485431</v>
      </c>
      <c r="O93" s="20">
        <v>1.9913549999999999E-2</v>
      </c>
      <c r="P93" s="20">
        <v>5.5827099999999994E-3</v>
      </c>
      <c r="Q93" s="20">
        <v>3.345791E-2</v>
      </c>
      <c r="R93" s="20">
        <v>3.009918E-2</v>
      </c>
      <c r="S93" s="20">
        <v>5.5719529999999996E-2</v>
      </c>
      <c r="T93" s="20">
        <v>5.8078779999999997E-2</v>
      </c>
      <c r="U93" s="20">
        <v>0.17254971999999999</v>
      </c>
      <c r="V93" s="20">
        <v>2.5765110000000001E-2</v>
      </c>
      <c r="W93" s="20">
        <v>-2.0657640000000001E-2</v>
      </c>
      <c r="X93" s="20">
        <v>5.1225519999999997E-2</v>
      </c>
      <c r="Y93" s="20">
        <v>0.11609429</v>
      </c>
      <c r="Z93" s="20">
        <v>0.17254971999999999</v>
      </c>
      <c r="AA93" s="20">
        <v>0.11948251000000001</v>
      </c>
      <c r="AB93" s="20">
        <v>2.4154740000000001E-2</v>
      </c>
      <c r="AC93" s="20">
        <v>9.36939E-3</v>
      </c>
      <c r="AD93" s="20">
        <v>3.8255379999999999E-2</v>
      </c>
      <c r="AE93" s="20">
        <v>3.3948850000000003E-2</v>
      </c>
      <c r="AF93" s="20">
        <v>5.9313680000000001E-2</v>
      </c>
      <c r="AG93" s="21" t="s">
        <v>343</v>
      </c>
    </row>
    <row r="94" spans="1:33" x14ac:dyDescent="0.25">
      <c r="A94" s="15" t="s">
        <v>347</v>
      </c>
      <c r="B94" s="16" t="s">
        <v>348</v>
      </c>
      <c r="C94" s="16" t="s">
        <v>349</v>
      </c>
      <c r="D94" s="16" t="s">
        <v>350</v>
      </c>
      <c r="E94" s="17" t="s">
        <v>351</v>
      </c>
      <c r="F94" s="18">
        <v>40862</v>
      </c>
      <c r="G94" s="19">
        <v>39.277092209999999</v>
      </c>
      <c r="H94" s="20">
        <v>0.16897593</v>
      </c>
      <c r="I94" s="20">
        <v>5.8260299999999994E-3</v>
      </c>
      <c r="J94" s="20">
        <v>-9.1141E-3</v>
      </c>
      <c r="K94" s="20">
        <v>6.2971089999999993E-2</v>
      </c>
      <c r="L94" s="20">
        <v>0.11176558</v>
      </c>
      <c r="M94" s="20">
        <v>0.16897593</v>
      </c>
      <c r="N94" s="20">
        <v>0.14307007999999999</v>
      </c>
      <c r="O94" s="20">
        <v>3.935835E-2</v>
      </c>
      <c r="P94" s="20">
        <v>1.7064579999999999E-2</v>
      </c>
      <c r="Q94" s="20">
        <v>4.9372059999999995E-2</v>
      </c>
      <c r="R94" s="20">
        <v>5.2553130000000003E-2</v>
      </c>
      <c r="S94" s="20">
        <v>8.360389E-2</v>
      </c>
      <c r="T94" s="20">
        <v>7.5842580000000007E-2</v>
      </c>
      <c r="U94" s="20">
        <v>0.17850965999999999</v>
      </c>
      <c r="V94" s="20">
        <v>2.6233599999999999E-2</v>
      </c>
      <c r="W94" s="20">
        <v>-1.8844630000000001E-2</v>
      </c>
      <c r="X94" s="20">
        <v>5.4667899999999998E-2</v>
      </c>
      <c r="Y94" s="20">
        <v>0.12099805</v>
      </c>
      <c r="Z94" s="20">
        <v>0.17850965999999999</v>
      </c>
      <c r="AA94" s="20">
        <v>0.12455436</v>
      </c>
      <c r="AB94" s="20">
        <v>2.8767360000000002E-2</v>
      </c>
      <c r="AC94" s="20">
        <v>1.36036E-2</v>
      </c>
      <c r="AD94" s="20">
        <v>4.2408549999999996E-2</v>
      </c>
      <c r="AE94" s="20">
        <v>3.8053299999999998E-2</v>
      </c>
      <c r="AF94" s="20">
        <v>6.2972100000000003E-2</v>
      </c>
      <c r="AG94" s="21" t="s">
        <v>347</v>
      </c>
    </row>
    <row r="95" spans="1:33" x14ac:dyDescent="0.25">
      <c r="A95" s="15" t="s">
        <v>352</v>
      </c>
      <c r="B95" s="16" t="s">
        <v>353</v>
      </c>
      <c r="C95" s="16" t="s">
        <v>354</v>
      </c>
      <c r="D95" s="16" t="s">
        <v>350</v>
      </c>
      <c r="E95" s="17" t="s">
        <v>279</v>
      </c>
      <c r="F95" s="18">
        <v>43910</v>
      </c>
      <c r="G95" s="19">
        <v>214.98963613000001</v>
      </c>
      <c r="H95" s="20">
        <v>0.15278095999999999</v>
      </c>
      <c r="I95" s="20">
        <v>8.4041000000000009E-4</v>
      </c>
      <c r="J95" s="20">
        <v>-2.6696029999999999E-2</v>
      </c>
      <c r="K95" s="20">
        <v>7.48476E-3</v>
      </c>
      <c r="L95" s="20">
        <v>8.7755630000000001E-2</v>
      </c>
      <c r="M95" s="20">
        <v>0.15278095999999999</v>
      </c>
      <c r="N95" s="20">
        <v>0.13720557</v>
      </c>
      <c r="O95" s="20">
        <v>4.9871500000000001E-3</v>
      </c>
      <c r="P95" s="20">
        <v>-1.9051169999999999E-2</v>
      </c>
      <c r="Q95" s="20">
        <v>3.5085369999999998E-2</v>
      </c>
      <c r="R95" s="20">
        <v>4.3681009999999999E-2</v>
      </c>
      <c r="S95" s="20">
        <v>7.9820420000000003E-2</v>
      </c>
      <c r="T95" s="20">
        <v>9.7514710000000004E-2</v>
      </c>
      <c r="U95" s="20">
        <v>0.17850965999999999</v>
      </c>
      <c r="V95" s="20">
        <v>2.6233599999999999E-2</v>
      </c>
      <c r="W95" s="20">
        <v>-1.8844630000000001E-2</v>
      </c>
      <c r="X95" s="20">
        <v>5.4667899999999998E-2</v>
      </c>
      <c r="Y95" s="20">
        <v>0.12099805</v>
      </c>
      <c r="Z95" s="20">
        <v>0.17850965999999999</v>
      </c>
      <c r="AA95" s="20">
        <v>0.12455436</v>
      </c>
      <c r="AB95" s="20">
        <v>2.8767360000000002E-2</v>
      </c>
      <c r="AC95" s="20">
        <v>1.36036E-2</v>
      </c>
      <c r="AD95" s="20">
        <v>4.2408549999999996E-2</v>
      </c>
      <c r="AE95" s="20">
        <v>3.8053299999999998E-2</v>
      </c>
      <c r="AF95" s="20">
        <v>6.2972100000000003E-2</v>
      </c>
      <c r="AG95" s="21" t="s">
        <v>352</v>
      </c>
    </row>
    <row r="96" spans="1:33" ht="15.75" x14ac:dyDescent="0.25">
      <c r="A96" s="9" t="s">
        <v>355</v>
      </c>
      <c r="B96" s="10"/>
      <c r="C96" s="10"/>
      <c r="D96" s="10"/>
      <c r="E96" s="11"/>
      <c r="F96" s="22"/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1" t="s">
        <v>355</v>
      </c>
    </row>
    <row r="97" spans="1:33" hidden="1" x14ac:dyDescent="0.25">
      <c r="A97" s="15" t="s">
        <v>356</v>
      </c>
      <c r="B97" s="16" t="s">
        <v>357</v>
      </c>
      <c r="C97" s="16" t="s">
        <v>358</v>
      </c>
      <c r="D97" s="16"/>
      <c r="E97" s="17" t="s">
        <v>60</v>
      </c>
      <c r="F97" s="18">
        <v>45253</v>
      </c>
      <c r="G97" s="19">
        <v>0.39448771000000005</v>
      </c>
      <c r="H97" s="20">
        <v>0.13447310000000001</v>
      </c>
      <c r="I97" s="20">
        <v>-1.04688E-3</v>
      </c>
      <c r="J97" s="20">
        <v>2.709603E-2</v>
      </c>
      <c r="K97" s="20">
        <v>4.0086120000000003E-2</v>
      </c>
      <c r="L97" s="20">
        <v>5.8653630000000005E-2</v>
      </c>
      <c r="M97" s="20">
        <v>0.13447310000000001</v>
      </c>
      <c r="N97" s="20">
        <v>0.15756139</v>
      </c>
      <c r="O97" s="20" t="s">
        <v>136</v>
      </c>
      <c r="P97" s="20" t="s">
        <v>136</v>
      </c>
      <c r="Q97" s="20" t="s">
        <v>136</v>
      </c>
      <c r="R97" s="20" t="s">
        <v>136</v>
      </c>
      <c r="S97" s="20" t="s">
        <v>136</v>
      </c>
      <c r="T97" s="20">
        <v>0.14866935000000001</v>
      </c>
      <c r="U97" s="20" t="s">
        <v>136</v>
      </c>
      <c r="V97" s="20" t="s">
        <v>136</v>
      </c>
      <c r="W97" s="20" t="s">
        <v>136</v>
      </c>
      <c r="X97" s="20" t="s">
        <v>136</v>
      </c>
      <c r="Y97" s="20" t="s">
        <v>136</v>
      </c>
      <c r="Z97" s="20" t="s">
        <v>136</v>
      </c>
      <c r="AA97" s="20" t="s">
        <v>136</v>
      </c>
      <c r="AB97" s="20" t="s">
        <v>136</v>
      </c>
      <c r="AC97" s="20" t="s">
        <v>136</v>
      </c>
      <c r="AD97" s="20" t="s">
        <v>136</v>
      </c>
      <c r="AE97" s="20" t="s">
        <v>136</v>
      </c>
      <c r="AF97" s="20" t="s">
        <v>136</v>
      </c>
      <c r="AG97" s="21" t="s">
        <v>356</v>
      </c>
    </row>
    <row r="98" spans="1:33" x14ac:dyDescent="0.25">
      <c r="A98" s="15" t="s">
        <v>359</v>
      </c>
      <c r="B98" s="16" t="s">
        <v>357</v>
      </c>
      <c r="C98" s="16" t="s">
        <v>358</v>
      </c>
      <c r="D98" s="16" t="s">
        <v>360</v>
      </c>
      <c r="E98" s="17" t="s">
        <v>60</v>
      </c>
      <c r="F98" s="18">
        <v>45268</v>
      </c>
      <c r="G98" s="19">
        <v>0.39448771000000005</v>
      </c>
      <c r="H98" s="20">
        <v>0.13447310000000001</v>
      </c>
      <c r="I98" s="20">
        <v>-1.04688E-3</v>
      </c>
      <c r="J98" s="20">
        <v>2.709603E-2</v>
      </c>
      <c r="K98" s="20">
        <v>4.0086120000000003E-2</v>
      </c>
      <c r="L98" s="20">
        <v>5.8653630000000005E-2</v>
      </c>
      <c r="M98" s="20">
        <v>0.13447310000000001</v>
      </c>
      <c r="N98" s="20">
        <v>0.15756139</v>
      </c>
      <c r="O98" s="20" t="s">
        <v>136</v>
      </c>
      <c r="P98" s="20" t="s">
        <v>136</v>
      </c>
      <c r="Q98" s="20" t="s">
        <v>136</v>
      </c>
      <c r="R98" s="20" t="s">
        <v>136</v>
      </c>
      <c r="S98" s="20" t="s">
        <v>136</v>
      </c>
      <c r="T98" s="20">
        <v>0.14866935000000001</v>
      </c>
      <c r="U98" s="20">
        <v>0.14628853</v>
      </c>
      <c r="V98" s="20">
        <v>-6.7034499999999997E-3</v>
      </c>
      <c r="W98" s="20">
        <v>1.497018E-2</v>
      </c>
      <c r="X98" s="20">
        <v>3.899859E-2</v>
      </c>
      <c r="Y98" s="20">
        <v>5.8336810000000003E-2</v>
      </c>
      <c r="Z98" s="20">
        <v>0.14628853</v>
      </c>
      <c r="AA98" s="20">
        <v>0.16906718000000001</v>
      </c>
      <c r="AB98" s="20">
        <v>8.531511E-2</v>
      </c>
      <c r="AC98" s="20">
        <v>0.10826949000000001</v>
      </c>
      <c r="AD98" s="20">
        <v>0.10595805</v>
      </c>
      <c r="AE98" s="20">
        <v>9.6530389999999994E-2</v>
      </c>
      <c r="AF98" s="20">
        <v>0.10020094</v>
      </c>
      <c r="AG98" s="21" t="s">
        <v>359</v>
      </c>
    </row>
    <row r="99" spans="1:33" x14ac:dyDescent="0.25">
      <c r="A99" s="15" t="s">
        <v>361</v>
      </c>
      <c r="B99" s="16" t="s">
        <v>362</v>
      </c>
      <c r="C99" s="16" t="s">
        <v>363</v>
      </c>
      <c r="D99" s="16" t="s">
        <v>364</v>
      </c>
      <c r="E99" s="17" t="s">
        <v>135</v>
      </c>
      <c r="F99" s="18">
        <v>39006</v>
      </c>
      <c r="G99" s="19">
        <v>31.720241470000001</v>
      </c>
      <c r="H99" s="20">
        <v>0.10384931999999999</v>
      </c>
      <c r="I99" s="20">
        <v>-4.4333920000000006E-2</v>
      </c>
      <c r="J99" s="20">
        <v>-4.2700599999999998E-2</v>
      </c>
      <c r="K99" s="20">
        <v>9.2015340000000001E-2</v>
      </c>
      <c r="L99" s="20">
        <v>8.1557190000000002E-2</v>
      </c>
      <c r="M99" s="20">
        <v>0.10384931999999999</v>
      </c>
      <c r="N99" s="20">
        <v>0.10442736999999999</v>
      </c>
      <c r="O99" s="20">
        <v>-5.4439499999999995E-3</v>
      </c>
      <c r="P99" s="20">
        <v>6.0329849999999997E-2</v>
      </c>
      <c r="Q99" s="20">
        <v>3.5255679999999998E-2</v>
      </c>
      <c r="R99" s="20">
        <v>5.8711300000000001E-2</v>
      </c>
      <c r="S99" s="20">
        <v>6.8916069999999996E-2</v>
      </c>
      <c r="T99" s="20">
        <v>5.1253550000000002E-2</v>
      </c>
      <c r="U99" s="20">
        <v>0.10092024000000001</v>
      </c>
      <c r="V99" s="20">
        <v>-4.5513999999999999E-2</v>
      </c>
      <c r="W99" s="20">
        <v>-3.8594740000000002E-2</v>
      </c>
      <c r="X99" s="20">
        <v>0.10167672</v>
      </c>
      <c r="Y99" s="20">
        <v>8.6862600000000012E-2</v>
      </c>
      <c r="Z99" s="20">
        <v>0.10092024000000001</v>
      </c>
      <c r="AA99" s="20">
        <v>8.3997370000000002E-2</v>
      </c>
      <c r="AB99" s="20">
        <v>-1.89514E-2</v>
      </c>
      <c r="AC99" s="20">
        <v>4.2345149999999998E-2</v>
      </c>
      <c r="AD99" s="20">
        <v>1.0747919999999999E-2</v>
      </c>
      <c r="AE99" s="20">
        <v>3.3098040000000002E-2</v>
      </c>
      <c r="AF99" s="20">
        <v>4.4501730000000003E-2</v>
      </c>
      <c r="AG99" s="21" t="s">
        <v>361</v>
      </c>
    </row>
    <row r="100" spans="1:33" x14ac:dyDescent="0.25">
      <c r="A100" s="15" t="s">
        <v>365</v>
      </c>
      <c r="B100" s="16" t="s">
        <v>366</v>
      </c>
      <c r="C100" s="16" t="s">
        <v>367</v>
      </c>
      <c r="D100" s="16" t="s">
        <v>368</v>
      </c>
      <c r="E100" s="17" t="s">
        <v>60</v>
      </c>
      <c r="F100" s="18">
        <v>41590</v>
      </c>
      <c r="G100" s="19">
        <v>13.12993127</v>
      </c>
      <c r="H100" s="20">
        <v>0.20655630999999999</v>
      </c>
      <c r="I100" s="20">
        <v>-3.31469E-2</v>
      </c>
      <c r="J100" s="20">
        <v>3.2944609999999999E-2</v>
      </c>
      <c r="K100" s="20">
        <v>0.16729825000000001</v>
      </c>
      <c r="L100" s="20">
        <v>0.17821065999999999</v>
      </c>
      <c r="M100" s="20">
        <v>0.20655630999999999</v>
      </c>
      <c r="N100" s="20">
        <v>0.1117553</v>
      </c>
      <c r="O100" s="20">
        <v>7.6477740000000002E-2</v>
      </c>
      <c r="P100" s="20">
        <v>0.10507526</v>
      </c>
      <c r="Q100" s="20">
        <v>6.432417E-2</v>
      </c>
      <c r="R100" s="20">
        <v>7.8006800000000001E-2</v>
      </c>
      <c r="S100" s="20">
        <v>7.547558E-2</v>
      </c>
      <c r="T100" s="20">
        <v>9.5252839999999991E-2</v>
      </c>
      <c r="U100" s="20">
        <v>0.19895641</v>
      </c>
      <c r="V100" s="20">
        <v>-3.3785790000000003E-2</v>
      </c>
      <c r="W100" s="20">
        <v>3.1514210000000001E-2</v>
      </c>
      <c r="X100" s="20">
        <v>0.16488769</v>
      </c>
      <c r="Y100" s="20">
        <v>0.17307086999999999</v>
      </c>
      <c r="Z100" s="20">
        <v>0.19895641</v>
      </c>
      <c r="AA100" s="20">
        <v>0.10428699</v>
      </c>
      <c r="AB100" s="20">
        <v>6.8979769999999996E-2</v>
      </c>
      <c r="AC100" s="20">
        <v>9.7685650000000013E-2</v>
      </c>
      <c r="AD100" s="20">
        <v>5.8193669999999996E-2</v>
      </c>
      <c r="AE100" s="20">
        <v>7.211708E-2</v>
      </c>
      <c r="AF100" s="20">
        <v>6.9849419999999995E-2</v>
      </c>
      <c r="AG100" s="21" t="s">
        <v>365</v>
      </c>
    </row>
    <row r="101" spans="1:33" x14ac:dyDescent="0.25">
      <c r="A101" s="15" t="s">
        <v>369</v>
      </c>
      <c r="B101" s="16" t="s">
        <v>370</v>
      </c>
      <c r="C101" s="16" t="s">
        <v>371</v>
      </c>
      <c r="D101" s="16" t="s">
        <v>372</v>
      </c>
      <c r="E101" s="17" t="s">
        <v>373</v>
      </c>
      <c r="F101" s="18">
        <v>40862</v>
      </c>
      <c r="G101" s="19">
        <v>62.07386468</v>
      </c>
      <c r="H101" s="20">
        <v>6.2739000000000003E-2</v>
      </c>
      <c r="I101" s="20">
        <v>-3.0124499999999999E-2</v>
      </c>
      <c r="J101" s="20">
        <v>-2.4053539999999998E-2</v>
      </c>
      <c r="K101" s="20">
        <v>7.9480190000000006E-2</v>
      </c>
      <c r="L101" s="20">
        <v>2.6562060000000002E-2</v>
      </c>
      <c r="M101" s="20">
        <v>6.2739000000000003E-2</v>
      </c>
      <c r="N101" s="20">
        <v>8.9579799999999987E-2</v>
      </c>
      <c r="O101" s="20">
        <v>5.7849970000000001E-2</v>
      </c>
      <c r="P101" s="20">
        <v>9.3671439999999995E-2</v>
      </c>
      <c r="Q101" s="20">
        <v>6.217491E-2</v>
      </c>
      <c r="R101" s="20">
        <v>7.1022790000000002E-2</v>
      </c>
      <c r="S101" s="20">
        <v>9.3089030000000003E-2</v>
      </c>
      <c r="T101" s="20">
        <v>0.12329015</v>
      </c>
      <c r="U101" s="20">
        <v>0.12916964</v>
      </c>
      <c r="V101" s="20">
        <v>-5.0889589999999998E-2</v>
      </c>
      <c r="W101" s="20">
        <v>-2.1248299999999999E-3</v>
      </c>
      <c r="X101" s="20">
        <v>0.12278240999999999</v>
      </c>
      <c r="Y101" s="20">
        <v>0.12075293999999999</v>
      </c>
      <c r="Z101" s="20">
        <v>0.12916964</v>
      </c>
      <c r="AA101" s="20">
        <v>7.8154139999999997E-2</v>
      </c>
      <c r="AB101" s="20">
        <v>3.7974729999999998E-2</v>
      </c>
      <c r="AC101" s="20">
        <v>8.001933E-2</v>
      </c>
      <c r="AD101" s="20">
        <v>4.107972E-2</v>
      </c>
      <c r="AE101" s="20">
        <v>5.7402450000000001E-2</v>
      </c>
      <c r="AF101" s="20">
        <v>6.4349459999999997E-2</v>
      </c>
      <c r="AG101" s="21" t="s">
        <v>369</v>
      </c>
    </row>
    <row r="102" spans="1:33" x14ac:dyDescent="0.25">
      <c r="A102" s="15" t="s">
        <v>374</v>
      </c>
      <c r="B102" s="16" t="s">
        <v>375</v>
      </c>
      <c r="C102" s="16" t="s">
        <v>376</v>
      </c>
      <c r="D102" s="16" t="s">
        <v>55</v>
      </c>
      <c r="E102" s="17" t="s">
        <v>377</v>
      </c>
      <c r="F102" s="18">
        <v>43677</v>
      </c>
      <c r="G102" s="19">
        <v>128.30372929999999</v>
      </c>
      <c r="H102" s="20">
        <v>7.1385539999999997E-2</v>
      </c>
      <c r="I102" s="20">
        <v>5.8738900000000005E-3</v>
      </c>
      <c r="J102" s="20">
        <v>1.119261E-2</v>
      </c>
      <c r="K102" s="20">
        <v>3.9511370000000004E-2</v>
      </c>
      <c r="L102" s="20">
        <v>5.7453010000000006E-2</v>
      </c>
      <c r="M102" s="20">
        <v>7.1385539999999997E-2</v>
      </c>
      <c r="N102" s="20">
        <v>7.1433400000000008E-2</v>
      </c>
      <c r="O102" s="20">
        <v>4.3578369999999998E-2</v>
      </c>
      <c r="P102" s="20">
        <v>3.8042119999999999E-2</v>
      </c>
      <c r="Q102" s="20">
        <v>4.2485059999999998E-2</v>
      </c>
      <c r="R102" s="20">
        <v>4.2009060000000001E-2</v>
      </c>
      <c r="S102" s="20">
        <v>3.832526E-2</v>
      </c>
      <c r="T102" s="20">
        <v>4.125641E-2</v>
      </c>
      <c r="U102" s="20">
        <v>5.6960559999999993E-2</v>
      </c>
      <c r="V102" s="20">
        <v>3.7757699999999999E-3</v>
      </c>
      <c r="W102" s="20">
        <v>6.4776999999999994E-3</v>
      </c>
      <c r="X102" s="20">
        <v>4.0611330000000001E-2</v>
      </c>
      <c r="Y102" s="20">
        <v>5.3536489999999999E-2</v>
      </c>
      <c r="Z102" s="20">
        <v>5.6960559999999993E-2</v>
      </c>
      <c r="AA102" s="20">
        <v>5.3581839999999999E-2</v>
      </c>
      <c r="AB102" s="20">
        <v>2.125749E-2</v>
      </c>
      <c r="AC102" s="20">
        <v>1.35239E-2</v>
      </c>
      <c r="AD102" s="20">
        <v>2.1282230000000003E-2</v>
      </c>
      <c r="AE102" s="20">
        <v>2.2349739999999996E-2</v>
      </c>
      <c r="AF102" s="20">
        <v>1.9320939999999998E-2</v>
      </c>
      <c r="AG102" s="21" t="s">
        <v>374</v>
      </c>
    </row>
    <row r="103" spans="1:33" x14ac:dyDescent="0.25">
      <c r="A103" s="15" t="s">
        <v>378</v>
      </c>
      <c r="B103" s="16" t="s">
        <v>379</v>
      </c>
      <c r="C103" s="16" t="s">
        <v>380</v>
      </c>
      <c r="D103" s="16" t="s">
        <v>59</v>
      </c>
      <c r="E103" s="17" t="s">
        <v>170</v>
      </c>
      <c r="F103" s="18">
        <v>43677</v>
      </c>
      <c r="G103" s="19">
        <v>95.276029569999992</v>
      </c>
      <c r="H103" s="20">
        <v>7.7923149999999997E-2</v>
      </c>
      <c r="I103" s="20">
        <v>4.7519699999999995E-3</v>
      </c>
      <c r="J103" s="20">
        <v>1.2946979999999999E-2</v>
      </c>
      <c r="K103" s="20">
        <v>7.0956560000000002E-2</v>
      </c>
      <c r="L103" s="20">
        <v>8.6799929999999997E-2</v>
      </c>
      <c r="M103" s="20">
        <v>7.7923149999999997E-2</v>
      </c>
      <c r="N103" s="20">
        <v>8.7827319999999987E-2</v>
      </c>
      <c r="O103" s="20">
        <v>2.3926180000000002E-2</v>
      </c>
      <c r="P103" s="20">
        <v>1.4329359999999999E-2</v>
      </c>
      <c r="Q103" s="20">
        <v>3.5734050000000003E-2</v>
      </c>
      <c r="R103" s="20">
        <v>3.9870950000000002E-2</v>
      </c>
      <c r="S103" s="20" t="s">
        <v>136</v>
      </c>
      <c r="T103" s="20">
        <v>3.3829869999999998E-2</v>
      </c>
      <c r="U103" s="20">
        <v>4.226738E-2</v>
      </c>
      <c r="V103" s="20">
        <v>-6.9069700000000001E-3</v>
      </c>
      <c r="W103" s="20">
        <v>-4.1836999999999999E-4</v>
      </c>
      <c r="X103" s="20">
        <v>4.6199399999999995E-2</v>
      </c>
      <c r="Y103" s="20">
        <v>5.5178900000000003E-2</v>
      </c>
      <c r="Z103" s="20">
        <v>4.226738E-2</v>
      </c>
      <c r="AA103" s="20">
        <v>5.4508890000000004E-2</v>
      </c>
      <c r="AB103" s="20">
        <v>-6.0237700000000003E-3</v>
      </c>
      <c r="AC103" s="20">
        <v>-1.0895449999999999E-2</v>
      </c>
      <c r="AD103" s="20">
        <v>7.9176200000000002E-3</v>
      </c>
      <c r="AE103" s="20">
        <v>1.7271419999999999E-2</v>
      </c>
      <c r="AF103" s="20">
        <v>1.9773680000000002E-2</v>
      </c>
      <c r="AG103" s="21" t="s">
        <v>378</v>
      </c>
    </row>
    <row r="104" spans="1:33" x14ac:dyDescent="0.25">
      <c r="A104" s="15" t="s">
        <v>381</v>
      </c>
      <c r="B104" s="16" t="s">
        <v>382</v>
      </c>
      <c r="C104" s="16" t="s">
        <v>383</v>
      </c>
      <c r="D104" s="16" t="s">
        <v>384</v>
      </c>
      <c r="E104" s="17" t="s">
        <v>29</v>
      </c>
      <c r="F104" s="18">
        <v>43910</v>
      </c>
      <c r="G104" s="19">
        <v>261.6926353799999</v>
      </c>
      <c r="H104" s="20">
        <v>6.8986220000000001E-2</v>
      </c>
      <c r="I104" s="20">
        <v>2.8338299999999999E-3</v>
      </c>
      <c r="J104" s="20">
        <v>1.000653E-2</v>
      </c>
      <c r="K104" s="20">
        <v>5.5161389999999998E-2</v>
      </c>
      <c r="L104" s="20">
        <v>7.0330149999999994E-2</v>
      </c>
      <c r="M104" s="20">
        <v>6.8986220000000001E-2</v>
      </c>
      <c r="N104" s="20">
        <v>7.3065980000000003E-2</v>
      </c>
      <c r="O104" s="20">
        <v>2.2560440000000001E-2</v>
      </c>
      <c r="P104" s="20">
        <v>1.6752780000000002E-2</v>
      </c>
      <c r="Q104" s="20" t="s">
        <v>136</v>
      </c>
      <c r="R104" s="20" t="s">
        <v>136</v>
      </c>
      <c r="S104" s="20" t="s">
        <v>136</v>
      </c>
      <c r="T104" s="20">
        <v>3.4294730000000002E-2</v>
      </c>
      <c r="U104" s="20">
        <v>4.5388580000000005E-2</v>
      </c>
      <c r="V104" s="20">
        <v>-4.1354800000000004E-3</v>
      </c>
      <c r="W104" s="20">
        <v>1.8182000000000001E-3</v>
      </c>
      <c r="X104" s="20">
        <v>4.3938360000000003E-2</v>
      </c>
      <c r="Y104" s="20">
        <v>5.3978219999999993E-2</v>
      </c>
      <c r="Z104" s="20">
        <v>4.5388580000000005E-2</v>
      </c>
      <c r="AA104" s="20">
        <v>5.3808849999999998E-2</v>
      </c>
      <c r="AB104" s="20">
        <v>2.4847200000000002E-3</v>
      </c>
      <c r="AC104" s="20">
        <v>-2.9453600000000002E-3</v>
      </c>
      <c r="AD104" s="20" t="s">
        <v>136</v>
      </c>
      <c r="AE104" s="20" t="s">
        <v>136</v>
      </c>
      <c r="AF104" s="20" t="s">
        <v>136</v>
      </c>
      <c r="AG104" s="21" t="s">
        <v>381</v>
      </c>
    </row>
    <row r="105" spans="1:33" x14ac:dyDescent="0.25">
      <c r="A105" s="15" t="s">
        <v>385</v>
      </c>
      <c r="B105" s="16" t="s">
        <v>386</v>
      </c>
      <c r="C105" s="16" t="s">
        <v>387</v>
      </c>
      <c r="D105" s="16" t="s">
        <v>388</v>
      </c>
      <c r="E105" s="17" t="s">
        <v>389</v>
      </c>
      <c r="F105" s="18">
        <v>42272</v>
      </c>
      <c r="G105" s="19">
        <v>50.115696740000004</v>
      </c>
      <c r="H105" s="20">
        <v>7.3619000000000002E-3</v>
      </c>
      <c r="I105" s="20">
        <v>-7.2931199999999993E-3</v>
      </c>
      <c r="J105" s="20">
        <v>-7.6495999999999997E-4</v>
      </c>
      <c r="K105" s="20">
        <v>2.7314600000000001E-2</v>
      </c>
      <c r="L105" s="20">
        <v>2.1293929999999999E-2</v>
      </c>
      <c r="M105" s="20">
        <v>7.3619000000000002E-3</v>
      </c>
      <c r="N105" s="20">
        <v>-2.5989230000000002E-2</v>
      </c>
      <c r="O105" s="20">
        <v>8.7632700000000001E-3</v>
      </c>
      <c r="P105" s="20">
        <v>3.9994490000000001E-2</v>
      </c>
      <c r="Q105" s="20">
        <v>3.28134E-2</v>
      </c>
      <c r="R105" s="20">
        <v>4.5491910000000003E-2</v>
      </c>
      <c r="S105" s="20">
        <v>5.0672740000000001E-2</v>
      </c>
      <c r="T105" s="20">
        <v>4.8768529999999997E-2</v>
      </c>
      <c r="U105" s="20">
        <v>6.7902560000000001E-2</v>
      </c>
      <c r="V105" s="20">
        <v>-6.4885499999999992E-3</v>
      </c>
      <c r="W105" s="20">
        <v>5.999E-5</v>
      </c>
      <c r="X105" s="20">
        <v>3.7914690000000001E-2</v>
      </c>
      <c r="Y105" s="20">
        <v>5.6767380000000006E-2</v>
      </c>
      <c r="Z105" s="20">
        <v>6.7902560000000001E-2</v>
      </c>
      <c r="AA105" s="20">
        <v>6.915955E-2</v>
      </c>
      <c r="AB105" s="20">
        <v>5.8502330000000005E-2</v>
      </c>
      <c r="AC105" s="20">
        <v>7.2252239999999995E-2</v>
      </c>
      <c r="AD105" s="20">
        <v>6.2125979999999997E-2</v>
      </c>
      <c r="AE105" s="20">
        <v>6.2712690000000001E-2</v>
      </c>
      <c r="AF105" s="20">
        <v>6.1071030000000005E-2</v>
      </c>
      <c r="AG105" s="21" t="s">
        <v>385</v>
      </c>
    </row>
    <row r="106" spans="1:33" x14ac:dyDescent="0.25">
      <c r="A106" s="15" t="s">
        <v>390</v>
      </c>
      <c r="B106" s="16" t="s">
        <v>391</v>
      </c>
      <c r="C106" s="16" t="s">
        <v>392</v>
      </c>
      <c r="D106" s="16" t="s">
        <v>393</v>
      </c>
      <c r="E106" s="17" t="s">
        <v>389</v>
      </c>
      <c r="F106" s="18">
        <v>42277</v>
      </c>
      <c r="G106" s="19">
        <v>170.21985379</v>
      </c>
      <c r="H106" s="20">
        <v>-2.1233369999999998E-2</v>
      </c>
      <c r="I106" s="20">
        <v>1.2038600000000002E-3</v>
      </c>
      <c r="J106" s="20">
        <v>8.9455000000000003E-3</v>
      </c>
      <c r="K106" s="20">
        <v>8.2823899999999989E-3</v>
      </c>
      <c r="L106" s="20">
        <v>2.5314500000000002E-3</v>
      </c>
      <c r="M106" s="20">
        <v>-2.1233369999999998E-2</v>
      </c>
      <c r="N106" s="20">
        <v>-4.9054540000000001E-2</v>
      </c>
      <c r="O106" s="20">
        <v>1.4680899999999998E-2</v>
      </c>
      <c r="P106" s="20">
        <v>3.9578370000000002E-2</v>
      </c>
      <c r="Q106" s="20">
        <v>3.7642099999999998E-2</v>
      </c>
      <c r="R106" s="20">
        <v>4.9122729999999996E-2</v>
      </c>
      <c r="S106" s="20">
        <v>5.2398389999999996E-2</v>
      </c>
      <c r="T106" s="20">
        <v>5.0705960000000001E-2</v>
      </c>
      <c r="U106" s="20">
        <v>5.8902469999999998E-2</v>
      </c>
      <c r="V106" s="20">
        <v>3.2648700000000004E-3</v>
      </c>
      <c r="W106" s="20">
        <v>9.5525699999999998E-3</v>
      </c>
      <c r="X106" s="20">
        <v>2.1500469999999997E-2</v>
      </c>
      <c r="Y106" s="20">
        <v>4.8817609999999997E-2</v>
      </c>
      <c r="Z106" s="20">
        <v>5.8902469999999998E-2</v>
      </c>
      <c r="AA106" s="20">
        <v>6.4293110000000001E-2</v>
      </c>
      <c r="AB106" s="20">
        <v>7.8604930000000003E-2</v>
      </c>
      <c r="AC106" s="20">
        <v>8.074830999999999E-2</v>
      </c>
      <c r="AD106" s="20">
        <v>7.4431399999999995E-2</v>
      </c>
      <c r="AE106" s="20">
        <v>7.0078840000000003E-2</v>
      </c>
      <c r="AF106" s="20">
        <v>6.5599389999999994E-2</v>
      </c>
      <c r="AG106" s="21" t="s">
        <v>390</v>
      </c>
    </row>
    <row r="107" spans="1:33" x14ac:dyDescent="0.25">
      <c r="A107" s="29" t="s">
        <v>394</v>
      </c>
      <c r="B107" s="16" t="s">
        <v>395</v>
      </c>
      <c r="C107" s="16" t="s">
        <v>396</v>
      </c>
      <c r="D107" s="16" t="s">
        <v>397</v>
      </c>
      <c r="E107" s="17" t="s">
        <v>398</v>
      </c>
      <c r="F107" s="18">
        <v>43833</v>
      </c>
      <c r="G107" s="19">
        <v>253.58420547</v>
      </c>
      <c r="H107" s="20" t="s">
        <v>136</v>
      </c>
      <c r="I107" s="20" t="s">
        <v>136</v>
      </c>
      <c r="J107" s="20" t="s">
        <v>136</v>
      </c>
      <c r="K107" s="20" t="s">
        <v>136</v>
      </c>
      <c r="L107" s="20" t="s">
        <v>136</v>
      </c>
      <c r="M107" s="20" t="s">
        <v>136</v>
      </c>
      <c r="N107" s="20" t="s">
        <v>136</v>
      </c>
      <c r="O107" s="20" t="s">
        <v>136</v>
      </c>
      <c r="P107" s="20" t="s">
        <v>136</v>
      </c>
      <c r="Q107" s="20" t="s">
        <v>136</v>
      </c>
      <c r="R107" s="20" t="s">
        <v>136</v>
      </c>
      <c r="S107" s="20" t="s">
        <v>136</v>
      </c>
      <c r="T107" s="20" t="s">
        <v>136</v>
      </c>
      <c r="U107" s="20" t="s">
        <v>136</v>
      </c>
      <c r="V107" s="20" t="s">
        <v>136</v>
      </c>
      <c r="W107" s="20" t="s">
        <v>136</v>
      </c>
      <c r="X107" s="20" t="s">
        <v>136</v>
      </c>
      <c r="Y107" s="20" t="s">
        <v>136</v>
      </c>
      <c r="Z107" s="20" t="s">
        <v>136</v>
      </c>
      <c r="AA107" s="20" t="s">
        <v>136</v>
      </c>
      <c r="AB107" s="20" t="s">
        <v>136</v>
      </c>
      <c r="AC107" s="20" t="s">
        <v>136</v>
      </c>
      <c r="AD107" s="20" t="s">
        <v>136</v>
      </c>
      <c r="AE107" s="20" t="s">
        <v>136</v>
      </c>
      <c r="AF107" s="20" t="s">
        <v>136</v>
      </c>
      <c r="AG107" s="21" t="s">
        <v>399</v>
      </c>
    </row>
    <row r="108" spans="1:33" x14ac:dyDescent="0.25">
      <c r="A108" s="15" t="s">
        <v>400</v>
      </c>
      <c r="B108" s="16" t="s">
        <v>401</v>
      </c>
      <c r="C108" s="16" t="s">
        <v>402</v>
      </c>
      <c r="D108" s="16" t="s">
        <v>403</v>
      </c>
      <c r="E108" s="17" t="s">
        <v>29</v>
      </c>
      <c r="F108" s="18">
        <v>43910</v>
      </c>
      <c r="G108" s="19">
        <v>576.57408326999996</v>
      </c>
      <c r="H108" s="20">
        <v>3.6074769999999999E-2</v>
      </c>
      <c r="I108" s="20">
        <v>3.1812000000000002E-4</v>
      </c>
      <c r="J108" s="20">
        <v>1.8558019999999998E-2</v>
      </c>
      <c r="K108" s="20">
        <v>3.7550599999999996E-2</v>
      </c>
      <c r="L108" s="20">
        <v>4.6511630000000005E-2</v>
      </c>
      <c r="M108" s="20">
        <v>3.6074769999999999E-2</v>
      </c>
      <c r="N108" s="20">
        <v>3.3536290000000003E-2</v>
      </c>
      <c r="O108" s="20">
        <v>4.9956829999999994E-2</v>
      </c>
      <c r="P108" s="20">
        <v>5.4633900000000006E-2</v>
      </c>
      <c r="Q108" s="20" t="s">
        <v>136</v>
      </c>
      <c r="R108" s="20" t="s">
        <v>136</v>
      </c>
      <c r="S108" s="20" t="s">
        <v>136</v>
      </c>
      <c r="T108" s="20">
        <v>5.4593670000000004E-2</v>
      </c>
      <c r="U108" s="20">
        <v>6.6746479999999997E-2</v>
      </c>
      <c r="V108" s="20">
        <v>3.1327300000000002E-3</v>
      </c>
      <c r="W108" s="20">
        <v>1.2361260000000001E-2</v>
      </c>
      <c r="X108" s="20">
        <v>3.487883E-2</v>
      </c>
      <c r="Y108" s="20">
        <v>5.6382870000000002E-2</v>
      </c>
      <c r="Z108" s="20">
        <v>6.6746479999999997E-2</v>
      </c>
      <c r="AA108" s="20">
        <v>7.2261499999999992E-2</v>
      </c>
      <c r="AB108" s="20">
        <v>6.6163410000000006E-2</v>
      </c>
      <c r="AC108" s="20">
        <v>6.0710230000000004E-2</v>
      </c>
      <c r="AD108" s="20" t="s">
        <v>136</v>
      </c>
      <c r="AE108" s="20" t="s">
        <v>136</v>
      </c>
      <c r="AF108" s="20" t="s">
        <v>136</v>
      </c>
      <c r="AG108" s="21" t="s">
        <v>400</v>
      </c>
    </row>
    <row r="109" spans="1:33" ht="21.95" customHeight="1" x14ac:dyDescent="0.25">
      <c r="A109" s="9" t="s">
        <v>404</v>
      </c>
      <c r="B109" s="10"/>
      <c r="C109" s="10"/>
      <c r="D109" s="10"/>
      <c r="E109" s="11"/>
      <c r="F109" s="22"/>
      <c r="G109" s="2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1" t="s">
        <v>404</v>
      </c>
    </row>
    <row r="110" spans="1:33" x14ac:dyDescent="0.25">
      <c r="A110" s="15" t="s">
        <v>405</v>
      </c>
      <c r="B110" s="16" t="s">
        <v>406</v>
      </c>
      <c r="C110" s="16" t="s">
        <v>407</v>
      </c>
      <c r="D110" s="16" t="s">
        <v>408</v>
      </c>
      <c r="E110" s="17" t="s">
        <v>60</v>
      </c>
      <c r="F110" s="18">
        <v>41071</v>
      </c>
      <c r="G110" s="19">
        <v>35.1128444</v>
      </c>
      <c r="H110" s="20">
        <v>0.12089802000000001</v>
      </c>
      <c r="I110" s="20">
        <v>-8.5516800000000007E-3</v>
      </c>
      <c r="J110" s="20">
        <v>1.7818590000000002E-2</v>
      </c>
      <c r="K110" s="20">
        <v>7.5705590000000003E-2</v>
      </c>
      <c r="L110" s="20">
        <v>9.0846429999999992E-2</v>
      </c>
      <c r="M110" s="20">
        <v>0.12089802000000001</v>
      </c>
      <c r="N110" s="20">
        <v>0.10883464</v>
      </c>
      <c r="O110" s="20">
        <v>3.1060270000000001E-2</v>
      </c>
      <c r="P110" s="20">
        <v>3.875982E-2</v>
      </c>
      <c r="Q110" s="20">
        <v>4.8274640000000001E-2</v>
      </c>
      <c r="R110" s="20">
        <v>5.1171580000000001E-2</v>
      </c>
      <c r="S110" s="20">
        <v>5.0741729999999999E-2</v>
      </c>
      <c r="T110" s="20">
        <v>5.6522940000000001E-2</v>
      </c>
      <c r="U110" s="20">
        <v>0.12140871</v>
      </c>
      <c r="V110" s="20">
        <v>-7.1999999999999998E-3</v>
      </c>
      <c r="W110" s="20">
        <v>1.8510289999999999E-2</v>
      </c>
      <c r="X110" s="20">
        <v>7.6328279999999998E-2</v>
      </c>
      <c r="Y110" s="20">
        <v>9.1488770000000011E-2</v>
      </c>
      <c r="Z110" s="20">
        <v>0.12140871</v>
      </c>
      <c r="AA110" s="20">
        <v>0.10879689000000001</v>
      </c>
      <c r="AB110" s="20">
        <v>3.1312090000000001E-2</v>
      </c>
      <c r="AC110" s="20">
        <v>3.8997280000000002E-2</v>
      </c>
      <c r="AD110" s="20">
        <v>4.8871989999999997E-2</v>
      </c>
      <c r="AE110" s="20">
        <v>5.1239640000000003E-2</v>
      </c>
      <c r="AF110" s="20">
        <v>5.0926669999999993E-2</v>
      </c>
      <c r="AG110" s="21" t="s">
        <v>405</v>
      </c>
    </row>
    <row r="111" spans="1:33" x14ac:dyDescent="0.25">
      <c r="A111" s="15" t="s">
        <v>409</v>
      </c>
      <c r="B111" s="16" t="s">
        <v>410</v>
      </c>
      <c r="C111" s="16" t="s">
        <v>411</v>
      </c>
      <c r="D111" s="16" t="s">
        <v>412</v>
      </c>
      <c r="E111" s="17" t="s">
        <v>60</v>
      </c>
      <c r="F111" s="18">
        <v>41071</v>
      </c>
      <c r="G111" s="19">
        <v>110.72669539000002</v>
      </c>
      <c r="H111" s="20">
        <v>0.12522079</v>
      </c>
      <c r="I111" s="20">
        <v>-8.1608300000000009E-3</v>
      </c>
      <c r="J111" s="20">
        <v>1.8523999999999999E-2</v>
      </c>
      <c r="K111" s="20">
        <v>7.682514E-2</v>
      </c>
      <c r="L111" s="20">
        <v>9.2235750000000005E-2</v>
      </c>
      <c r="M111" s="20">
        <v>0.12522079</v>
      </c>
      <c r="N111" s="20">
        <v>0.1128826</v>
      </c>
      <c r="O111" s="20">
        <v>3.350268E-2</v>
      </c>
      <c r="P111" s="20">
        <v>4.5836949999999994E-2</v>
      </c>
      <c r="Q111" s="20">
        <v>5.406466E-2</v>
      </c>
      <c r="R111" s="20">
        <v>5.7493299999999997E-2</v>
      </c>
      <c r="S111" s="20">
        <v>6.0413379999999996E-2</v>
      </c>
      <c r="T111" s="20">
        <v>7.4972510000000006E-2</v>
      </c>
      <c r="U111" s="20">
        <v>0.12561765999999999</v>
      </c>
      <c r="V111" s="20">
        <v>-7.1999999999999998E-3</v>
      </c>
      <c r="W111" s="20">
        <v>1.881039E-2</v>
      </c>
      <c r="X111" s="20">
        <v>7.6959879999999994E-2</v>
      </c>
      <c r="Y111" s="20">
        <v>9.2557690000000012E-2</v>
      </c>
      <c r="Z111" s="20">
        <v>0.12561765999999999</v>
      </c>
      <c r="AA111" s="20">
        <v>0.11280267000000001</v>
      </c>
      <c r="AB111" s="20">
        <v>3.381841E-2</v>
      </c>
      <c r="AC111" s="20">
        <v>4.6031449999999995E-2</v>
      </c>
      <c r="AD111" s="20">
        <v>5.4083500000000007E-2</v>
      </c>
      <c r="AE111" s="20">
        <v>5.723396E-2</v>
      </c>
      <c r="AF111" s="20">
        <v>6.0344420000000003E-2</v>
      </c>
      <c r="AG111" s="21" t="s">
        <v>409</v>
      </c>
    </row>
    <row r="112" spans="1:33" x14ac:dyDescent="0.25">
      <c r="A112" s="15" t="s">
        <v>413</v>
      </c>
      <c r="B112" s="16" t="s">
        <v>414</v>
      </c>
      <c r="C112" s="16" t="s">
        <v>415</v>
      </c>
      <c r="D112" s="16" t="s">
        <v>416</v>
      </c>
      <c r="E112" s="17" t="s">
        <v>60</v>
      </c>
      <c r="F112" s="18">
        <v>41071</v>
      </c>
      <c r="G112" s="19">
        <v>170.15621210999998</v>
      </c>
      <c r="H112" s="20">
        <v>0.15029699000000002</v>
      </c>
      <c r="I112" s="20">
        <v>-8.5044400000000003E-3</v>
      </c>
      <c r="J112" s="20">
        <v>2.4235069999999997E-2</v>
      </c>
      <c r="K112" s="20">
        <v>8.5951029999999998E-2</v>
      </c>
      <c r="L112" s="20">
        <v>0.10365425</v>
      </c>
      <c r="M112" s="20">
        <v>0.15029699000000002</v>
      </c>
      <c r="N112" s="20">
        <v>0.13065345</v>
      </c>
      <c r="O112" s="20">
        <v>4.4856470000000002E-2</v>
      </c>
      <c r="P112" s="20">
        <v>6.0638199999999996E-2</v>
      </c>
      <c r="Q112" s="20">
        <v>6.6022280000000003E-2</v>
      </c>
      <c r="R112" s="20">
        <v>6.784142E-2</v>
      </c>
      <c r="S112" s="20">
        <v>6.9117350000000008E-2</v>
      </c>
      <c r="T112" s="20">
        <v>8.4770190000000009E-2</v>
      </c>
      <c r="U112" s="20">
        <v>0.15122823999999999</v>
      </c>
      <c r="V112" s="20">
        <v>-7.3000000000000001E-3</v>
      </c>
      <c r="W112" s="20">
        <v>2.4416520000000001E-2</v>
      </c>
      <c r="X112" s="20">
        <v>8.6162089999999997E-2</v>
      </c>
      <c r="Y112" s="20">
        <v>0.10405333999999999</v>
      </c>
      <c r="Z112" s="20">
        <v>0.15122823999999999</v>
      </c>
      <c r="AA112" s="20">
        <v>0.13072586999999999</v>
      </c>
      <c r="AB112" s="20">
        <v>4.5406880000000004E-2</v>
      </c>
      <c r="AC112" s="20">
        <v>6.1013369999999997E-2</v>
      </c>
      <c r="AD112" s="20">
        <v>6.6211779999999998E-2</v>
      </c>
      <c r="AE112" s="20">
        <v>6.7524479999999998E-2</v>
      </c>
      <c r="AF112" s="20">
        <v>6.9196790000000008E-2</v>
      </c>
      <c r="AG112" s="21" t="s">
        <v>413</v>
      </c>
    </row>
    <row r="113" spans="1:33" x14ac:dyDescent="0.25">
      <c r="A113" s="15" t="s">
        <v>417</v>
      </c>
      <c r="B113" s="16" t="s">
        <v>418</v>
      </c>
      <c r="C113" s="16" t="s">
        <v>419</v>
      </c>
      <c r="D113" s="16" t="s">
        <v>420</v>
      </c>
      <c r="E113" s="17" t="s">
        <v>60</v>
      </c>
      <c r="F113" s="18">
        <v>41071</v>
      </c>
      <c r="G113" s="19">
        <v>192.72428051</v>
      </c>
      <c r="H113" s="20">
        <v>0.17421848000000001</v>
      </c>
      <c r="I113" s="20">
        <v>-8.9847699999999996E-3</v>
      </c>
      <c r="J113" s="20">
        <v>2.9369740000000002E-2</v>
      </c>
      <c r="K113" s="20">
        <v>9.4335679999999991E-2</v>
      </c>
      <c r="L113" s="20">
        <v>0.11432847</v>
      </c>
      <c r="M113" s="20">
        <v>0.17421848000000001</v>
      </c>
      <c r="N113" s="20">
        <v>0.14734940999999999</v>
      </c>
      <c r="O113" s="20">
        <v>5.5050600000000005E-2</v>
      </c>
      <c r="P113" s="20">
        <v>7.4585289999999999E-2</v>
      </c>
      <c r="Q113" s="20">
        <v>7.7527200000000004E-2</v>
      </c>
      <c r="R113" s="20">
        <v>7.7610289999999998E-2</v>
      </c>
      <c r="S113" s="20">
        <v>7.7887940000000003E-2</v>
      </c>
      <c r="T113" s="20">
        <v>9.4053310000000001E-2</v>
      </c>
      <c r="U113" s="20">
        <v>0.17525369999999998</v>
      </c>
      <c r="V113" s="20">
        <v>-7.4000000000000003E-3</v>
      </c>
      <c r="W113" s="20">
        <v>2.9532070000000001E-2</v>
      </c>
      <c r="X113" s="20">
        <v>9.4670989999999997E-2</v>
      </c>
      <c r="Y113" s="20">
        <v>0.11487719</v>
      </c>
      <c r="Z113" s="20">
        <v>0.17525369999999998</v>
      </c>
      <c r="AA113" s="20">
        <v>0.14757429999999999</v>
      </c>
      <c r="AB113" s="20">
        <v>5.606941E-2</v>
      </c>
      <c r="AC113" s="20">
        <v>7.5244560000000002E-2</v>
      </c>
      <c r="AD113" s="20">
        <v>7.7628100000000005E-2</v>
      </c>
      <c r="AE113" s="20">
        <v>7.7181769999999997E-2</v>
      </c>
      <c r="AF113" s="20">
        <v>7.7676740000000008E-2</v>
      </c>
      <c r="AG113" s="21" t="s">
        <v>417</v>
      </c>
    </row>
    <row r="114" spans="1:33" x14ac:dyDescent="0.25">
      <c r="A114" s="15" t="s">
        <v>421</v>
      </c>
      <c r="B114" s="16" t="s">
        <v>422</v>
      </c>
      <c r="C114" s="16" t="s">
        <v>423</v>
      </c>
      <c r="D114" s="16" t="s">
        <v>424</v>
      </c>
      <c r="E114" s="17" t="s">
        <v>60</v>
      </c>
      <c r="F114" s="18">
        <v>41071</v>
      </c>
      <c r="G114" s="19">
        <v>182.18262919</v>
      </c>
      <c r="H114" s="20">
        <v>0.19809528000000001</v>
      </c>
      <c r="I114" s="20">
        <v>-9.2620400000000009E-3</v>
      </c>
      <c r="J114" s="20">
        <v>3.4538099999999995E-2</v>
      </c>
      <c r="K114" s="20">
        <v>0.10290376999999999</v>
      </c>
      <c r="L114" s="20">
        <v>0.12501024999999999</v>
      </c>
      <c r="M114" s="20">
        <v>0.19809528000000001</v>
      </c>
      <c r="N114" s="20">
        <v>0.16414075</v>
      </c>
      <c r="O114" s="20">
        <v>6.562960000000001E-2</v>
      </c>
      <c r="P114" s="20">
        <v>8.8759539999999998E-2</v>
      </c>
      <c r="Q114" s="20">
        <v>8.8612699999999989E-2</v>
      </c>
      <c r="R114" s="20">
        <v>8.7085480000000007E-2</v>
      </c>
      <c r="S114" s="20">
        <v>8.6373289999999991E-2</v>
      </c>
      <c r="T114" s="20">
        <v>0.10315675000000001</v>
      </c>
      <c r="U114" s="20">
        <v>0.19923491999999998</v>
      </c>
      <c r="V114" s="20">
        <v>-7.6E-3</v>
      </c>
      <c r="W114" s="20">
        <v>3.4554130000000002E-2</v>
      </c>
      <c r="X114" s="20">
        <v>0.10311647</v>
      </c>
      <c r="Y114" s="20">
        <v>0.1255656</v>
      </c>
      <c r="Z114" s="20">
        <v>0.19923491999999998</v>
      </c>
      <c r="AA114" s="20">
        <v>0.16437065000000001</v>
      </c>
      <c r="AB114" s="20">
        <v>6.6422319999999993E-2</v>
      </c>
      <c r="AC114" s="20">
        <v>8.9101139999999995E-2</v>
      </c>
      <c r="AD114" s="20">
        <v>8.875951E-2</v>
      </c>
      <c r="AE114" s="20">
        <v>8.6670850000000008E-2</v>
      </c>
      <c r="AF114" s="20">
        <v>8.6258370000000001E-2</v>
      </c>
      <c r="AG114" s="21" t="s">
        <v>421</v>
      </c>
    </row>
    <row r="115" spans="1:33" x14ac:dyDescent="0.25">
      <c r="A115" s="15" t="s">
        <v>425</v>
      </c>
      <c r="B115" s="16" t="s">
        <v>426</v>
      </c>
      <c r="C115" s="16" t="s">
        <v>427</v>
      </c>
      <c r="D115" s="16" t="s">
        <v>428</v>
      </c>
      <c r="E115" s="17" t="s">
        <v>60</v>
      </c>
      <c r="F115" s="18">
        <v>41071</v>
      </c>
      <c r="G115" s="19">
        <v>171.52724788999998</v>
      </c>
      <c r="H115" s="20">
        <v>0.22198646</v>
      </c>
      <c r="I115" s="20">
        <v>-9.8122299999999999E-3</v>
      </c>
      <c r="J115" s="20">
        <v>3.9354479999999997E-2</v>
      </c>
      <c r="K115" s="20">
        <v>0.11128951000000001</v>
      </c>
      <c r="L115" s="20">
        <v>0.13569033</v>
      </c>
      <c r="M115" s="20">
        <v>0.22198646</v>
      </c>
      <c r="N115" s="20">
        <v>0.18111869</v>
      </c>
      <c r="O115" s="20">
        <v>7.5073410000000007E-2</v>
      </c>
      <c r="P115" s="20">
        <v>0.10106881</v>
      </c>
      <c r="Q115" s="20">
        <v>9.8466789999999998E-2</v>
      </c>
      <c r="R115" s="20">
        <v>9.5300550000000012E-2</v>
      </c>
      <c r="S115" s="20">
        <v>9.4127329999999995E-2</v>
      </c>
      <c r="T115" s="20">
        <v>0.11156068</v>
      </c>
      <c r="U115" s="20">
        <v>0.22337439000000001</v>
      </c>
      <c r="V115" s="20">
        <v>-7.9000000000000008E-3</v>
      </c>
      <c r="W115" s="20">
        <v>3.9377530000000001E-2</v>
      </c>
      <c r="X115" s="20">
        <v>0.11171204</v>
      </c>
      <c r="Y115" s="20">
        <v>0.13620714</v>
      </c>
      <c r="Z115" s="20">
        <v>0.22337439000000001</v>
      </c>
      <c r="AA115" s="20">
        <v>0.18139950999999999</v>
      </c>
      <c r="AB115" s="20">
        <v>7.6665029999999995E-2</v>
      </c>
      <c r="AC115" s="20">
        <v>0.10211371</v>
      </c>
      <c r="AD115" s="20">
        <v>9.9323309999999998E-2</v>
      </c>
      <c r="AE115" s="20">
        <v>9.5503339999999992E-2</v>
      </c>
      <c r="AF115" s="20">
        <v>9.4036179999999997E-2</v>
      </c>
      <c r="AG115" s="21" t="s">
        <v>425</v>
      </c>
    </row>
    <row r="116" spans="1:33" x14ac:dyDescent="0.25">
      <c r="A116" s="15" t="s">
        <v>429</v>
      </c>
      <c r="B116" s="16" t="s">
        <v>430</v>
      </c>
      <c r="C116" s="16" t="s">
        <v>431</v>
      </c>
      <c r="D116" s="16" t="s">
        <v>432</v>
      </c>
      <c r="E116" s="17" t="s">
        <v>60</v>
      </c>
      <c r="F116" s="18">
        <v>41444</v>
      </c>
      <c r="G116" s="19">
        <v>147.34988120999998</v>
      </c>
      <c r="H116" s="20">
        <v>0.24055917000000002</v>
      </c>
      <c r="I116" s="20">
        <v>-1.025584E-2</v>
      </c>
      <c r="J116" s="20">
        <v>4.3189119999999998E-2</v>
      </c>
      <c r="K116" s="20">
        <v>0.11816788</v>
      </c>
      <c r="L116" s="20">
        <v>0.14419743000000002</v>
      </c>
      <c r="M116" s="20">
        <v>0.24055917000000002</v>
      </c>
      <c r="N116" s="20">
        <v>0.19420618000000001</v>
      </c>
      <c r="O116" s="20">
        <v>8.3463480000000007E-2</v>
      </c>
      <c r="P116" s="20">
        <v>0.11051945000000001</v>
      </c>
      <c r="Q116" s="20">
        <v>0.10642765999999999</v>
      </c>
      <c r="R116" s="20">
        <v>0.10163606</v>
      </c>
      <c r="S116" s="20">
        <v>9.8666920000000005E-2</v>
      </c>
      <c r="T116" s="20">
        <v>0.11127737</v>
      </c>
      <c r="U116" s="20">
        <v>0.24224266</v>
      </c>
      <c r="V116" s="20">
        <v>-8.3000000000000001E-3</v>
      </c>
      <c r="W116" s="20">
        <v>4.2990680000000003E-2</v>
      </c>
      <c r="X116" s="20">
        <v>0.11850391</v>
      </c>
      <c r="Y116" s="20">
        <v>0.14469801000000002</v>
      </c>
      <c r="Z116" s="20">
        <v>0.24224266</v>
      </c>
      <c r="AA116" s="20">
        <v>0.19464165999999999</v>
      </c>
      <c r="AB116" s="20">
        <v>8.4511639999999999E-2</v>
      </c>
      <c r="AC116" s="20">
        <v>0.11124186999999999</v>
      </c>
      <c r="AD116" s="20">
        <v>0.10682508</v>
      </c>
      <c r="AE116" s="20">
        <v>0.10159710000000001</v>
      </c>
      <c r="AF116" s="20">
        <v>9.9063680000000001E-2</v>
      </c>
      <c r="AG116" s="21" t="s">
        <v>429</v>
      </c>
    </row>
    <row r="117" spans="1:33" x14ac:dyDescent="0.25">
      <c r="A117" s="15" t="s">
        <v>433</v>
      </c>
      <c r="B117" s="16" t="s">
        <v>434</v>
      </c>
      <c r="C117" s="16" t="s">
        <v>435</v>
      </c>
      <c r="D117" s="16" t="s">
        <v>436</v>
      </c>
      <c r="E117" s="17" t="s">
        <v>60</v>
      </c>
      <c r="F117" s="18">
        <v>42746</v>
      </c>
      <c r="G117" s="19">
        <v>99.155197549999997</v>
      </c>
      <c r="H117" s="20">
        <v>0.25010516999999999</v>
      </c>
      <c r="I117" s="20">
        <v>-1.0588E-2</v>
      </c>
      <c r="J117" s="20">
        <v>4.4792909999999998E-2</v>
      </c>
      <c r="K117" s="20">
        <v>0.12152212999999999</v>
      </c>
      <c r="L117" s="20">
        <v>0.14851841999999998</v>
      </c>
      <c r="M117" s="20">
        <v>0.25010516999999999</v>
      </c>
      <c r="N117" s="20">
        <v>0.20074826000000001</v>
      </c>
      <c r="O117" s="20">
        <v>8.7441720000000001E-2</v>
      </c>
      <c r="P117" s="20">
        <v>0.11410992</v>
      </c>
      <c r="Q117" s="20">
        <v>0.10929219</v>
      </c>
      <c r="R117" s="20">
        <v>0.10379825000000001</v>
      </c>
      <c r="S117" s="20" t="s">
        <v>136</v>
      </c>
      <c r="T117" s="20">
        <v>0.10525033</v>
      </c>
      <c r="U117" s="20">
        <v>0.25176702000000001</v>
      </c>
      <c r="V117" s="20">
        <v>-8.5000000000000006E-3</v>
      </c>
      <c r="W117" s="20">
        <v>4.4898210000000001E-2</v>
      </c>
      <c r="X117" s="20">
        <v>0.12207274999999999</v>
      </c>
      <c r="Y117" s="20">
        <v>0.1493515</v>
      </c>
      <c r="Z117" s="20">
        <v>0.25176702000000001</v>
      </c>
      <c r="AA117" s="20">
        <v>0.20101752000000001</v>
      </c>
      <c r="AB117" s="20">
        <v>8.8299599999999992E-2</v>
      </c>
      <c r="AC117" s="20">
        <v>0.11471076999999999</v>
      </c>
      <c r="AD117" s="20">
        <v>0.10973353</v>
      </c>
      <c r="AE117" s="20">
        <v>0.10374719</v>
      </c>
      <c r="AF117" s="20" t="s">
        <v>136</v>
      </c>
      <c r="AG117" s="21" t="s">
        <v>433</v>
      </c>
    </row>
    <row r="118" spans="1:33" x14ac:dyDescent="0.25">
      <c r="A118" s="15" t="s">
        <v>437</v>
      </c>
      <c r="B118" s="16" t="s">
        <v>438</v>
      </c>
      <c r="C118" s="16" t="s">
        <v>439</v>
      </c>
      <c r="D118" s="16" t="s">
        <v>440</v>
      </c>
      <c r="E118" s="17" t="s">
        <v>60</v>
      </c>
      <c r="F118" s="18">
        <v>43805</v>
      </c>
      <c r="G118" s="19">
        <v>47.758622929999994</v>
      </c>
      <c r="H118" s="20">
        <v>0.24988336</v>
      </c>
      <c r="I118" s="20">
        <v>-1.035604E-2</v>
      </c>
      <c r="J118" s="20">
        <v>4.5201609999999996E-2</v>
      </c>
      <c r="K118" s="20">
        <v>0.12146563</v>
      </c>
      <c r="L118" s="20">
        <v>0.14850085999999998</v>
      </c>
      <c r="M118" s="20">
        <v>0.24988336</v>
      </c>
      <c r="N118" s="20">
        <v>0.20035367000000001</v>
      </c>
      <c r="O118" s="20">
        <v>8.7678390000000009E-2</v>
      </c>
      <c r="P118" s="20">
        <v>0.11381408999999999</v>
      </c>
      <c r="Q118" s="20">
        <v>0.10949563</v>
      </c>
      <c r="R118" s="20" t="s">
        <v>136</v>
      </c>
      <c r="S118" s="20" t="s">
        <v>136</v>
      </c>
      <c r="T118" s="20">
        <v>0.11016752</v>
      </c>
      <c r="U118" s="20">
        <v>0.25213446</v>
      </c>
      <c r="V118" s="20">
        <v>-8.3999999999999995E-3</v>
      </c>
      <c r="W118" s="20">
        <v>4.5103289999999997E-2</v>
      </c>
      <c r="X118" s="20">
        <v>0.12240212</v>
      </c>
      <c r="Y118" s="20">
        <v>0.14968887</v>
      </c>
      <c r="Z118" s="20">
        <v>0.25213446</v>
      </c>
      <c r="AA118" s="20">
        <v>0.20119378000000002</v>
      </c>
      <c r="AB118" s="20">
        <v>8.8406079999999998E-2</v>
      </c>
      <c r="AC118" s="20">
        <v>0.11479257000000001</v>
      </c>
      <c r="AD118" s="20">
        <v>0.10984165000000001</v>
      </c>
      <c r="AE118" s="20">
        <v>0.103726</v>
      </c>
      <c r="AF118" s="20">
        <v>7.1526439999999997E-2</v>
      </c>
      <c r="AG118" s="21" t="s">
        <v>437</v>
      </c>
    </row>
    <row r="119" spans="1:33" x14ac:dyDescent="0.25">
      <c r="A119" s="15" t="s">
        <v>441</v>
      </c>
      <c r="B119" s="16" t="s">
        <v>442</v>
      </c>
      <c r="C119" s="16" t="s">
        <v>443</v>
      </c>
      <c r="D119" s="16" t="s">
        <v>444</v>
      </c>
      <c r="E119" s="17" t="s">
        <v>60</v>
      </c>
      <c r="F119" s="18">
        <v>44845</v>
      </c>
      <c r="G119" s="19">
        <v>6.4752131700000009</v>
      </c>
      <c r="H119" s="20">
        <v>0.24946942</v>
      </c>
      <c r="I119" s="20">
        <v>-1.0533140000000002E-2</v>
      </c>
      <c r="J119" s="20">
        <v>4.4941839999999997E-2</v>
      </c>
      <c r="K119" s="20">
        <v>0.12133152000000001</v>
      </c>
      <c r="L119" s="20">
        <v>0.14888498</v>
      </c>
      <c r="M119" s="20">
        <v>0.24946942</v>
      </c>
      <c r="N119" s="20">
        <v>0.20098690999999999</v>
      </c>
      <c r="O119" s="20">
        <v>8.8349419999999998E-2</v>
      </c>
      <c r="P119" s="20" t="s">
        <v>136</v>
      </c>
      <c r="Q119" s="20" t="s">
        <v>136</v>
      </c>
      <c r="R119" s="20" t="s">
        <v>136</v>
      </c>
      <c r="S119" s="20" t="s">
        <v>136</v>
      </c>
      <c r="T119" s="20">
        <v>0.19539860000000001</v>
      </c>
      <c r="U119" s="20">
        <v>0.25213446</v>
      </c>
      <c r="V119" s="20">
        <v>-8.3999999999999995E-3</v>
      </c>
      <c r="W119" s="20">
        <v>4.5103289999999997E-2</v>
      </c>
      <c r="X119" s="20">
        <v>0.12240212</v>
      </c>
      <c r="Y119" s="20">
        <v>0.14968887</v>
      </c>
      <c r="Z119" s="20">
        <v>0.25213446</v>
      </c>
      <c r="AA119" s="20">
        <v>0.20125299999999999</v>
      </c>
      <c r="AB119" s="20">
        <v>8.837151E-2</v>
      </c>
      <c r="AC119" s="20" t="s">
        <v>136</v>
      </c>
      <c r="AD119" s="20" t="s">
        <v>136</v>
      </c>
      <c r="AE119" s="20" t="s">
        <v>136</v>
      </c>
      <c r="AF119" s="20" t="s">
        <v>136</v>
      </c>
      <c r="AG119" s="21" t="s">
        <v>441</v>
      </c>
    </row>
    <row r="120" spans="1:33" ht="21.95" customHeight="1" x14ac:dyDescent="0.25">
      <c r="A120" s="9" t="s">
        <v>445</v>
      </c>
      <c r="B120" s="10"/>
      <c r="C120" s="10"/>
      <c r="D120" s="10"/>
      <c r="E120" s="11"/>
      <c r="F120" s="22"/>
      <c r="G120" s="2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1" t="s">
        <v>445</v>
      </c>
    </row>
    <row r="121" spans="1:33" x14ac:dyDescent="0.25">
      <c r="A121" s="15" t="s">
        <v>446</v>
      </c>
      <c r="B121" s="16" t="s">
        <v>447</v>
      </c>
      <c r="C121" s="16" t="s">
        <v>448</v>
      </c>
      <c r="D121" s="16" t="s">
        <v>449</v>
      </c>
      <c r="E121" s="17" t="s">
        <v>135</v>
      </c>
      <c r="F121" s="18">
        <v>42556</v>
      </c>
      <c r="G121" s="19">
        <v>2.13881831</v>
      </c>
      <c r="H121" s="20">
        <v>7.8078950000000008E-2</v>
      </c>
      <c r="I121" s="20">
        <v>-4.5020599999999996E-3</v>
      </c>
      <c r="J121" s="20">
        <v>3.45094E-3</v>
      </c>
      <c r="K121" s="20">
        <v>4.2444499999999996E-2</v>
      </c>
      <c r="L121" s="20">
        <v>5.788741E-2</v>
      </c>
      <c r="M121" s="20">
        <v>7.8078950000000008E-2</v>
      </c>
      <c r="N121" s="20">
        <v>7.5340009999999999E-2</v>
      </c>
      <c r="O121" s="20">
        <v>2.0441600000000001E-2</v>
      </c>
      <c r="P121" s="20">
        <v>2.26927E-2</v>
      </c>
      <c r="Q121" s="20">
        <v>3.3862360000000001E-2</v>
      </c>
      <c r="R121" s="20">
        <v>3.6251829999999999E-2</v>
      </c>
      <c r="S121" s="20">
        <v>3.8951680000000002E-2</v>
      </c>
      <c r="T121" s="20">
        <v>3.8270329999999998E-2</v>
      </c>
      <c r="U121" s="20">
        <v>7.3780270000000009E-2</v>
      </c>
      <c r="V121" s="20">
        <v>-5.3879999999999996E-3</v>
      </c>
      <c r="W121" s="20">
        <v>4.2587500000000004E-3</v>
      </c>
      <c r="X121" s="20">
        <v>4.5827640000000003E-2</v>
      </c>
      <c r="Y121" s="20">
        <v>5.6661000000000003E-2</v>
      </c>
      <c r="Z121" s="20">
        <v>7.3780270000000009E-2</v>
      </c>
      <c r="AA121" s="20">
        <v>7.4657390000000004E-2</v>
      </c>
      <c r="AB121" s="20">
        <v>1.8702049999999998E-2</v>
      </c>
      <c r="AC121" s="20">
        <v>2.1286340000000001E-2</v>
      </c>
      <c r="AD121" s="20">
        <v>3.1993500000000001E-2</v>
      </c>
      <c r="AE121" s="20">
        <v>3.420144E-2</v>
      </c>
      <c r="AF121" s="20">
        <v>3.3751790000000004E-2</v>
      </c>
      <c r="AG121" s="21" t="s">
        <v>446</v>
      </c>
    </row>
    <row r="122" spans="1:33" x14ac:dyDescent="0.25">
      <c r="A122" s="15" t="s">
        <v>450</v>
      </c>
      <c r="B122" s="16" t="s">
        <v>451</v>
      </c>
      <c r="C122" s="16" t="s">
        <v>452</v>
      </c>
      <c r="D122" s="16" t="s">
        <v>453</v>
      </c>
      <c r="E122" s="17" t="s">
        <v>135</v>
      </c>
      <c r="F122" s="18">
        <v>42556</v>
      </c>
      <c r="G122" s="19">
        <v>8.6285987100000003</v>
      </c>
      <c r="H122" s="20">
        <v>0.11592452</v>
      </c>
      <c r="I122" s="20">
        <v>-6.9347999999999996E-3</v>
      </c>
      <c r="J122" s="20">
        <v>9.615209999999999E-3</v>
      </c>
      <c r="K122" s="20">
        <v>5.7100430000000001E-2</v>
      </c>
      <c r="L122" s="20">
        <v>7.6809619999999995E-2</v>
      </c>
      <c r="M122" s="20">
        <v>0.11592452</v>
      </c>
      <c r="N122" s="20">
        <v>0.10737139000000001</v>
      </c>
      <c r="O122" s="20">
        <v>2.9420829999999999E-2</v>
      </c>
      <c r="P122" s="20">
        <v>4.0592009999999998E-2</v>
      </c>
      <c r="Q122" s="20">
        <v>5.5971239999999998E-2</v>
      </c>
      <c r="R122" s="20">
        <v>5.7799319999999994E-2</v>
      </c>
      <c r="S122" s="20">
        <v>6.3324909999999998E-2</v>
      </c>
      <c r="T122" s="20">
        <v>6.5138829999999995E-2</v>
      </c>
      <c r="U122" s="20">
        <v>0.10681768999999999</v>
      </c>
      <c r="V122" s="20">
        <v>-7.7200000000000003E-3</v>
      </c>
      <c r="W122" s="20">
        <v>9.5945100000000005E-3</v>
      </c>
      <c r="X122" s="20">
        <v>6.1804819999999996E-2</v>
      </c>
      <c r="Y122" s="20">
        <v>7.4206560000000005E-2</v>
      </c>
      <c r="Z122" s="20">
        <v>0.10681768999999999</v>
      </c>
      <c r="AA122" s="20">
        <v>0.10380280000000001</v>
      </c>
      <c r="AB122" s="20">
        <v>2.7121300000000001E-2</v>
      </c>
      <c r="AC122" s="20">
        <v>3.7759010000000003E-2</v>
      </c>
      <c r="AD122" s="20">
        <v>5.0202220000000006E-2</v>
      </c>
      <c r="AE122" s="20">
        <v>5.3031889999999998E-2</v>
      </c>
      <c r="AF122" s="20">
        <v>5.7604599999999999E-2</v>
      </c>
      <c r="AG122" s="21" t="s">
        <v>450</v>
      </c>
    </row>
    <row r="123" spans="1:33" x14ac:dyDescent="0.25">
      <c r="A123" s="15" t="s">
        <v>454</v>
      </c>
      <c r="B123" s="16" t="s">
        <v>455</v>
      </c>
      <c r="C123" s="16" t="s">
        <v>456</v>
      </c>
      <c r="D123" s="16" t="s">
        <v>457</v>
      </c>
      <c r="E123" s="17" t="s">
        <v>135</v>
      </c>
      <c r="F123" s="18">
        <v>42556</v>
      </c>
      <c r="G123" s="19">
        <v>45.191105520000001</v>
      </c>
      <c r="H123" s="20">
        <v>0.14024841999999998</v>
      </c>
      <c r="I123" s="20">
        <v>-7.19734E-3</v>
      </c>
      <c r="J123" s="20">
        <v>1.4277709999999999E-2</v>
      </c>
      <c r="K123" s="20">
        <v>6.468757E-2</v>
      </c>
      <c r="L123" s="20">
        <v>8.7646770000000013E-2</v>
      </c>
      <c r="M123" s="20">
        <v>0.14024841999999998</v>
      </c>
      <c r="N123" s="20">
        <v>0.12687554000000001</v>
      </c>
      <c r="O123" s="20">
        <v>3.9964970000000002E-2</v>
      </c>
      <c r="P123" s="20">
        <v>5.3323549999999997E-2</v>
      </c>
      <c r="Q123" s="20">
        <v>6.8350090000000002E-2</v>
      </c>
      <c r="R123" s="20">
        <v>6.8185269999999992E-2</v>
      </c>
      <c r="S123" s="20">
        <v>7.1659130000000001E-2</v>
      </c>
      <c r="T123" s="20">
        <v>7.4977189999999999E-2</v>
      </c>
      <c r="U123" s="20">
        <v>0.12923757</v>
      </c>
      <c r="V123" s="20">
        <v>-7.8180000000000003E-3</v>
      </c>
      <c r="W123" s="20">
        <v>1.4097749999999999E-2</v>
      </c>
      <c r="X123" s="20">
        <v>7.0479159999999999E-2</v>
      </c>
      <c r="Y123" s="20">
        <v>8.4986239999999991E-2</v>
      </c>
      <c r="Z123" s="20">
        <v>0.12923757</v>
      </c>
      <c r="AA123" s="20">
        <v>0.12161161999999999</v>
      </c>
      <c r="AB123" s="20">
        <v>3.6855449999999998E-2</v>
      </c>
      <c r="AC123" s="20">
        <v>4.9547980000000005E-2</v>
      </c>
      <c r="AD123" s="20">
        <v>6.0900080000000002E-2</v>
      </c>
      <c r="AE123" s="20">
        <v>6.2067750000000005E-2</v>
      </c>
      <c r="AF123" s="20">
        <v>6.5051100000000001E-2</v>
      </c>
      <c r="AG123" s="21" t="s">
        <v>454</v>
      </c>
    </row>
    <row r="124" spans="1:33" x14ac:dyDescent="0.25">
      <c r="A124" s="15" t="s">
        <v>458</v>
      </c>
      <c r="B124" s="16" t="s">
        <v>459</v>
      </c>
      <c r="C124" s="16" t="s">
        <v>460</v>
      </c>
      <c r="D124" s="16" t="s">
        <v>461</v>
      </c>
      <c r="E124" s="17" t="s">
        <v>135</v>
      </c>
      <c r="F124" s="18">
        <v>42556</v>
      </c>
      <c r="G124" s="19">
        <v>75.777540239999993</v>
      </c>
      <c r="H124" s="20">
        <v>0.16191527</v>
      </c>
      <c r="I124" s="20">
        <v>-7.4395800000000003E-3</v>
      </c>
      <c r="J124" s="20">
        <v>1.8173539999999998E-2</v>
      </c>
      <c r="K124" s="20">
        <v>7.1610449999999992E-2</v>
      </c>
      <c r="L124" s="20">
        <v>9.7107550000000001E-2</v>
      </c>
      <c r="M124" s="20">
        <v>0.16191527</v>
      </c>
      <c r="N124" s="20">
        <v>0.14483454000000001</v>
      </c>
      <c r="O124" s="20">
        <v>5.0633619999999997E-2</v>
      </c>
      <c r="P124" s="20">
        <v>6.5692169999999994E-2</v>
      </c>
      <c r="Q124" s="20">
        <v>7.9625470000000004E-2</v>
      </c>
      <c r="R124" s="20">
        <v>7.7093030000000007E-2</v>
      </c>
      <c r="S124" s="20">
        <v>7.949415E-2</v>
      </c>
      <c r="T124" s="20">
        <v>8.4499920000000006E-2</v>
      </c>
      <c r="U124" s="20">
        <v>0.14964907999999999</v>
      </c>
      <c r="V124" s="20">
        <v>-7.9410000000000001E-3</v>
      </c>
      <c r="W124" s="20">
        <v>1.7871370000000001E-2</v>
      </c>
      <c r="X124" s="20">
        <v>7.8064060000000005E-2</v>
      </c>
      <c r="Y124" s="20">
        <v>9.4315490000000002E-2</v>
      </c>
      <c r="Z124" s="20">
        <v>0.14964907999999999</v>
      </c>
      <c r="AA124" s="20">
        <v>0.13823198</v>
      </c>
      <c r="AB124" s="20">
        <v>4.7440879999999998E-2</v>
      </c>
      <c r="AC124" s="20">
        <v>6.183905E-2</v>
      </c>
      <c r="AD124" s="20">
        <v>7.120609E-2</v>
      </c>
      <c r="AE124" s="20">
        <v>7.0263779999999998E-2</v>
      </c>
      <c r="AF124" s="20">
        <v>7.1668750000000003E-2</v>
      </c>
      <c r="AG124" s="21" t="s">
        <v>458</v>
      </c>
    </row>
    <row r="125" spans="1:33" x14ac:dyDescent="0.25">
      <c r="A125" s="15" t="s">
        <v>462</v>
      </c>
      <c r="B125" s="16" t="s">
        <v>463</v>
      </c>
      <c r="C125" s="16" t="s">
        <v>464</v>
      </c>
      <c r="D125" s="16" t="s">
        <v>465</v>
      </c>
      <c r="E125" s="17" t="s">
        <v>135</v>
      </c>
      <c r="F125" s="18">
        <v>42556</v>
      </c>
      <c r="G125" s="19">
        <v>89.64853841</v>
      </c>
      <c r="H125" s="20">
        <v>0.17903597999999998</v>
      </c>
      <c r="I125" s="20">
        <v>-7.3133599999999997E-3</v>
      </c>
      <c r="J125" s="20">
        <v>2.1288189999999999E-2</v>
      </c>
      <c r="K125" s="20">
        <v>7.6813560000000003E-2</v>
      </c>
      <c r="L125" s="20">
        <v>0.10450721</v>
      </c>
      <c r="M125" s="20">
        <v>0.17903597999999998</v>
      </c>
      <c r="N125" s="20">
        <v>0.1583994</v>
      </c>
      <c r="O125" s="20">
        <v>5.901414E-2</v>
      </c>
      <c r="P125" s="20">
        <v>7.6174099999999995E-2</v>
      </c>
      <c r="Q125" s="20">
        <v>8.9256239999999987E-2</v>
      </c>
      <c r="R125" s="20">
        <v>8.4701590000000007E-2</v>
      </c>
      <c r="S125" s="20">
        <v>8.7851850000000009E-2</v>
      </c>
      <c r="T125" s="20">
        <v>9.4719499999999998E-2</v>
      </c>
      <c r="U125" s="20">
        <v>0.16556914</v>
      </c>
      <c r="V125" s="20">
        <v>-7.7410000000000005E-3</v>
      </c>
      <c r="W125" s="20">
        <v>2.0981879999999998E-2</v>
      </c>
      <c r="X125" s="20">
        <v>8.3806600000000009E-2</v>
      </c>
      <c r="Y125" s="20">
        <v>0.10153558</v>
      </c>
      <c r="Z125" s="20">
        <v>0.16556914</v>
      </c>
      <c r="AA125" s="20">
        <v>0.15054134</v>
      </c>
      <c r="AB125" s="20">
        <v>5.5517370000000003E-2</v>
      </c>
      <c r="AC125" s="20">
        <v>7.1949639999999995E-2</v>
      </c>
      <c r="AD125" s="20">
        <v>7.9427890000000001E-2</v>
      </c>
      <c r="AE125" s="20">
        <v>7.724963E-2</v>
      </c>
      <c r="AF125" s="20">
        <v>7.9642049999999992E-2</v>
      </c>
      <c r="AG125" s="21" t="s">
        <v>462</v>
      </c>
    </row>
    <row r="126" spans="1:33" x14ac:dyDescent="0.25">
      <c r="A126" s="15" t="s">
        <v>466</v>
      </c>
      <c r="B126" s="16" t="s">
        <v>467</v>
      </c>
      <c r="C126" s="16" t="s">
        <v>468</v>
      </c>
      <c r="D126" s="16" t="s">
        <v>469</v>
      </c>
      <c r="E126" s="17" t="s">
        <v>135</v>
      </c>
      <c r="F126" s="18">
        <v>42556</v>
      </c>
      <c r="G126" s="19">
        <v>96.077837680000002</v>
      </c>
      <c r="H126" s="20">
        <v>0.20575916</v>
      </c>
      <c r="I126" s="20">
        <v>-7.2498099999999998E-3</v>
      </c>
      <c r="J126" s="20">
        <v>2.6109919999999998E-2</v>
      </c>
      <c r="K126" s="20">
        <v>8.3627190000000004E-2</v>
      </c>
      <c r="L126" s="20">
        <v>0.11543067000000001</v>
      </c>
      <c r="M126" s="20">
        <v>0.20575916</v>
      </c>
      <c r="N126" s="20">
        <v>0.17938580999999998</v>
      </c>
      <c r="O126" s="20">
        <v>7.2487450000000009E-2</v>
      </c>
      <c r="P126" s="20">
        <v>9.3995840000000011E-2</v>
      </c>
      <c r="Q126" s="20">
        <v>0.10586079</v>
      </c>
      <c r="R126" s="20">
        <v>9.802132999999999E-2</v>
      </c>
      <c r="S126" s="20">
        <v>9.7880719999999991E-2</v>
      </c>
      <c r="T126" s="20">
        <v>0.10681847</v>
      </c>
      <c r="U126" s="20">
        <v>0.19024748</v>
      </c>
      <c r="V126" s="20">
        <v>-7.4180000000000001E-3</v>
      </c>
      <c r="W126" s="20">
        <v>2.5677200000000001E-2</v>
      </c>
      <c r="X126" s="20">
        <v>9.1826959999999999E-2</v>
      </c>
      <c r="Y126" s="20">
        <v>0.11247793</v>
      </c>
      <c r="Z126" s="20">
        <v>0.19024748</v>
      </c>
      <c r="AA126" s="20">
        <v>0.16981902999999998</v>
      </c>
      <c r="AB126" s="20">
        <v>6.8606139999999996E-2</v>
      </c>
      <c r="AC126" s="20">
        <v>8.9283870000000001E-2</v>
      </c>
      <c r="AD126" s="20">
        <v>9.4283549999999994E-2</v>
      </c>
      <c r="AE126" s="20">
        <v>8.8997300000000001E-2</v>
      </c>
      <c r="AF126" s="20">
        <v>8.8254680000000002E-2</v>
      </c>
      <c r="AG126" s="21" t="s">
        <v>466</v>
      </c>
    </row>
    <row r="127" spans="1:33" x14ac:dyDescent="0.25">
      <c r="A127" s="15" t="s">
        <v>470</v>
      </c>
      <c r="B127" s="16" t="s">
        <v>471</v>
      </c>
      <c r="C127" s="16" t="s">
        <v>472</v>
      </c>
      <c r="D127" s="16" t="s">
        <v>473</v>
      </c>
      <c r="E127" s="17" t="s">
        <v>135</v>
      </c>
      <c r="F127" s="18">
        <v>42556</v>
      </c>
      <c r="G127" s="19">
        <v>79.215834959999995</v>
      </c>
      <c r="H127" s="20">
        <v>0.23156352999999999</v>
      </c>
      <c r="I127" s="20">
        <v>-6.8659899999999998E-3</v>
      </c>
      <c r="J127" s="20">
        <v>3.1722279999999999E-2</v>
      </c>
      <c r="K127" s="20">
        <v>9.1152280000000002E-2</v>
      </c>
      <c r="L127" s="20">
        <v>0.1266659</v>
      </c>
      <c r="M127" s="20">
        <v>0.23156352999999999</v>
      </c>
      <c r="N127" s="20">
        <v>0.19681896999999998</v>
      </c>
      <c r="O127" s="20">
        <v>8.3745680000000003E-2</v>
      </c>
      <c r="P127" s="20">
        <v>0.10399870999999999</v>
      </c>
      <c r="Q127" s="20">
        <v>0.11421624</v>
      </c>
      <c r="R127" s="20">
        <v>0.1035505</v>
      </c>
      <c r="S127" s="20">
        <v>0.10151547000000001</v>
      </c>
      <c r="T127" s="20">
        <v>0.11122607000000001</v>
      </c>
      <c r="U127" s="20">
        <v>0.21527719999999997</v>
      </c>
      <c r="V127" s="20">
        <v>-6.9969999999999997E-3</v>
      </c>
      <c r="W127" s="20">
        <v>3.1319859999999998E-2</v>
      </c>
      <c r="X127" s="20">
        <v>0.10115524000000001</v>
      </c>
      <c r="Y127" s="20">
        <v>0.12476622000000001</v>
      </c>
      <c r="Z127" s="20">
        <v>0.21527719999999997</v>
      </c>
      <c r="AA127" s="20">
        <v>0.18654980999999998</v>
      </c>
      <c r="AB127" s="20">
        <v>7.9546469999999994E-2</v>
      </c>
      <c r="AC127" s="20">
        <v>9.8853899999999995E-2</v>
      </c>
      <c r="AD127" s="20">
        <v>0.10218569999999999</v>
      </c>
      <c r="AE127" s="20">
        <v>9.4608650000000002E-2</v>
      </c>
      <c r="AF127" s="20">
        <v>9.1890959999999994E-2</v>
      </c>
      <c r="AG127" s="21" t="s">
        <v>470</v>
      </c>
    </row>
    <row r="128" spans="1:33" x14ac:dyDescent="0.25">
      <c r="A128" s="15" t="s">
        <v>474</v>
      </c>
      <c r="B128" s="16" t="s">
        <v>475</v>
      </c>
      <c r="C128" s="16" t="s">
        <v>476</v>
      </c>
      <c r="D128" s="16" t="s">
        <v>477</v>
      </c>
      <c r="E128" s="17" t="s">
        <v>135</v>
      </c>
      <c r="F128" s="18">
        <v>42556</v>
      </c>
      <c r="G128" s="19">
        <v>59.352451120000005</v>
      </c>
      <c r="H128" s="20">
        <v>0.23135259000000002</v>
      </c>
      <c r="I128" s="20">
        <v>-6.9426600000000007E-3</v>
      </c>
      <c r="J128" s="20">
        <v>3.1672100000000002E-2</v>
      </c>
      <c r="K128" s="20">
        <v>9.1186500000000004E-2</v>
      </c>
      <c r="L128" s="20">
        <v>0.12665502000000001</v>
      </c>
      <c r="M128" s="20">
        <v>0.23135259000000002</v>
      </c>
      <c r="N128" s="20">
        <v>0.19674588000000001</v>
      </c>
      <c r="O128" s="20">
        <v>8.354549E-2</v>
      </c>
      <c r="P128" s="20">
        <v>0.10373614</v>
      </c>
      <c r="Q128" s="20">
        <v>0.11383697</v>
      </c>
      <c r="R128" s="20">
        <v>0.10327700999999999</v>
      </c>
      <c r="S128" s="20">
        <v>0.10118655999999999</v>
      </c>
      <c r="T128" s="20">
        <v>0.11076417</v>
      </c>
      <c r="U128" s="20">
        <v>0.21527719999999997</v>
      </c>
      <c r="V128" s="20">
        <v>-6.9969999999999997E-3</v>
      </c>
      <c r="W128" s="20">
        <v>3.1319859999999998E-2</v>
      </c>
      <c r="X128" s="20">
        <v>0.10115524000000001</v>
      </c>
      <c r="Y128" s="20">
        <v>0.12476622000000001</v>
      </c>
      <c r="Z128" s="20">
        <v>0.21527719999999997</v>
      </c>
      <c r="AA128" s="20">
        <v>0.18654980999999998</v>
      </c>
      <c r="AB128" s="20">
        <v>7.9546469999999994E-2</v>
      </c>
      <c r="AC128" s="20">
        <v>9.8853899999999995E-2</v>
      </c>
      <c r="AD128" s="20">
        <v>0.10218569999999999</v>
      </c>
      <c r="AE128" s="20">
        <v>9.4608650000000002E-2</v>
      </c>
      <c r="AF128" s="20">
        <v>9.1574349999999999E-2</v>
      </c>
      <c r="AG128" s="21" t="s">
        <v>474</v>
      </c>
    </row>
    <row r="129" spans="1:33" x14ac:dyDescent="0.25">
      <c r="A129" s="15" t="s">
        <v>478</v>
      </c>
      <c r="B129" s="16" t="s">
        <v>479</v>
      </c>
      <c r="C129" s="16" t="s">
        <v>480</v>
      </c>
      <c r="D129" s="16" t="s">
        <v>481</v>
      </c>
      <c r="E129" s="17" t="s">
        <v>135</v>
      </c>
      <c r="F129" s="18">
        <v>42556</v>
      </c>
      <c r="G129" s="19">
        <v>52.605576130000003</v>
      </c>
      <c r="H129" s="20">
        <v>0.23148979</v>
      </c>
      <c r="I129" s="20">
        <v>-6.9158600000000002E-3</v>
      </c>
      <c r="J129" s="20">
        <v>3.1654710000000003E-2</v>
      </c>
      <c r="K129" s="20">
        <v>9.117900000000001E-2</v>
      </c>
      <c r="L129" s="20">
        <v>0.12666246</v>
      </c>
      <c r="M129" s="20">
        <v>0.23148979</v>
      </c>
      <c r="N129" s="20">
        <v>0.19680470999999999</v>
      </c>
      <c r="O129" s="20">
        <v>8.358974999999999E-2</v>
      </c>
      <c r="P129" s="20">
        <v>0.10396759</v>
      </c>
      <c r="Q129" s="20">
        <v>0.11388057</v>
      </c>
      <c r="R129" s="20">
        <v>0.10323191</v>
      </c>
      <c r="S129" s="20">
        <v>0.10125339</v>
      </c>
      <c r="T129" s="20">
        <v>0.11104352000000001</v>
      </c>
      <c r="U129" s="20">
        <v>0.21527719999999997</v>
      </c>
      <c r="V129" s="20">
        <v>-6.9969999999999997E-3</v>
      </c>
      <c r="W129" s="20">
        <v>3.1319859999999998E-2</v>
      </c>
      <c r="X129" s="20">
        <v>0.10115524000000001</v>
      </c>
      <c r="Y129" s="20">
        <v>0.12476622000000001</v>
      </c>
      <c r="Z129" s="20">
        <v>0.21527719999999997</v>
      </c>
      <c r="AA129" s="20">
        <v>0.18654980999999998</v>
      </c>
      <c r="AB129" s="20">
        <v>7.9546469999999994E-2</v>
      </c>
      <c r="AC129" s="20">
        <v>9.8853899999999995E-2</v>
      </c>
      <c r="AD129" s="20">
        <v>0.10218569999999999</v>
      </c>
      <c r="AE129" s="20">
        <v>9.4608650000000002E-2</v>
      </c>
      <c r="AF129" s="20">
        <v>9.1473819999999997E-2</v>
      </c>
      <c r="AG129" s="21" t="s">
        <v>482</v>
      </c>
    </row>
    <row r="130" spans="1:33" x14ac:dyDescent="0.25">
      <c r="A130" s="15" t="s">
        <v>483</v>
      </c>
      <c r="B130" s="16" t="s">
        <v>484</v>
      </c>
      <c r="C130" s="16" t="s">
        <v>485</v>
      </c>
      <c r="D130" s="16" t="s">
        <v>486</v>
      </c>
      <c r="E130" s="17" t="s">
        <v>135</v>
      </c>
      <c r="F130" s="18">
        <v>43943</v>
      </c>
      <c r="G130" s="19">
        <v>5.9073797900000002</v>
      </c>
      <c r="H130" s="20">
        <v>0.23196107000000002</v>
      </c>
      <c r="I130" s="20">
        <v>-7.0440400000000005E-3</v>
      </c>
      <c r="J130" s="20">
        <v>3.1567530000000003E-2</v>
      </c>
      <c r="K130" s="20">
        <v>9.0723979999999996E-2</v>
      </c>
      <c r="L130" s="20">
        <v>0.12637024999999999</v>
      </c>
      <c r="M130" s="20">
        <v>0.23196107000000002</v>
      </c>
      <c r="N130" s="20">
        <v>0.19689466</v>
      </c>
      <c r="O130" s="20">
        <v>8.3622559999999999E-2</v>
      </c>
      <c r="P130" s="20">
        <v>0.102438</v>
      </c>
      <c r="Q130" s="20">
        <v>0.10738231000000001</v>
      </c>
      <c r="R130" s="20" t="s">
        <v>136</v>
      </c>
      <c r="S130" s="20" t="s">
        <v>136</v>
      </c>
      <c r="T130" s="20">
        <v>0.14203298</v>
      </c>
      <c r="U130" s="20">
        <v>0.21527719999999997</v>
      </c>
      <c r="V130" s="20">
        <v>-6.9969999999999997E-3</v>
      </c>
      <c r="W130" s="20">
        <v>3.1319859999999998E-2</v>
      </c>
      <c r="X130" s="20">
        <v>0.10115524000000001</v>
      </c>
      <c r="Y130" s="20">
        <v>0.12476622000000001</v>
      </c>
      <c r="Z130" s="20">
        <v>0.21527719999999997</v>
      </c>
      <c r="AA130" s="20">
        <v>0.18654980999999998</v>
      </c>
      <c r="AB130" s="20">
        <v>7.9546469999999994E-2</v>
      </c>
      <c r="AC130" s="20">
        <v>9.8853899999999995E-2</v>
      </c>
      <c r="AD130" s="20">
        <v>0.10218569999999999</v>
      </c>
      <c r="AE130" s="20">
        <v>9.0707070000000001E-2</v>
      </c>
      <c r="AF130" s="20">
        <v>6.2663320000000008E-2</v>
      </c>
      <c r="AG130" s="21" t="s">
        <v>483</v>
      </c>
    </row>
    <row r="131" spans="1:33" ht="15.75" thickBot="1" x14ac:dyDescent="0.3">
      <c r="A131" s="15" t="s">
        <v>487</v>
      </c>
      <c r="B131" s="32" t="s">
        <v>488</v>
      </c>
      <c r="C131" s="16">
        <v>720</v>
      </c>
      <c r="D131" s="16" t="s">
        <v>489</v>
      </c>
      <c r="E131" s="17" t="s">
        <v>135</v>
      </c>
      <c r="F131" s="18">
        <v>45219</v>
      </c>
      <c r="G131" s="19">
        <v>0.9392275000000001</v>
      </c>
      <c r="H131" s="20">
        <v>0.23082506</v>
      </c>
      <c r="I131" s="20">
        <v>-6.6695499999999998E-3</v>
      </c>
      <c r="J131" s="20">
        <v>3.1881240000000005E-2</v>
      </c>
      <c r="K131" s="20">
        <v>9.1543910000000006E-2</v>
      </c>
      <c r="L131" s="20">
        <v>0.12690093999999999</v>
      </c>
      <c r="M131" s="20">
        <v>0.23082506</v>
      </c>
      <c r="N131" s="20" t="s">
        <v>136</v>
      </c>
      <c r="O131" s="20" t="s">
        <v>136</v>
      </c>
      <c r="P131" s="20" t="s">
        <v>136</v>
      </c>
      <c r="Q131" s="20" t="s">
        <v>136</v>
      </c>
      <c r="R131" s="20" t="s">
        <v>136</v>
      </c>
      <c r="S131" s="20" t="s">
        <v>136</v>
      </c>
      <c r="T131" s="20">
        <v>0.27850097000000001</v>
      </c>
      <c r="U131" s="20">
        <v>0.21527719999999997</v>
      </c>
      <c r="V131" s="20">
        <v>-6.9969999999999997E-3</v>
      </c>
      <c r="W131" s="20">
        <v>3.1319859999999998E-2</v>
      </c>
      <c r="X131" s="20">
        <v>0.10115524000000001</v>
      </c>
      <c r="Y131" s="20">
        <v>0.12476622000000001</v>
      </c>
      <c r="Z131" s="20">
        <v>0.21527719999999997</v>
      </c>
      <c r="AA131" s="20" t="s">
        <v>136</v>
      </c>
      <c r="AB131" s="20" t="s">
        <v>136</v>
      </c>
      <c r="AC131" s="20" t="s">
        <v>136</v>
      </c>
      <c r="AD131" s="20" t="s">
        <v>136</v>
      </c>
      <c r="AE131" s="20" t="s">
        <v>136</v>
      </c>
      <c r="AF131" s="20" t="s">
        <v>136</v>
      </c>
      <c r="AG131" s="21" t="s">
        <v>487</v>
      </c>
    </row>
    <row r="132" spans="1:33" ht="25.5" customHeight="1" thickTop="1" x14ac:dyDescent="0.25">
      <c r="A132" s="33" t="s">
        <v>490</v>
      </c>
    </row>
    <row r="133" spans="1:33" ht="12.75" x14ac:dyDescent="0.2">
      <c r="A133" s="33" t="s">
        <v>491</v>
      </c>
      <c r="G133" s="34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4"/>
    </row>
    <row r="134" spans="1:33" x14ac:dyDescent="0.25">
      <c r="A134" s="33" t="s">
        <v>492</v>
      </c>
    </row>
    <row r="144" spans="1:33" x14ac:dyDescent="0.25">
      <c r="C144" s="36"/>
    </row>
  </sheetData>
  <mergeCells count="8">
    <mergeCell ref="A1:A2"/>
    <mergeCell ref="C1:G2"/>
    <mergeCell ref="H1:T1"/>
    <mergeCell ref="U1:AF1"/>
    <mergeCell ref="H2:L2"/>
    <mergeCell ref="M2:T2"/>
    <mergeCell ref="U2:Y2"/>
    <mergeCell ref="Z2:AF2"/>
  </mergeCells>
  <conditionalFormatting sqref="A11:A16">
    <cfRule type="expression" dxfId="137" priority="75">
      <formula>ISEVEN(ROW($A11))</formula>
    </cfRule>
  </conditionalFormatting>
  <conditionalFormatting sqref="A17:A21 A23:A26">
    <cfRule type="expression" dxfId="136" priority="92">
      <formula>ISEVEN(ROW($A17))</formula>
    </cfRule>
  </conditionalFormatting>
  <conditionalFormatting sqref="A21">
    <cfRule type="expression" dxfId="135" priority="90">
      <formula>ISEVEN(ROW(#REF!))</formula>
    </cfRule>
  </conditionalFormatting>
  <conditionalFormatting sqref="A28:A37">
    <cfRule type="expression" dxfId="134" priority="86">
      <formula>ISEVEN(ROW($A28))</formula>
    </cfRule>
  </conditionalFormatting>
  <conditionalFormatting sqref="A42:A56">
    <cfRule type="expression" dxfId="133" priority="65">
      <formula>ISEVEN(ROW($A42))</formula>
    </cfRule>
  </conditionalFormatting>
  <conditionalFormatting sqref="A58:A61">
    <cfRule type="expression" dxfId="132" priority="84">
      <formula>ISEVEN(ROW($A58))</formula>
    </cfRule>
  </conditionalFormatting>
  <conditionalFormatting sqref="A65:A68">
    <cfRule type="expression" dxfId="131" priority="78">
      <formula>ISEVEN(ROW($A65))</formula>
    </cfRule>
  </conditionalFormatting>
  <conditionalFormatting sqref="A70:A91">
    <cfRule type="expression" dxfId="130" priority="63">
      <formula>ISEVEN(ROW($A70))</formula>
    </cfRule>
  </conditionalFormatting>
  <conditionalFormatting sqref="A97:A108">
    <cfRule type="expression" dxfId="129" priority="68">
      <formula>ISEVEN(ROW($A97))</formula>
    </cfRule>
  </conditionalFormatting>
  <conditionalFormatting sqref="A39:B41">
    <cfRule type="expression" dxfId="128" priority="85">
      <formula>ISEVEN(ROW($A39))</formula>
    </cfRule>
  </conditionalFormatting>
  <conditionalFormatting sqref="A62:B64">
    <cfRule type="expression" dxfId="127" priority="64">
      <formula>ISEVEN(ROW($A62))</formula>
    </cfRule>
  </conditionalFormatting>
  <conditionalFormatting sqref="A69:B69">
    <cfRule type="expression" dxfId="126" priority="71">
      <formula>ISEVEN(ROW($A69))</formula>
    </cfRule>
  </conditionalFormatting>
  <conditionalFormatting sqref="A92:B92">
    <cfRule type="expression" dxfId="125" priority="69">
      <formula>ISEVEN(ROW($A92))</formula>
    </cfRule>
  </conditionalFormatting>
  <conditionalFormatting sqref="A121:C131">
    <cfRule type="expression" dxfId="124" priority="53">
      <formula>ISEVEN(ROW($A121))</formula>
    </cfRule>
  </conditionalFormatting>
  <conditionalFormatting sqref="A110:D119">
    <cfRule type="expression" dxfId="123" priority="55">
      <formula>ISEVEN(ROW($A110))</formula>
    </cfRule>
  </conditionalFormatting>
  <conditionalFormatting sqref="A121:D131">
    <cfRule type="expression" dxfId="122" priority="52">
      <formula>ISEVEN(#REF!)</formula>
    </cfRule>
  </conditionalFormatting>
  <conditionalFormatting sqref="A5:AF9">
    <cfRule type="expression" dxfId="121" priority="160">
      <formula>ISEVEN(ROW($A5))</formula>
    </cfRule>
  </conditionalFormatting>
  <conditionalFormatting sqref="B16 B22 B42 B73 F121:G131">
    <cfRule type="expression" dxfId="120" priority="127">
      <formula>ISEVEN(ROW($A16))</formula>
    </cfRule>
  </conditionalFormatting>
  <conditionalFormatting sqref="B70:B72">
    <cfRule type="expression" dxfId="119" priority="6">
      <formula>ISEVEN(ROW($A70))</formula>
    </cfRule>
  </conditionalFormatting>
  <conditionalFormatting sqref="B11:C26">
    <cfRule type="expression" dxfId="118" priority="61">
      <formula>ISEVEN(ROW($A11))</formula>
    </cfRule>
  </conditionalFormatting>
  <conditionalFormatting sqref="B33:C37">
    <cfRule type="expression" dxfId="117" priority="30">
      <formula>ISEVEN(ROW($A33))</formula>
    </cfRule>
  </conditionalFormatting>
  <conditionalFormatting sqref="B28:D32">
    <cfRule type="expression" dxfId="116" priority="114">
      <formula>ISEVEN(ROW($A28))</formula>
    </cfRule>
  </conditionalFormatting>
  <conditionalFormatting sqref="B97:D97">
    <cfRule type="expression" dxfId="115" priority="39">
      <formula>ISEVEN(ROW($A97))</formula>
    </cfRule>
  </conditionalFormatting>
  <conditionalFormatting sqref="B39:AF56 D58:G63 B72:AF95 B67:AF70 A93:A95">
    <cfRule type="expression" dxfId="114" priority="171">
      <formula>ISEVEN(ROW($A39))</formula>
    </cfRule>
  </conditionalFormatting>
  <conditionalFormatting sqref="B66:AF66">
    <cfRule type="expression" dxfId="113" priority="19">
      <formula>ISEVEN(ROW($A66))</formula>
    </cfRule>
  </conditionalFormatting>
  <conditionalFormatting sqref="B71:AF71">
    <cfRule type="expression" dxfId="112" priority="12">
      <formula>ISEVEN(ROW($A71))</formula>
    </cfRule>
  </conditionalFormatting>
  <conditionalFormatting sqref="B98:AF108">
    <cfRule type="expression" dxfId="111" priority="5">
      <formula>ISEVEN(ROW($A98))</formula>
    </cfRule>
  </conditionalFormatting>
  <conditionalFormatting sqref="B110:AF119">
    <cfRule type="expression" dxfId="110" priority="46">
      <formula>ISEVEN(#REF!)</formula>
    </cfRule>
  </conditionalFormatting>
  <conditionalFormatting sqref="C5:D9">
    <cfRule type="expression" dxfId="109" priority="62">
      <formula>ISEVEN(#REF!)</formula>
    </cfRule>
  </conditionalFormatting>
  <conditionalFormatting sqref="C11:D26">
    <cfRule type="expression" dxfId="108" priority="60">
      <formula>ISEVEN(#REF!)</formula>
    </cfRule>
  </conditionalFormatting>
  <conditionalFormatting sqref="C28:D32 C34:D37">
    <cfRule type="expression" dxfId="107" priority="58">
      <formula>ISEVEN(#REF!)</formula>
    </cfRule>
  </conditionalFormatting>
  <conditionalFormatting sqref="C58:D95">
    <cfRule type="expression" dxfId="106" priority="10">
      <formula>ISEVEN(#REF!)</formula>
    </cfRule>
  </conditionalFormatting>
  <conditionalFormatting sqref="C97:D97">
    <cfRule type="expression" dxfId="105" priority="40">
      <formula>ISEVEN(#REF!)</formula>
    </cfRule>
  </conditionalFormatting>
  <conditionalFormatting sqref="C98:D108">
    <cfRule type="expression" dxfId="104" priority="3">
      <formula>ISEVEN(#REF!)</formula>
    </cfRule>
  </conditionalFormatting>
  <conditionalFormatting sqref="C33:AF33">
    <cfRule type="expression" dxfId="103" priority="21">
      <formula>ISEVEN(#REF!)</formula>
    </cfRule>
  </conditionalFormatting>
  <conditionalFormatting sqref="D97">
    <cfRule type="containsBlanks" dxfId="102" priority="38" stopIfTrue="1">
      <formula>LEN(TRIM(D97))=0</formula>
    </cfRule>
  </conditionalFormatting>
  <conditionalFormatting sqref="D33:E33">
    <cfRule type="expression" dxfId="101" priority="22">
      <formula>ISEVEN(ROW($A33))</formula>
    </cfRule>
  </conditionalFormatting>
  <conditionalFormatting sqref="D64:G65 B58:C65">
    <cfRule type="expression" dxfId="100" priority="106">
      <formula>ISEVEN(ROW($A58))</formula>
    </cfRule>
  </conditionalFormatting>
  <conditionalFormatting sqref="D11:AF26">
    <cfRule type="expression" dxfId="99" priority="109">
      <formula>ISEVEN(ROW($A11))</formula>
    </cfRule>
  </conditionalFormatting>
  <conditionalFormatting sqref="E121:G131 F28:G32 F5:AF9">
    <cfRule type="expression" dxfId="98" priority="128">
      <formula>ISEVEN(#REF!)</formula>
    </cfRule>
  </conditionalFormatting>
  <conditionalFormatting sqref="E28:T32 D34:G37 D121:G131 E110:G119">
    <cfRule type="expression" dxfId="97" priority="130">
      <formula>ISEVEN(ROW($A28))</formula>
    </cfRule>
  </conditionalFormatting>
  <conditionalFormatting sqref="E97:AF97">
    <cfRule type="expression" dxfId="96" priority="37">
      <formula>ISEVEN(ROW($A97))</formula>
    </cfRule>
  </conditionalFormatting>
  <conditionalFormatting sqref="F5:G9 F28:G32 F121:G131 F34:G37">
    <cfRule type="expression" dxfId="95" priority="129">
      <formula>ISEVEN(#REF!)</formula>
    </cfRule>
  </conditionalFormatting>
  <conditionalFormatting sqref="F11:G26">
    <cfRule type="expression" dxfId="94" priority="108">
      <formula>ISEVEN(#REF!)</formula>
    </cfRule>
  </conditionalFormatting>
  <conditionalFormatting sqref="F29:G29">
    <cfRule type="expression" dxfId="93" priority="125">
      <formula>ISEVEN(#REF!)</formula>
    </cfRule>
    <cfRule type="expression" dxfId="92" priority="126">
      <formula>ISEVEN(#REF!)</formula>
    </cfRule>
  </conditionalFormatting>
  <conditionalFormatting sqref="F33:G33">
    <cfRule type="expression" dxfId="91" priority="27">
      <formula>ISEVEN(#REF!)</formula>
    </cfRule>
  </conditionalFormatting>
  <conditionalFormatting sqref="F39:G56 F58:G63">
    <cfRule type="expression" dxfId="90" priority="170">
      <formula>ISEVEN(#REF!)</formula>
    </cfRule>
  </conditionalFormatting>
  <conditionalFormatting sqref="F40:G40">
    <cfRule type="expression" dxfId="89" priority="124">
      <formula>ISEVEN(#REF!)</formula>
    </cfRule>
    <cfRule type="expression" dxfId="88" priority="123">
      <formula>ISEVEN(#REF!)</formula>
    </cfRule>
  </conditionalFormatting>
  <conditionalFormatting sqref="F59:G59">
    <cfRule type="expression" dxfId="87" priority="121">
      <formula>ISEVEN(#REF!)</formula>
    </cfRule>
    <cfRule type="expression" dxfId="86" priority="122">
      <formula>ISEVEN(#REF!)</formula>
    </cfRule>
  </conditionalFormatting>
  <conditionalFormatting sqref="F64:G65">
    <cfRule type="expression" dxfId="85" priority="104">
      <formula>ISEVEN(#REF!)</formula>
    </cfRule>
    <cfRule type="expression" dxfId="84" priority="105">
      <formula>ISEVEN(#REF!)</formula>
    </cfRule>
  </conditionalFormatting>
  <conditionalFormatting sqref="F66:G95">
    <cfRule type="expression" dxfId="83" priority="8">
      <formula>ISEVEN(#REF!)</formula>
    </cfRule>
  </conditionalFormatting>
  <conditionalFormatting sqref="F97:G108">
    <cfRule type="expression" dxfId="82" priority="4">
      <formula>ISEVEN(#REF!)</formula>
    </cfRule>
  </conditionalFormatting>
  <conditionalFormatting sqref="F110:G119">
    <cfRule type="expression" dxfId="81" priority="97">
      <formula>ISEVEN(#REF!)</formula>
    </cfRule>
  </conditionalFormatting>
  <conditionalFormatting sqref="F33:T33">
    <cfRule type="expression" dxfId="80" priority="28">
      <formula>ISEVEN(ROW($A33))</formula>
    </cfRule>
  </conditionalFormatting>
  <conditionalFormatting sqref="F11:AF26">
    <cfRule type="expression" dxfId="79" priority="107">
      <formula>ISEVEN(#REF!)</formula>
    </cfRule>
  </conditionalFormatting>
  <conditionalFormatting sqref="F39:AF56 F58:G63 C39:D56">
    <cfRule type="expression" dxfId="78" priority="169">
      <formula>ISEVEN(#REF!)</formula>
    </cfRule>
  </conditionalFormatting>
  <conditionalFormatting sqref="F66:AF95">
    <cfRule type="expression" dxfId="77" priority="7">
      <formula>ISEVEN(#REF!)</formula>
    </cfRule>
  </conditionalFormatting>
  <conditionalFormatting sqref="F97:AF108">
    <cfRule type="expression" dxfId="76" priority="1">
      <formula>ISEVEN(#REF!)</formula>
    </cfRule>
  </conditionalFormatting>
  <conditionalFormatting sqref="H28:AF32 F34:AF37">
    <cfRule type="expression" dxfId="75" priority="50">
      <formula>ISEVEN(#REF!)</formula>
    </cfRule>
  </conditionalFormatting>
  <conditionalFormatting sqref="H34:AF37">
    <cfRule type="expression" dxfId="74" priority="51">
      <formula>ISEVEN(ROW($A34))</formula>
    </cfRule>
  </conditionalFormatting>
  <conditionalFormatting sqref="H58:AF65">
    <cfRule type="expression" dxfId="73" priority="140">
      <formula>ISEVEN(#REF!)</formula>
    </cfRule>
    <cfRule type="expression" dxfId="72" priority="143">
      <formula>ISEVEN(ROW($A58))</formula>
    </cfRule>
  </conditionalFormatting>
  <conditionalFormatting sqref="H110:AF119">
    <cfRule type="expression" dxfId="71" priority="47">
      <formula>ISEVEN(ROW($A110))</formula>
    </cfRule>
  </conditionalFormatting>
  <conditionalFormatting sqref="H121:AF131">
    <cfRule type="expression" dxfId="70" priority="45">
      <formula>ISEVEN(ROW($A121))</formula>
    </cfRule>
    <cfRule type="expression" dxfId="69" priority="44">
      <formula>ISEVEN(#REF!)</formula>
    </cfRule>
  </conditionalFormatting>
  <conditionalFormatting sqref="U28:AF33">
    <cfRule type="expression" dxfId="68" priority="32">
      <formula>ISEVEN(ROW($A28))</formula>
    </cfRule>
  </conditionalFormatting>
  <hyperlinks>
    <hyperlink ref="A5" r:id="rId1" xr:uid="{5AC578E2-2EE4-434F-AFD9-B9E39DA525C7}"/>
    <hyperlink ref="A6" r:id="rId2" xr:uid="{C2804580-929C-4F29-9A90-E303E0922F5A}"/>
    <hyperlink ref="A7" r:id="rId3" xr:uid="{CECB2182-4771-4204-A571-EF1365950787}"/>
    <hyperlink ref="A8" r:id="rId4" xr:uid="{754FEA24-81D3-4ADC-A541-2BE445833309}"/>
    <hyperlink ref="A11" r:id="rId5" xr:uid="{971C9145-D0C4-4E0B-A528-60E8DF34055E}"/>
    <hyperlink ref="A12" r:id="rId6" xr:uid="{01559FD9-7B0D-4831-A01D-1D854C3AF719}"/>
    <hyperlink ref="A15" r:id="rId7" xr:uid="{83CA6CB6-B3D2-4577-8A8C-82376569AFE2}"/>
    <hyperlink ref="A17" r:id="rId8" xr:uid="{2D130AA6-E9AA-4B35-A6CD-BB3558A842E7}"/>
    <hyperlink ref="A18" r:id="rId9" xr:uid="{971D2F96-F535-4C2D-AB2B-A3635A515C6F}"/>
    <hyperlink ref="A19" r:id="rId10" xr:uid="{103632E5-5CBD-42F7-963D-103754D80C67}"/>
    <hyperlink ref="A20" r:id="rId11" xr:uid="{9DA2C08C-9E8F-49D7-9D6E-02C8873D9EBB}"/>
    <hyperlink ref="A28" r:id="rId12" xr:uid="{BAFB112D-86F7-4FB4-A5F2-FED3C7C4914F}"/>
    <hyperlink ref="A29" r:id="rId13" xr:uid="{E4196456-EC4F-4FED-A98E-7F80923E972E}"/>
    <hyperlink ref="A30" r:id="rId14" xr:uid="{894091BB-079B-4CD5-9D52-F358615EA30E}"/>
    <hyperlink ref="A31" r:id="rId15" xr:uid="{0435BD22-D70F-43E8-A2DC-F459DC2AB4A8}"/>
    <hyperlink ref="A32" r:id="rId16" xr:uid="{D176216E-3D32-403C-8E8A-C653515D6920}"/>
    <hyperlink ref="A34" r:id="rId17" xr:uid="{DE069E57-3418-48AE-ACA4-1FE4AC0DCD4A}"/>
    <hyperlink ref="A35" r:id="rId18" xr:uid="{486BEB56-4636-4256-B4F2-516C5EDEACA0}"/>
    <hyperlink ref="A36" r:id="rId19" xr:uid="{1BCF2840-F651-4878-9907-87ABC60A6612}"/>
    <hyperlink ref="A37" r:id="rId20" xr:uid="{FC8DA64D-4A9B-4680-869C-EA9E47F770A7}"/>
    <hyperlink ref="A40" r:id="rId21" xr:uid="{0EF84447-B93E-43F2-B77D-2194AE57D960}"/>
    <hyperlink ref="A41" r:id="rId22" xr:uid="{CC7E954C-6C4D-4323-AD18-5D4FF8396018}"/>
    <hyperlink ref="A45" r:id="rId23" xr:uid="{52AF0E86-F337-42C6-89B6-41A51557E25F}"/>
    <hyperlink ref="A46" r:id="rId24" display="Canadian Focused Equity (Pyramis)" xr:uid="{256B113B-3240-4E74-B2BC-128967C2A6D9}"/>
    <hyperlink ref="A48" r:id="rId25" xr:uid="{8BAC6F8B-EEE7-4B57-B47C-DDB058327E72}"/>
    <hyperlink ref="A49" r:id="rId26" xr:uid="{0963A8D9-DC67-491A-B87A-3381B286A2C5}"/>
    <hyperlink ref="A52" r:id="rId27" xr:uid="{6CC501BA-351C-4093-8F2A-B7961B227B1F}"/>
    <hyperlink ref="A53" r:id="rId28" display="Canadian Equity Growth (MFS)" xr:uid="{82E9EAE5-0702-45CD-9DCA-670FD2152809}"/>
    <hyperlink ref="A54" r:id="rId29" display="Fidelity True North" xr:uid="{B6E1A108-8FAC-4A8F-91AD-6430624D45E9}"/>
    <hyperlink ref="A56" r:id="rId30" xr:uid="{7771F994-44A7-4548-AEE5-6CA32B11BE08}"/>
    <hyperlink ref="A58" r:id="rId31" xr:uid="{C7FD4C0D-1F8E-44B7-A5E1-24A21DEB214A}"/>
    <hyperlink ref="A59" r:id="rId32" xr:uid="{D17B690D-6EE0-49FD-A900-C452974AAAAC}"/>
    <hyperlink ref="A67" r:id="rId33" xr:uid="{53378183-4266-4BCE-8995-46F65EAE04D7}"/>
    <hyperlink ref="A60" r:id="rId34" xr:uid="{194B0621-034F-4545-87C5-D7D84ED14B53}"/>
    <hyperlink ref="A68" r:id="rId35" xr:uid="{8CFF8AE8-D6D1-4F3A-A082-52705C346B64}"/>
    <hyperlink ref="A78" r:id="rId36" xr:uid="{7C26288A-1F17-4EE6-A49C-97F195505998}"/>
    <hyperlink ref="A79" r:id="rId37" xr:uid="{F1633BBC-6F15-4724-A689-8DFA24E40520}"/>
    <hyperlink ref="A80" r:id="rId38" xr:uid="{C26C14FC-4404-4036-AB3E-6BBCFE7CF00C}"/>
    <hyperlink ref="A81" r:id="rId39" xr:uid="{B93D1AEF-B265-453A-8049-5B4937CC3A63}"/>
    <hyperlink ref="A82" r:id="rId40" xr:uid="{999AD85B-29F4-4DDD-879F-5D481A7290B8}"/>
    <hyperlink ref="A83" r:id="rId41" xr:uid="{71D5A8A7-5BFA-4A49-A692-31DA6CF65CBA}"/>
    <hyperlink ref="A84" r:id="rId42" xr:uid="{48BCFEBE-3D96-4E3F-833C-34BC154A8055}"/>
    <hyperlink ref="A85" r:id="rId43" xr:uid="{9E2B80AA-6343-43CA-850F-C3E50E8178B8}"/>
    <hyperlink ref="A86" r:id="rId44" xr:uid="{6CC351DD-701C-4430-B87D-72F11E90AC66}"/>
    <hyperlink ref="A87" r:id="rId45" xr:uid="{5970B863-4EF3-4A3A-BDCF-56A70596E9C1}"/>
    <hyperlink ref="A88" r:id="rId46" xr:uid="{A307432C-CCEF-41C6-A288-84A0F5067E7D}"/>
    <hyperlink ref="A94" r:id="rId47" xr:uid="{8442412B-CF75-482B-8C98-B02928C0B51B}"/>
    <hyperlink ref="A99" r:id="rId48" xr:uid="{B52D235B-B250-41E5-8384-6D871488B5B7}"/>
    <hyperlink ref="A100" r:id="rId49" xr:uid="{46B45DC2-E2A3-4DD9-A6DB-F622E5ACB62E}"/>
    <hyperlink ref="A101" r:id="rId50" xr:uid="{47FE76B5-078A-4AA6-A6D4-392AD377CC0C}"/>
    <hyperlink ref="A21" r:id="rId51" display="ReturnPlus Bond (AlphaFixe)" xr:uid="{4600C718-AEFA-4108-BE5E-B14F9CCBBEA0}"/>
    <hyperlink ref="A103" r:id="rId52" xr:uid="{EC01EB2D-0269-4979-A109-52951B871001}"/>
    <hyperlink ref="A25" r:id="rId53" xr:uid="{A1A5F8E6-0376-4ED8-AAE2-7946DD3CC4DE}"/>
    <hyperlink ref="A24" r:id="rId54" xr:uid="{7AC902CE-ED56-46B3-A514-D4253F47D529}"/>
    <hyperlink ref="A23" r:id="rId55" xr:uid="{CD4DEBEB-103D-440A-84E1-BC5E5384157C}"/>
    <hyperlink ref="A22" r:id="rId56" xr:uid="{601C5697-F0E0-4D9D-A251-F2205F214728}"/>
    <hyperlink ref="A9" r:id="rId57" xr:uid="{33B1CDAD-0B99-445F-AAFB-0AE24013EC2D}"/>
    <hyperlink ref="A55" r:id="rId58" xr:uid="{27184F4E-F977-455B-9B3F-6A0652070D40}"/>
    <hyperlink ref="A75" r:id="rId59" xr:uid="{706980A3-C4F7-4653-B179-9D28CC954483}"/>
    <hyperlink ref="A91" r:id="rId60" xr:uid="{B6521266-286F-4994-A9BC-F7403EBBFE43}"/>
    <hyperlink ref="A89" r:id="rId61" xr:uid="{6415F1EB-74A1-4D59-A203-2C1602FFA581}"/>
    <hyperlink ref="A26" r:id="rId62" xr:uid="{A0D862E0-1850-4C9F-9C50-A2085361F328}"/>
    <hyperlink ref="A102" r:id="rId63" xr:uid="{3A30F7B9-AB02-4A27-A44B-31F4DFBAA381}"/>
    <hyperlink ref="A50" r:id="rId64" xr:uid="{92268E01-101F-4A88-8A9B-C5B55FEEDCFF}"/>
    <hyperlink ref="A13" r:id="rId65" xr:uid="{ED435D96-7614-4C4A-8A25-98B8ECF841A5}"/>
    <hyperlink ref="A39" r:id="rId66" xr:uid="{B3084C7D-3FA1-46B1-BCDC-079FC624EE91}"/>
    <hyperlink ref="A74" r:id="rId67" xr:uid="{4785F7C1-5FEF-483F-95CA-64DEC72356CA}"/>
    <hyperlink ref="A72" r:id="rId68" xr:uid="{4084FCB8-AC77-4A3F-9FB3-0F4F845A88AB}"/>
    <hyperlink ref="A95" r:id="rId69" xr:uid="{59148F9A-5897-43C3-9C78-03B2583F2E8B}"/>
    <hyperlink ref="A104" r:id="rId70" xr:uid="{00F1FA8F-1DDF-4AEF-90CD-BEE43304699A}"/>
    <hyperlink ref="A108" r:id="rId71" xr:uid="{552A59B1-8C42-4919-8D61-270F0A450C1B}"/>
    <hyperlink ref="A105" r:id="rId72" xr:uid="{B2872306-E092-460E-B594-05559CF114CD}"/>
    <hyperlink ref="A106" r:id="rId73" xr:uid="{728702BA-9B9C-48A8-81D6-4B9A93323472}"/>
    <hyperlink ref="A14" r:id="rId74" xr:uid="{A7D2A597-3A6D-4E7B-8472-700343C21D7B}"/>
    <hyperlink ref="A51" r:id="rId75" xr:uid="{A9086C91-C529-445B-A4A2-31B01F00FCD6}"/>
    <hyperlink ref="A65" r:id="rId76" xr:uid="{D2DE87CE-3FA5-4701-8DC6-B35912021AEB}"/>
    <hyperlink ref="A110" r:id="rId77" xr:uid="{3E6CFC98-0951-4E66-8C00-E7E4AD2AE4AA}"/>
    <hyperlink ref="A111" r:id="rId78" xr:uid="{C6056BF3-3F5C-487E-A989-D50951ABDC75}"/>
    <hyperlink ref="A112" r:id="rId79" xr:uid="{833C8D1C-4058-4BF2-A160-B6F206AA6227}"/>
    <hyperlink ref="A113" r:id="rId80" xr:uid="{F39715B5-E562-47A1-AB4D-3AA51E27DE38}"/>
    <hyperlink ref="A114" r:id="rId81" xr:uid="{D93132BE-5F0D-4176-A489-B277BB7ED2BA}"/>
    <hyperlink ref="A115" r:id="rId82" xr:uid="{E5543B2A-BFB3-460E-B92E-C67915E23570}"/>
    <hyperlink ref="A116" r:id="rId83" xr:uid="{2691B379-8486-4492-8F8B-B550489AF74D}"/>
    <hyperlink ref="A117" r:id="rId84" xr:uid="{BEBB83AA-C167-4BC7-BC5A-8BEA39D92E04}"/>
    <hyperlink ref="A118" r:id="rId85" xr:uid="{6406FB9C-09E9-462D-A0AB-945092B6370C}"/>
    <hyperlink ref="A121" r:id="rId86" xr:uid="{52495A47-8E75-4C08-AF40-238977A672BC}"/>
    <hyperlink ref="A122" r:id="rId87" xr:uid="{7F250CBF-D9CF-4A6C-B0EA-3FCD0EEAD6DD}"/>
    <hyperlink ref="A123" r:id="rId88" xr:uid="{1244F80D-5C4F-48CD-B2E9-3DB4E226CADD}"/>
    <hyperlink ref="A124" r:id="rId89" xr:uid="{E2349563-31E6-463F-B12B-C9B52F1324EE}"/>
    <hyperlink ref="A125" r:id="rId90" xr:uid="{13E937EC-92C4-426F-9947-45390AAE8E6B}"/>
    <hyperlink ref="A126" r:id="rId91" xr:uid="{C53AF4AB-964A-465B-B936-17279FDFC3BC}"/>
    <hyperlink ref="A127" r:id="rId92" xr:uid="{FBF76B51-05B3-40BF-9542-0643A613C95A}"/>
    <hyperlink ref="A128" r:id="rId93" xr:uid="{0E7B9A58-4EB3-4D96-B7E1-6FD0961E3F4A}"/>
    <hyperlink ref="A129" r:id="rId94" xr:uid="{718C92C9-86B4-42DE-8EEC-2E99CD03C33A}"/>
    <hyperlink ref="A131" r:id="rId95" xr:uid="{5C5A84B9-B723-48AD-A739-D375307CE1C2}"/>
    <hyperlink ref="A16" r:id="rId96" xr:uid="{DA238EE3-9D83-4116-A02C-42B77AB12FCE}"/>
    <hyperlink ref="A43" r:id="rId97" xr:uid="{722B2EA4-19C8-4F80-8E5F-39C67AC2EBBD}"/>
    <hyperlink ref="A61" r:id="rId98" xr:uid="{53104F0F-09E5-41CF-ADF0-82599816503D}"/>
    <hyperlink ref="A62" r:id="rId99" xr:uid="{D6893DD7-E392-45AA-9165-D3DC514C1F86}"/>
    <hyperlink ref="A63" r:id="rId100" xr:uid="{51FA103A-5BC7-45B1-A583-58C14EE49161}"/>
    <hyperlink ref="A69" r:id="rId101" xr:uid="{FC47008F-B9A0-4D92-96C4-F907AAA2D062}"/>
    <hyperlink ref="A73" r:id="rId102" xr:uid="{EBA5CFBE-753D-4A1F-8388-3E7BB710D167}"/>
    <hyperlink ref="A92" r:id="rId103" xr:uid="{FE536FD3-07AD-405C-A757-45CEEE6D4FDC}"/>
    <hyperlink ref="A119" r:id="rId104" xr:uid="{07E67853-AF29-4BD6-BDCA-2190832F6285}"/>
    <hyperlink ref="A42" r:id="rId105" xr:uid="{1E848DFA-3AE0-4F4D-AE7D-AFDFB80BCF45}"/>
    <hyperlink ref="A47" r:id="rId106" xr:uid="{908077EC-14AB-428E-9F55-FAC92B32AB02}"/>
    <hyperlink ref="A64" r:id="rId107" xr:uid="{FB941FAB-126E-4C15-8FC3-5121528CB947}"/>
    <hyperlink ref="A76" r:id="rId108" xr:uid="{AC2B15B6-A9F1-4FD6-8B69-9F3726E1D589}"/>
    <hyperlink ref="A97" r:id="rId109" xr:uid="{488DE89C-2D1F-4FB0-B9FC-0DC22F530FE4}"/>
    <hyperlink ref="A130" r:id="rId110" xr:uid="{35C227EE-87E7-4DFD-B28E-FEA524AE7C15}"/>
    <hyperlink ref="A33" r:id="rId111" display="Balanced Growth (MFS)" xr:uid="{91464446-AB06-48B7-86C8-DA7FA0A10095}"/>
    <hyperlink ref="A66" r:id="rId112" xr:uid="{5DE5F608-D62F-4ACD-ACC8-1B1C49109030}"/>
    <hyperlink ref="A71" r:id="rId113" xr:uid="{7FA3315F-3E22-496D-A855-50A16BADE742}"/>
    <hyperlink ref="A98" r:id="rId114" display="Balanced-Risk Allocation (Invesco)" xr:uid="{B5E9384A-6E5F-498C-80E0-B8988429A6C9}"/>
  </hyperlinks>
  <pageMargins left="0.511811023622047" right="0.47244094488188998" top="0.98425196850393704" bottom="0.98425196850393704" header="0.511811023622047" footer="0.511811023622047"/>
  <pageSetup paperSize="5" scale="50" orientation="landscape" r:id="rId115"/>
  <headerFooter alignWithMargins="0"/>
  <rowBreaks count="2" manualBreakCount="2">
    <brk id="58" max="33" man="1"/>
    <brk id="108" max="33" man="1"/>
  </rowBreaks>
  <colBreaks count="1" manualBreakCount="1">
    <brk id="20" max="1048575" man="1"/>
  </colBreaks>
  <drawing r:id="rId1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9503-63C7-44B9-986E-C17FE01009D6}">
  <sheetPr codeName="Feuil5"/>
  <dimension ref="A1:AA76"/>
  <sheetViews>
    <sheetView zoomScale="80" zoomScaleNormal="80" workbookViewId="0">
      <pane ySplit="3" topLeftCell="A4" activePane="bottomLeft" state="frozen"/>
      <selection sqref="A1:XFD1048576"/>
      <selection pane="bottomLeft" sqref="A1:XFD1048576"/>
    </sheetView>
  </sheetViews>
  <sheetFormatPr defaultColWidth="11.42578125" defaultRowHeight="15" x14ac:dyDescent="0.25"/>
  <cols>
    <col min="1" max="1" width="39.28515625" style="39" bestFit="1" customWidth="1"/>
    <col min="2" max="2" width="39.28515625" style="39" hidden="1" customWidth="1"/>
    <col min="3" max="3" width="18.7109375" style="39" bestFit="1" customWidth="1"/>
    <col min="4" max="4" width="20.28515625" style="39" bestFit="1" customWidth="1"/>
    <col min="5" max="7" width="11.42578125" style="39"/>
    <col min="8" max="8" width="10.42578125" style="39" customWidth="1"/>
    <col min="9" max="26" width="11.42578125" style="39"/>
    <col min="27" max="27" width="61.42578125" style="39" hidden="1" customWidth="1"/>
    <col min="28" max="16384" width="11.42578125" style="39"/>
  </cols>
  <sheetData>
    <row r="1" spans="1:27" ht="59.25" customHeight="1" x14ac:dyDescent="0.25">
      <c r="A1" s="37"/>
      <c r="B1" s="38"/>
      <c r="C1" s="138" t="s">
        <v>493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40"/>
      <c r="P1" s="141" t="s">
        <v>2</v>
      </c>
      <c r="Q1" s="141"/>
      <c r="R1" s="141"/>
      <c r="S1" s="141"/>
      <c r="T1" s="141"/>
      <c r="U1" s="141"/>
      <c r="V1" s="141"/>
      <c r="W1" s="141"/>
      <c r="X1" s="141"/>
      <c r="Y1" s="141"/>
      <c r="Z1" s="142"/>
    </row>
    <row r="2" spans="1:27" ht="50.1" customHeight="1" x14ac:dyDescent="0.25">
      <c r="A2" s="40"/>
      <c r="B2" s="41"/>
      <c r="C2" s="42"/>
      <c r="D2" s="43"/>
      <c r="E2" s="143" t="s">
        <v>3</v>
      </c>
      <c r="F2" s="144"/>
      <c r="G2" s="144"/>
      <c r="H2" s="145"/>
      <c r="I2" s="143" t="s">
        <v>4</v>
      </c>
      <c r="J2" s="144"/>
      <c r="K2" s="144"/>
      <c r="L2" s="144"/>
      <c r="M2" s="144"/>
      <c r="N2" s="144"/>
      <c r="O2" s="145"/>
      <c r="P2" s="146" t="s">
        <v>3</v>
      </c>
      <c r="Q2" s="147"/>
      <c r="R2" s="147"/>
      <c r="S2" s="147"/>
      <c r="T2" s="146" t="s">
        <v>4</v>
      </c>
      <c r="U2" s="147"/>
      <c r="V2" s="147"/>
      <c r="W2" s="147"/>
      <c r="X2" s="147"/>
      <c r="Y2" s="147"/>
      <c r="Z2" s="148"/>
    </row>
    <row r="3" spans="1:27" ht="30" customHeight="1" x14ac:dyDescent="0.25">
      <c r="A3" s="44" t="s">
        <v>494</v>
      </c>
      <c r="B3" s="45" t="s">
        <v>495</v>
      </c>
      <c r="C3" s="44" t="s">
        <v>495</v>
      </c>
      <c r="D3" s="46" t="s">
        <v>496</v>
      </c>
      <c r="E3" s="47" t="s">
        <v>12</v>
      </c>
      <c r="F3" s="46" t="s">
        <v>13</v>
      </c>
      <c r="G3" s="46" t="s">
        <v>14</v>
      </c>
      <c r="H3" s="46" t="s">
        <v>11</v>
      </c>
      <c r="I3" s="47" t="s">
        <v>16</v>
      </c>
      <c r="J3" s="47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8" t="s">
        <v>12</v>
      </c>
      <c r="Q3" s="49" t="s">
        <v>13</v>
      </c>
      <c r="R3" s="49" t="s">
        <v>14</v>
      </c>
      <c r="S3" s="49" t="s">
        <v>11</v>
      </c>
      <c r="T3" s="48" t="s">
        <v>16</v>
      </c>
      <c r="U3" s="48" t="s">
        <v>17</v>
      </c>
      <c r="V3" s="48" t="s">
        <v>18</v>
      </c>
      <c r="W3" s="48" t="s">
        <v>19</v>
      </c>
      <c r="X3" s="48" t="s">
        <v>20</v>
      </c>
      <c r="Y3" s="48" t="s">
        <v>21</v>
      </c>
      <c r="Z3" s="48" t="s">
        <v>22</v>
      </c>
    </row>
    <row r="4" spans="1:27" ht="21.95" customHeight="1" x14ac:dyDescent="0.25">
      <c r="A4" s="50" t="s">
        <v>497</v>
      </c>
      <c r="B4" s="51"/>
      <c r="C4" s="52"/>
      <c r="D4" s="52"/>
      <c r="E4" s="53"/>
      <c r="F4" s="53"/>
      <c r="G4" s="53"/>
      <c r="H4" s="53"/>
      <c r="I4" s="54"/>
      <c r="J4" s="53"/>
      <c r="K4" s="53"/>
      <c r="L4" s="53"/>
      <c r="M4" s="53"/>
      <c r="N4" s="53"/>
      <c r="O4" s="55"/>
      <c r="P4" s="56"/>
      <c r="Q4" s="57"/>
      <c r="R4" s="57"/>
      <c r="S4" s="57"/>
      <c r="T4" s="58"/>
      <c r="U4" s="57"/>
      <c r="V4" s="57"/>
      <c r="W4" s="57"/>
      <c r="X4" s="57"/>
      <c r="Y4" s="57"/>
      <c r="Z4" s="59"/>
      <c r="AA4" s="39" t="s">
        <v>497</v>
      </c>
    </row>
    <row r="5" spans="1:27" x14ac:dyDescent="0.25">
      <c r="A5" s="60" t="s">
        <v>498</v>
      </c>
      <c r="B5" s="61" t="s">
        <v>499</v>
      </c>
      <c r="C5" s="62" t="s">
        <v>500</v>
      </c>
      <c r="D5" s="63" t="s">
        <v>501</v>
      </c>
      <c r="E5" s="64">
        <v>-6.9959999999999996E-3</v>
      </c>
      <c r="F5" s="64">
        <v>6.8834999999999999E-3</v>
      </c>
      <c r="G5" s="64">
        <v>5.5572999999999997E-2</v>
      </c>
      <c r="H5" s="64">
        <v>7.5849600000000003E-2</v>
      </c>
      <c r="I5" s="64">
        <v>7.5849600000000003E-2</v>
      </c>
      <c r="J5" s="64">
        <v>7.8883099999999998E-2</v>
      </c>
      <c r="K5" s="64">
        <v>2.1072E-2</v>
      </c>
      <c r="L5" s="64">
        <v>2.1038899999999999E-2</v>
      </c>
      <c r="M5" s="64">
        <v>3.4542099999999999E-2</v>
      </c>
      <c r="N5" s="64">
        <v>3.7614999999999996E-2</v>
      </c>
      <c r="O5" s="64">
        <v>3.8627099999999998E-2</v>
      </c>
      <c r="P5" s="64">
        <v>-7.3489000000000002E-3</v>
      </c>
      <c r="Q5" s="64">
        <v>4.8975999999999993E-3</v>
      </c>
      <c r="R5" s="64">
        <v>5.35483E-2</v>
      </c>
      <c r="S5" s="64">
        <v>7.1035799999999996E-2</v>
      </c>
      <c r="T5" s="64">
        <v>7.1035799999999996E-2</v>
      </c>
      <c r="U5" s="64">
        <v>7.5506500000000004E-2</v>
      </c>
      <c r="V5" s="64">
        <v>1.3612800000000001E-2</v>
      </c>
      <c r="W5" s="64">
        <v>1.3757600000000002E-2</v>
      </c>
      <c r="X5" s="64">
        <v>2.9562700000000001E-2</v>
      </c>
      <c r="Y5" s="64">
        <v>3.3157899999999997E-2</v>
      </c>
      <c r="Z5" s="64">
        <v>3.3168900000000001E-2</v>
      </c>
      <c r="AA5" s="39" t="s">
        <v>498</v>
      </c>
    </row>
    <row r="6" spans="1:27" x14ac:dyDescent="0.25">
      <c r="A6" s="65" t="s">
        <v>502</v>
      </c>
      <c r="B6" s="66" t="s">
        <v>503</v>
      </c>
      <c r="C6" s="67" t="s">
        <v>504</v>
      </c>
      <c r="D6" s="68" t="s">
        <v>505</v>
      </c>
      <c r="E6" s="69">
        <v>-7.0282999999999995E-3</v>
      </c>
      <c r="F6" s="69">
        <v>7.0020999999999998E-3</v>
      </c>
      <c r="G6" s="69">
        <v>5.5720200000000004E-2</v>
      </c>
      <c r="H6" s="69">
        <v>7.6611100000000001E-2</v>
      </c>
      <c r="I6" s="69">
        <v>7.6611100000000001E-2</v>
      </c>
      <c r="J6" s="69">
        <v>7.9533099999999995E-2</v>
      </c>
      <c r="K6" s="69">
        <v>2.1733799999999998E-2</v>
      </c>
      <c r="L6" s="69">
        <v>2.2366399999999998E-2</v>
      </c>
      <c r="M6" s="69">
        <v>3.5890100000000001E-2</v>
      </c>
      <c r="N6" s="69">
        <v>3.8768400000000001E-2</v>
      </c>
      <c r="O6" s="69">
        <v>3.9797699999999998E-2</v>
      </c>
      <c r="P6" s="69">
        <v>-7.3668999999999991E-3</v>
      </c>
      <c r="Q6" s="69">
        <v>5.0280999999999998E-3</v>
      </c>
      <c r="R6" s="69">
        <v>5.3780400000000006E-2</v>
      </c>
      <c r="S6" s="69">
        <v>7.2005399999999997E-2</v>
      </c>
      <c r="T6" s="69">
        <v>7.2005399999999997E-2</v>
      </c>
      <c r="U6" s="69">
        <v>7.6333700000000004E-2</v>
      </c>
      <c r="V6" s="69">
        <v>1.4327099999999999E-2</v>
      </c>
      <c r="W6" s="69">
        <v>1.5136199999999999E-2</v>
      </c>
      <c r="X6" s="69">
        <v>3.1045799999999998E-2</v>
      </c>
      <c r="Y6" s="69">
        <v>3.4447199999999997E-2</v>
      </c>
      <c r="Z6" s="69">
        <v>3.4369000000000004E-2</v>
      </c>
      <c r="AA6" s="39" t="s">
        <v>502</v>
      </c>
    </row>
    <row r="7" spans="1:27" x14ac:dyDescent="0.25">
      <c r="A7" s="60" t="s">
        <v>506</v>
      </c>
      <c r="B7" s="61" t="s">
        <v>507</v>
      </c>
      <c r="C7" s="62" t="s">
        <v>508</v>
      </c>
      <c r="D7" s="63" t="s">
        <v>509</v>
      </c>
      <c r="E7" s="70">
        <v>-7.2357999999999997E-3</v>
      </c>
      <c r="F7" s="70">
        <v>7.6010000000000001E-3</v>
      </c>
      <c r="G7" s="70">
        <v>5.6625800000000004E-2</v>
      </c>
      <c r="H7" s="70">
        <v>7.98045E-2</v>
      </c>
      <c r="I7" s="70">
        <v>7.98045E-2</v>
      </c>
      <c r="J7" s="70">
        <v>8.1968200000000005E-2</v>
      </c>
      <c r="K7" s="70">
        <v>2.3655099999999998E-2</v>
      </c>
      <c r="L7" s="70">
        <v>2.5568799999999999E-2</v>
      </c>
      <c r="M7" s="70">
        <v>3.9070500000000001E-2</v>
      </c>
      <c r="N7" s="70">
        <v>4.1386700000000005E-2</v>
      </c>
      <c r="O7" s="70">
        <v>4.2953599999999995E-2</v>
      </c>
      <c r="P7" s="70">
        <v>-7.4860000000000005E-3</v>
      </c>
      <c r="Q7" s="70">
        <v>5.7701000000000002E-3</v>
      </c>
      <c r="R7" s="70">
        <v>5.5093099999999999E-2</v>
      </c>
      <c r="S7" s="70">
        <v>7.6111800000000007E-2</v>
      </c>
      <c r="T7" s="70">
        <v>7.6111800000000007E-2</v>
      </c>
      <c r="U7" s="70">
        <v>7.9510999999999998E-2</v>
      </c>
      <c r="V7" s="70">
        <v>1.6689900000000001E-2</v>
      </c>
      <c r="W7" s="70">
        <v>1.8793500000000001E-2</v>
      </c>
      <c r="X7" s="70">
        <v>3.4888099999999998E-2</v>
      </c>
      <c r="Y7" s="70">
        <v>3.75985E-2</v>
      </c>
      <c r="Z7" s="70">
        <v>3.78772E-2</v>
      </c>
      <c r="AA7" s="39" t="s">
        <v>506</v>
      </c>
    </row>
    <row r="8" spans="1:27" x14ac:dyDescent="0.25">
      <c r="A8" s="65" t="s">
        <v>510</v>
      </c>
      <c r="B8" s="66" t="s">
        <v>511</v>
      </c>
      <c r="C8" s="67" t="s">
        <v>512</v>
      </c>
      <c r="D8" s="68" t="s">
        <v>513</v>
      </c>
      <c r="E8" s="69">
        <v>-7.5778999999999994E-3</v>
      </c>
      <c r="F8" s="69">
        <v>8.6612000000000008E-3</v>
      </c>
      <c r="G8" s="69">
        <v>5.83394E-2</v>
      </c>
      <c r="H8" s="69">
        <v>8.4962700000000002E-2</v>
      </c>
      <c r="I8" s="69">
        <v>8.4962700000000002E-2</v>
      </c>
      <c r="J8" s="69">
        <v>8.5686699999999991E-2</v>
      </c>
      <c r="K8" s="69">
        <v>2.6382699999999999E-2</v>
      </c>
      <c r="L8" s="69">
        <v>2.9388000000000001E-2</v>
      </c>
      <c r="M8" s="69">
        <v>4.1052799999999993E-2</v>
      </c>
      <c r="N8" s="69">
        <v>4.3528200000000003E-2</v>
      </c>
      <c r="O8" s="69">
        <v>4.62353E-2</v>
      </c>
      <c r="P8" s="69">
        <v>-7.6406E-3</v>
      </c>
      <c r="Q8" s="69">
        <v>7.2201999999999995E-3</v>
      </c>
      <c r="R8" s="69">
        <v>5.7565999999999999E-2</v>
      </c>
      <c r="S8" s="69">
        <v>8.2874500000000004E-2</v>
      </c>
      <c r="T8" s="69">
        <v>8.2874500000000004E-2</v>
      </c>
      <c r="U8" s="69">
        <v>8.443260000000001E-2</v>
      </c>
      <c r="V8" s="69">
        <v>2.02122E-2</v>
      </c>
      <c r="W8" s="69">
        <v>2.3345699999999997E-2</v>
      </c>
      <c r="X8" s="69">
        <v>3.79069E-2</v>
      </c>
      <c r="Y8" s="69">
        <v>4.0613299999999998E-2</v>
      </c>
      <c r="Z8" s="69">
        <v>4.1708200000000001E-2</v>
      </c>
      <c r="AA8" s="39" t="s">
        <v>510</v>
      </c>
    </row>
    <row r="9" spans="1:27" x14ac:dyDescent="0.25">
      <c r="A9" s="60" t="s">
        <v>514</v>
      </c>
      <c r="B9" s="61" t="s">
        <v>515</v>
      </c>
      <c r="C9" s="62" t="s">
        <v>516</v>
      </c>
      <c r="D9" s="63" t="s">
        <v>517</v>
      </c>
      <c r="E9" s="70">
        <v>-7.9851000000000002E-3</v>
      </c>
      <c r="F9" s="70">
        <v>9.9845000000000003E-3</v>
      </c>
      <c r="G9" s="70">
        <v>6.0484799999999998E-2</v>
      </c>
      <c r="H9" s="70">
        <v>9.1934199999999994E-2</v>
      </c>
      <c r="I9" s="70">
        <v>9.1934199999999994E-2</v>
      </c>
      <c r="J9" s="70">
        <v>9.0942200000000001E-2</v>
      </c>
      <c r="K9" s="70">
        <v>2.9981900000000002E-2</v>
      </c>
      <c r="L9" s="70">
        <v>3.5407500000000001E-2</v>
      </c>
      <c r="M9" s="70">
        <v>4.5932700000000007E-2</v>
      </c>
      <c r="N9" s="70">
        <v>4.77835E-2</v>
      </c>
      <c r="O9" s="70">
        <v>5.10356E-2</v>
      </c>
      <c r="P9" s="70">
        <v>-7.7920000000000003E-3</v>
      </c>
      <c r="Q9" s="70">
        <v>9.0916E-3</v>
      </c>
      <c r="R9" s="70">
        <v>6.0748200000000002E-2</v>
      </c>
      <c r="S9" s="70">
        <v>9.210900000000001E-2</v>
      </c>
      <c r="T9" s="70">
        <v>9.210900000000001E-2</v>
      </c>
      <c r="U9" s="70">
        <v>9.1423599999999994E-2</v>
      </c>
      <c r="V9" s="70">
        <v>2.5142000000000001E-2</v>
      </c>
      <c r="W9" s="70">
        <v>3.0711699999999998E-2</v>
      </c>
      <c r="X9" s="70">
        <v>4.45447E-2</v>
      </c>
      <c r="Y9" s="70">
        <v>4.6280999999999996E-2</v>
      </c>
      <c r="Z9" s="70">
        <v>4.7398699999999995E-2</v>
      </c>
      <c r="AA9" s="39" t="s">
        <v>514</v>
      </c>
    </row>
    <row r="10" spans="1:27" x14ac:dyDescent="0.25">
      <c r="A10" s="65" t="s">
        <v>518</v>
      </c>
      <c r="B10" s="66" t="s">
        <v>519</v>
      </c>
      <c r="C10" s="67" t="s">
        <v>520</v>
      </c>
      <c r="D10" s="68" t="s">
        <v>521</v>
      </c>
      <c r="E10" s="69">
        <v>-8.6493000000000004E-3</v>
      </c>
      <c r="F10" s="69">
        <v>1.2117899999999999E-2</v>
      </c>
      <c r="G10" s="69">
        <v>6.4016699999999996E-2</v>
      </c>
      <c r="H10" s="69">
        <v>0.1023771</v>
      </c>
      <c r="I10" s="69">
        <v>0.1023771</v>
      </c>
      <c r="J10" s="69">
        <v>9.8496199999999992E-2</v>
      </c>
      <c r="K10" s="69">
        <v>3.49731E-2</v>
      </c>
      <c r="L10" s="69">
        <v>4.2551100000000001E-2</v>
      </c>
      <c r="M10" s="69">
        <v>5.2316000000000001E-2</v>
      </c>
      <c r="N10" s="69">
        <v>5.3071599999999997E-2</v>
      </c>
      <c r="O10" s="69">
        <v>5.6169000000000004E-2</v>
      </c>
      <c r="P10" s="69">
        <v>-8.0181999999999996E-3</v>
      </c>
      <c r="Q10" s="69">
        <v>1.2227500000000001E-2</v>
      </c>
      <c r="R10" s="69">
        <v>6.5993499999999997E-2</v>
      </c>
      <c r="S10" s="69">
        <v>0.10617210000000001</v>
      </c>
      <c r="T10" s="69">
        <v>0.10617210000000001</v>
      </c>
      <c r="U10" s="69">
        <v>0.10157429999999999</v>
      </c>
      <c r="V10" s="69">
        <v>3.2137600000000002E-2</v>
      </c>
      <c r="W10" s="69">
        <v>3.97367E-2</v>
      </c>
      <c r="X10" s="69">
        <v>5.3015600000000003E-2</v>
      </c>
      <c r="Y10" s="69">
        <v>5.3169099999999997E-2</v>
      </c>
      <c r="Z10" s="69">
        <v>5.3648000000000001E-2</v>
      </c>
      <c r="AA10" s="39" t="s">
        <v>518</v>
      </c>
    </row>
    <row r="11" spans="1:27" x14ac:dyDescent="0.25">
      <c r="A11" s="60" t="s">
        <v>522</v>
      </c>
      <c r="B11" s="61" t="s">
        <v>523</v>
      </c>
      <c r="C11" s="62" t="s">
        <v>524</v>
      </c>
      <c r="D11" s="63" t="s">
        <v>525</v>
      </c>
      <c r="E11" s="70">
        <v>-9.4804999999999993E-3</v>
      </c>
      <c r="F11" s="70">
        <v>1.48264E-2</v>
      </c>
      <c r="G11" s="70">
        <v>6.8558099999999997E-2</v>
      </c>
      <c r="H11" s="70">
        <v>0.1166929</v>
      </c>
      <c r="I11" s="70">
        <v>0.1166929</v>
      </c>
      <c r="J11" s="70">
        <v>0.10939299999999999</v>
      </c>
      <c r="K11" s="70">
        <v>4.17516E-2</v>
      </c>
      <c r="L11" s="70">
        <v>5.4324000000000004E-2</v>
      </c>
      <c r="M11" s="70">
        <v>6.5889100000000006E-2</v>
      </c>
      <c r="N11" s="70">
        <v>6.3104099999999996E-2</v>
      </c>
      <c r="O11" s="70">
        <v>6.4545400000000003E-2</v>
      </c>
      <c r="P11" s="70">
        <v>-8.2602999999999999E-3</v>
      </c>
      <c r="Q11" s="70">
        <v>1.6282000000000001E-2</v>
      </c>
      <c r="R11" s="70">
        <v>7.2828699999999996E-2</v>
      </c>
      <c r="S11" s="70">
        <v>0.12557969999999999</v>
      </c>
      <c r="T11" s="70">
        <v>0.12557969999999999</v>
      </c>
      <c r="U11" s="70">
        <v>0.11619859999999999</v>
      </c>
      <c r="V11" s="70">
        <v>4.2120600000000001E-2</v>
      </c>
      <c r="W11" s="70">
        <v>5.4781799999999999E-2</v>
      </c>
      <c r="X11" s="70">
        <v>7.0100200000000001E-2</v>
      </c>
      <c r="Y11" s="70">
        <v>6.5813800000000006E-2</v>
      </c>
      <c r="Z11" s="70">
        <v>6.39261E-2</v>
      </c>
      <c r="AA11" s="39" t="s">
        <v>522</v>
      </c>
    </row>
    <row r="12" spans="1:27" x14ac:dyDescent="0.25">
      <c r="A12" s="65" t="s">
        <v>526</v>
      </c>
      <c r="B12" s="66" t="s">
        <v>527</v>
      </c>
      <c r="C12" s="67" t="s">
        <v>528</v>
      </c>
      <c r="D12" s="68" t="s">
        <v>529</v>
      </c>
      <c r="E12" s="69">
        <v>-1.0754099999999999E-2</v>
      </c>
      <c r="F12" s="69">
        <v>1.8842000000000001E-2</v>
      </c>
      <c r="G12" s="69">
        <v>7.5071399999999996E-2</v>
      </c>
      <c r="H12" s="69">
        <v>0.13568759999999999</v>
      </c>
      <c r="I12" s="69">
        <v>0.13568759999999999</v>
      </c>
      <c r="J12" s="69">
        <v>0.1234296</v>
      </c>
      <c r="K12" s="69">
        <v>4.9926600000000002E-2</v>
      </c>
      <c r="L12" s="69">
        <v>6.5055000000000002E-2</v>
      </c>
      <c r="M12" s="69">
        <v>7.7464099999999994E-2</v>
      </c>
      <c r="N12" s="69">
        <v>7.1618899999999999E-2</v>
      </c>
      <c r="O12" s="69">
        <v>7.1127399999999993E-2</v>
      </c>
      <c r="P12" s="69">
        <v>-8.5824000000000004E-3</v>
      </c>
      <c r="Q12" s="69">
        <v>2.2450999999999999E-2</v>
      </c>
      <c r="R12" s="69">
        <v>8.30766E-2</v>
      </c>
      <c r="S12" s="69">
        <v>0.15221590000000002</v>
      </c>
      <c r="T12" s="69">
        <v>0.15221590000000002</v>
      </c>
      <c r="U12" s="69">
        <v>0.13482640000000001</v>
      </c>
      <c r="V12" s="69">
        <v>5.4651399999999996E-2</v>
      </c>
      <c r="W12" s="69">
        <v>6.9426000000000002E-2</v>
      </c>
      <c r="X12" s="69">
        <v>8.4657999999999997E-2</v>
      </c>
      <c r="Y12" s="69">
        <v>7.6548600000000008E-2</v>
      </c>
      <c r="Z12" s="69">
        <v>7.2034299999999996E-2</v>
      </c>
      <c r="AA12" s="39" t="s">
        <v>526</v>
      </c>
    </row>
    <row r="13" spans="1:27" x14ac:dyDescent="0.25">
      <c r="A13" s="60" t="s">
        <v>530</v>
      </c>
      <c r="B13" s="61" t="s">
        <v>531</v>
      </c>
      <c r="C13" s="62" t="s">
        <v>532</v>
      </c>
      <c r="D13" s="63" t="s">
        <v>533</v>
      </c>
      <c r="E13" s="70">
        <v>-1.16706E-2</v>
      </c>
      <c r="F13" s="70">
        <v>2.1213899999999997E-2</v>
      </c>
      <c r="G13" s="70">
        <v>7.8264500000000001E-2</v>
      </c>
      <c r="H13" s="70">
        <v>0.14639389999999999</v>
      </c>
      <c r="I13" s="70">
        <v>0.14639389999999999</v>
      </c>
      <c r="J13" s="70">
        <v>0.1319401</v>
      </c>
      <c r="K13" s="70">
        <v>5.47657E-2</v>
      </c>
      <c r="L13" s="70">
        <v>7.0898500000000003E-2</v>
      </c>
      <c r="M13" s="70">
        <v>8.3445199999999997E-2</v>
      </c>
      <c r="N13" s="70">
        <v>7.5991099999999992E-2</v>
      </c>
      <c r="O13" s="70">
        <v>7.4720200000000001E-2</v>
      </c>
      <c r="P13" s="70">
        <v>-8.7451999999999998E-3</v>
      </c>
      <c r="Q13" s="70">
        <v>2.6228999999999999E-2</v>
      </c>
      <c r="R13" s="70">
        <v>8.9315599999999995E-2</v>
      </c>
      <c r="S13" s="70">
        <v>0.1685613</v>
      </c>
      <c r="T13" s="70">
        <v>0.1685613</v>
      </c>
      <c r="U13" s="70">
        <v>0.14602860000000001</v>
      </c>
      <c r="V13" s="70">
        <v>6.2230499999999994E-2</v>
      </c>
      <c r="W13" s="70">
        <v>7.7679700000000004E-2</v>
      </c>
      <c r="X13" s="70">
        <v>9.2520500000000006E-2</v>
      </c>
      <c r="Y13" s="70">
        <v>8.2327100000000014E-2</v>
      </c>
      <c r="Z13" s="70">
        <v>7.6577400000000004E-2</v>
      </c>
      <c r="AA13" s="39" t="s">
        <v>530</v>
      </c>
    </row>
    <row r="14" spans="1:27" x14ac:dyDescent="0.25">
      <c r="A14" s="65" t="s">
        <v>534</v>
      </c>
      <c r="B14" s="66" t="s">
        <v>535</v>
      </c>
      <c r="C14" s="67" t="s">
        <v>536</v>
      </c>
      <c r="D14" s="68" t="s">
        <v>537</v>
      </c>
      <c r="E14" s="69">
        <v>-1.2189499999999999E-2</v>
      </c>
      <c r="F14" s="69">
        <v>2.2474599999999997E-2</v>
      </c>
      <c r="G14" s="69">
        <v>7.975850000000001E-2</v>
      </c>
      <c r="H14" s="69">
        <v>0.1523602</v>
      </c>
      <c r="I14" s="69">
        <v>0.1523602</v>
      </c>
      <c r="J14" s="69">
        <v>0.1370934</v>
      </c>
      <c r="K14" s="69">
        <v>5.7445099999999999E-2</v>
      </c>
      <c r="L14" s="69">
        <v>7.5004699999999994E-2</v>
      </c>
      <c r="M14" s="69">
        <v>8.8106299999999999E-2</v>
      </c>
      <c r="N14" s="69">
        <v>7.9420099999999993E-2</v>
      </c>
      <c r="O14" s="69">
        <v>7.7262499999999998E-2</v>
      </c>
      <c r="P14" s="69">
        <v>-8.7989000000000001E-3</v>
      </c>
      <c r="Q14" s="69">
        <v>2.8265500000000002E-2</v>
      </c>
      <c r="R14" s="69">
        <v>9.2678499999999997E-2</v>
      </c>
      <c r="S14" s="69">
        <v>0.17802750000000001</v>
      </c>
      <c r="T14" s="69">
        <v>0.17802750000000001</v>
      </c>
      <c r="U14" s="69">
        <v>0.15273229999999999</v>
      </c>
      <c r="V14" s="69">
        <v>6.6892599999999997E-2</v>
      </c>
      <c r="W14" s="69">
        <v>8.3618100000000001E-2</v>
      </c>
      <c r="X14" s="69">
        <v>9.8538200000000006E-2</v>
      </c>
      <c r="Y14" s="69">
        <v>8.6776700000000012E-2</v>
      </c>
      <c r="Z14" s="69">
        <v>7.9702200000000001E-2</v>
      </c>
      <c r="AA14" s="39" t="s">
        <v>534</v>
      </c>
    </row>
    <row r="15" spans="1:27" x14ac:dyDescent="0.25">
      <c r="A15" s="60" t="s">
        <v>538</v>
      </c>
      <c r="B15" s="61" t="s">
        <v>539</v>
      </c>
      <c r="C15" s="62" t="s">
        <v>540</v>
      </c>
      <c r="D15" s="63" t="s">
        <v>541</v>
      </c>
      <c r="E15" s="70">
        <v>-1.25963E-2</v>
      </c>
      <c r="F15" s="70">
        <v>2.3407399999999998E-2</v>
      </c>
      <c r="G15" s="70">
        <v>8.0851100000000009E-2</v>
      </c>
      <c r="H15" s="70">
        <v>0.15617310000000001</v>
      </c>
      <c r="I15" s="70">
        <v>0.15617310000000001</v>
      </c>
      <c r="J15" s="70">
        <v>0.14006579999999999</v>
      </c>
      <c r="K15" s="70">
        <v>5.9276700000000002E-2</v>
      </c>
      <c r="L15" s="70">
        <v>7.6483899999999994E-2</v>
      </c>
      <c r="M15" s="70">
        <v>8.9214699999999994E-2</v>
      </c>
      <c r="N15" s="70">
        <v>8.0186800000000003E-2</v>
      </c>
      <c r="O15" s="70">
        <v>7.7813499999999994E-2</v>
      </c>
      <c r="P15" s="70">
        <v>-8.8404999999999994E-3</v>
      </c>
      <c r="Q15" s="70">
        <v>2.97988E-2</v>
      </c>
      <c r="R15" s="70">
        <v>9.51824E-2</v>
      </c>
      <c r="S15" s="70">
        <v>0.184339</v>
      </c>
      <c r="T15" s="70">
        <v>0.184339</v>
      </c>
      <c r="U15" s="70">
        <v>0.15680659999999999</v>
      </c>
      <c r="V15" s="70">
        <v>6.9619500000000001E-2</v>
      </c>
      <c r="W15" s="70">
        <v>8.5800500000000002E-2</v>
      </c>
      <c r="X15" s="70">
        <v>0.1002933</v>
      </c>
      <c r="Y15" s="70">
        <v>8.8017600000000001E-2</v>
      </c>
      <c r="Z15" s="70">
        <v>8.0565800000000007E-2</v>
      </c>
      <c r="AA15" s="39" t="s">
        <v>538</v>
      </c>
    </row>
    <row r="16" spans="1:27" x14ac:dyDescent="0.25">
      <c r="A16" s="65" t="s">
        <v>542</v>
      </c>
      <c r="B16" s="66" t="s">
        <v>543</v>
      </c>
      <c r="C16" s="67" t="s">
        <v>544</v>
      </c>
      <c r="D16" s="68" t="s">
        <v>545</v>
      </c>
      <c r="E16" s="69">
        <v>-1.25963E-2</v>
      </c>
      <c r="F16" s="69">
        <v>2.3407399999999998E-2</v>
      </c>
      <c r="G16" s="69">
        <v>8.0851100000000009E-2</v>
      </c>
      <c r="H16" s="69">
        <v>0.15617310000000001</v>
      </c>
      <c r="I16" s="69">
        <v>0.15617310000000001</v>
      </c>
      <c r="J16" s="69">
        <v>0.14006579999999999</v>
      </c>
      <c r="K16" s="69">
        <v>5.9276700000000002E-2</v>
      </c>
      <c r="L16" s="69">
        <v>7.6483899999999994E-2</v>
      </c>
      <c r="M16" s="69">
        <v>8.9214699999999994E-2</v>
      </c>
      <c r="N16" s="69">
        <v>8.0186800000000003E-2</v>
      </c>
      <c r="O16" s="69">
        <v>7.7794799999999997E-2</v>
      </c>
      <c r="P16" s="69">
        <v>-8.8404999999999994E-3</v>
      </c>
      <c r="Q16" s="69">
        <v>2.97988E-2</v>
      </c>
      <c r="R16" s="69">
        <v>9.51824E-2</v>
      </c>
      <c r="S16" s="69">
        <v>0.184339</v>
      </c>
      <c r="T16" s="69">
        <v>0.184339</v>
      </c>
      <c r="U16" s="69">
        <v>0.15680659999999999</v>
      </c>
      <c r="V16" s="69">
        <v>6.9619500000000001E-2</v>
      </c>
      <c r="W16" s="69">
        <v>8.5800500000000002E-2</v>
      </c>
      <c r="X16" s="69">
        <v>0.1002933</v>
      </c>
      <c r="Y16" s="69">
        <v>8.8017600000000001E-2</v>
      </c>
      <c r="Z16" s="69">
        <v>8.0560899999999991E-2</v>
      </c>
      <c r="AA16" s="39" t="s">
        <v>542</v>
      </c>
    </row>
    <row r="17" spans="1:27" x14ac:dyDescent="0.25">
      <c r="A17" s="60" t="s">
        <v>546</v>
      </c>
      <c r="B17" s="61" t="s">
        <v>547</v>
      </c>
      <c r="C17" s="62" t="s">
        <v>548</v>
      </c>
      <c r="D17" s="63" t="s">
        <v>549</v>
      </c>
      <c r="E17" s="70">
        <v>-1.25963E-2</v>
      </c>
      <c r="F17" s="70">
        <v>2.3407399999999998E-2</v>
      </c>
      <c r="G17" s="70">
        <v>8.0851100000000009E-2</v>
      </c>
      <c r="H17" s="70">
        <v>0.15617310000000001</v>
      </c>
      <c r="I17" s="70">
        <v>0.15617310000000001</v>
      </c>
      <c r="J17" s="70">
        <v>0.14006579999999999</v>
      </c>
      <c r="K17" s="70">
        <v>5.9276700000000002E-2</v>
      </c>
      <c r="L17" s="70">
        <v>7.6483899999999994E-2</v>
      </c>
      <c r="M17" s="70">
        <v>8.9214699999999994E-2</v>
      </c>
      <c r="N17" s="70">
        <v>8.0186800000000003E-2</v>
      </c>
      <c r="O17" s="71">
        <v>7.7794799999999997E-2</v>
      </c>
      <c r="P17" s="70">
        <v>-8.8404999999999994E-3</v>
      </c>
      <c r="Q17" s="70">
        <v>2.97988E-2</v>
      </c>
      <c r="R17" s="70">
        <v>9.51824E-2</v>
      </c>
      <c r="S17" s="70">
        <v>0.184339</v>
      </c>
      <c r="T17" s="70">
        <v>0.184339</v>
      </c>
      <c r="U17" s="70">
        <v>0.15680659999999999</v>
      </c>
      <c r="V17" s="70">
        <v>6.9619500000000001E-2</v>
      </c>
      <c r="W17" s="70">
        <v>8.5800500000000002E-2</v>
      </c>
      <c r="X17" s="70">
        <v>0.10030950000000001</v>
      </c>
      <c r="Y17" s="70">
        <v>8.7729800000000011E-2</v>
      </c>
      <c r="Z17" s="71">
        <v>8.0353499999999994E-2</v>
      </c>
      <c r="AA17" s="39" t="s">
        <v>546</v>
      </c>
    </row>
    <row r="18" spans="1:27" ht="21.95" customHeight="1" x14ac:dyDescent="0.25">
      <c r="A18" s="50" t="s">
        <v>550</v>
      </c>
      <c r="B18" s="72"/>
      <c r="C18" s="73"/>
      <c r="D18" s="73"/>
      <c r="E18" s="74"/>
      <c r="F18" s="75"/>
      <c r="G18" s="74"/>
      <c r="H18" s="75"/>
      <c r="I18" s="76"/>
      <c r="J18" s="75"/>
      <c r="K18" s="75"/>
      <c r="L18" s="74"/>
      <c r="M18" s="74"/>
      <c r="N18" s="75"/>
      <c r="O18" s="75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39" t="s">
        <v>550</v>
      </c>
    </row>
    <row r="19" spans="1:27" x14ac:dyDescent="0.25">
      <c r="A19" s="60" t="s">
        <v>551</v>
      </c>
      <c r="B19" s="61" t="s">
        <v>552</v>
      </c>
      <c r="C19" s="62" t="s">
        <v>553</v>
      </c>
      <c r="D19" s="63" t="s">
        <v>554</v>
      </c>
      <c r="E19" s="64">
        <v>-7.6144000000000003E-3</v>
      </c>
      <c r="F19" s="64">
        <v>9.0866999999999996E-3</v>
      </c>
      <c r="G19" s="64">
        <v>5.91777E-2</v>
      </c>
      <c r="H19" s="64">
        <v>8.5442699999999996E-2</v>
      </c>
      <c r="I19" s="64">
        <v>8.5442699999999996E-2</v>
      </c>
      <c r="J19" s="64">
        <v>8.5232500000000003E-2</v>
      </c>
      <c r="K19" s="64">
        <v>2.6164699999999999E-2</v>
      </c>
      <c r="L19" s="64">
        <v>2.8222900000000002E-2</v>
      </c>
      <c r="M19" s="64">
        <v>4.0075100000000002E-2</v>
      </c>
      <c r="N19" s="64">
        <v>4.2214099999999997E-2</v>
      </c>
      <c r="O19" s="64">
        <v>4.3088300000000003E-2</v>
      </c>
      <c r="P19" s="64">
        <v>-7.4794000000000006E-3</v>
      </c>
      <c r="Q19" s="64">
        <v>8.1533999999999999E-3</v>
      </c>
      <c r="R19" s="64">
        <v>5.8584199999999996E-2</v>
      </c>
      <c r="S19" s="64">
        <v>8.4276799999999999E-2</v>
      </c>
      <c r="T19" s="64">
        <v>8.4276799999999999E-2</v>
      </c>
      <c r="U19" s="64">
        <v>8.5222099999999995E-2</v>
      </c>
      <c r="V19" s="64">
        <v>2.0893000000000002E-2</v>
      </c>
      <c r="W19" s="64">
        <v>2.2910400000000001E-2</v>
      </c>
      <c r="X19" s="64">
        <v>3.7598400000000004E-2</v>
      </c>
      <c r="Y19" s="64">
        <v>3.9698799999999999E-2</v>
      </c>
      <c r="Z19" s="64">
        <v>3.90941E-2</v>
      </c>
      <c r="AA19" s="39" t="s">
        <v>551</v>
      </c>
    </row>
    <row r="20" spans="1:27" x14ac:dyDescent="0.25">
      <c r="A20" s="65" t="s">
        <v>555</v>
      </c>
      <c r="B20" s="66" t="s">
        <v>556</v>
      </c>
      <c r="C20" s="67" t="s">
        <v>557</v>
      </c>
      <c r="D20" s="68" t="s">
        <v>558</v>
      </c>
      <c r="E20" s="69">
        <v>-7.6575999999999997E-3</v>
      </c>
      <c r="F20" s="69">
        <v>9.2327999999999993E-3</v>
      </c>
      <c r="G20" s="69">
        <v>5.9383199999999997E-2</v>
      </c>
      <c r="H20" s="69">
        <v>8.6406500000000011E-2</v>
      </c>
      <c r="I20" s="69">
        <v>8.6406500000000011E-2</v>
      </c>
      <c r="J20" s="69">
        <v>8.607419999999999E-2</v>
      </c>
      <c r="K20" s="69">
        <v>2.6898599999999998E-2</v>
      </c>
      <c r="L20" s="69">
        <v>2.9748500000000001E-2</v>
      </c>
      <c r="M20" s="69">
        <v>4.1549199999999994E-2</v>
      </c>
      <c r="N20" s="69">
        <v>4.3483799999999996E-2</v>
      </c>
      <c r="O20" s="69">
        <v>4.4293300000000001E-2</v>
      </c>
      <c r="P20" s="69">
        <v>-7.5004000000000008E-3</v>
      </c>
      <c r="Q20" s="69">
        <v>8.3335000000000006E-3</v>
      </c>
      <c r="R20" s="69">
        <v>5.89118E-2</v>
      </c>
      <c r="S20" s="69">
        <v>8.5531299999999991E-2</v>
      </c>
      <c r="T20" s="69">
        <v>8.5531299999999991E-2</v>
      </c>
      <c r="U20" s="69">
        <v>8.6296899999999996E-2</v>
      </c>
      <c r="V20" s="69">
        <v>2.17748E-2</v>
      </c>
      <c r="W20" s="69">
        <v>2.4593600000000004E-2</v>
      </c>
      <c r="X20" s="69">
        <v>3.92915E-2</v>
      </c>
      <c r="Y20" s="69">
        <v>4.1176299999999999E-2</v>
      </c>
      <c r="Z20" s="69">
        <v>4.0324900000000004E-2</v>
      </c>
      <c r="AA20" s="39" t="s">
        <v>555</v>
      </c>
    </row>
    <row r="21" spans="1:27" x14ac:dyDescent="0.25">
      <c r="A21" s="60" t="s">
        <v>559</v>
      </c>
      <c r="B21" s="61" t="s">
        <v>560</v>
      </c>
      <c r="C21" s="62" t="s">
        <v>561</v>
      </c>
      <c r="D21" s="63" t="s">
        <v>562</v>
      </c>
      <c r="E21" s="70">
        <v>-7.8951999999999998E-3</v>
      </c>
      <c r="F21" s="70">
        <v>9.9511000000000009E-3</v>
      </c>
      <c r="G21" s="70">
        <v>6.0477299999999998E-2</v>
      </c>
      <c r="H21" s="70">
        <v>9.0366800000000011E-2</v>
      </c>
      <c r="I21" s="70">
        <v>9.0366800000000011E-2</v>
      </c>
      <c r="J21" s="70">
        <v>8.9092500000000005E-2</v>
      </c>
      <c r="K21" s="70">
        <v>2.9141199999999999E-2</v>
      </c>
      <c r="L21" s="70">
        <v>3.3534000000000001E-2</v>
      </c>
      <c r="M21" s="70">
        <v>4.5272E-2</v>
      </c>
      <c r="N21" s="70">
        <v>4.6515000000000001E-2</v>
      </c>
      <c r="O21" s="70">
        <v>4.7977100000000002E-2</v>
      </c>
      <c r="P21" s="70">
        <v>-7.5949999999999993E-3</v>
      </c>
      <c r="Q21" s="70">
        <v>9.2861999999999997E-3</v>
      </c>
      <c r="R21" s="70">
        <v>6.0577399999999997E-2</v>
      </c>
      <c r="S21" s="70">
        <v>9.0737600000000002E-2</v>
      </c>
      <c r="T21" s="70">
        <v>9.0737600000000002E-2</v>
      </c>
      <c r="U21" s="70">
        <v>9.0267099999999989E-2</v>
      </c>
      <c r="V21" s="70">
        <v>2.46748E-2</v>
      </c>
      <c r="W21" s="70">
        <v>2.9055300000000003E-2</v>
      </c>
      <c r="X21" s="70">
        <v>4.3850100000000003E-2</v>
      </c>
      <c r="Y21" s="70">
        <v>4.4882400000000003E-2</v>
      </c>
      <c r="Z21" s="70">
        <v>4.4496300000000003E-2</v>
      </c>
      <c r="AA21" s="39" t="s">
        <v>559</v>
      </c>
    </row>
    <row r="22" spans="1:27" x14ac:dyDescent="0.25">
      <c r="A22" s="65" t="s">
        <v>563</v>
      </c>
      <c r="B22" s="66" t="s">
        <v>564</v>
      </c>
      <c r="C22" s="67" t="s">
        <v>565</v>
      </c>
      <c r="D22" s="68" t="s">
        <v>566</v>
      </c>
      <c r="E22" s="69">
        <v>-8.3134999999999997E-3</v>
      </c>
      <c r="F22" s="69">
        <v>1.12462E-2</v>
      </c>
      <c r="G22" s="69">
        <v>6.2570399999999998E-2</v>
      </c>
      <c r="H22" s="69">
        <v>9.6719200000000005E-2</v>
      </c>
      <c r="I22" s="69">
        <v>9.6719200000000005E-2</v>
      </c>
      <c r="J22" s="69">
        <v>9.3696500000000002E-2</v>
      </c>
      <c r="K22" s="69">
        <v>3.2362700000000001E-2</v>
      </c>
      <c r="L22" s="69">
        <v>3.8106300000000003E-2</v>
      </c>
      <c r="M22" s="69">
        <v>4.7539199999999997E-2</v>
      </c>
      <c r="N22" s="69">
        <v>4.89355E-2</v>
      </c>
      <c r="O22" s="69">
        <v>5.1755000000000002E-2</v>
      </c>
      <c r="P22" s="69">
        <v>-7.7634000000000002E-3</v>
      </c>
      <c r="Q22" s="69">
        <v>1.1120699999999999E-2</v>
      </c>
      <c r="R22" s="69">
        <v>6.3674999999999995E-2</v>
      </c>
      <c r="S22" s="69">
        <v>9.9212000000000009E-2</v>
      </c>
      <c r="T22" s="69">
        <v>9.9212000000000009E-2</v>
      </c>
      <c r="U22" s="69">
        <v>9.6413899999999997E-2</v>
      </c>
      <c r="V22" s="69">
        <v>2.9005999999999997E-2</v>
      </c>
      <c r="W22" s="69">
        <v>3.4658700000000001E-2</v>
      </c>
      <c r="X22" s="69">
        <v>4.7329900000000001E-2</v>
      </c>
      <c r="Y22" s="69">
        <v>4.8334200000000001E-2</v>
      </c>
      <c r="Z22" s="69">
        <v>4.8972100000000005E-2</v>
      </c>
      <c r="AA22" s="39" t="s">
        <v>563</v>
      </c>
    </row>
    <row r="23" spans="1:27" x14ac:dyDescent="0.25">
      <c r="A23" s="60" t="s">
        <v>567</v>
      </c>
      <c r="B23" s="61" t="s">
        <v>568</v>
      </c>
      <c r="C23" s="62" t="s">
        <v>569</v>
      </c>
      <c r="D23" s="63" t="s">
        <v>570</v>
      </c>
      <c r="E23" s="70">
        <v>-8.7662999999999994E-3</v>
      </c>
      <c r="F23" s="70">
        <v>1.2672300000000001E-2</v>
      </c>
      <c r="G23" s="70">
        <v>6.4854300000000004E-2</v>
      </c>
      <c r="H23" s="70">
        <v>0.10381130000000001</v>
      </c>
      <c r="I23" s="70">
        <v>0.10381130000000001</v>
      </c>
      <c r="J23" s="70">
        <v>9.8954799999999996E-2</v>
      </c>
      <c r="K23" s="70">
        <v>3.5890699999999998E-2</v>
      </c>
      <c r="L23" s="70">
        <v>4.3522100000000001E-2</v>
      </c>
      <c r="M23" s="70">
        <v>5.0899300000000001E-2</v>
      </c>
      <c r="N23" s="70">
        <v>5.2130200000000002E-2</v>
      </c>
      <c r="O23" s="70">
        <v>5.6153300000000003E-2</v>
      </c>
      <c r="P23" s="70">
        <v>-7.9252000000000003E-3</v>
      </c>
      <c r="Q23" s="70">
        <v>1.3169699999999999E-2</v>
      </c>
      <c r="R23" s="70">
        <v>6.7121199999999992E-2</v>
      </c>
      <c r="S23" s="70">
        <v>0.10878299999999999</v>
      </c>
      <c r="T23" s="70">
        <v>0.10878299999999999</v>
      </c>
      <c r="U23" s="70">
        <v>0.1034408</v>
      </c>
      <c r="V23" s="70">
        <v>3.3915500000000001E-2</v>
      </c>
      <c r="W23" s="70">
        <v>4.1408300000000002E-2</v>
      </c>
      <c r="X23" s="70">
        <v>5.2138600000000007E-2</v>
      </c>
      <c r="Y23" s="70">
        <v>5.2748700000000003E-2</v>
      </c>
      <c r="Z23" s="70">
        <v>5.4256700000000005E-2</v>
      </c>
      <c r="AA23" s="39" t="s">
        <v>567</v>
      </c>
    </row>
    <row r="24" spans="1:27" x14ac:dyDescent="0.25">
      <c r="A24" s="65" t="s">
        <v>571</v>
      </c>
      <c r="B24" s="66" t="s">
        <v>572</v>
      </c>
      <c r="C24" s="67" t="s">
        <v>573</v>
      </c>
      <c r="D24" s="68" t="s">
        <v>574</v>
      </c>
      <c r="E24" s="69">
        <v>-9.3164000000000007E-3</v>
      </c>
      <c r="F24" s="69">
        <v>1.4392400000000001E-2</v>
      </c>
      <c r="G24" s="69">
        <v>6.7640900000000004E-2</v>
      </c>
      <c r="H24" s="69">
        <v>0.11230370000000001</v>
      </c>
      <c r="I24" s="69">
        <v>0.11230370000000001</v>
      </c>
      <c r="J24" s="69">
        <v>0.10519640000000001</v>
      </c>
      <c r="K24" s="69">
        <v>4.0002199999999995E-2</v>
      </c>
      <c r="L24" s="69">
        <v>4.94198E-2</v>
      </c>
      <c r="M24" s="69">
        <v>5.5238199999999994E-2</v>
      </c>
      <c r="N24" s="69">
        <v>5.5984699999999998E-2</v>
      </c>
      <c r="O24" s="69">
        <v>6.0368399999999996E-2</v>
      </c>
      <c r="P24" s="69">
        <v>-8.0922000000000008E-3</v>
      </c>
      <c r="Q24" s="69">
        <v>1.5715099999999999E-2</v>
      </c>
      <c r="R24" s="69">
        <v>7.1395099999999989E-2</v>
      </c>
      <c r="S24" s="69">
        <v>0.12040800000000002</v>
      </c>
      <c r="T24" s="69">
        <v>0.12040800000000002</v>
      </c>
      <c r="U24" s="69">
        <v>0.11182969999999999</v>
      </c>
      <c r="V24" s="69">
        <v>3.9738299999999997E-2</v>
      </c>
      <c r="W24" s="69">
        <v>4.8905200000000003E-2</v>
      </c>
      <c r="X24" s="69">
        <v>5.8014299999999998E-2</v>
      </c>
      <c r="Y24" s="69">
        <v>5.7826599999999999E-2</v>
      </c>
      <c r="Z24" s="69">
        <v>5.9358599999999997E-2</v>
      </c>
      <c r="AA24" s="39" t="s">
        <v>571</v>
      </c>
    </row>
    <row r="25" spans="1:27" x14ac:dyDescent="0.25">
      <c r="A25" s="60" t="s">
        <v>575</v>
      </c>
      <c r="B25" s="61" t="s">
        <v>576</v>
      </c>
      <c r="C25" s="62" t="s">
        <v>577</v>
      </c>
      <c r="D25" s="63" t="s">
        <v>578</v>
      </c>
      <c r="E25" s="70">
        <v>-1.0011000000000001E-2</v>
      </c>
      <c r="F25" s="70">
        <v>1.6635999999999998E-2</v>
      </c>
      <c r="G25" s="70">
        <v>7.1307300000000004E-2</v>
      </c>
      <c r="H25" s="70">
        <v>0.12405290000000001</v>
      </c>
      <c r="I25" s="70">
        <v>0.12405290000000001</v>
      </c>
      <c r="J25" s="70">
        <v>0.1142003</v>
      </c>
      <c r="K25" s="70">
        <v>4.5561699999999997E-2</v>
      </c>
      <c r="L25" s="70">
        <v>5.9164899999999992E-2</v>
      </c>
      <c r="M25" s="70">
        <v>6.6277699999999995E-2</v>
      </c>
      <c r="N25" s="70">
        <v>6.41906E-2</v>
      </c>
      <c r="O25" s="70">
        <v>6.7576400000000009E-2</v>
      </c>
      <c r="P25" s="70">
        <v>-8.2804000000000003E-3</v>
      </c>
      <c r="Q25" s="70">
        <v>1.9073400000000001E-2</v>
      </c>
      <c r="R25" s="70">
        <v>7.7027999999999999E-2</v>
      </c>
      <c r="S25" s="70">
        <v>0.1365325</v>
      </c>
      <c r="T25" s="70">
        <v>0.1365325</v>
      </c>
      <c r="U25" s="70">
        <v>0.1239415</v>
      </c>
      <c r="V25" s="70">
        <v>4.8023200000000002E-2</v>
      </c>
      <c r="W25" s="70">
        <v>6.1424300000000001E-2</v>
      </c>
      <c r="X25" s="70">
        <v>7.1838300000000008E-2</v>
      </c>
      <c r="Y25" s="70">
        <v>6.8129900000000007E-2</v>
      </c>
      <c r="Z25" s="70">
        <v>6.8108299999999997E-2</v>
      </c>
      <c r="AA25" s="39" t="s">
        <v>575</v>
      </c>
    </row>
    <row r="26" spans="1:27" x14ac:dyDescent="0.25">
      <c r="A26" s="65" t="s">
        <v>579</v>
      </c>
      <c r="B26" s="66" t="s">
        <v>580</v>
      </c>
      <c r="C26" s="67" t="s">
        <v>581</v>
      </c>
      <c r="D26" s="68" t="s">
        <v>582</v>
      </c>
      <c r="E26" s="69">
        <v>-1.11731E-2</v>
      </c>
      <c r="F26" s="69">
        <v>2.0265399999999999E-2</v>
      </c>
      <c r="G26" s="69">
        <v>7.7104300000000001E-2</v>
      </c>
      <c r="H26" s="69">
        <v>0.1418073</v>
      </c>
      <c r="I26" s="69">
        <v>0.1418073</v>
      </c>
      <c r="J26" s="69">
        <v>0.1277365</v>
      </c>
      <c r="K26" s="69">
        <v>5.3178099999999999E-2</v>
      </c>
      <c r="L26" s="69">
        <v>7.0487599999999997E-2</v>
      </c>
      <c r="M26" s="69">
        <v>7.93407E-2</v>
      </c>
      <c r="N26" s="69">
        <v>7.3751800000000006E-2</v>
      </c>
      <c r="O26" s="69">
        <v>7.4874900000000008E-2</v>
      </c>
      <c r="P26" s="69">
        <v>-8.5690000000000002E-3</v>
      </c>
      <c r="Q26" s="69">
        <v>2.4656899999999999E-2</v>
      </c>
      <c r="R26" s="69">
        <v>8.6318900000000004E-2</v>
      </c>
      <c r="S26" s="69">
        <v>0.16159600000000002</v>
      </c>
      <c r="T26" s="69">
        <v>0.16159600000000002</v>
      </c>
      <c r="U26" s="69">
        <v>0.14182909999999999</v>
      </c>
      <c r="V26" s="69">
        <v>6.0059100000000004E-2</v>
      </c>
      <c r="W26" s="69">
        <v>7.6889299999999994E-2</v>
      </c>
      <c r="X26" s="69">
        <v>8.81189E-2</v>
      </c>
      <c r="Y26" s="69">
        <v>8.0088300000000001E-2</v>
      </c>
      <c r="Z26" s="69">
        <v>7.7075100000000007E-2</v>
      </c>
      <c r="AA26" s="39" t="s">
        <v>579</v>
      </c>
    </row>
    <row r="27" spans="1:27" x14ac:dyDescent="0.25">
      <c r="A27" s="60" t="s">
        <v>583</v>
      </c>
      <c r="B27" s="61" t="s">
        <v>584</v>
      </c>
      <c r="C27" s="62" t="s">
        <v>585</v>
      </c>
      <c r="D27" s="63" t="s">
        <v>586</v>
      </c>
      <c r="E27" s="70">
        <v>-1.2295199999999999E-2</v>
      </c>
      <c r="F27" s="70">
        <v>2.3280699999999998E-2</v>
      </c>
      <c r="G27" s="70">
        <v>8.1350599999999995E-2</v>
      </c>
      <c r="H27" s="70">
        <v>0.1556283</v>
      </c>
      <c r="I27" s="70">
        <v>0.1556283</v>
      </c>
      <c r="J27" s="70">
        <v>0.13850029999999999</v>
      </c>
      <c r="K27" s="70">
        <v>5.9278899999999995E-2</v>
      </c>
      <c r="L27" s="70">
        <v>7.7901300000000007E-2</v>
      </c>
      <c r="M27" s="70">
        <v>8.7187899999999999E-2</v>
      </c>
      <c r="N27" s="70">
        <v>7.9431299999999996E-2</v>
      </c>
      <c r="O27" s="70">
        <v>7.9362700000000008E-2</v>
      </c>
      <c r="P27" s="70">
        <v>-8.7626000000000006E-3</v>
      </c>
      <c r="Q27" s="70">
        <v>2.94624E-2</v>
      </c>
      <c r="R27" s="70">
        <v>9.4298300000000002E-2</v>
      </c>
      <c r="S27" s="70">
        <v>0.18249770000000001</v>
      </c>
      <c r="T27" s="70">
        <v>0.18249770000000001</v>
      </c>
      <c r="U27" s="70">
        <v>0.15610960000000002</v>
      </c>
      <c r="V27" s="70">
        <v>6.9633899999999999E-2</v>
      </c>
      <c r="W27" s="70">
        <v>8.7372200000000011E-2</v>
      </c>
      <c r="X27" s="70">
        <v>9.83488E-2</v>
      </c>
      <c r="Y27" s="70">
        <v>8.7536000000000003E-2</v>
      </c>
      <c r="Z27" s="70">
        <v>8.2781599999999997E-2</v>
      </c>
      <c r="AA27" s="39" t="s">
        <v>583</v>
      </c>
    </row>
    <row r="28" spans="1:27" x14ac:dyDescent="0.25">
      <c r="A28" s="65" t="s">
        <v>587</v>
      </c>
      <c r="B28" s="66" t="s">
        <v>588</v>
      </c>
      <c r="C28" s="67" t="s">
        <v>589</v>
      </c>
      <c r="D28" s="68" t="s">
        <v>590</v>
      </c>
      <c r="E28" s="69">
        <v>-1.2924E-2</v>
      </c>
      <c r="F28" s="69">
        <v>2.4908700000000002E-2</v>
      </c>
      <c r="G28" s="69">
        <v>8.3429400000000001E-2</v>
      </c>
      <c r="H28" s="69">
        <v>0.16347020000000001</v>
      </c>
      <c r="I28" s="69">
        <v>0.16347020000000001</v>
      </c>
      <c r="J28" s="69">
        <v>0.14511969999999999</v>
      </c>
      <c r="K28" s="69">
        <v>6.2671699999999997E-2</v>
      </c>
      <c r="L28" s="69">
        <v>8.3095099999999991E-2</v>
      </c>
      <c r="M28" s="69">
        <v>9.3263700000000005E-2</v>
      </c>
      <c r="N28" s="69">
        <v>8.3842700000000006E-2</v>
      </c>
      <c r="O28" s="69">
        <v>8.2577899999999996E-2</v>
      </c>
      <c r="P28" s="69">
        <v>-8.8196999999999998E-3</v>
      </c>
      <c r="Q28" s="69">
        <v>3.2102400000000003E-2</v>
      </c>
      <c r="R28" s="69">
        <v>9.867129999999999E-2</v>
      </c>
      <c r="S28" s="69">
        <v>0.19477849999999999</v>
      </c>
      <c r="T28" s="69">
        <v>0.19477849999999999</v>
      </c>
      <c r="U28" s="69">
        <v>0.16478599999999999</v>
      </c>
      <c r="V28" s="69">
        <v>7.5557899999999997E-2</v>
      </c>
      <c r="W28" s="69">
        <v>9.4926899999999995E-2</v>
      </c>
      <c r="X28" s="69">
        <v>0.1061743</v>
      </c>
      <c r="Y28" s="69">
        <v>9.3253500000000003E-2</v>
      </c>
      <c r="Z28" s="69">
        <v>8.6788799999999999E-2</v>
      </c>
      <c r="AA28" s="39" t="s">
        <v>587</v>
      </c>
    </row>
    <row r="29" spans="1:27" x14ac:dyDescent="0.25">
      <c r="A29" s="60" t="s">
        <v>591</v>
      </c>
      <c r="B29" s="61" t="s">
        <v>592</v>
      </c>
      <c r="C29" s="62" t="s">
        <v>593</v>
      </c>
      <c r="D29" s="63" t="s">
        <v>594</v>
      </c>
      <c r="E29" s="70">
        <v>-1.34369E-2</v>
      </c>
      <c r="F29" s="70">
        <v>2.6111100000000002E-2</v>
      </c>
      <c r="G29" s="70">
        <v>8.4908199999999989E-2</v>
      </c>
      <c r="H29" s="70">
        <v>0.16843170000000002</v>
      </c>
      <c r="I29" s="70">
        <v>0.16843170000000002</v>
      </c>
      <c r="J29" s="70">
        <v>0.1489277</v>
      </c>
      <c r="K29" s="70">
        <v>6.5016299999999999E-2</v>
      </c>
      <c r="L29" s="70">
        <v>8.4997500000000004E-2</v>
      </c>
      <c r="M29" s="70">
        <v>9.4744399999999993E-2</v>
      </c>
      <c r="N29" s="70">
        <v>8.4866799999999992E-2</v>
      </c>
      <c r="O29" s="70">
        <v>8.3306900000000003E-2</v>
      </c>
      <c r="P29" s="70">
        <v>-8.8753000000000009E-3</v>
      </c>
      <c r="Q29" s="70">
        <v>3.4099600000000001E-2</v>
      </c>
      <c r="R29" s="70">
        <v>0.1019135</v>
      </c>
      <c r="S29" s="70">
        <v>0.20295200000000002</v>
      </c>
      <c r="T29" s="70">
        <v>0.20295200000000002</v>
      </c>
      <c r="U29" s="70">
        <v>0.1700603</v>
      </c>
      <c r="V29" s="70">
        <v>7.90709E-2</v>
      </c>
      <c r="W29" s="70">
        <v>9.7747100000000003E-2</v>
      </c>
      <c r="X29" s="70">
        <v>0.1084421</v>
      </c>
      <c r="Y29" s="70">
        <v>9.4854500000000008E-2</v>
      </c>
      <c r="Z29" s="70">
        <v>8.7902500000000008E-2</v>
      </c>
      <c r="AA29" s="39" t="s">
        <v>591</v>
      </c>
    </row>
    <row r="30" spans="1:27" x14ac:dyDescent="0.25">
      <c r="A30" s="65" t="s">
        <v>595</v>
      </c>
      <c r="B30" s="66" t="s">
        <v>596</v>
      </c>
      <c r="C30" s="67" t="s">
        <v>597</v>
      </c>
      <c r="D30" s="68" t="s">
        <v>598</v>
      </c>
      <c r="E30" s="69">
        <v>-1.34369E-2</v>
      </c>
      <c r="F30" s="69">
        <v>2.6111100000000002E-2</v>
      </c>
      <c r="G30" s="69">
        <v>8.4908199999999989E-2</v>
      </c>
      <c r="H30" s="69">
        <v>0.16843170000000002</v>
      </c>
      <c r="I30" s="69">
        <v>0.16843170000000002</v>
      </c>
      <c r="J30" s="69">
        <v>0.1489277</v>
      </c>
      <c r="K30" s="69">
        <v>6.5016299999999999E-2</v>
      </c>
      <c r="L30" s="69">
        <v>8.4997500000000004E-2</v>
      </c>
      <c r="M30" s="69">
        <v>9.4744399999999993E-2</v>
      </c>
      <c r="N30" s="69">
        <v>8.4866799999999992E-2</v>
      </c>
      <c r="O30" s="69">
        <v>8.3286599999999988E-2</v>
      </c>
      <c r="P30" s="69">
        <v>-8.8753000000000009E-3</v>
      </c>
      <c r="Q30" s="69">
        <v>3.4099600000000001E-2</v>
      </c>
      <c r="R30" s="69">
        <v>0.1019135</v>
      </c>
      <c r="S30" s="69">
        <v>0.20295200000000002</v>
      </c>
      <c r="T30" s="69">
        <v>0.20295200000000002</v>
      </c>
      <c r="U30" s="69">
        <v>0.1700603</v>
      </c>
      <c r="V30" s="69">
        <v>7.90709E-2</v>
      </c>
      <c r="W30" s="69">
        <v>9.7747100000000003E-2</v>
      </c>
      <c r="X30" s="69">
        <v>0.1084421</v>
      </c>
      <c r="Y30" s="69">
        <v>9.4854500000000008E-2</v>
      </c>
      <c r="Z30" s="69">
        <v>8.7897500000000003E-2</v>
      </c>
      <c r="AA30" s="39" t="s">
        <v>595</v>
      </c>
    </row>
    <row r="31" spans="1:27" x14ac:dyDescent="0.25">
      <c r="A31" s="60" t="s">
        <v>599</v>
      </c>
      <c r="B31" s="61" t="s">
        <v>600</v>
      </c>
      <c r="C31" s="62" t="s">
        <v>601</v>
      </c>
      <c r="D31" s="63" t="s">
        <v>602</v>
      </c>
      <c r="E31" s="70">
        <v>-1.34369E-2</v>
      </c>
      <c r="F31" s="70">
        <v>2.6111100000000002E-2</v>
      </c>
      <c r="G31" s="70">
        <v>8.4908199999999989E-2</v>
      </c>
      <c r="H31" s="70">
        <v>0.16843170000000002</v>
      </c>
      <c r="I31" s="70">
        <v>0.16843170000000002</v>
      </c>
      <c r="J31" s="70">
        <v>0.1489277</v>
      </c>
      <c r="K31" s="70">
        <v>6.5016299999999999E-2</v>
      </c>
      <c r="L31" s="70">
        <v>8.4997500000000004E-2</v>
      </c>
      <c r="M31" s="70">
        <v>9.4744399999999993E-2</v>
      </c>
      <c r="N31" s="70">
        <v>8.4866799999999992E-2</v>
      </c>
      <c r="O31" s="71">
        <v>8.3286599999999988E-2</v>
      </c>
      <c r="P31" s="70">
        <v>-8.8753000000000009E-3</v>
      </c>
      <c r="Q31" s="70">
        <v>3.4099600000000001E-2</v>
      </c>
      <c r="R31" s="70">
        <v>0.1019135</v>
      </c>
      <c r="S31" s="70">
        <v>0.20295200000000002</v>
      </c>
      <c r="T31" s="70">
        <v>0.20295200000000002</v>
      </c>
      <c r="U31" s="70">
        <v>0.1700603</v>
      </c>
      <c r="V31" s="70">
        <v>7.90709E-2</v>
      </c>
      <c r="W31" s="70">
        <v>9.7747100000000003E-2</v>
      </c>
      <c r="X31" s="70">
        <v>0.1084562</v>
      </c>
      <c r="Y31" s="70">
        <v>9.4654000000000002E-2</v>
      </c>
      <c r="Z31" s="71">
        <v>8.7761699999999998E-2</v>
      </c>
      <c r="AA31" s="39" t="s">
        <v>599</v>
      </c>
    </row>
    <row r="32" spans="1:27" ht="21.95" customHeight="1" x14ac:dyDescent="0.25">
      <c r="A32" s="50" t="s">
        <v>603</v>
      </c>
      <c r="B32" s="51"/>
      <c r="C32" s="78"/>
      <c r="D32" s="78"/>
      <c r="E32" s="79"/>
      <c r="F32" s="80"/>
      <c r="G32" s="79"/>
      <c r="H32" s="80"/>
      <c r="I32" s="80"/>
      <c r="J32" s="80"/>
      <c r="K32" s="80"/>
      <c r="L32" s="79"/>
      <c r="M32" s="79"/>
      <c r="N32" s="80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39" t="s">
        <v>603</v>
      </c>
    </row>
    <row r="33" spans="1:27" x14ac:dyDescent="0.25">
      <c r="A33" s="60" t="s">
        <v>604</v>
      </c>
      <c r="B33" s="61" t="s">
        <v>605</v>
      </c>
      <c r="C33" s="62" t="s">
        <v>606</v>
      </c>
      <c r="D33" s="63" t="s">
        <v>607</v>
      </c>
      <c r="E33" s="64">
        <v>-7.8709999999999995E-3</v>
      </c>
      <c r="F33" s="64">
        <v>9.9944999999999999E-3</v>
      </c>
      <c r="G33" s="64">
        <v>6.0382400000000003E-2</v>
      </c>
      <c r="H33" s="64">
        <v>8.8800399999999988E-2</v>
      </c>
      <c r="I33" s="64">
        <v>8.8800399999999988E-2</v>
      </c>
      <c r="J33" s="64">
        <v>8.7283399999999997E-2</v>
      </c>
      <c r="K33" s="64">
        <v>2.8318400000000001E-2</v>
      </c>
      <c r="L33" s="64">
        <v>3.1255000000000005E-2</v>
      </c>
      <c r="M33" s="64">
        <v>4.0520899999999999E-2</v>
      </c>
      <c r="N33" s="64">
        <v>4.3155799999999994E-2</v>
      </c>
      <c r="O33" s="64">
        <v>4.4977499999999997E-2</v>
      </c>
      <c r="P33" s="64">
        <v>-7.4387999999999998E-3</v>
      </c>
      <c r="Q33" s="64">
        <v>9.5110999999999998E-3</v>
      </c>
      <c r="R33" s="64">
        <v>6.0451499999999998E-2</v>
      </c>
      <c r="S33" s="64">
        <v>8.9521299999999998E-2</v>
      </c>
      <c r="T33" s="64">
        <v>8.9521299999999998E-2</v>
      </c>
      <c r="U33" s="64">
        <v>8.9104600000000006E-2</v>
      </c>
      <c r="V33" s="64">
        <v>2.42442E-2</v>
      </c>
      <c r="W33" s="64">
        <v>2.69707E-2</v>
      </c>
      <c r="X33" s="64">
        <v>3.93161E-2</v>
      </c>
      <c r="Y33" s="64">
        <v>4.1693000000000001E-2</v>
      </c>
      <c r="Z33" s="64">
        <v>4.1841200000000002E-2</v>
      </c>
      <c r="AA33" s="39" t="s">
        <v>604</v>
      </c>
    </row>
    <row r="34" spans="1:27" x14ac:dyDescent="0.25">
      <c r="A34" s="65" t="s">
        <v>608</v>
      </c>
      <c r="B34" s="66" t="s">
        <v>609</v>
      </c>
      <c r="C34" s="67" t="s">
        <v>610</v>
      </c>
      <c r="D34" s="68" t="s">
        <v>611</v>
      </c>
      <c r="E34" s="69">
        <v>-7.9066999999999991E-3</v>
      </c>
      <c r="F34" s="69">
        <v>1.0118799999999999E-2</v>
      </c>
      <c r="G34" s="69">
        <v>6.05452E-2</v>
      </c>
      <c r="H34" s="69">
        <v>8.958859999999999E-2</v>
      </c>
      <c r="I34" s="69">
        <v>8.958859999999999E-2</v>
      </c>
      <c r="J34" s="69">
        <v>8.7994000000000003E-2</v>
      </c>
      <c r="K34" s="69">
        <v>2.8968500000000001E-2</v>
      </c>
      <c r="L34" s="69">
        <v>3.26076E-2</v>
      </c>
      <c r="M34" s="69">
        <v>4.1553300000000001E-2</v>
      </c>
      <c r="N34" s="69">
        <v>4.4140699999999998E-2</v>
      </c>
      <c r="O34" s="69">
        <v>4.6198800000000005E-2</v>
      </c>
      <c r="P34" s="69">
        <v>-7.4539000000000003E-3</v>
      </c>
      <c r="Q34" s="69">
        <v>9.6577E-3</v>
      </c>
      <c r="R34" s="69">
        <v>6.0720999999999997E-2</v>
      </c>
      <c r="S34" s="69">
        <v>9.0566600000000011E-2</v>
      </c>
      <c r="T34" s="69">
        <v>9.0566600000000011E-2</v>
      </c>
      <c r="U34" s="69">
        <v>9.0010199999999999E-2</v>
      </c>
      <c r="V34" s="69">
        <v>2.5018799999999997E-2</v>
      </c>
      <c r="W34" s="69">
        <v>2.8444299999999999E-2</v>
      </c>
      <c r="X34" s="69">
        <v>4.0493899999999999E-2</v>
      </c>
      <c r="Y34" s="69">
        <v>4.2844E-2</v>
      </c>
      <c r="Z34" s="69">
        <v>4.3137399999999999E-2</v>
      </c>
      <c r="AA34" s="39" t="s">
        <v>608</v>
      </c>
    </row>
    <row r="35" spans="1:27" x14ac:dyDescent="0.25">
      <c r="A35" s="60" t="s">
        <v>612</v>
      </c>
      <c r="B35" s="61" t="s">
        <v>613</v>
      </c>
      <c r="C35" s="62" t="s">
        <v>614</v>
      </c>
      <c r="D35" s="63" t="s">
        <v>615</v>
      </c>
      <c r="E35" s="70">
        <v>-8.1238000000000005E-3</v>
      </c>
      <c r="F35" s="70">
        <v>1.0749699999999999E-2</v>
      </c>
      <c r="G35" s="70">
        <v>6.1457100000000001E-2</v>
      </c>
      <c r="H35" s="70">
        <v>9.29373E-2</v>
      </c>
      <c r="I35" s="70">
        <v>9.29373E-2</v>
      </c>
      <c r="J35" s="70">
        <v>9.0584700000000004E-2</v>
      </c>
      <c r="K35" s="70">
        <v>3.0901200000000004E-2</v>
      </c>
      <c r="L35" s="70">
        <v>3.5858500000000001E-2</v>
      </c>
      <c r="M35" s="70">
        <v>4.4266899999999998E-2</v>
      </c>
      <c r="N35" s="70">
        <v>4.6454799999999997E-2</v>
      </c>
      <c r="O35" s="70">
        <v>4.9613500000000005E-2</v>
      </c>
      <c r="P35" s="70">
        <v>-7.5507999999999999E-3</v>
      </c>
      <c r="Q35" s="70">
        <v>1.048E-2</v>
      </c>
      <c r="R35" s="70">
        <v>6.2139499999999993E-2</v>
      </c>
      <c r="S35" s="70">
        <v>9.5013E-2</v>
      </c>
      <c r="T35" s="70">
        <v>9.5013E-2</v>
      </c>
      <c r="U35" s="70">
        <v>9.34088E-2</v>
      </c>
      <c r="V35" s="70">
        <v>2.7534200000000002E-2</v>
      </c>
      <c r="W35" s="70">
        <v>3.2293500000000003E-2</v>
      </c>
      <c r="X35" s="70">
        <v>4.3849600000000002E-2</v>
      </c>
      <c r="Y35" s="70">
        <v>4.5717600000000004E-2</v>
      </c>
      <c r="Z35" s="70">
        <v>4.7003000000000003E-2</v>
      </c>
      <c r="AA35" s="39" t="s">
        <v>612</v>
      </c>
    </row>
    <row r="36" spans="1:27" x14ac:dyDescent="0.25">
      <c r="A36" s="65" t="s">
        <v>616</v>
      </c>
      <c r="B36" s="66" t="s">
        <v>617</v>
      </c>
      <c r="C36" s="67" t="s">
        <v>618</v>
      </c>
      <c r="D36" s="68" t="s">
        <v>619</v>
      </c>
      <c r="E36" s="69">
        <v>-8.4836000000000009E-3</v>
      </c>
      <c r="F36" s="69">
        <v>1.18505E-2</v>
      </c>
      <c r="G36" s="69">
        <v>6.3184400000000002E-2</v>
      </c>
      <c r="H36" s="69">
        <v>9.83734E-2</v>
      </c>
      <c r="I36" s="69">
        <v>9.83734E-2</v>
      </c>
      <c r="J36" s="69">
        <v>9.4546399999999989E-2</v>
      </c>
      <c r="K36" s="69">
        <v>3.3696700000000003E-2</v>
      </c>
      <c r="L36" s="69">
        <v>3.9836299999999998E-2</v>
      </c>
      <c r="M36" s="69">
        <v>4.5483299999999997E-2</v>
      </c>
      <c r="N36" s="69">
        <v>4.81889E-2</v>
      </c>
      <c r="O36" s="69">
        <v>5.3167699999999998E-2</v>
      </c>
      <c r="P36" s="69">
        <v>-7.6807999999999998E-3</v>
      </c>
      <c r="Q36" s="69">
        <v>1.20319E-2</v>
      </c>
      <c r="R36" s="69">
        <v>6.4764600000000005E-2</v>
      </c>
      <c r="S36" s="69">
        <v>0.10232910000000001</v>
      </c>
      <c r="T36" s="69">
        <v>0.10232910000000001</v>
      </c>
      <c r="U36" s="69">
        <v>9.8690700000000006E-2</v>
      </c>
      <c r="V36" s="69">
        <v>3.12898E-2</v>
      </c>
      <c r="W36" s="69">
        <v>3.7155000000000001E-2</v>
      </c>
      <c r="X36" s="69">
        <v>4.6045800000000005E-2</v>
      </c>
      <c r="Y36" s="69">
        <v>4.8349000000000003E-2</v>
      </c>
      <c r="Z36" s="69">
        <v>5.1200999999999997E-2</v>
      </c>
      <c r="AA36" s="39" t="s">
        <v>616</v>
      </c>
    </row>
    <row r="37" spans="1:27" x14ac:dyDescent="0.25">
      <c r="A37" s="60" t="s">
        <v>620</v>
      </c>
      <c r="B37" s="61" t="s">
        <v>621</v>
      </c>
      <c r="C37" s="62" t="s">
        <v>622</v>
      </c>
      <c r="D37" s="63" t="s">
        <v>623</v>
      </c>
      <c r="E37" s="70">
        <v>-9.0235999999999997E-3</v>
      </c>
      <c r="F37" s="70">
        <v>1.3607299999999999E-2</v>
      </c>
      <c r="G37" s="70">
        <v>6.6120499999999999E-2</v>
      </c>
      <c r="H37" s="70">
        <v>0.1081333</v>
      </c>
      <c r="I37" s="70">
        <v>0.1081333</v>
      </c>
      <c r="J37" s="70">
        <v>0.1021082</v>
      </c>
      <c r="K37" s="70">
        <v>3.8582200000000004E-2</v>
      </c>
      <c r="L37" s="70">
        <v>4.9032799999999994E-2</v>
      </c>
      <c r="M37" s="70">
        <v>5.3837900000000001E-2</v>
      </c>
      <c r="N37" s="70">
        <v>5.4978899999999997E-2</v>
      </c>
      <c r="O37" s="70">
        <v>6.0206299999999997E-2</v>
      </c>
      <c r="P37" s="70">
        <v>-7.8676000000000006E-3</v>
      </c>
      <c r="Q37" s="70">
        <v>1.4581800000000001E-2</v>
      </c>
      <c r="R37" s="70">
        <v>6.9121000000000002E-2</v>
      </c>
      <c r="S37" s="70">
        <v>0.1153729</v>
      </c>
      <c r="T37" s="70">
        <v>0.1153729</v>
      </c>
      <c r="U37" s="70">
        <v>0.1088133</v>
      </c>
      <c r="V37" s="70">
        <v>3.8292799999999995E-2</v>
      </c>
      <c r="W37" s="70">
        <v>4.8620400000000001E-2</v>
      </c>
      <c r="X37" s="70">
        <v>5.6993600000000005E-2</v>
      </c>
      <c r="Y37" s="70">
        <v>5.7205599999999995E-2</v>
      </c>
      <c r="Z37" s="70">
        <v>5.9688900000000003E-2</v>
      </c>
      <c r="AA37" s="39" t="s">
        <v>620</v>
      </c>
    </row>
    <row r="38" spans="1:27" x14ac:dyDescent="0.25">
      <c r="A38" s="65" t="s">
        <v>624</v>
      </c>
      <c r="B38" s="66" t="s">
        <v>625</v>
      </c>
      <c r="C38" s="67" t="s">
        <v>626</v>
      </c>
      <c r="D38" s="68" t="s">
        <v>627</v>
      </c>
      <c r="E38" s="69">
        <v>-1.01373E-2</v>
      </c>
      <c r="F38" s="69">
        <v>1.7277899999999999E-2</v>
      </c>
      <c r="G38" s="69">
        <v>7.2388899999999992E-2</v>
      </c>
      <c r="H38" s="69">
        <v>0.1263001</v>
      </c>
      <c r="I38" s="69">
        <v>0.1263001</v>
      </c>
      <c r="J38" s="69">
        <v>0.11518100000000001</v>
      </c>
      <c r="K38" s="69">
        <v>4.6925999999999995E-2</v>
      </c>
      <c r="L38" s="69">
        <v>6.1089700000000004E-2</v>
      </c>
      <c r="M38" s="69">
        <v>6.501019999999999E-2</v>
      </c>
      <c r="N38" s="69">
        <v>6.3749100000000003E-2</v>
      </c>
      <c r="O38" s="69">
        <v>6.7968799999999996E-2</v>
      </c>
      <c r="P38" s="69">
        <v>-8.2071999999999996E-3</v>
      </c>
      <c r="Q38" s="69">
        <v>2.0111500000000001E-2</v>
      </c>
      <c r="R38" s="69">
        <v>7.8377299999999997E-2</v>
      </c>
      <c r="S38" s="69">
        <v>0.14006090000000002</v>
      </c>
      <c r="T38" s="69">
        <v>0.14006090000000002</v>
      </c>
      <c r="U38" s="69">
        <v>0.1265463</v>
      </c>
      <c r="V38" s="69">
        <v>5.0283600000000005E-2</v>
      </c>
      <c r="W38" s="69">
        <v>6.4136800000000008E-2</v>
      </c>
      <c r="X38" s="69">
        <v>7.1470599999999995E-2</v>
      </c>
      <c r="Y38" s="69">
        <v>6.8467600000000003E-2</v>
      </c>
      <c r="Z38" s="69">
        <v>6.9244299999999995E-2</v>
      </c>
      <c r="AA38" s="39" t="s">
        <v>624</v>
      </c>
    </row>
    <row r="39" spans="1:27" x14ac:dyDescent="0.25">
      <c r="A39" s="60" t="s">
        <v>628</v>
      </c>
      <c r="B39" s="61" t="s">
        <v>629</v>
      </c>
      <c r="C39" s="62" t="s">
        <v>630</v>
      </c>
      <c r="D39" s="63" t="s">
        <v>631</v>
      </c>
      <c r="E39" s="70">
        <v>-1.1265300000000001E-2</v>
      </c>
      <c r="F39" s="70">
        <v>2.0961799999999999E-2</v>
      </c>
      <c r="G39" s="70">
        <v>7.8529600000000005E-2</v>
      </c>
      <c r="H39" s="70">
        <v>0.14438239999999999</v>
      </c>
      <c r="I39" s="70">
        <v>0.14438239999999999</v>
      </c>
      <c r="J39" s="70">
        <v>0.1283494</v>
      </c>
      <c r="K39" s="70">
        <v>5.5038700000000003E-2</v>
      </c>
      <c r="L39" s="70">
        <v>7.2931200000000002E-2</v>
      </c>
      <c r="M39" s="70">
        <v>7.7477900000000002E-2</v>
      </c>
      <c r="N39" s="70">
        <v>7.2939400000000001E-2</v>
      </c>
      <c r="O39" s="70">
        <v>7.5977199999999995E-2</v>
      </c>
      <c r="P39" s="70">
        <v>-8.5224999999999988E-3</v>
      </c>
      <c r="Q39" s="70">
        <v>2.5705599999999999E-2</v>
      </c>
      <c r="R39" s="70">
        <v>8.7681200000000001E-2</v>
      </c>
      <c r="S39" s="70">
        <v>0.1651126</v>
      </c>
      <c r="T39" s="70">
        <v>0.1651126</v>
      </c>
      <c r="U39" s="70">
        <v>0.14445859999999999</v>
      </c>
      <c r="V39" s="70">
        <v>6.2314100000000004E-2</v>
      </c>
      <c r="W39" s="70">
        <v>7.9702499999999996E-2</v>
      </c>
      <c r="X39" s="70">
        <v>8.7241199999999991E-2</v>
      </c>
      <c r="Y39" s="70">
        <v>8.01148E-2</v>
      </c>
      <c r="Z39" s="70">
        <v>7.9040600000000003E-2</v>
      </c>
      <c r="AA39" s="39" t="s">
        <v>628</v>
      </c>
    </row>
    <row r="40" spans="1:27" x14ac:dyDescent="0.25">
      <c r="A40" s="65" t="s">
        <v>632</v>
      </c>
      <c r="B40" s="66" t="s">
        <v>633</v>
      </c>
      <c r="C40" s="67" t="s">
        <v>634</v>
      </c>
      <c r="D40" s="68" t="s">
        <v>635</v>
      </c>
      <c r="E40" s="69">
        <v>-1.2294599999999999E-2</v>
      </c>
      <c r="F40" s="69">
        <v>2.4032499999999998E-2</v>
      </c>
      <c r="G40" s="69">
        <v>8.3245400000000011E-2</v>
      </c>
      <c r="H40" s="69">
        <v>0.15864639999999999</v>
      </c>
      <c r="I40" s="69">
        <v>0.15864639999999999</v>
      </c>
      <c r="J40" s="69">
        <v>0.13912140000000001</v>
      </c>
      <c r="K40" s="69">
        <v>6.0900100000000006E-2</v>
      </c>
      <c r="L40" s="69">
        <v>8.001649999999999E-2</v>
      </c>
      <c r="M40" s="69">
        <v>8.4490400000000007E-2</v>
      </c>
      <c r="N40" s="69">
        <v>7.8164800000000006E-2</v>
      </c>
      <c r="O40" s="69">
        <v>8.0216999999999997E-2</v>
      </c>
      <c r="P40" s="69">
        <v>-8.7445999999999999E-3</v>
      </c>
      <c r="Q40" s="69">
        <v>3.04947E-2</v>
      </c>
      <c r="R40" s="69">
        <v>9.5618300000000003E-2</v>
      </c>
      <c r="S40" s="69">
        <v>0.18588499999999999</v>
      </c>
      <c r="T40" s="69">
        <v>0.18588499999999999</v>
      </c>
      <c r="U40" s="69">
        <v>0.15863189999999999</v>
      </c>
      <c r="V40" s="69">
        <v>7.1834300000000004E-2</v>
      </c>
      <c r="W40" s="69">
        <v>8.997490000000001E-2</v>
      </c>
      <c r="X40" s="69">
        <v>9.6006300000000003E-2</v>
      </c>
      <c r="Y40" s="69">
        <v>8.6707999999999993E-2</v>
      </c>
      <c r="Z40" s="69">
        <v>8.426030000000001E-2</v>
      </c>
      <c r="AA40" s="39" t="s">
        <v>632</v>
      </c>
    </row>
    <row r="41" spans="1:27" x14ac:dyDescent="0.25">
      <c r="A41" s="60" t="s">
        <v>636</v>
      </c>
      <c r="B41" s="61" t="s">
        <v>637</v>
      </c>
      <c r="C41" s="62" t="s">
        <v>638</v>
      </c>
      <c r="D41" s="63" t="s">
        <v>639</v>
      </c>
      <c r="E41" s="70">
        <v>-1.2912999999999999E-2</v>
      </c>
      <c r="F41" s="70">
        <v>2.5278800000000001E-2</v>
      </c>
      <c r="G41" s="70">
        <v>8.4311500000000011E-2</v>
      </c>
      <c r="H41" s="70">
        <v>0.16404229999999997</v>
      </c>
      <c r="I41" s="70">
        <v>0.16404229999999997</v>
      </c>
      <c r="J41" s="70">
        <v>0.14417559999999999</v>
      </c>
      <c r="K41" s="70">
        <v>6.3450499999999993E-2</v>
      </c>
      <c r="L41" s="70">
        <v>8.3131200000000002E-2</v>
      </c>
      <c r="M41" s="70">
        <v>8.7447300000000006E-2</v>
      </c>
      <c r="N41" s="70">
        <v>8.0355899999999994E-2</v>
      </c>
      <c r="O41" s="70">
        <v>8.2240599999999997E-2</v>
      </c>
      <c r="P41" s="70">
        <v>-8.7804000000000007E-3</v>
      </c>
      <c r="Q41" s="70">
        <v>3.2609599999999996E-2</v>
      </c>
      <c r="R41" s="70">
        <v>9.9107199999999993E-2</v>
      </c>
      <c r="S41" s="70">
        <v>0.19540369999999999</v>
      </c>
      <c r="T41" s="70">
        <v>0.19540369999999999</v>
      </c>
      <c r="U41" s="70">
        <v>0.1650712</v>
      </c>
      <c r="V41" s="70">
        <v>7.6303799999999991E-2</v>
      </c>
      <c r="W41" s="70">
        <v>9.4774600000000001E-2</v>
      </c>
      <c r="X41" s="70">
        <v>9.9884299999999995E-2</v>
      </c>
      <c r="Y41" s="70">
        <v>8.9650900000000006E-2</v>
      </c>
      <c r="Z41" s="70">
        <v>8.6822700000000003E-2</v>
      </c>
      <c r="AA41" s="39" t="s">
        <v>636</v>
      </c>
    </row>
    <row r="42" spans="1:27" x14ac:dyDescent="0.25">
      <c r="A42" s="65" t="s">
        <v>640</v>
      </c>
      <c r="B42" s="66" t="s">
        <v>641</v>
      </c>
      <c r="C42" s="67" t="s">
        <v>642</v>
      </c>
      <c r="D42" s="68" t="s">
        <v>643</v>
      </c>
      <c r="E42" s="69">
        <v>-1.3262400000000001E-2</v>
      </c>
      <c r="F42" s="69">
        <v>2.5929400000000002E-2</v>
      </c>
      <c r="G42" s="69">
        <v>8.4680800000000001E-2</v>
      </c>
      <c r="H42" s="69">
        <v>0.16683330000000002</v>
      </c>
      <c r="I42" s="69">
        <v>0.16683330000000002</v>
      </c>
      <c r="J42" s="69">
        <v>0.1471403</v>
      </c>
      <c r="K42" s="69">
        <v>6.4716800000000005E-2</v>
      </c>
      <c r="L42" s="69">
        <v>8.519489999999999E-2</v>
      </c>
      <c r="M42" s="69">
        <v>8.9717599999999995E-2</v>
      </c>
      <c r="N42" s="69">
        <v>8.2055399999999987E-2</v>
      </c>
      <c r="O42" s="69">
        <v>8.3539700000000008E-2</v>
      </c>
      <c r="P42" s="69">
        <v>-8.7766000000000007E-3</v>
      </c>
      <c r="Q42" s="69">
        <v>3.3737400000000001E-2</v>
      </c>
      <c r="R42" s="69">
        <v>0.10092760000000001</v>
      </c>
      <c r="S42" s="69">
        <v>0.2007341</v>
      </c>
      <c r="T42" s="69">
        <v>0.2007341</v>
      </c>
      <c r="U42" s="69">
        <v>0.16881660000000001</v>
      </c>
      <c r="V42" s="69">
        <v>7.9011100000000001E-2</v>
      </c>
      <c r="W42" s="69">
        <v>9.8148899999999997E-2</v>
      </c>
      <c r="X42" s="69">
        <v>0.10278380000000001</v>
      </c>
      <c r="Y42" s="69">
        <v>9.1886100000000012E-2</v>
      </c>
      <c r="Z42" s="69">
        <v>8.8400200000000012E-2</v>
      </c>
      <c r="AA42" s="39" t="s">
        <v>640</v>
      </c>
    </row>
    <row r="43" spans="1:27" x14ac:dyDescent="0.25">
      <c r="A43" s="60" t="s">
        <v>644</v>
      </c>
      <c r="B43" s="61" t="s">
        <v>645</v>
      </c>
      <c r="C43" s="62" t="s">
        <v>646</v>
      </c>
      <c r="D43" s="63" t="s">
        <v>647</v>
      </c>
      <c r="E43" s="70">
        <v>-1.35286E-2</v>
      </c>
      <c r="F43" s="70">
        <v>2.64105E-2</v>
      </c>
      <c r="G43" s="70">
        <v>8.4951000000000013E-2</v>
      </c>
      <c r="H43" s="70">
        <v>0.16861429999999999</v>
      </c>
      <c r="I43" s="70">
        <v>0.16861429999999999</v>
      </c>
      <c r="J43" s="70">
        <v>0.14880689999999999</v>
      </c>
      <c r="K43" s="70">
        <v>6.5687899999999994E-2</v>
      </c>
      <c r="L43" s="70">
        <v>8.59737E-2</v>
      </c>
      <c r="M43" s="70">
        <v>9.0331300000000003E-2</v>
      </c>
      <c r="N43" s="70">
        <v>8.2460000000000006E-2</v>
      </c>
      <c r="O43" s="70">
        <v>8.3835499999999993E-2</v>
      </c>
      <c r="P43" s="70">
        <v>-8.7604999999999992E-3</v>
      </c>
      <c r="Q43" s="70">
        <v>3.45928E-2</v>
      </c>
      <c r="R43" s="70">
        <v>0.10228569999999999</v>
      </c>
      <c r="S43" s="70">
        <v>0.20432919999999999</v>
      </c>
      <c r="T43" s="70">
        <v>0.20432919999999999</v>
      </c>
      <c r="U43" s="70">
        <v>0.1711181</v>
      </c>
      <c r="V43" s="70">
        <v>8.0579499999999998E-2</v>
      </c>
      <c r="W43" s="70">
        <v>9.9403799999999987E-2</v>
      </c>
      <c r="X43" s="70">
        <v>0.1037865</v>
      </c>
      <c r="Y43" s="70">
        <v>9.2595200000000003E-2</v>
      </c>
      <c r="Z43" s="70">
        <v>8.88964E-2</v>
      </c>
      <c r="AA43" s="39" t="s">
        <v>644</v>
      </c>
    </row>
    <row r="44" spans="1:27" x14ac:dyDescent="0.25">
      <c r="A44" s="65" t="s">
        <v>648</v>
      </c>
      <c r="B44" s="66" t="s">
        <v>649</v>
      </c>
      <c r="C44" s="67" t="s">
        <v>650</v>
      </c>
      <c r="D44" s="68" t="s">
        <v>651</v>
      </c>
      <c r="E44" s="69">
        <v>-1.35286E-2</v>
      </c>
      <c r="F44" s="69">
        <v>2.64105E-2</v>
      </c>
      <c r="G44" s="69">
        <v>8.4951000000000013E-2</v>
      </c>
      <c r="H44" s="69">
        <v>0.16861429999999999</v>
      </c>
      <c r="I44" s="69">
        <v>0.16861429999999999</v>
      </c>
      <c r="J44" s="69">
        <v>0.14880689999999999</v>
      </c>
      <c r="K44" s="69">
        <v>6.5687899999999994E-2</v>
      </c>
      <c r="L44" s="69">
        <v>8.59737E-2</v>
      </c>
      <c r="M44" s="69">
        <v>9.0331300000000003E-2</v>
      </c>
      <c r="N44" s="69">
        <v>8.2460000000000006E-2</v>
      </c>
      <c r="O44" s="69">
        <v>8.3814799999999995E-2</v>
      </c>
      <c r="P44" s="69">
        <v>-8.7604999999999992E-3</v>
      </c>
      <c r="Q44" s="69">
        <v>3.45928E-2</v>
      </c>
      <c r="R44" s="69">
        <v>0.10228569999999999</v>
      </c>
      <c r="S44" s="69">
        <v>0.20432919999999999</v>
      </c>
      <c r="T44" s="69">
        <v>0.20432919999999999</v>
      </c>
      <c r="U44" s="69">
        <v>0.1711181</v>
      </c>
      <c r="V44" s="69">
        <v>8.0579499999999998E-2</v>
      </c>
      <c r="W44" s="69">
        <v>9.9403799999999987E-2</v>
      </c>
      <c r="X44" s="69">
        <v>0.1037865</v>
      </c>
      <c r="Y44" s="69">
        <v>9.2595200000000003E-2</v>
      </c>
      <c r="Z44" s="69">
        <v>8.8891799999999993E-2</v>
      </c>
      <c r="AA44" s="39" t="s">
        <v>648</v>
      </c>
    </row>
    <row r="45" spans="1:27" x14ac:dyDescent="0.25">
      <c r="A45" s="60" t="s">
        <v>652</v>
      </c>
      <c r="B45" s="61" t="s">
        <v>653</v>
      </c>
      <c r="C45" s="62" t="s">
        <v>654</v>
      </c>
      <c r="D45" s="63" t="s">
        <v>655</v>
      </c>
      <c r="E45" s="70">
        <v>-1.35286E-2</v>
      </c>
      <c r="F45" s="70">
        <v>2.64105E-2</v>
      </c>
      <c r="G45" s="70">
        <v>8.4951000000000013E-2</v>
      </c>
      <c r="H45" s="70">
        <v>0.16861429999999999</v>
      </c>
      <c r="I45" s="70">
        <v>0.16861429999999999</v>
      </c>
      <c r="J45" s="70">
        <v>0.14880689999999999</v>
      </c>
      <c r="K45" s="70">
        <v>6.5687899999999994E-2</v>
      </c>
      <c r="L45" s="70">
        <v>8.59737E-2</v>
      </c>
      <c r="M45" s="70">
        <v>9.0331300000000003E-2</v>
      </c>
      <c r="N45" s="70">
        <v>8.2460000000000006E-2</v>
      </c>
      <c r="O45" s="71">
        <v>8.3814799999999995E-2</v>
      </c>
      <c r="P45" s="70">
        <v>-8.7604999999999992E-3</v>
      </c>
      <c r="Q45" s="70">
        <v>3.45928E-2</v>
      </c>
      <c r="R45" s="70">
        <v>0.10228569999999999</v>
      </c>
      <c r="S45" s="70">
        <v>0.20432919999999999</v>
      </c>
      <c r="T45" s="70">
        <v>0.20432919999999999</v>
      </c>
      <c r="U45" s="70">
        <v>0.1711181</v>
      </c>
      <c r="V45" s="70">
        <v>8.0579499999999998E-2</v>
      </c>
      <c r="W45" s="70">
        <v>9.9403799999999987E-2</v>
      </c>
      <c r="X45" s="70">
        <v>0.10379569999999999</v>
      </c>
      <c r="Y45" s="70">
        <v>9.2483799999999991E-2</v>
      </c>
      <c r="Z45" s="71">
        <v>8.8832999999999995E-2</v>
      </c>
      <c r="AA45" s="39" t="s">
        <v>652</v>
      </c>
    </row>
    <row r="46" spans="1:27" ht="21.95" customHeight="1" x14ac:dyDescent="0.25">
      <c r="A46" s="50" t="s">
        <v>656</v>
      </c>
      <c r="B46" s="51"/>
      <c r="C46" s="52"/>
      <c r="D46" s="52"/>
      <c r="E46" s="82"/>
      <c r="F46" s="83"/>
      <c r="G46" s="82"/>
      <c r="H46" s="83"/>
      <c r="I46" s="84"/>
      <c r="J46" s="83"/>
      <c r="K46" s="83"/>
      <c r="L46" s="82"/>
      <c r="M46" s="82"/>
      <c r="N46" s="83"/>
      <c r="O46" s="8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39" t="s">
        <v>656</v>
      </c>
    </row>
    <row r="47" spans="1:27" x14ac:dyDescent="0.25">
      <c r="A47" s="60" t="s">
        <v>657</v>
      </c>
      <c r="B47" s="61" t="s">
        <v>658</v>
      </c>
      <c r="C47" s="62" t="s">
        <v>659</v>
      </c>
      <c r="D47" s="63" t="s">
        <v>660</v>
      </c>
      <c r="E47" s="64">
        <v>-8.1285000000000003E-3</v>
      </c>
      <c r="F47" s="64">
        <v>1.0897799999999999E-2</v>
      </c>
      <c r="G47" s="64">
        <v>6.1599899999999999E-2</v>
      </c>
      <c r="H47" s="64">
        <v>9.2171100000000006E-2</v>
      </c>
      <c r="I47" s="64">
        <v>9.2171100000000006E-2</v>
      </c>
      <c r="J47" s="64">
        <v>8.9325399999999999E-2</v>
      </c>
      <c r="K47" s="64">
        <v>3.0480999999999998E-2</v>
      </c>
      <c r="L47" s="64">
        <v>3.4299799999999998E-2</v>
      </c>
      <c r="M47" s="64">
        <v>4.1889799999999998E-2</v>
      </c>
      <c r="N47" s="64">
        <v>4.4547699999999996E-2</v>
      </c>
      <c r="O47" s="64">
        <v>4.6698700000000003E-2</v>
      </c>
      <c r="P47" s="64">
        <v>-7.3993000000000001E-3</v>
      </c>
      <c r="Q47" s="64">
        <v>1.08573E-2</v>
      </c>
      <c r="R47" s="64">
        <v>6.2314299999999996E-2</v>
      </c>
      <c r="S47" s="64">
        <v>9.4765799999999997E-2</v>
      </c>
      <c r="T47" s="64">
        <v>9.4765799999999997E-2</v>
      </c>
      <c r="U47" s="64">
        <v>9.2980199999999999E-2</v>
      </c>
      <c r="V47" s="64">
        <v>2.7598600000000001E-2</v>
      </c>
      <c r="W47" s="64">
        <v>3.1039300000000002E-2</v>
      </c>
      <c r="X47" s="64">
        <v>4.1924599999999999E-2</v>
      </c>
      <c r="Y47" s="64">
        <v>4.4064600000000002E-2</v>
      </c>
      <c r="Z47" s="64">
        <v>4.4275200000000001E-2</v>
      </c>
      <c r="AA47" s="39" t="s">
        <v>657</v>
      </c>
    </row>
    <row r="48" spans="1:27" x14ac:dyDescent="0.25">
      <c r="A48" s="65" t="s">
        <v>661</v>
      </c>
      <c r="B48" s="66" t="s">
        <v>662</v>
      </c>
      <c r="C48" s="67" t="s">
        <v>663</v>
      </c>
      <c r="D48" s="68" t="s">
        <v>664</v>
      </c>
      <c r="E48" s="69">
        <v>-8.1708000000000006E-3</v>
      </c>
      <c r="F48" s="69">
        <v>1.10466E-2</v>
      </c>
      <c r="G48" s="69">
        <v>6.1798700000000005E-2</v>
      </c>
      <c r="H48" s="69">
        <v>9.3115500000000004E-2</v>
      </c>
      <c r="I48" s="69">
        <v>9.3115500000000004E-2</v>
      </c>
      <c r="J48" s="69">
        <v>9.0159500000000004E-2</v>
      </c>
      <c r="K48" s="69">
        <v>3.1198999999999998E-2</v>
      </c>
      <c r="L48" s="69">
        <v>3.5810099999999997E-2</v>
      </c>
      <c r="M48" s="69">
        <v>4.2979399999999994E-2</v>
      </c>
      <c r="N48" s="69">
        <v>4.5600300000000003E-2</v>
      </c>
      <c r="O48" s="69">
        <v>4.8053199999999997E-2</v>
      </c>
      <c r="P48" s="69">
        <v>-7.4167000000000009E-3</v>
      </c>
      <c r="Q48" s="69">
        <v>1.1047499999999998E-2</v>
      </c>
      <c r="R48" s="69">
        <v>6.26496E-2</v>
      </c>
      <c r="S48" s="69">
        <v>9.6021199999999987E-2</v>
      </c>
      <c r="T48" s="69">
        <v>9.6021199999999987E-2</v>
      </c>
      <c r="U48" s="69">
        <v>9.4046099999999994E-2</v>
      </c>
      <c r="V48" s="69">
        <v>2.8496100000000003E-2</v>
      </c>
      <c r="W48" s="69">
        <v>3.2738900000000001E-2</v>
      </c>
      <c r="X48" s="69">
        <v>4.3229099999999999E-2</v>
      </c>
      <c r="Y48" s="69">
        <v>4.53456E-2</v>
      </c>
      <c r="Z48" s="69">
        <v>4.5760699999999994E-2</v>
      </c>
      <c r="AA48" s="39" t="s">
        <v>661</v>
      </c>
    </row>
    <row r="49" spans="1:27" x14ac:dyDescent="0.25">
      <c r="A49" s="60" t="s">
        <v>665</v>
      </c>
      <c r="B49" s="61" t="s">
        <v>666</v>
      </c>
      <c r="C49" s="62" t="s">
        <v>667</v>
      </c>
      <c r="D49" s="63" t="s">
        <v>668</v>
      </c>
      <c r="E49" s="70">
        <v>-8.4236999999999992E-3</v>
      </c>
      <c r="F49" s="70">
        <v>1.17824E-2</v>
      </c>
      <c r="G49" s="70">
        <v>6.2891900000000001E-2</v>
      </c>
      <c r="H49" s="70">
        <v>9.7062700000000002E-2</v>
      </c>
      <c r="I49" s="70">
        <v>9.7062700000000002E-2</v>
      </c>
      <c r="J49" s="70">
        <v>9.3211099999999991E-2</v>
      </c>
      <c r="K49" s="70">
        <v>3.3399200000000004E-2</v>
      </c>
      <c r="L49" s="70">
        <v>3.9561300000000001E-2</v>
      </c>
      <c r="M49" s="70">
        <v>4.61301E-2</v>
      </c>
      <c r="N49" s="70">
        <v>4.8242500000000001E-2</v>
      </c>
      <c r="O49" s="70">
        <v>5.1790700000000002E-2</v>
      </c>
      <c r="P49" s="70">
        <v>-7.5212000000000005E-3</v>
      </c>
      <c r="Q49" s="70">
        <v>1.20401E-2</v>
      </c>
      <c r="R49" s="70">
        <v>6.4354999999999996E-2</v>
      </c>
      <c r="S49" s="70">
        <v>0.1013058</v>
      </c>
      <c r="T49" s="70">
        <v>0.1013058</v>
      </c>
      <c r="U49" s="70">
        <v>9.808299999999999E-2</v>
      </c>
      <c r="V49" s="70">
        <v>3.1428999999999999E-2</v>
      </c>
      <c r="W49" s="70">
        <v>3.7235700000000004E-2</v>
      </c>
      <c r="X49" s="70">
        <v>4.7157200000000003E-2</v>
      </c>
      <c r="Y49" s="70">
        <v>4.8655099999999993E-2</v>
      </c>
      <c r="Z49" s="70">
        <v>5.0038600000000003E-2</v>
      </c>
      <c r="AA49" s="39" t="s">
        <v>665</v>
      </c>
    </row>
    <row r="50" spans="1:27" x14ac:dyDescent="0.25">
      <c r="A50" s="65" t="s">
        <v>669</v>
      </c>
      <c r="B50" s="66" t="s">
        <v>670</v>
      </c>
      <c r="C50" s="67" t="s">
        <v>671</v>
      </c>
      <c r="D50" s="68" t="s">
        <v>672</v>
      </c>
      <c r="E50" s="69">
        <v>-8.8415999999999998E-3</v>
      </c>
      <c r="F50" s="69">
        <v>1.3089099999999999E-2</v>
      </c>
      <c r="G50" s="69">
        <v>6.4978300000000003E-2</v>
      </c>
      <c r="H50" s="69">
        <v>0.10339740000000001</v>
      </c>
      <c r="I50" s="69">
        <v>0.10339740000000001</v>
      </c>
      <c r="J50" s="69">
        <v>9.7824000000000008E-2</v>
      </c>
      <c r="K50" s="69">
        <v>3.6589299999999998E-2</v>
      </c>
      <c r="L50" s="69">
        <v>4.4106399999999997E-2</v>
      </c>
      <c r="M50" s="69">
        <v>4.8121499999999998E-2</v>
      </c>
      <c r="N50" s="69">
        <v>5.0532099999999996E-2</v>
      </c>
      <c r="O50" s="69">
        <v>5.5871899999999995E-2</v>
      </c>
      <c r="P50" s="69">
        <v>-7.6728999999999999E-3</v>
      </c>
      <c r="Q50" s="69">
        <v>1.3901699999999999E-2</v>
      </c>
      <c r="R50" s="69">
        <v>6.7493899999999996E-2</v>
      </c>
      <c r="S50" s="69">
        <v>0.10987999999999999</v>
      </c>
      <c r="T50" s="69">
        <v>0.10987999999999999</v>
      </c>
      <c r="U50" s="69">
        <v>0.1042759</v>
      </c>
      <c r="V50" s="69">
        <v>3.5793199999999997E-2</v>
      </c>
      <c r="W50" s="69">
        <v>4.2871100000000002E-2</v>
      </c>
      <c r="X50" s="69">
        <v>5.0326700000000002E-2</v>
      </c>
      <c r="Y50" s="69">
        <v>5.1994100000000001E-2</v>
      </c>
      <c r="Z50" s="69">
        <v>5.48738E-2</v>
      </c>
      <c r="AA50" s="39" t="s">
        <v>669</v>
      </c>
    </row>
    <row r="51" spans="1:27" x14ac:dyDescent="0.25">
      <c r="A51" s="60" t="s">
        <v>673</v>
      </c>
      <c r="B51" s="61" t="s">
        <v>674</v>
      </c>
      <c r="C51" s="62" t="s">
        <v>675</v>
      </c>
      <c r="D51" s="63" t="s">
        <v>676</v>
      </c>
      <c r="E51" s="70">
        <v>-9.6130999999999994E-3</v>
      </c>
      <c r="F51" s="70">
        <v>1.5739900000000001E-2</v>
      </c>
      <c r="G51" s="70">
        <v>6.9543900000000006E-2</v>
      </c>
      <c r="H51" s="70">
        <v>0.11885320000000001</v>
      </c>
      <c r="I51" s="70">
        <v>0.11885320000000001</v>
      </c>
      <c r="J51" s="70">
        <v>0.10992589999999999</v>
      </c>
      <c r="K51" s="70">
        <v>4.4202899999999996E-2</v>
      </c>
      <c r="L51" s="70">
        <v>5.9641E-2</v>
      </c>
      <c r="M51" s="70">
        <v>6.4761699999999991E-2</v>
      </c>
      <c r="N51" s="70">
        <v>6.3233700000000004E-2</v>
      </c>
      <c r="O51" s="70">
        <v>6.71847E-2</v>
      </c>
      <c r="P51" s="70">
        <v>-7.9179999999999997E-3</v>
      </c>
      <c r="Q51" s="70">
        <v>1.7813200000000001E-2</v>
      </c>
      <c r="R51" s="70">
        <v>7.4172700000000008E-2</v>
      </c>
      <c r="S51" s="70">
        <v>0.13046740000000001</v>
      </c>
      <c r="T51" s="70">
        <v>0.13046740000000001</v>
      </c>
      <c r="U51" s="70">
        <v>0.1205459</v>
      </c>
      <c r="V51" s="70">
        <v>4.68996E-2</v>
      </c>
      <c r="W51" s="70">
        <v>6.22879E-2</v>
      </c>
      <c r="X51" s="70">
        <v>7.1507199999999993E-2</v>
      </c>
      <c r="Y51" s="70">
        <v>6.8154800000000001E-2</v>
      </c>
      <c r="Z51" s="70">
        <v>6.8621500000000002E-2</v>
      </c>
      <c r="AA51" s="39" t="s">
        <v>673</v>
      </c>
    </row>
    <row r="52" spans="1:27" x14ac:dyDescent="0.25">
      <c r="A52" s="65" t="s">
        <v>677</v>
      </c>
      <c r="B52" s="66" t="s">
        <v>678</v>
      </c>
      <c r="C52" s="67" t="s">
        <v>679</v>
      </c>
      <c r="D52" s="68" t="s">
        <v>680</v>
      </c>
      <c r="E52" s="69">
        <v>-1.1335900000000001E-2</v>
      </c>
      <c r="F52" s="69">
        <v>2.14816E-2</v>
      </c>
      <c r="G52" s="69">
        <v>7.9439599999999999E-2</v>
      </c>
      <c r="H52" s="69">
        <v>0.14593500000000001</v>
      </c>
      <c r="I52" s="69">
        <v>0.14593500000000001</v>
      </c>
      <c r="J52" s="69">
        <v>0.12864430000000002</v>
      </c>
      <c r="K52" s="69">
        <v>5.6131399999999998E-2</v>
      </c>
      <c r="L52" s="69">
        <v>7.401640000000001E-2</v>
      </c>
      <c r="M52" s="69">
        <v>7.6977299999999999E-2</v>
      </c>
      <c r="N52" s="69">
        <v>7.2727899999999998E-2</v>
      </c>
      <c r="O52" s="69">
        <v>7.5531799999999996E-2</v>
      </c>
      <c r="P52" s="69">
        <v>-8.4424999999999986E-3</v>
      </c>
      <c r="Q52" s="69">
        <v>2.6516500000000002E-2</v>
      </c>
      <c r="R52" s="69">
        <v>8.865640000000001E-2</v>
      </c>
      <c r="S52" s="69">
        <v>0.16754259999999999</v>
      </c>
      <c r="T52" s="69">
        <v>0.16754259999999999</v>
      </c>
      <c r="U52" s="69">
        <v>0.14614579999999999</v>
      </c>
      <c r="V52" s="69">
        <v>6.3970299999999994E-2</v>
      </c>
      <c r="W52" s="69">
        <v>8.1213800000000003E-2</v>
      </c>
      <c r="X52" s="69">
        <v>8.7612099999999998E-2</v>
      </c>
      <c r="Y52" s="69">
        <v>8.0549300000000004E-2</v>
      </c>
      <c r="Z52" s="69">
        <v>7.9053300000000007E-2</v>
      </c>
      <c r="AA52" s="39" t="s">
        <v>677</v>
      </c>
    </row>
    <row r="53" spans="1:27" x14ac:dyDescent="0.25">
      <c r="A53" s="60" t="s">
        <v>681</v>
      </c>
      <c r="B53" s="61" t="s">
        <v>682</v>
      </c>
      <c r="C53" s="62" t="s">
        <v>683</v>
      </c>
      <c r="D53" s="63" t="s">
        <v>684</v>
      </c>
      <c r="E53" s="70">
        <v>-1.23345E-2</v>
      </c>
      <c r="F53" s="70">
        <v>2.4662899999999998E-2</v>
      </c>
      <c r="G53" s="70">
        <v>8.4672899999999995E-2</v>
      </c>
      <c r="H53" s="70">
        <v>0.1617305</v>
      </c>
      <c r="I53" s="70">
        <v>0.1617305</v>
      </c>
      <c r="J53" s="70">
        <v>0.1402456</v>
      </c>
      <c r="K53" s="70">
        <v>6.3117999999999994E-2</v>
      </c>
      <c r="L53" s="70">
        <v>8.4310200000000002E-2</v>
      </c>
      <c r="M53" s="70">
        <v>8.7506899999999999E-2</v>
      </c>
      <c r="N53" s="70">
        <v>8.0510600000000002E-2</v>
      </c>
      <c r="O53" s="70">
        <v>8.2671399999999992E-2</v>
      </c>
      <c r="P53" s="70">
        <v>-8.6970999999999993E-3</v>
      </c>
      <c r="Q53" s="70">
        <v>3.1404000000000001E-2</v>
      </c>
      <c r="R53" s="70">
        <v>9.68165E-2</v>
      </c>
      <c r="S53" s="70">
        <v>0.18983440000000001</v>
      </c>
      <c r="T53" s="70">
        <v>0.18983440000000001</v>
      </c>
      <c r="U53" s="70">
        <v>0.16197579999999998</v>
      </c>
      <c r="V53" s="70">
        <v>7.4565699999999999E-2</v>
      </c>
      <c r="W53" s="70">
        <v>9.4941200000000003E-2</v>
      </c>
      <c r="X53" s="70">
        <v>0.1009265</v>
      </c>
      <c r="Y53" s="70">
        <v>9.0411000000000005E-2</v>
      </c>
      <c r="Z53" s="70">
        <v>8.7709899999999993E-2</v>
      </c>
      <c r="AA53" s="39" t="s">
        <v>681</v>
      </c>
    </row>
    <row r="54" spans="1:27" x14ac:dyDescent="0.25">
      <c r="A54" s="65" t="s">
        <v>685</v>
      </c>
      <c r="B54" s="66" t="s">
        <v>686</v>
      </c>
      <c r="C54" s="67" t="s">
        <v>687</v>
      </c>
      <c r="D54" s="68" t="s">
        <v>688</v>
      </c>
      <c r="E54" s="69">
        <v>-1.3203800000000002E-2</v>
      </c>
      <c r="F54" s="69">
        <v>2.71116E-2</v>
      </c>
      <c r="G54" s="69">
        <v>8.8177900000000003E-2</v>
      </c>
      <c r="H54" s="69">
        <v>0.1724936</v>
      </c>
      <c r="I54" s="69">
        <v>0.1724936</v>
      </c>
      <c r="J54" s="69">
        <v>0.1485303</v>
      </c>
      <c r="K54" s="69">
        <v>6.732719999999999E-2</v>
      </c>
      <c r="L54" s="69">
        <v>8.8521599999999992E-2</v>
      </c>
      <c r="M54" s="69">
        <v>9.0809000000000001E-2</v>
      </c>
      <c r="N54" s="69">
        <v>8.3083500000000005E-2</v>
      </c>
      <c r="O54" s="69">
        <v>8.5031300000000004E-2</v>
      </c>
      <c r="P54" s="69">
        <v>-8.8640999999999998E-3</v>
      </c>
      <c r="Q54" s="69">
        <v>3.5280800000000001E-2</v>
      </c>
      <c r="R54" s="69">
        <v>0.10318089999999999</v>
      </c>
      <c r="S54" s="69">
        <v>0.20617969999999999</v>
      </c>
      <c r="T54" s="69">
        <v>0.20617969999999999</v>
      </c>
      <c r="U54" s="69">
        <v>0.17277329999999999</v>
      </c>
      <c r="V54" s="69">
        <v>8.1836599999999995E-2</v>
      </c>
      <c r="W54" s="69">
        <v>0.10168139999999999</v>
      </c>
      <c r="X54" s="69">
        <v>0.1050407</v>
      </c>
      <c r="Y54" s="69">
        <v>9.3696599999999991E-2</v>
      </c>
      <c r="Z54" s="69">
        <v>9.0611999999999998E-2</v>
      </c>
      <c r="AA54" s="39" t="s">
        <v>685</v>
      </c>
    </row>
    <row r="55" spans="1:27" x14ac:dyDescent="0.25">
      <c r="A55" s="60" t="s">
        <v>689</v>
      </c>
      <c r="B55" s="61" t="s">
        <v>690</v>
      </c>
      <c r="C55" s="62" t="s">
        <v>691</v>
      </c>
      <c r="D55" s="63" t="s">
        <v>692</v>
      </c>
      <c r="E55" s="70">
        <v>-1.3561200000000001E-2</v>
      </c>
      <c r="F55" s="70">
        <v>2.74077E-2</v>
      </c>
      <c r="G55" s="70">
        <v>8.75031E-2</v>
      </c>
      <c r="H55" s="70">
        <v>0.17328740000000001</v>
      </c>
      <c r="I55" s="70">
        <v>0.17328740000000001</v>
      </c>
      <c r="J55" s="70">
        <v>0.15052189999999999</v>
      </c>
      <c r="K55" s="70">
        <v>6.7930000000000004E-2</v>
      </c>
      <c r="L55" s="70">
        <v>8.9258199999999996E-2</v>
      </c>
      <c r="M55" s="70">
        <v>9.1170200000000007E-2</v>
      </c>
      <c r="N55" s="70">
        <v>8.3417699999999997E-2</v>
      </c>
      <c r="O55" s="70">
        <v>8.5736300000000001E-2</v>
      </c>
      <c r="P55" s="70">
        <v>-8.811900000000001E-3</v>
      </c>
      <c r="Q55" s="70">
        <v>3.5953600000000002E-2</v>
      </c>
      <c r="R55" s="70">
        <v>0.1042681</v>
      </c>
      <c r="S55" s="70">
        <v>0.20953440000000001</v>
      </c>
      <c r="T55" s="70">
        <v>0.20953440000000001</v>
      </c>
      <c r="U55" s="70">
        <v>0.17497360000000001</v>
      </c>
      <c r="V55" s="70">
        <v>8.3560099999999998E-2</v>
      </c>
      <c r="W55" s="70">
        <v>0.1033907</v>
      </c>
      <c r="X55" s="70">
        <v>0.10551780000000001</v>
      </c>
      <c r="Y55" s="70">
        <v>9.4225600000000007E-2</v>
      </c>
      <c r="Z55" s="70">
        <v>9.1480099999999995E-2</v>
      </c>
      <c r="AA55" s="39" t="s">
        <v>689</v>
      </c>
    </row>
    <row r="56" spans="1:27" x14ac:dyDescent="0.25">
      <c r="A56" s="65" t="s">
        <v>693</v>
      </c>
      <c r="B56" s="66" t="s">
        <v>694</v>
      </c>
      <c r="C56" s="67" t="s">
        <v>695</v>
      </c>
      <c r="D56" s="68" t="s">
        <v>696</v>
      </c>
      <c r="E56" s="69">
        <v>-1.37533E-2</v>
      </c>
      <c r="F56" s="69">
        <v>2.75205E-2</v>
      </c>
      <c r="G56" s="69">
        <v>8.6893700000000004E-2</v>
      </c>
      <c r="H56" s="69">
        <v>0.17332909999999999</v>
      </c>
      <c r="I56" s="69">
        <v>0.17332909999999999</v>
      </c>
      <c r="J56" s="69">
        <v>0.1515562</v>
      </c>
      <c r="K56" s="69">
        <v>6.7988499999999993E-2</v>
      </c>
      <c r="L56" s="69">
        <v>8.9571499999999998E-2</v>
      </c>
      <c r="M56" s="69">
        <v>9.13664E-2</v>
      </c>
      <c r="N56" s="69">
        <v>8.363799999999999E-2</v>
      </c>
      <c r="O56" s="69">
        <v>8.5986800000000002E-2</v>
      </c>
      <c r="P56" s="69">
        <v>-8.7554E-3</v>
      </c>
      <c r="Q56" s="69">
        <v>3.6268099999999998E-2</v>
      </c>
      <c r="R56" s="69">
        <v>0.10471569999999999</v>
      </c>
      <c r="S56" s="69">
        <v>0.21112980000000001</v>
      </c>
      <c r="T56" s="69">
        <v>0.21112980000000001</v>
      </c>
      <c r="U56" s="69">
        <v>0.17608270000000001</v>
      </c>
      <c r="V56" s="69">
        <v>8.4533499999999998E-2</v>
      </c>
      <c r="W56" s="69">
        <v>0.10450129999999999</v>
      </c>
      <c r="X56" s="69">
        <v>0.1057573</v>
      </c>
      <c r="Y56" s="69">
        <v>9.4576499999999994E-2</v>
      </c>
      <c r="Z56" s="69">
        <v>9.1739500000000002E-2</v>
      </c>
      <c r="AA56" s="39" t="s">
        <v>693</v>
      </c>
    </row>
    <row r="57" spans="1:27" x14ac:dyDescent="0.25">
      <c r="A57" s="60" t="s">
        <v>697</v>
      </c>
      <c r="B57" s="61" t="s">
        <v>698</v>
      </c>
      <c r="C57" s="62" t="s">
        <v>699</v>
      </c>
      <c r="D57" s="63" t="s">
        <v>700</v>
      </c>
      <c r="E57" s="70">
        <v>-1.3899699999999999E-2</v>
      </c>
      <c r="F57" s="70">
        <v>2.7599200000000001E-2</v>
      </c>
      <c r="G57" s="70">
        <v>8.6478199999999991E-2</v>
      </c>
      <c r="H57" s="70">
        <v>0.1733256</v>
      </c>
      <c r="I57" s="70">
        <v>0.1733256</v>
      </c>
      <c r="J57" s="70">
        <v>0.15205379999999999</v>
      </c>
      <c r="K57" s="70">
        <v>6.8243999999999999E-2</v>
      </c>
      <c r="L57" s="70">
        <v>8.97617E-2</v>
      </c>
      <c r="M57" s="70">
        <v>9.1523199999999999E-2</v>
      </c>
      <c r="N57" s="70">
        <v>8.3714499999999997E-2</v>
      </c>
      <c r="O57" s="70">
        <v>8.6051500000000003E-2</v>
      </c>
      <c r="P57" s="70">
        <v>-8.7025999999999996E-3</v>
      </c>
      <c r="Q57" s="70">
        <v>3.6497000000000002E-2</v>
      </c>
      <c r="R57" s="70">
        <v>0.1050305</v>
      </c>
      <c r="S57" s="70">
        <v>0.21220800000000001</v>
      </c>
      <c r="T57" s="70">
        <v>0.21220800000000001</v>
      </c>
      <c r="U57" s="70">
        <v>0.17675630000000001</v>
      </c>
      <c r="V57" s="70">
        <v>8.5065500000000002E-2</v>
      </c>
      <c r="W57" s="70">
        <v>0.1049234</v>
      </c>
      <c r="X57" s="70">
        <v>0.1060908</v>
      </c>
      <c r="Y57" s="70">
        <v>9.4811699999999999E-2</v>
      </c>
      <c r="Z57" s="70">
        <v>9.1904199999999991E-2</v>
      </c>
      <c r="AA57" s="39" t="s">
        <v>697</v>
      </c>
    </row>
    <row r="58" spans="1:27" x14ac:dyDescent="0.25">
      <c r="A58" s="65" t="s">
        <v>701</v>
      </c>
      <c r="B58" s="66" t="s">
        <v>702</v>
      </c>
      <c r="C58" s="67" t="s">
        <v>703</v>
      </c>
      <c r="D58" s="68" t="s">
        <v>704</v>
      </c>
      <c r="E58" s="69">
        <v>-1.3899699999999999E-2</v>
      </c>
      <c r="F58" s="69">
        <v>2.7599200000000001E-2</v>
      </c>
      <c r="G58" s="69">
        <v>8.6478199999999991E-2</v>
      </c>
      <c r="H58" s="69">
        <v>0.1733256</v>
      </c>
      <c r="I58" s="69">
        <v>0.1733256</v>
      </c>
      <c r="J58" s="69">
        <v>0.15205379999999999</v>
      </c>
      <c r="K58" s="69">
        <v>6.8243999999999999E-2</v>
      </c>
      <c r="L58" s="69">
        <v>8.97617E-2</v>
      </c>
      <c r="M58" s="69">
        <v>9.1523199999999999E-2</v>
      </c>
      <c r="N58" s="69">
        <v>8.3714499999999997E-2</v>
      </c>
      <c r="O58" s="69">
        <v>8.6030899999999993E-2</v>
      </c>
      <c r="P58" s="69">
        <v>-8.7025999999999996E-3</v>
      </c>
      <c r="Q58" s="69">
        <v>3.6497000000000002E-2</v>
      </c>
      <c r="R58" s="69">
        <v>0.1050305</v>
      </c>
      <c r="S58" s="69">
        <v>0.21220800000000001</v>
      </c>
      <c r="T58" s="69">
        <v>0.21220800000000001</v>
      </c>
      <c r="U58" s="69">
        <v>0.17675630000000001</v>
      </c>
      <c r="V58" s="69">
        <v>8.5065500000000002E-2</v>
      </c>
      <c r="W58" s="69">
        <v>0.1049234</v>
      </c>
      <c r="X58" s="69">
        <v>0.1060908</v>
      </c>
      <c r="Y58" s="69">
        <v>9.4811699999999999E-2</v>
      </c>
      <c r="Z58" s="69">
        <v>9.1899999999999996E-2</v>
      </c>
      <c r="AA58" s="39" t="s">
        <v>701</v>
      </c>
    </row>
    <row r="59" spans="1:27" x14ac:dyDescent="0.25">
      <c r="A59" s="60" t="s">
        <v>705</v>
      </c>
      <c r="B59" s="61" t="s">
        <v>706</v>
      </c>
      <c r="C59" s="62" t="s">
        <v>707</v>
      </c>
      <c r="D59" s="63" t="s">
        <v>708</v>
      </c>
      <c r="E59" s="70">
        <v>-1.3899699999999999E-2</v>
      </c>
      <c r="F59" s="70">
        <v>2.7599200000000001E-2</v>
      </c>
      <c r="G59" s="70">
        <v>8.6478199999999991E-2</v>
      </c>
      <c r="H59" s="70">
        <v>0.1733256</v>
      </c>
      <c r="I59" s="70">
        <v>0.1733256</v>
      </c>
      <c r="J59" s="70">
        <v>0.15205379999999999</v>
      </c>
      <c r="K59" s="70">
        <v>6.8243999999999999E-2</v>
      </c>
      <c r="L59" s="70">
        <v>8.97617E-2</v>
      </c>
      <c r="M59" s="70">
        <v>9.1523199999999999E-2</v>
      </c>
      <c r="N59" s="70">
        <v>8.3714499999999997E-2</v>
      </c>
      <c r="O59" s="71">
        <v>8.6030899999999993E-2</v>
      </c>
      <c r="P59" s="70">
        <v>-8.7025999999999996E-3</v>
      </c>
      <c r="Q59" s="70">
        <v>3.6497000000000002E-2</v>
      </c>
      <c r="R59" s="70">
        <v>0.1050305</v>
      </c>
      <c r="S59" s="70">
        <v>0.21220800000000001</v>
      </c>
      <c r="T59" s="70">
        <v>0.21220800000000001</v>
      </c>
      <c r="U59" s="70">
        <v>0.17675630000000001</v>
      </c>
      <c r="V59" s="70">
        <v>8.5065500000000002E-2</v>
      </c>
      <c r="W59" s="70">
        <v>0.1049234</v>
      </c>
      <c r="X59" s="70">
        <v>0.1060956</v>
      </c>
      <c r="Y59" s="70">
        <v>9.4752899999999987E-2</v>
      </c>
      <c r="Z59" s="71">
        <v>9.1889600000000002E-2</v>
      </c>
      <c r="AA59" s="39" t="s">
        <v>705</v>
      </c>
    </row>
    <row r="60" spans="1:27" s="91" customFormat="1" ht="21.95" customHeight="1" x14ac:dyDescent="0.25">
      <c r="A60" s="50" t="s">
        <v>709</v>
      </c>
      <c r="B60" s="85"/>
      <c r="C60" s="86"/>
      <c r="D60" s="86"/>
      <c r="E60" s="87"/>
      <c r="F60" s="88"/>
      <c r="G60" s="87"/>
      <c r="H60" s="88"/>
      <c r="I60" s="89"/>
      <c r="J60" s="88"/>
      <c r="K60" s="88"/>
      <c r="L60" s="87"/>
      <c r="M60" s="87"/>
      <c r="N60" s="88"/>
      <c r="O60" s="88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1" t="s">
        <v>709</v>
      </c>
    </row>
    <row r="61" spans="1:27" x14ac:dyDescent="0.25">
      <c r="A61" s="60" t="s">
        <v>710</v>
      </c>
      <c r="B61" s="61" t="s">
        <v>711</v>
      </c>
      <c r="C61" s="62" t="s">
        <v>712</v>
      </c>
      <c r="D61" s="63" t="s">
        <v>713</v>
      </c>
      <c r="E61" s="64">
        <v>-8.3331999999999989E-3</v>
      </c>
      <c r="F61" s="64">
        <v>1.15853E-2</v>
      </c>
      <c r="G61" s="64">
        <v>6.2089499999999999E-2</v>
      </c>
      <c r="H61" s="64">
        <v>9.3616499999999991E-2</v>
      </c>
      <c r="I61" s="64">
        <v>9.3616499999999991E-2</v>
      </c>
      <c r="J61" s="64">
        <v>8.987500000000001E-2</v>
      </c>
      <c r="K61" s="64">
        <v>3.2169900000000001E-2</v>
      </c>
      <c r="L61" s="64">
        <v>3.6682300000000001E-2</v>
      </c>
      <c r="M61" s="64">
        <v>4.2282599999999997E-2</v>
      </c>
      <c r="N61" s="64">
        <v>4.5234099999999999E-2</v>
      </c>
      <c r="O61" s="64">
        <v>4.7923500000000001E-2</v>
      </c>
      <c r="P61" s="64">
        <v>-7.2575000000000001E-3</v>
      </c>
      <c r="Q61" s="64">
        <v>1.18908E-2</v>
      </c>
      <c r="R61" s="64">
        <v>6.3358200000000003E-2</v>
      </c>
      <c r="S61" s="64">
        <v>9.8157400000000006E-2</v>
      </c>
      <c r="T61" s="64">
        <v>9.8157400000000006E-2</v>
      </c>
      <c r="U61" s="64">
        <v>9.5579199999999989E-2</v>
      </c>
      <c r="V61" s="64">
        <v>3.0607499999999999E-2</v>
      </c>
      <c r="W61" s="64">
        <v>3.4484099999999997E-2</v>
      </c>
      <c r="X61" s="64">
        <v>4.3589900000000001E-2</v>
      </c>
      <c r="Y61" s="64">
        <v>4.5756899999999996E-2</v>
      </c>
      <c r="Z61" s="64">
        <v>4.6232499999999996E-2</v>
      </c>
      <c r="AA61" s="39" t="s">
        <v>710</v>
      </c>
    </row>
    <row r="62" spans="1:27" x14ac:dyDescent="0.25">
      <c r="A62" s="65" t="s">
        <v>714</v>
      </c>
      <c r="B62" s="66" t="s">
        <v>715</v>
      </c>
      <c r="C62" s="67" t="s">
        <v>716</v>
      </c>
      <c r="D62" s="68" t="s">
        <v>717</v>
      </c>
      <c r="E62" s="69">
        <v>-8.4127000000000004E-3</v>
      </c>
      <c r="F62" s="69">
        <v>1.1889700000000001E-2</v>
      </c>
      <c r="G62" s="69">
        <v>6.2592800000000004E-2</v>
      </c>
      <c r="H62" s="69">
        <v>9.5656199999999997E-2</v>
      </c>
      <c r="I62" s="69">
        <v>9.5656199999999997E-2</v>
      </c>
      <c r="J62" s="69">
        <v>9.158369999999999E-2</v>
      </c>
      <c r="K62" s="69">
        <v>3.3438300000000004E-2</v>
      </c>
      <c r="L62" s="69">
        <v>3.9496099999999999E-2</v>
      </c>
      <c r="M62" s="69">
        <v>4.5083499999999999E-2</v>
      </c>
      <c r="N62" s="69">
        <v>4.75316E-2</v>
      </c>
      <c r="O62" s="69">
        <v>5.0233699999999999E-2</v>
      </c>
      <c r="P62" s="69">
        <v>-7.2838999999999994E-3</v>
      </c>
      <c r="Q62" s="69">
        <v>1.2308900000000001E-2</v>
      </c>
      <c r="R62" s="69">
        <v>6.4102400000000004E-2</v>
      </c>
      <c r="S62" s="69">
        <v>0.10080460000000001</v>
      </c>
      <c r="T62" s="69">
        <v>0.10080460000000001</v>
      </c>
      <c r="U62" s="69">
        <v>9.78213E-2</v>
      </c>
      <c r="V62" s="69">
        <v>3.2296499999999999E-2</v>
      </c>
      <c r="W62" s="69">
        <v>3.7787000000000001E-2</v>
      </c>
      <c r="X62" s="69">
        <v>4.7045099999999999E-2</v>
      </c>
      <c r="Y62" s="69">
        <v>4.8605700000000002E-2</v>
      </c>
      <c r="Z62" s="69">
        <v>4.89109E-2</v>
      </c>
      <c r="AA62" s="39" t="s">
        <v>714</v>
      </c>
    </row>
    <row r="63" spans="1:27" x14ac:dyDescent="0.25">
      <c r="A63" s="60" t="s">
        <v>718</v>
      </c>
      <c r="B63" s="61" t="s">
        <v>719</v>
      </c>
      <c r="C63" s="62" t="s">
        <v>720</v>
      </c>
      <c r="D63" s="63" t="s">
        <v>721</v>
      </c>
      <c r="E63" s="70">
        <v>-8.8778999999999993E-3</v>
      </c>
      <c r="F63" s="70">
        <v>1.34132E-2</v>
      </c>
      <c r="G63" s="70">
        <v>6.5130199999999999E-2</v>
      </c>
      <c r="H63" s="70">
        <v>0.1037477</v>
      </c>
      <c r="I63" s="70">
        <v>0.1037477</v>
      </c>
      <c r="J63" s="70">
        <v>9.7625799999999999E-2</v>
      </c>
      <c r="K63" s="70">
        <v>3.7559099999999998E-2</v>
      </c>
      <c r="L63" s="70">
        <v>4.6529299999999996E-2</v>
      </c>
      <c r="M63" s="70">
        <v>5.2254800000000004E-2</v>
      </c>
      <c r="N63" s="70">
        <v>5.3075499999999998E-2</v>
      </c>
      <c r="O63" s="70">
        <v>5.6097299999999996E-2</v>
      </c>
      <c r="P63" s="70">
        <v>-7.4558000000000003E-3</v>
      </c>
      <c r="Q63" s="70">
        <v>1.44876E-2</v>
      </c>
      <c r="R63" s="70">
        <v>6.7811700000000003E-2</v>
      </c>
      <c r="S63" s="70">
        <v>0.11156890000000001</v>
      </c>
      <c r="T63" s="70">
        <v>0.11156890000000001</v>
      </c>
      <c r="U63" s="70">
        <v>0.10595370000000001</v>
      </c>
      <c r="V63" s="70">
        <v>3.7969000000000003E-2</v>
      </c>
      <c r="W63" s="70">
        <v>4.6419300000000004E-2</v>
      </c>
      <c r="X63" s="70">
        <v>5.6016399999999994E-2</v>
      </c>
      <c r="Y63" s="70">
        <v>5.5555199999999999E-2</v>
      </c>
      <c r="Z63" s="70">
        <v>5.5837899999999996E-2</v>
      </c>
      <c r="AA63" s="39" t="s">
        <v>718</v>
      </c>
    </row>
    <row r="64" spans="1:27" x14ac:dyDescent="0.25">
      <c r="A64" s="65" t="s">
        <v>722</v>
      </c>
      <c r="B64" s="66" t="s">
        <v>723</v>
      </c>
      <c r="C64" s="67" t="s">
        <v>724</v>
      </c>
      <c r="D64" s="68" t="s">
        <v>725</v>
      </c>
      <c r="E64" s="69">
        <v>-9.6465000000000006E-3</v>
      </c>
      <c r="F64" s="69">
        <v>1.5960200000000001E-2</v>
      </c>
      <c r="G64" s="69">
        <v>6.9456799999999999E-2</v>
      </c>
      <c r="H64" s="69">
        <v>0.1162783</v>
      </c>
      <c r="I64" s="69">
        <v>0.1162783</v>
      </c>
      <c r="J64" s="69">
        <v>0.10658049999999999</v>
      </c>
      <c r="K64" s="69">
        <v>4.3491200000000001E-2</v>
      </c>
      <c r="L64" s="69">
        <v>5.50456E-2</v>
      </c>
      <c r="M64" s="69">
        <v>5.8444500000000003E-2</v>
      </c>
      <c r="N64" s="69">
        <v>5.8366600000000005E-2</v>
      </c>
      <c r="O64" s="69">
        <v>6.2437600000000003E-2</v>
      </c>
      <c r="P64" s="69">
        <v>-7.7254999999999997E-3</v>
      </c>
      <c r="Q64" s="69">
        <v>1.8236800000000001E-2</v>
      </c>
      <c r="R64" s="69">
        <v>7.4093999999999993E-2</v>
      </c>
      <c r="S64" s="69">
        <v>0.1284188</v>
      </c>
      <c r="T64" s="69">
        <v>0.1284188</v>
      </c>
      <c r="U64" s="69">
        <v>0.1180876</v>
      </c>
      <c r="V64" s="69">
        <v>4.6275000000000004E-2</v>
      </c>
      <c r="W64" s="69">
        <v>5.7180399999999999E-2</v>
      </c>
      <c r="X64" s="69">
        <v>6.451069999999999E-2</v>
      </c>
      <c r="Y64" s="69">
        <v>6.2707499999999999E-2</v>
      </c>
      <c r="Z64" s="69">
        <v>6.3501100000000005E-2</v>
      </c>
      <c r="AA64" s="39" t="s">
        <v>722</v>
      </c>
    </row>
    <row r="65" spans="1:27" x14ac:dyDescent="0.25">
      <c r="A65" s="60" t="s">
        <v>726</v>
      </c>
      <c r="B65" s="61" t="s">
        <v>727</v>
      </c>
      <c r="C65" s="62" t="s">
        <v>728</v>
      </c>
      <c r="D65" s="63" t="s">
        <v>729</v>
      </c>
      <c r="E65" s="70">
        <v>-1.06067E-2</v>
      </c>
      <c r="F65" s="70">
        <v>1.9178999999999998E-2</v>
      </c>
      <c r="G65" s="70">
        <v>7.4974100000000002E-2</v>
      </c>
      <c r="H65" s="70">
        <v>0.13340569999999999</v>
      </c>
      <c r="I65" s="70">
        <v>0.13340569999999999</v>
      </c>
      <c r="J65" s="70">
        <v>0.119395</v>
      </c>
      <c r="K65" s="70">
        <v>5.1586199999999999E-2</v>
      </c>
      <c r="L65" s="70">
        <v>6.9098300000000001E-2</v>
      </c>
      <c r="M65" s="70">
        <v>7.1865499999999999E-2</v>
      </c>
      <c r="N65" s="70">
        <v>6.8743299999999993E-2</v>
      </c>
      <c r="O65" s="70">
        <v>7.2231500000000004E-2</v>
      </c>
      <c r="P65" s="70">
        <v>-8.0269E-3</v>
      </c>
      <c r="Q65" s="70">
        <v>2.3039800000000003E-2</v>
      </c>
      <c r="R65" s="70">
        <v>8.2203399999999996E-2</v>
      </c>
      <c r="S65" s="70">
        <v>0.15160959999999998</v>
      </c>
      <c r="T65" s="70">
        <v>0.15160959999999998</v>
      </c>
      <c r="U65" s="70">
        <v>0.13546939999999999</v>
      </c>
      <c r="V65" s="70">
        <v>5.8050699999999997E-2</v>
      </c>
      <c r="W65" s="70">
        <v>7.5028499999999998E-2</v>
      </c>
      <c r="X65" s="70">
        <v>8.1858E-2</v>
      </c>
      <c r="Y65" s="70">
        <v>7.6106199999999999E-2</v>
      </c>
      <c r="Z65" s="70">
        <v>7.5440400000000005E-2</v>
      </c>
      <c r="AA65" s="39" t="s">
        <v>726</v>
      </c>
    </row>
    <row r="66" spans="1:27" x14ac:dyDescent="0.25">
      <c r="A66" s="65" t="s">
        <v>730</v>
      </c>
      <c r="B66" s="66" t="s">
        <v>731</v>
      </c>
      <c r="C66" s="67" t="s">
        <v>732</v>
      </c>
      <c r="D66" s="68" t="s">
        <v>733</v>
      </c>
      <c r="E66" s="69">
        <v>-1.1989000000000001E-2</v>
      </c>
      <c r="F66" s="69">
        <v>2.3696499999999999E-2</v>
      </c>
      <c r="G66" s="69">
        <v>8.2639099999999993E-2</v>
      </c>
      <c r="H66" s="69">
        <v>0.1547174</v>
      </c>
      <c r="I66" s="69">
        <v>0.1547174</v>
      </c>
      <c r="J66" s="69">
        <v>0.13422140000000002</v>
      </c>
      <c r="K66" s="69">
        <v>6.0897600000000003E-2</v>
      </c>
      <c r="L66" s="69">
        <v>8.0339500000000008E-2</v>
      </c>
      <c r="M66" s="69">
        <v>8.0369100000000013E-2</v>
      </c>
      <c r="N66" s="69">
        <v>7.5579599999999997E-2</v>
      </c>
      <c r="O66" s="69">
        <v>7.8791299999999995E-2</v>
      </c>
      <c r="P66" s="69">
        <v>-8.4455999999999993E-3</v>
      </c>
      <c r="Q66" s="69">
        <v>2.9916499999999999E-2</v>
      </c>
      <c r="R66" s="69">
        <v>9.3635199999999988E-2</v>
      </c>
      <c r="S66" s="69">
        <v>0.18117850000000002</v>
      </c>
      <c r="T66" s="69">
        <v>0.18117850000000002</v>
      </c>
      <c r="U66" s="69">
        <v>0.15579770000000001</v>
      </c>
      <c r="V66" s="69">
        <v>7.1592200000000009E-2</v>
      </c>
      <c r="W66" s="69">
        <v>9.0013599999999999E-2</v>
      </c>
      <c r="X66" s="69">
        <v>9.3208199999999991E-2</v>
      </c>
      <c r="Y66" s="69">
        <v>8.5106100000000004E-2</v>
      </c>
      <c r="Z66" s="69">
        <v>8.358850000000001E-2</v>
      </c>
      <c r="AA66" s="39" t="s">
        <v>730</v>
      </c>
    </row>
    <row r="67" spans="1:27" x14ac:dyDescent="0.25">
      <c r="A67" s="60" t="s">
        <v>734</v>
      </c>
      <c r="B67" s="61" t="s">
        <v>735</v>
      </c>
      <c r="C67" s="62" t="s">
        <v>736</v>
      </c>
      <c r="D67" s="63" t="s">
        <v>737</v>
      </c>
      <c r="E67" s="70">
        <v>-1.27887E-2</v>
      </c>
      <c r="F67" s="70">
        <v>2.6173799999999997E-2</v>
      </c>
      <c r="G67" s="70">
        <v>8.6579599999999993E-2</v>
      </c>
      <c r="H67" s="70">
        <v>0.16697379999999998</v>
      </c>
      <c r="I67" s="70">
        <v>0.16697379999999998</v>
      </c>
      <c r="J67" s="70">
        <v>0.14336699999999999</v>
      </c>
      <c r="K67" s="70">
        <v>6.6338400000000006E-2</v>
      </c>
      <c r="L67" s="70">
        <v>8.8405799999999993E-2</v>
      </c>
      <c r="M67" s="70">
        <v>8.8256399999999999E-2</v>
      </c>
      <c r="N67" s="70">
        <v>8.147589999999999E-2</v>
      </c>
      <c r="O67" s="70">
        <v>8.4715799999999994E-2</v>
      </c>
      <c r="P67" s="70">
        <v>-8.6185999999999988E-3</v>
      </c>
      <c r="Q67" s="70">
        <v>3.3755199999999999E-2</v>
      </c>
      <c r="R67" s="70">
        <v>0.10002169999999999</v>
      </c>
      <c r="S67" s="70">
        <v>0.19881199999999999</v>
      </c>
      <c r="T67" s="70">
        <v>0.19881199999999999</v>
      </c>
      <c r="U67" s="70">
        <v>0.168297</v>
      </c>
      <c r="V67" s="70">
        <v>8.0019899999999991E-2</v>
      </c>
      <c r="W67" s="70">
        <v>0.1009135</v>
      </c>
      <c r="X67" s="70">
        <v>0.10310470000000001</v>
      </c>
      <c r="Y67" s="70">
        <v>9.2536199999999999E-2</v>
      </c>
      <c r="Z67" s="70">
        <v>9.0651100000000012E-2</v>
      </c>
      <c r="AA67" s="39" t="s">
        <v>734</v>
      </c>
    </row>
    <row r="68" spans="1:27" x14ac:dyDescent="0.25">
      <c r="A68" s="65" t="s">
        <v>738</v>
      </c>
      <c r="B68" s="66" t="s">
        <v>739</v>
      </c>
      <c r="C68" s="67" t="s">
        <v>740</v>
      </c>
      <c r="D68" s="68" t="s">
        <v>741</v>
      </c>
      <c r="E68" s="69">
        <v>-1.35126E-2</v>
      </c>
      <c r="F68" s="69">
        <v>2.81549E-2</v>
      </c>
      <c r="G68" s="69">
        <v>8.9239800000000008E-2</v>
      </c>
      <c r="H68" s="69">
        <v>0.17570180000000002</v>
      </c>
      <c r="I68" s="69">
        <v>0.17570180000000002</v>
      </c>
      <c r="J68" s="69">
        <v>0.15041660000000001</v>
      </c>
      <c r="K68" s="69">
        <v>6.9707000000000005E-2</v>
      </c>
      <c r="L68" s="69">
        <v>9.2123099999999999E-2</v>
      </c>
      <c r="M68" s="69">
        <v>9.1347299999999992E-2</v>
      </c>
      <c r="N68" s="69">
        <v>8.3885299999999996E-2</v>
      </c>
      <c r="O68" s="69">
        <v>8.6950100000000002E-2</v>
      </c>
      <c r="P68" s="69">
        <v>-8.7259E-3</v>
      </c>
      <c r="Q68" s="69">
        <v>3.6915799999999999E-2</v>
      </c>
      <c r="R68" s="69">
        <v>0.1051994</v>
      </c>
      <c r="S68" s="69">
        <v>0.21240379999999998</v>
      </c>
      <c r="T68" s="69">
        <v>0.21240379999999998</v>
      </c>
      <c r="U68" s="69">
        <v>0.1773594</v>
      </c>
      <c r="V68" s="69">
        <v>8.6202500000000001E-2</v>
      </c>
      <c r="W68" s="69">
        <v>0.10701040000000001</v>
      </c>
      <c r="X68" s="69">
        <v>0.10683210000000001</v>
      </c>
      <c r="Y68" s="69">
        <v>9.5541500000000001E-2</v>
      </c>
      <c r="Z68" s="69">
        <v>9.3356700000000001E-2</v>
      </c>
      <c r="AA68" s="39" t="s">
        <v>738</v>
      </c>
    </row>
    <row r="69" spans="1:27" x14ac:dyDescent="0.25">
      <c r="A69" s="60" t="s">
        <v>742</v>
      </c>
      <c r="B69" s="61" t="s">
        <v>743</v>
      </c>
      <c r="C69" s="62" t="s">
        <v>744</v>
      </c>
      <c r="D69" s="63" t="s">
        <v>745</v>
      </c>
      <c r="E69" s="70">
        <v>-1.3897699999999999E-2</v>
      </c>
      <c r="F69" s="70">
        <v>2.8485E-2</v>
      </c>
      <c r="G69" s="70">
        <v>8.8623399999999991E-2</v>
      </c>
      <c r="H69" s="70">
        <v>0.17659649999999999</v>
      </c>
      <c r="I69" s="70">
        <v>0.17659649999999999</v>
      </c>
      <c r="J69" s="70">
        <v>0.1525067</v>
      </c>
      <c r="K69" s="70">
        <v>7.0141300000000004E-2</v>
      </c>
      <c r="L69" s="70">
        <v>9.234450000000001E-2</v>
      </c>
      <c r="M69" s="70">
        <v>9.1009699999999999E-2</v>
      </c>
      <c r="N69" s="70">
        <v>8.3713099999999999E-2</v>
      </c>
      <c r="O69" s="70">
        <v>8.7290300000000001E-2</v>
      </c>
      <c r="P69" s="70">
        <v>-8.6882000000000001E-3</v>
      </c>
      <c r="Q69" s="70">
        <v>3.7670200000000001E-2</v>
      </c>
      <c r="R69" s="70">
        <v>0.1064432</v>
      </c>
      <c r="S69" s="70">
        <v>0.21593389999999998</v>
      </c>
      <c r="T69" s="70">
        <v>0.21593389999999998</v>
      </c>
      <c r="U69" s="70">
        <v>0.1795504</v>
      </c>
      <c r="V69" s="70">
        <v>8.767620000000001E-2</v>
      </c>
      <c r="W69" s="70">
        <v>0.10809290000000001</v>
      </c>
      <c r="X69" s="70">
        <v>0.1063731</v>
      </c>
      <c r="Y69" s="70">
        <v>9.54044E-2</v>
      </c>
      <c r="Z69" s="70">
        <v>9.3764400000000012E-2</v>
      </c>
      <c r="AA69" s="39" t="s">
        <v>742</v>
      </c>
    </row>
    <row r="70" spans="1:27" x14ac:dyDescent="0.25">
      <c r="A70" s="65" t="s">
        <v>746</v>
      </c>
      <c r="B70" s="66" t="s">
        <v>747</v>
      </c>
      <c r="C70" s="67" t="s">
        <v>748</v>
      </c>
      <c r="D70" s="68" t="s">
        <v>749</v>
      </c>
      <c r="E70" s="69">
        <v>-1.40018E-2</v>
      </c>
      <c r="F70" s="69">
        <v>2.8322300000000002E-2</v>
      </c>
      <c r="G70" s="69">
        <v>8.7698600000000002E-2</v>
      </c>
      <c r="H70" s="69">
        <v>0.17569899999999999</v>
      </c>
      <c r="I70" s="69">
        <v>0.17569899999999999</v>
      </c>
      <c r="J70" s="69">
        <v>0.1529431</v>
      </c>
      <c r="K70" s="69">
        <v>6.9613300000000003E-2</v>
      </c>
      <c r="L70" s="69">
        <v>9.1768599999999992E-2</v>
      </c>
      <c r="M70" s="69">
        <v>9.0238499999999999E-2</v>
      </c>
      <c r="N70" s="69">
        <v>8.3236699999999997E-2</v>
      </c>
      <c r="O70" s="69">
        <v>8.7041199999999999E-2</v>
      </c>
      <c r="P70" s="69">
        <v>-8.6451999999999987E-3</v>
      </c>
      <c r="Q70" s="69">
        <v>3.7549899999999997E-2</v>
      </c>
      <c r="R70" s="69">
        <v>0.1063071</v>
      </c>
      <c r="S70" s="69">
        <v>0.2158524</v>
      </c>
      <c r="T70" s="69">
        <v>0.2158524</v>
      </c>
      <c r="U70" s="69">
        <v>0.1794335</v>
      </c>
      <c r="V70" s="69">
        <v>8.7599699999999989E-2</v>
      </c>
      <c r="W70" s="69">
        <v>0.10791149999999999</v>
      </c>
      <c r="X70" s="69">
        <v>0.1051742</v>
      </c>
      <c r="Y70" s="69">
        <v>9.4734499999999999E-2</v>
      </c>
      <c r="Z70" s="69">
        <v>9.3308000000000002E-2</v>
      </c>
      <c r="AA70" s="39" t="s">
        <v>746</v>
      </c>
    </row>
    <row r="71" spans="1:27" x14ac:dyDescent="0.25">
      <c r="A71" s="60" t="s">
        <v>750</v>
      </c>
      <c r="B71" s="61" t="s">
        <v>751</v>
      </c>
      <c r="C71" s="62" t="s">
        <v>752</v>
      </c>
      <c r="D71" s="63" t="s">
        <v>753</v>
      </c>
      <c r="E71" s="70">
        <v>-1.4086700000000001E-2</v>
      </c>
      <c r="F71" s="70">
        <v>2.8194400000000001E-2</v>
      </c>
      <c r="G71" s="70">
        <v>8.7017999999999998E-2</v>
      </c>
      <c r="H71" s="70">
        <v>0.1750139</v>
      </c>
      <c r="I71" s="70">
        <v>0.1750139</v>
      </c>
      <c r="J71" s="70">
        <v>0.15305160000000001</v>
      </c>
      <c r="K71" s="70">
        <v>6.9547899999999996E-2</v>
      </c>
      <c r="L71" s="70">
        <v>9.1684800000000011E-2</v>
      </c>
      <c r="M71" s="70">
        <v>9.0212199999999992E-2</v>
      </c>
      <c r="N71" s="70">
        <v>8.3180099999999993E-2</v>
      </c>
      <c r="O71" s="70">
        <v>8.7009199999999995E-2</v>
      </c>
      <c r="P71" s="70">
        <v>-8.6119999999999999E-3</v>
      </c>
      <c r="Q71" s="70">
        <v>3.7460300000000002E-2</v>
      </c>
      <c r="R71" s="70">
        <v>0.10618949999999999</v>
      </c>
      <c r="S71" s="70">
        <v>0.21576640000000002</v>
      </c>
      <c r="T71" s="70">
        <v>0.21576640000000002</v>
      </c>
      <c r="U71" s="70">
        <v>0.17935369999999998</v>
      </c>
      <c r="V71" s="70">
        <v>8.7577200000000008E-2</v>
      </c>
      <c r="W71" s="70">
        <v>0.10788270000000001</v>
      </c>
      <c r="X71" s="70">
        <v>0.105158</v>
      </c>
      <c r="Y71" s="70">
        <v>9.4723299999999996E-2</v>
      </c>
      <c r="Z71" s="70">
        <v>9.3298500000000006E-2</v>
      </c>
      <c r="AA71" s="39" t="s">
        <v>750</v>
      </c>
    </row>
    <row r="72" spans="1:27" x14ac:dyDescent="0.25">
      <c r="A72" s="65" t="s">
        <v>754</v>
      </c>
      <c r="B72" s="66" t="s">
        <v>755</v>
      </c>
      <c r="C72" s="67" t="s">
        <v>756</v>
      </c>
      <c r="D72" s="68" t="s">
        <v>757</v>
      </c>
      <c r="E72" s="69">
        <v>-1.4086700000000001E-2</v>
      </c>
      <c r="F72" s="69">
        <v>2.8194400000000001E-2</v>
      </c>
      <c r="G72" s="69">
        <v>8.7017999999999998E-2</v>
      </c>
      <c r="H72" s="69">
        <v>0.1750139</v>
      </c>
      <c r="I72" s="69">
        <v>0.1750139</v>
      </c>
      <c r="J72" s="69">
        <v>0.15305160000000001</v>
      </c>
      <c r="K72" s="69">
        <v>6.9547899999999996E-2</v>
      </c>
      <c r="L72" s="69">
        <v>9.1684800000000011E-2</v>
      </c>
      <c r="M72" s="69">
        <v>9.0212199999999992E-2</v>
      </c>
      <c r="N72" s="69">
        <v>8.3180099999999993E-2</v>
      </c>
      <c r="O72" s="69">
        <v>8.6989199999999989E-2</v>
      </c>
      <c r="P72" s="69">
        <v>-8.6119999999999999E-3</v>
      </c>
      <c r="Q72" s="69">
        <v>3.7460300000000002E-2</v>
      </c>
      <c r="R72" s="69">
        <v>0.10618949999999999</v>
      </c>
      <c r="S72" s="69">
        <v>0.21576640000000002</v>
      </c>
      <c r="T72" s="69">
        <v>0.21576640000000002</v>
      </c>
      <c r="U72" s="69">
        <v>0.17935369999999998</v>
      </c>
      <c r="V72" s="69">
        <v>8.7577200000000008E-2</v>
      </c>
      <c r="W72" s="69">
        <v>0.10788270000000001</v>
      </c>
      <c r="X72" s="69">
        <v>0.105158</v>
      </c>
      <c r="Y72" s="69">
        <v>9.4723299999999996E-2</v>
      </c>
      <c r="Z72" s="69">
        <v>9.3295100000000006E-2</v>
      </c>
      <c r="AA72" s="39" t="s">
        <v>754</v>
      </c>
    </row>
    <row r="73" spans="1:27" x14ac:dyDescent="0.25">
      <c r="A73" s="60" t="s">
        <v>758</v>
      </c>
      <c r="B73" s="61" t="s">
        <v>759</v>
      </c>
      <c r="C73" s="62" t="s">
        <v>760</v>
      </c>
      <c r="D73" s="63" t="s">
        <v>761</v>
      </c>
      <c r="E73" s="70">
        <v>-1.4086700000000001E-2</v>
      </c>
      <c r="F73" s="70">
        <v>2.8194400000000001E-2</v>
      </c>
      <c r="G73" s="70">
        <v>8.7017999999999998E-2</v>
      </c>
      <c r="H73" s="70">
        <v>0.1750139</v>
      </c>
      <c r="I73" s="70">
        <v>0.1750139</v>
      </c>
      <c r="J73" s="70">
        <v>0.15305160000000001</v>
      </c>
      <c r="K73" s="70">
        <v>6.9547899999999996E-2</v>
      </c>
      <c r="L73" s="70">
        <v>9.1684800000000011E-2</v>
      </c>
      <c r="M73" s="70">
        <v>9.0212199999999992E-2</v>
      </c>
      <c r="N73" s="70">
        <v>8.3180099999999993E-2</v>
      </c>
      <c r="O73" s="71">
        <v>8.6988299999999991E-2</v>
      </c>
      <c r="P73" s="70">
        <v>-8.6119999999999999E-3</v>
      </c>
      <c r="Q73" s="70">
        <v>3.7460300000000002E-2</v>
      </c>
      <c r="R73" s="70">
        <v>0.10618949999999999</v>
      </c>
      <c r="S73" s="70">
        <v>0.21576640000000002</v>
      </c>
      <c r="T73" s="70">
        <v>0.21576640000000002</v>
      </c>
      <c r="U73" s="70">
        <v>0.17935369999999998</v>
      </c>
      <c r="V73" s="70">
        <v>8.7577200000000008E-2</v>
      </c>
      <c r="W73" s="70">
        <v>0.10788270000000001</v>
      </c>
      <c r="X73" s="70">
        <v>0.10515720000000001</v>
      </c>
      <c r="Y73" s="70">
        <v>9.4716599999999998E-2</v>
      </c>
      <c r="Z73" s="71">
        <v>9.3334200000000006E-2</v>
      </c>
      <c r="AA73" s="39" t="s">
        <v>758</v>
      </c>
    </row>
    <row r="74" spans="1:27" x14ac:dyDescent="0.25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</row>
    <row r="75" spans="1:27" x14ac:dyDescent="0.25">
      <c r="C75" s="93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</row>
    <row r="76" spans="1:27" x14ac:dyDescent="0.25">
      <c r="A76" s="39" t="s">
        <v>762</v>
      </c>
    </row>
  </sheetData>
  <mergeCells count="6">
    <mergeCell ref="C1:O1"/>
    <mergeCell ref="P1:Z1"/>
    <mergeCell ref="E2:H2"/>
    <mergeCell ref="I2:O2"/>
    <mergeCell ref="P2:S2"/>
    <mergeCell ref="T2:Z2"/>
  </mergeCells>
  <conditionalFormatting sqref="A5">
    <cfRule type="duplicateValues" dxfId="67" priority="18"/>
  </conditionalFormatting>
  <conditionalFormatting sqref="A6">
    <cfRule type="duplicateValues" dxfId="66" priority="14"/>
  </conditionalFormatting>
  <conditionalFormatting sqref="A7">
    <cfRule type="duplicateValues" dxfId="65" priority="17"/>
  </conditionalFormatting>
  <conditionalFormatting sqref="A8">
    <cfRule type="duplicateValues" dxfId="64" priority="13"/>
  </conditionalFormatting>
  <conditionalFormatting sqref="A9">
    <cfRule type="duplicateValues" dxfId="63" priority="16"/>
  </conditionalFormatting>
  <conditionalFormatting sqref="A10">
    <cfRule type="duplicateValues" dxfId="62" priority="12"/>
  </conditionalFormatting>
  <conditionalFormatting sqref="A11 A13 A15 A17">
    <cfRule type="duplicateValues" dxfId="61" priority="15"/>
  </conditionalFormatting>
  <conditionalFormatting sqref="A12">
    <cfRule type="duplicateValues" dxfId="60" priority="11"/>
  </conditionalFormatting>
  <conditionalFormatting sqref="A14">
    <cfRule type="duplicateValues" dxfId="59" priority="10"/>
  </conditionalFormatting>
  <conditionalFormatting sqref="A16">
    <cfRule type="duplicateValues" dxfId="58" priority="9"/>
  </conditionalFormatting>
  <conditionalFormatting sqref="A19 A21 A23 A25 A27 A29 A31">
    <cfRule type="duplicateValues" dxfId="57" priority="8"/>
  </conditionalFormatting>
  <conditionalFormatting sqref="A20 A22 A24 A26 A28 A30">
    <cfRule type="duplicateValues" dxfId="56" priority="7"/>
  </conditionalFormatting>
  <conditionalFormatting sqref="A33 A35 A37 A39 A41 A43 A45">
    <cfRule type="duplicateValues" dxfId="55" priority="6"/>
  </conditionalFormatting>
  <conditionalFormatting sqref="A34 A36 A38 A40 A42 A44">
    <cfRule type="duplicateValues" dxfId="54" priority="5"/>
  </conditionalFormatting>
  <conditionalFormatting sqref="A47 A49 A51 A53 A55 A57 A59">
    <cfRule type="duplicateValues" dxfId="53" priority="4"/>
  </conditionalFormatting>
  <conditionalFormatting sqref="A48 A50 A52 A54 A56 A58">
    <cfRule type="duplicateValues" dxfId="52" priority="3"/>
  </conditionalFormatting>
  <conditionalFormatting sqref="A61 A63 A65 A67 A69 A71 A73">
    <cfRule type="duplicateValues" dxfId="51" priority="2"/>
  </conditionalFormatting>
  <conditionalFormatting sqref="A62 A64 A66 A68 A70 A72">
    <cfRule type="duplicateValues" dxfId="50" priority="1"/>
  </conditionalFormatting>
  <conditionalFormatting sqref="C5">
    <cfRule type="duplicateValues" dxfId="49" priority="28"/>
  </conditionalFormatting>
  <conditionalFormatting sqref="C6">
    <cfRule type="duplicateValues" dxfId="48" priority="24"/>
  </conditionalFormatting>
  <conditionalFormatting sqref="C7">
    <cfRule type="duplicateValues" dxfId="47" priority="27"/>
  </conditionalFormatting>
  <conditionalFormatting sqref="C8">
    <cfRule type="duplicateValues" dxfId="46" priority="23"/>
  </conditionalFormatting>
  <conditionalFormatting sqref="C9">
    <cfRule type="duplicateValues" dxfId="45" priority="26"/>
  </conditionalFormatting>
  <conditionalFormatting sqref="C10">
    <cfRule type="duplicateValues" dxfId="44" priority="22"/>
  </conditionalFormatting>
  <conditionalFormatting sqref="C11 C13 C15 C17">
    <cfRule type="duplicateValues" dxfId="43" priority="25"/>
  </conditionalFormatting>
  <conditionalFormatting sqref="C12">
    <cfRule type="duplicateValues" dxfId="42" priority="21"/>
  </conditionalFormatting>
  <conditionalFormatting sqref="C14">
    <cfRule type="duplicateValues" dxfId="41" priority="20"/>
  </conditionalFormatting>
  <conditionalFormatting sqref="C16">
    <cfRule type="duplicateValues" dxfId="40" priority="19"/>
  </conditionalFormatting>
  <conditionalFormatting sqref="C19">
    <cfRule type="duplicateValues" dxfId="39" priority="38"/>
  </conditionalFormatting>
  <conditionalFormatting sqref="C20">
    <cfRule type="duplicateValues" dxfId="38" priority="34"/>
  </conditionalFormatting>
  <conditionalFormatting sqref="C21">
    <cfRule type="duplicateValues" dxfId="37" priority="37"/>
  </conditionalFormatting>
  <conditionalFormatting sqref="C22">
    <cfRule type="duplicateValues" dxfId="36" priority="33"/>
  </conditionalFormatting>
  <conditionalFormatting sqref="C23">
    <cfRule type="duplicateValues" dxfId="35" priority="36"/>
  </conditionalFormatting>
  <conditionalFormatting sqref="C24">
    <cfRule type="duplicateValues" dxfId="34" priority="32"/>
  </conditionalFormatting>
  <conditionalFormatting sqref="C25 C27 C29 C31">
    <cfRule type="duplicateValues" dxfId="33" priority="35"/>
  </conditionalFormatting>
  <conditionalFormatting sqref="C26">
    <cfRule type="duplicateValues" dxfId="32" priority="31"/>
  </conditionalFormatting>
  <conditionalFormatting sqref="C28">
    <cfRule type="duplicateValues" dxfId="31" priority="30"/>
  </conditionalFormatting>
  <conditionalFormatting sqref="C30">
    <cfRule type="duplicateValues" dxfId="30" priority="29"/>
  </conditionalFormatting>
  <conditionalFormatting sqref="C33">
    <cfRule type="duplicateValues" dxfId="29" priority="48"/>
  </conditionalFormatting>
  <conditionalFormatting sqref="C34">
    <cfRule type="duplicateValues" dxfId="28" priority="44"/>
  </conditionalFormatting>
  <conditionalFormatting sqref="C35">
    <cfRule type="duplicateValues" dxfId="27" priority="47"/>
  </conditionalFormatting>
  <conditionalFormatting sqref="C36">
    <cfRule type="duplicateValues" dxfId="26" priority="43"/>
  </conditionalFormatting>
  <conditionalFormatting sqref="C37">
    <cfRule type="duplicateValues" dxfId="25" priority="46"/>
  </conditionalFormatting>
  <conditionalFormatting sqref="C38">
    <cfRule type="duplicateValues" dxfId="24" priority="42"/>
  </conditionalFormatting>
  <conditionalFormatting sqref="C39 C41 C43 C45">
    <cfRule type="duplicateValues" dxfId="23" priority="45"/>
  </conditionalFormatting>
  <conditionalFormatting sqref="C40">
    <cfRule type="duplicateValues" dxfId="22" priority="41"/>
  </conditionalFormatting>
  <conditionalFormatting sqref="C42">
    <cfRule type="duplicateValues" dxfId="21" priority="40"/>
  </conditionalFormatting>
  <conditionalFormatting sqref="C44">
    <cfRule type="duplicateValues" dxfId="20" priority="39"/>
  </conditionalFormatting>
  <conditionalFormatting sqref="C47">
    <cfRule type="duplicateValues" dxfId="19" priority="58"/>
  </conditionalFormatting>
  <conditionalFormatting sqref="C48">
    <cfRule type="duplicateValues" dxfId="18" priority="54"/>
  </conditionalFormatting>
  <conditionalFormatting sqref="C49">
    <cfRule type="duplicateValues" dxfId="17" priority="57"/>
  </conditionalFormatting>
  <conditionalFormatting sqref="C50">
    <cfRule type="duplicateValues" dxfId="16" priority="53"/>
  </conditionalFormatting>
  <conditionalFormatting sqref="C51">
    <cfRule type="duplicateValues" dxfId="15" priority="56"/>
  </conditionalFormatting>
  <conditionalFormatting sqref="C52">
    <cfRule type="duplicateValues" dxfId="14" priority="52"/>
  </conditionalFormatting>
  <conditionalFormatting sqref="C53 C55 C57 C59">
    <cfRule type="duplicateValues" dxfId="13" priority="55"/>
  </conditionalFormatting>
  <conditionalFormatting sqref="C54">
    <cfRule type="duplicateValues" dxfId="12" priority="51"/>
  </conditionalFormatting>
  <conditionalFormatting sqref="C56">
    <cfRule type="duplicateValues" dxfId="11" priority="50"/>
  </conditionalFormatting>
  <conditionalFormatting sqref="C58">
    <cfRule type="duplicateValues" dxfId="10" priority="49"/>
  </conditionalFormatting>
  <conditionalFormatting sqref="C61">
    <cfRule type="duplicateValues" dxfId="9" priority="68"/>
  </conditionalFormatting>
  <conditionalFormatting sqref="C62">
    <cfRule type="duplicateValues" dxfId="8" priority="64"/>
  </conditionalFormatting>
  <conditionalFormatting sqref="C63">
    <cfRule type="duplicateValues" dxfId="7" priority="67"/>
  </conditionalFormatting>
  <conditionalFormatting sqref="C64">
    <cfRule type="duplicateValues" dxfId="6" priority="63"/>
  </conditionalFormatting>
  <conditionalFormatting sqref="C65">
    <cfRule type="duplicateValues" dxfId="5" priority="66"/>
  </conditionalFormatting>
  <conditionalFormatting sqref="C66">
    <cfRule type="duplicateValues" dxfId="4" priority="62"/>
  </conditionalFormatting>
  <conditionalFormatting sqref="C67 C69 C71 C73">
    <cfRule type="duplicateValues" dxfId="3" priority="65"/>
  </conditionalFormatting>
  <conditionalFormatting sqref="C68">
    <cfRule type="duplicateValues" dxfId="2" priority="61"/>
  </conditionalFormatting>
  <conditionalFormatting sqref="C70">
    <cfRule type="duplicateValues" dxfId="1" priority="60"/>
  </conditionalFormatting>
  <conditionalFormatting sqref="C72">
    <cfRule type="duplicateValues" dxfId="0" priority="59"/>
  </conditionalFormatting>
  <pageMargins left="0.7" right="0.7" top="0.75" bottom="0.75" header="0.3" footer="0.3"/>
  <pageSetup paperSize="5" scale="60" orientation="landscape" horizontalDpi="200" verticalDpi="200" r:id="rId1"/>
  <rowBreaks count="1" manualBreakCount="1">
    <brk id="45" max="25" man="1"/>
  </rowBreaks>
  <colBreaks count="1" manualBreakCount="1">
    <brk id="15" max="7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075-B346-4ADF-B47C-4963CB724E3F}">
  <sheetPr codeName="Feuil8"/>
  <dimension ref="A1:M34"/>
  <sheetViews>
    <sheetView zoomScale="90" zoomScaleNormal="90" workbookViewId="0">
      <selection activeCell="I79" sqref="I79"/>
    </sheetView>
  </sheetViews>
  <sheetFormatPr defaultColWidth="11.42578125" defaultRowHeight="15" x14ac:dyDescent="0.25"/>
  <cols>
    <col min="1" max="1" width="37.85546875" style="95" customWidth="1"/>
    <col min="2" max="2" width="11.42578125" style="95"/>
    <col min="3" max="3" width="10.5703125" style="95" customWidth="1"/>
    <col min="4" max="9" width="11.42578125" style="95"/>
    <col min="10" max="10" width="11.42578125" style="95" customWidth="1"/>
    <col min="11" max="11" width="17.42578125" style="95" customWidth="1"/>
    <col min="12" max="12" width="9.85546875" style="95" customWidth="1"/>
    <col min="13" max="13" width="21.42578125" style="95" customWidth="1"/>
    <col min="14" max="16384" width="11.42578125" style="95"/>
  </cols>
  <sheetData>
    <row r="1" spans="1:13" ht="84.75" customHeight="1" x14ac:dyDescent="0.25">
      <c r="A1" s="94"/>
      <c r="B1" s="154" t="s">
        <v>763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s="97" customFormat="1" ht="50.1" customHeight="1" x14ac:dyDescent="0.3">
      <c r="A2" s="96" t="s">
        <v>764</v>
      </c>
      <c r="B2" s="157" t="s">
        <v>765</v>
      </c>
      <c r="C2" s="158"/>
      <c r="D2" s="158"/>
      <c r="E2" s="158"/>
      <c r="F2" s="158"/>
      <c r="G2" s="158"/>
      <c r="H2" s="158"/>
      <c r="I2" s="158"/>
      <c r="J2" s="159"/>
      <c r="K2" s="160" t="s">
        <v>766</v>
      </c>
      <c r="L2" s="160"/>
      <c r="M2" s="161"/>
    </row>
    <row r="3" spans="1:13" s="97" customFormat="1" ht="39.950000000000003" customHeight="1" x14ac:dyDescent="0.25">
      <c r="A3" s="98"/>
      <c r="B3" s="149" t="str">
        <f>IF(AND($A$3="",$A$5=""),"",IF($A$5="",VLOOKUP($A$3,Funds!C3:AG132,31,FALSE),VLOOKUP($A$5,Portfolios!C3:AA73,25,FALSE)))</f>
        <v/>
      </c>
      <c r="C3" s="150"/>
      <c r="D3" s="150"/>
      <c r="E3" s="150"/>
      <c r="F3" s="150"/>
      <c r="G3" s="150"/>
      <c r="H3" s="150"/>
      <c r="I3" s="150"/>
      <c r="J3" s="151"/>
      <c r="K3" s="162" t="s">
        <v>767</v>
      </c>
      <c r="L3" s="162"/>
      <c r="M3" s="99" t="str">
        <f>IF(AND($A$3="",$A$5=""),"-",IF($A$5="",VLOOKUP($A$3,Funds!C3:AG132,4,FALSE),"2007"))</f>
        <v>-</v>
      </c>
    </row>
    <row r="4" spans="1:13" s="97" customFormat="1" ht="50.1" customHeight="1" x14ac:dyDescent="0.3">
      <c r="A4" s="96"/>
      <c r="B4" s="157" t="s">
        <v>768</v>
      </c>
      <c r="C4" s="158"/>
      <c r="D4" s="158"/>
      <c r="E4" s="158"/>
      <c r="F4" s="158"/>
      <c r="G4" s="158"/>
      <c r="H4" s="158"/>
      <c r="I4" s="158"/>
      <c r="J4" s="159"/>
      <c r="K4" s="152" t="s">
        <v>769</v>
      </c>
      <c r="L4" s="152"/>
      <c r="M4" s="100" t="str">
        <f>IF(AND($A$3="",$A$5=""),"-",IF($A$5="",VLOOKUP($A$3,Funds!C3:AG132,18,FALSE)*100,"n.a."))</f>
        <v>-</v>
      </c>
    </row>
    <row r="5" spans="1:13" s="97" customFormat="1" ht="39.950000000000003" customHeight="1" x14ac:dyDescent="0.25">
      <c r="A5" s="101"/>
      <c r="B5" s="149" t="str">
        <f>IF(AND($A$3="",$A$5=""),"",IF($A$5="",VLOOKUP($A$3,Funds!C3:AG132,3,FALSE),"Industrial Alliance Investment Management Inc."))</f>
        <v/>
      </c>
      <c r="C5" s="150"/>
      <c r="D5" s="150"/>
      <c r="E5" s="150"/>
      <c r="F5" s="150"/>
      <c r="G5" s="150"/>
      <c r="H5" s="150"/>
      <c r="I5" s="150"/>
      <c r="J5" s="151"/>
      <c r="K5" s="152" t="s">
        <v>770</v>
      </c>
      <c r="L5" s="152"/>
      <c r="M5" s="102" t="str">
        <f>IF(AND($A$3="",$A$5=""),"-",IF($A$5="",VLOOKUP($A$3,Funds!C3:AG132,5,FALSE),"n.a."))</f>
        <v>-</v>
      </c>
    </row>
    <row r="6" spans="1:13" s="97" customFormat="1" ht="38.25" customHeight="1" x14ac:dyDescent="0.25">
      <c r="A6" s="153"/>
    </row>
    <row r="7" spans="1:13" s="97" customFormat="1" x14ac:dyDescent="0.25">
      <c r="A7" s="153"/>
    </row>
    <row r="8" spans="1:13" s="97" customFormat="1" x14ac:dyDescent="0.25">
      <c r="A8" s="153"/>
    </row>
    <row r="9" spans="1:13" s="97" customFormat="1" x14ac:dyDescent="0.25">
      <c r="A9" s="153"/>
    </row>
    <row r="10" spans="1:13" s="97" customFormat="1" x14ac:dyDescent="0.25">
      <c r="A10" s="153"/>
    </row>
    <row r="11" spans="1:13" s="97" customFormat="1" x14ac:dyDescent="0.25">
      <c r="A11" s="153"/>
    </row>
    <row r="12" spans="1:13" s="97" customFormat="1" x14ac:dyDescent="0.25">
      <c r="A12" s="153"/>
    </row>
    <row r="13" spans="1:13" s="97" customFormat="1" x14ac:dyDescent="0.25">
      <c r="A13" s="153"/>
    </row>
    <row r="14" spans="1:13" s="97" customFormat="1" x14ac:dyDescent="0.25">
      <c r="A14" s="153"/>
    </row>
    <row r="15" spans="1:13" s="97" customFormat="1" x14ac:dyDescent="0.25">
      <c r="A15" s="153"/>
    </row>
    <row r="16" spans="1:13" s="97" customFormat="1" x14ac:dyDescent="0.25">
      <c r="A16" s="153"/>
    </row>
    <row r="17" spans="1:13" s="97" customFormat="1" x14ac:dyDescent="0.25">
      <c r="A17" s="153"/>
    </row>
    <row r="18" spans="1:13" s="97" customFormat="1" x14ac:dyDescent="0.25">
      <c r="A18" s="153"/>
    </row>
    <row r="19" spans="1:13" s="97" customFormat="1" x14ac:dyDescent="0.25">
      <c r="A19" s="153"/>
    </row>
    <row r="20" spans="1:13" s="97" customFormat="1" x14ac:dyDescent="0.25">
      <c r="A20" s="153"/>
    </row>
    <row r="21" spans="1:13" s="97" customFormat="1" x14ac:dyDescent="0.25">
      <c r="A21" s="153"/>
    </row>
    <row r="22" spans="1:13" s="97" customFormat="1" x14ac:dyDescent="0.25">
      <c r="A22" s="153"/>
    </row>
    <row r="23" spans="1:13" s="97" customFormat="1" x14ac:dyDescent="0.25">
      <c r="A23" s="153"/>
    </row>
    <row r="24" spans="1:13" s="97" customFormat="1" x14ac:dyDescent="0.25">
      <c r="A24" s="153"/>
    </row>
    <row r="25" spans="1:13" s="97" customFormat="1" ht="96" customHeight="1" x14ac:dyDescent="0.25">
      <c r="A25" s="153"/>
    </row>
    <row r="26" spans="1:13" s="97" customFormat="1" ht="20.25" customHeight="1" x14ac:dyDescent="0.2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s="97" customFormat="1" ht="19.5" hidden="1" customHeight="1" x14ac:dyDescent="0.25">
      <c r="A27" s="104"/>
      <c r="B27" s="105">
        <v>6</v>
      </c>
      <c r="C27" s="105">
        <v>7</v>
      </c>
      <c r="D27" s="105">
        <v>8</v>
      </c>
      <c r="E27" s="105">
        <v>9</v>
      </c>
      <c r="F27" s="105">
        <v>10</v>
      </c>
      <c r="G27" s="105">
        <v>11</v>
      </c>
      <c r="H27" s="105">
        <v>12</v>
      </c>
      <c r="I27" s="105">
        <v>13</v>
      </c>
      <c r="J27" s="105">
        <v>14</v>
      </c>
      <c r="K27" s="105">
        <v>15</v>
      </c>
      <c r="L27" s="105">
        <v>16</v>
      </c>
      <c r="M27" s="105">
        <v>17</v>
      </c>
    </row>
    <row r="28" spans="1:13" s="97" customFormat="1" ht="36.75" customHeight="1" x14ac:dyDescent="0.25">
      <c r="A28" s="106" t="str">
        <f>IF(AND($A$3="",$A$5=""),"Fund or portfolio / Benchmark",IF($A$3="","Portfolio / Benchmark","Fund / Benchmark"))</f>
        <v>Fund or portfolio / Benchmark</v>
      </c>
      <c r="B28" s="107" t="s">
        <v>11</v>
      </c>
      <c r="C28" s="108" t="s">
        <v>12</v>
      </c>
      <c r="D28" s="108" t="s">
        <v>13</v>
      </c>
      <c r="E28" s="108" t="s">
        <v>14</v>
      </c>
      <c r="F28" s="108" t="s">
        <v>15</v>
      </c>
      <c r="G28" s="108" t="s">
        <v>16</v>
      </c>
      <c r="H28" s="108" t="s">
        <v>17</v>
      </c>
      <c r="I28" s="108" t="s">
        <v>18</v>
      </c>
      <c r="J28" s="108" t="s">
        <v>19</v>
      </c>
      <c r="K28" s="108" t="s">
        <v>20</v>
      </c>
      <c r="L28" s="108" t="s">
        <v>21</v>
      </c>
      <c r="M28" s="109" t="s">
        <v>22</v>
      </c>
    </row>
    <row r="29" spans="1:13" s="97" customFormat="1" ht="24.95" customHeight="1" x14ac:dyDescent="0.25">
      <c r="A29" s="110" t="str">
        <f>B3</f>
        <v/>
      </c>
      <c r="B29" s="111" t="str">
        <f>IF(AND($A$3="",$A$5=""),"-",IF($A$5="",VLOOKUP($A$3,Funds!$C$3:$AG$132,6,FALSE),VLOOKUP($A$5,Portfolios!$C$3:$AA$73,6,FALSE)))</f>
        <v>-</v>
      </c>
      <c r="C29" s="112" t="str">
        <f>IF(AND($A$3="",$A$5=""),"-",IF($A$5="",VLOOKUP($A$3,Funds!$C$3:$AG$132,7,FALSE),VLOOKUP($A$5,Portfolios!$C$3:$AA$73,3,FALSE)))</f>
        <v>-</v>
      </c>
      <c r="D29" s="112" t="str">
        <f>IF(AND($A$3="",$A$5=""),"-",IF($A$5="",VLOOKUP($A$3,Funds!$C$3:$AG$132,8,FALSE),VLOOKUP($A$5,Portfolios!$C$3:$AA$73,4,FALSE)))</f>
        <v>-</v>
      </c>
      <c r="E29" s="112" t="str">
        <f>IF(AND($A$3="",$A$5=""),"-",IF($A$5="",VLOOKUP($A$3,Funds!$C$3:$AG$132,9,FALSE),VLOOKUP($A$5,Portfolios!$C$3:$AA$73,5,FALSE)))</f>
        <v>-</v>
      </c>
      <c r="F29" s="112" t="str">
        <f>IF(AND($A$3="",$A$5=""),"-",IF($A$5="",VLOOKUP($A$3,Funds!$C$3:$AG$132,10,FALSE),"-"))</f>
        <v>-</v>
      </c>
      <c r="G29" s="112" t="str">
        <f>IF(AND($A$3="",$A$5=""),"-",IF($A$5="",VLOOKUP($A$3,Funds!$C$3:$AG$132,11,FALSE),VLOOKUP($A$5,Portfolios!$C$3:$AA$73,7,FALSE)))</f>
        <v>-</v>
      </c>
      <c r="H29" s="112" t="str">
        <f>IF(AND($A$3="",$A$5=""),"-",IF($A$5="",VLOOKUP($A$3,Funds!$C$3:$AG$132,12,FALSE),VLOOKUP($A$5,Portfolios!$C$3:$AA$73,8,FALSE)))</f>
        <v>-</v>
      </c>
      <c r="I29" s="112" t="str">
        <f>IF(AND($A$3="",$A$5=""),"-",IF($A$5="",VLOOKUP($A$3,Funds!$C$3:$AG$132,13,FALSE),VLOOKUP($A$5,Portfolios!$C$3:$AA$73,9,FALSE)))</f>
        <v>-</v>
      </c>
      <c r="J29" s="112" t="str">
        <f>IF(AND($A$3="",$A$5=""),"-",IF($A$5="",VLOOKUP($A$3,Funds!$C$3:$AG$132,14,FALSE),VLOOKUP($A$5,Portfolios!$C$3:$AA$73,10,FALSE)))</f>
        <v>-</v>
      </c>
      <c r="K29" s="112" t="str">
        <f>IF(AND($A$3="",$A$5=""),"-",IF($A$5="",VLOOKUP($A$3,Funds!$C$3:$AG$132,15,FALSE),VLOOKUP($A$5,Portfolios!$C$3:$AA$73,11,FALSE)))</f>
        <v>-</v>
      </c>
      <c r="L29" s="112" t="str">
        <f>IF(AND($A$3="",$A$5=""),"-",IF($A$5="",VLOOKUP($A$3,Funds!$C$3:$AG$132,16,FALSE),VLOOKUP($A$5,Portfolios!$C$3:$AA$73,12,FALSE)))</f>
        <v>-</v>
      </c>
      <c r="M29" s="113" t="str">
        <f>IF(AND($A$3="",$A$5=""),"-",IF($A$5="",VLOOKUP($A$3,Funds!$C$3:$AG$132,17,FALSE),VLOOKUP($A$5,Portfolios!$C$3:$AA$73,13,FALSE)))</f>
        <v>-</v>
      </c>
    </row>
    <row r="30" spans="1:13" s="97" customFormat="1" ht="24.95" customHeight="1" x14ac:dyDescent="0.25">
      <c r="A30" s="114" t="s">
        <v>7</v>
      </c>
      <c r="B30" s="115" t="str">
        <f>IF(AND($A$3="",$A$5=""),"-",IF($A$5="",VLOOKUP($A$3,Funds!$C$3:$AG$132,19,FALSE),VLOOKUP($A$5,Portfolios!$C$3:$AA$73,17,FALSE)))</f>
        <v>-</v>
      </c>
      <c r="C30" s="116" t="str">
        <f>IF(AND($A$3="",$A$5=""),"-",IF($A$5="",VLOOKUP($A$3,Funds!$C$3:$AG$132,20,FALSE),VLOOKUP($A$5,Portfolios!$C$3:$AA$73,14,FALSE)))</f>
        <v>-</v>
      </c>
      <c r="D30" s="116" t="str">
        <f>IF(AND($A$3="",$A$5=""),"-",IF($A$5="",VLOOKUP($A$3,Funds!$C$3:$AG$132,21,FALSE),VLOOKUP($A$5,Portfolios!$C$3:$AA$73,15,FALSE)))</f>
        <v>-</v>
      </c>
      <c r="E30" s="116" t="str">
        <f>IF(AND($A$3="",$A$5=""),"-",IF($A$5="",VLOOKUP($A$3,Funds!$C$3:$AG$132,22,FALSE),VLOOKUP($A$5,Portfolios!$C$3:$AA$73,16,FALSE)))</f>
        <v>-</v>
      </c>
      <c r="F30" s="116" t="str">
        <f>IF(AND($A$3="",$A$5=""),"-",IF($A$5="",VLOOKUP($A$3,Funds!$C$3:$AG$132,23,FALSE),"-"))</f>
        <v>-</v>
      </c>
      <c r="G30" s="116" t="str">
        <f>IF(AND($A$3="",$A$5=""),"-",IF($A$5="",VLOOKUP($A$3,Funds!$C$3:$AG$132,24,FALSE),VLOOKUP($A$5,Portfolios!$C$3:$AA$73,18,FALSE)))</f>
        <v>-</v>
      </c>
      <c r="H30" s="116" t="str">
        <f>IF(AND($A$3="",$A$5=""),"-",IF($A$5="",VLOOKUP($A$3,Funds!$C$3:$AG$132,25,FALSE),VLOOKUP($A$5,Portfolios!$C$3:$AA$73,19,FALSE)))</f>
        <v>-</v>
      </c>
      <c r="I30" s="116" t="str">
        <f>IF(AND($A$3="",$A$5=""),"-",IF($A$5="",VLOOKUP($A$3,Funds!$C$3:$AG$132,26,FALSE),VLOOKUP($A$5,Portfolios!$C$3:$AA$73,20,FALSE)))</f>
        <v>-</v>
      </c>
      <c r="J30" s="116" t="str">
        <f>IF(AND($A$3="",$A$5=""),"-",IF($A$5="",VLOOKUP($A$3,Funds!$C$3:$AG$132,27,FALSE),VLOOKUP($A$5,Portfolios!$C$3:$AA$73,21,FALSE)))</f>
        <v>-</v>
      </c>
      <c r="K30" s="116" t="str">
        <f>IF(AND($A$3="",$A$5=""),"-",IF($A$5="",VLOOKUP($A$3,Funds!$C$3:$AG$132,28,FALSE),VLOOKUP($A$5,Portfolios!$C$3:$AA$73,22,FALSE)))</f>
        <v>-</v>
      </c>
      <c r="L30" s="116" t="str">
        <f>IF(AND($A$3="",$A$5=""),"-",IF($A$5="",VLOOKUP($A$3,Funds!$C$3:$AG$132,29,FALSE),VLOOKUP($A$5,Portfolios!$C$3:$AA$73,23,FALSE)))</f>
        <v>-</v>
      </c>
      <c r="M30" s="117" t="str">
        <f>IF(AND($A$3="",$A$5=""),"-",IF($A$5="",VLOOKUP($A$3,Funds!$C$3:$AG$132,30,FALSE),VLOOKUP($A$5,Portfolios!$C$3:$AA$73,24,FALSE)))</f>
        <v>-</v>
      </c>
    </row>
    <row r="31" spans="1:13" s="97" customFormat="1" ht="24.95" customHeight="1" x14ac:dyDescent="0.25">
      <c r="A31" s="110" t="s">
        <v>771</v>
      </c>
      <c r="B31" s="111" t="str">
        <f t="shared" ref="B31:M31" si="0">IFERROR((B29-B30),"-")</f>
        <v>-</v>
      </c>
      <c r="C31" s="112" t="str">
        <f t="shared" si="0"/>
        <v>-</v>
      </c>
      <c r="D31" s="112" t="str">
        <f t="shared" si="0"/>
        <v>-</v>
      </c>
      <c r="E31" s="112" t="str">
        <f t="shared" si="0"/>
        <v>-</v>
      </c>
      <c r="F31" s="112" t="str">
        <f t="shared" si="0"/>
        <v>-</v>
      </c>
      <c r="G31" s="112" t="str">
        <f t="shared" si="0"/>
        <v>-</v>
      </c>
      <c r="H31" s="112" t="str">
        <f t="shared" si="0"/>
        <v>-</v>
      </c>
      <c r="I31" s="112" t="str">
        <f t="shared" si="0"/>
        <v>-</v>
      </c>
      <c r="J31" s="112" t="str">
        <f t="shared" si="0"/>
        <v>-</v>
      </c>
      <c r="K31" s="112" t="str">
        <f t="shared" si="0"/>
        <v>-</v>
      </c>
      <c r="L31" s="112" t="str">
        <f t="shared" si="0"/>
        <v>-</v>
      </c>
      <c r="M31" s="113" t="str">
        <f t="shared" si="0"/>
        <v>-</v>
      </c>
    </row>
    <row r="32" spans="1:13" s="97" customFormat="1" ht="15.75" customHeight="1" x14ac:dyDescent="0.25">
      <c r="A32" s="95"/>
      <c r="B32" s="118">
        <v>19</v>
      </c>
      <c r="C32" s="118">
        <v>20</v>
      </c>
      <c r="D32" s="118">
        <v>21</v>
      </c>
      <c r="E32" s="118">
        <v>22</v>
      </c>
      <c r="F32" s="118">
        <v>23</v>
      </c>
      <c r="G32" s="118">
        <v>24</v>
      </c>
      <c r="H32" s="118">
        <v>25</v>
      </c>
      <c r="I32" s="118">
        <v>26</v>
      </c>
      <c r="J32" s="118">
        <v>27</v>
      </c>
      <c r="K32" s="118">
        <v>28</v>
      </c>
      <c r="L32" s="118">
        <v>29</v>
      </c>
      <c r="M32" s="118">
        <v>30</v>
      </c>
    </row>
    <row r="33" spans="1:1" s="97" customFormat="1" x14ac:dyDescent="0.25">
      <c r="A33" s="119" t="s">
        <v>772</v>
      </c>
    </row>
    <row r="34" spans="1:1" s="97" customFormat="1" x14ac:dyDescent="0.25">
      <c r="A34" s="120" t="s">
        <v>773</v>
      </c>
    </row>
  </sheetData>
  <sheetProtection selectLockedCells="1"/>
  <mergeCells count="10">
    <mergeCell ref="B5:J5"/>
    <mergeCell ref="K5:L5"/>
    <mergeCell ref="A6:A25"/>
    <mergeCell ref="B1:M1"/>
    <mergeCell ref="B2:J2"/>
    <mergeCell ref="K2:M2"/>
    <mergeCell ref="B3:J3"/>
    <mergeCell ref="K3:L3"/>
    <mergeCell ref="B4:J4"/>
    <mergeCell ref="K4:L4"/>
  </mergeCells>
  <dataValidations count="2">
    <dataValidation allowBlank="1" showInputMessage="1" showErrorMessage="1" promptTitle="ENTER FUND CODE" prompt="Enter the 3-digit fund code." sqref="A3" xr:uid="{3A046B39-A2E7-4C80-A7AA-83174A23041D}"/>
    <dataValidation allowBlank="1" showInputMessage="1" showErrorMessage="1" promptTitle="ENTER PORTFOLIO CODE" prompt="Enter the 4-digit portfolio code." sqref="A5" xr:uid="{104E5BAE-3617-4590-91C5-5EE48F4A7528}"/>
  </dataValidations>
  <pageMargins left="0.55000000000000004" right="0.4" top="0.74803149606299213" bottom="0.74803149606299213" header="0.31496062992125984" footer="0.31496062992125984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e3c91f641504f88863b8cd2f5e14fb8 xmlns="017563de-f0df-4552-b001-55162bf1337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Investissements</TermName>
          <TermId xmlns="http://schemas.microsoft.com/office/infopath/2007/PartnerControls">b25c9956-44f5-4971-9914-fa7913a6d897</TermId>
        </TermInfo>
      </Terms>
    </ie3c91f641504f88863b8cd2f5e14fb8>
    <mf93f08891bd463c87d961b1396147a0 xmlns="4079b3c4-a7a1-4953-bdc2-804e2fcbc9d5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Rapports et analyses</TermName>
          <TermId xmlns="http://schemas.microsoft.com/office/infopath/2007/PartnerControls">c59f3329-5bd4-48ef-a07e-5ca121e180af</TermId>
        </TermInfo>
      </Terms>
    </mf93f08891bd463c87d961b1396147a0>
    <jf4effa27e82435795f4575a5941ab72 xmlns="4079b3c4-a7a1-4953-bdc2-804e2fcbc9d5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</TermName>
          <TermId xmlns="http://schemas.microsoft.com/office/infopath/2007/PartnerControls">55149065-4a1a-4121-93da-72e98c3843e6</TermId>
        </TermInfo>
      </Terms>
    </jf4effa27e82435795f4575a5941ab72>
    <n0dfdcf3c3d8460d8ee8f97b9f14525c xmlns="017563de-f0df-4552-b001-55162bf13372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Rapports et analyses</TermName>
          <TermId xmlns="http://schemas.microsoft.com/office/infopath/2007/PartnerControls">a7251f1c-3883-416c-9aa8-58723a13293b</TermId>
        </TermInfo>
      </Terms>
    </n0dfdcf3c3d8460d8ee8f97b9f14525c>
    <nd94f1736c8644ebb7297fdb23f2458e xmlns="017563de-f0df-4552-b001-55162bf13372">
      <Terms xmlns="http://schemas.microsoft.com/office/infopath/2007/PartnerControls">
        <TermInfo xmlns="http://schemas.microsoft.com/office/infopath/2007/PartnerControls">
          <TermName xmlns="http://schemas.microsoft.com/office/infopath/2007/PartnerControls">Centre d'information SAEC</TermName>
          <TermId xmlns="http://schemas.microsoft.com/office/infopath/2007/PartnerControls">6bb811f5-08e9-486f-9b4e-63e114850e4b</TermId>
        </TermInfo>
      </Terms>
    </nd94f1736c8644ebb7297fdb23f2458e>
    <TaxCatchAll xmlns="017563de-f0df-4552-b001-55162bf13372">
      <Value>218</Value>
      <Value>64</Value>
      <Value>772</Value>
      <Value>65</Value>
      <Value>359</Value>
      <Value>103</Value>
      <Value>357</Value>
    </TaxCatchAll>
    <fb4a66f8e8744bfeb5bd8a255ab80fcd xmlns="4079b3c4-a7a1-4953-bdc2-804e2fcbc9d5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2024-Q4</TermName>
          <TermId xmlns="http://schemas.microsoft.com/office/infopath/2007/PartnerControls">7ebb679b-47c2-403b-b318-c10187940110</TermId>
        </TermInfo>
      </Terms>
    </fb4a66f8e8744bfeb5bd8a255ab80fcd>
    <lc095a3e1c3d48e38c0b8715632c03e7 xmlns="017563de-f0df-4552-b001-55162bf1337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Tout le secteur SAEC</TermName>
          <TermId xmlns="http://schemas.microsoft.com/office/infopath/2007/PartnerControls">6323ea65-5919-4cd6-93ec-ee412cd44b90</TermId>
        </TermInfo>
      </Terms>
    </lc095a3e1c3d48e38c0b8715632c03e7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D0A2369A66944A956314DC55394B65" ma:contentTypeVersion="39" ma:contentTypeDescription="Crée un document." ma:contentTypeScope="" ma:versionID="83c0dbf6a9048a5f0a73e377665b7982">
  <xsd:schema xmlns:xsd="http://www.w3.org/2001/XMLSchema" xmlns:xs="http://www.w3.org/2001/XMLSchema" xmlns:p="http://schemas.microsoft.com/office/2006/metadata/properties" xmlns:ns2="017563de-f0df-4552-b001-55162bf13372" xmlns:ns3="4079b3c4-a7a1-4953-bdc2-804e2fcbc9d5" targetNamespace="http://schemas.microsoft.com/office/2006/metadata/properties" ma:root="true" ma:fieldsID="3685b0604b28a5bdfa2d6338f9446be2" ns2:_="" ns3:_="">
    <xsd:import namespace="017563de-f0df-4552-b001-55162bf13372"/>
    <xsd:import namespace="4079b3c4-a7a1-4953-bdc2-804e2fcbc9d5"/>
    <xsd:element name="properties">
      <xsd:complexType>
        <xsd:sequence>
          <xsd:element name="documentManagement">
            <xsd:complexType>
              <xsd:all>
                <xsd:element ref="ns2:ie3c91f641504f88863b8cd2f5e14fb8" minOccurs="0"/>
                <xsd:element ref="ns2:TaxCatchAll" minOccurs="0"/>
                <xsd:element ref="ns2:lc095a3e1c3d48e38c0b8715632c03e7" minOccurs="0"/>
                <xsd:element ref="ns2:n0dfdcf3c3d8460d8ee8f97b9f14525c" minOccurs="0"/>
                <xsd:element ref="ns2:nd94f1736c8644ebb7297fdb23f2458e" minOccurs="0"/>
                <xsd:element ref="ns3:fb4a66f8e8744bfeb5bd8a255ab80fc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jf4effa27e82435795f4575a5941ab72" minOccurs="0"/>
                <xsd:element ref="ns3:mf93f08891bd463c87d961b1396147a0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563de-f0df-4552-b001-55162bf13372" elementFormDefault="qualified">
    <xsd:import namespace="http://schemas.microsoft.com/office/2006/documentManagement/types"/>
    <xsd:import namespace="http://schemas.microsoft.com/office/infopath/2007/PartnerControls"/>
    <xsd:element name="ie3c91f641504f88863b8cd2f5e14fb8" ma:index="9" nillable="true" ma:taxonomy="true" ma:internalName="ie3c91f641504f88863b8cd2f5e14fb8" ma:taxonomyFieldName="_x00c9_quipe_x0020_propri_x00e9_taire" ma:displayName="Équipe propriétaire" ma:readOnly="false" ma:default="" ma:fieldId="{2e3c91f6-4150-4f88-863b-8cd2f5e14fb8}" ma:taxonomyMulti="true" ma:sspId="49c3984d-6c88-459e-875d-1e42fc537581" ma:termSetId="bd62737a-b075-4821-97d6-229d5edc2d4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ad9d3981-7bf7-45c4-a203-3596e7ab70df}" ma:internalName="TaxCatchAll" ma:showField="CatchAllData" ma:web="017563de-f0df-4552-b001-55162bf133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c095a3e1c3d48e38c0b8715632c03e7" ma:index="12" nillable="true" ma:taxonomy="true" ma:internalName="lc095a3e1c3d48e38c0b8715632c03e7" ma:taxonomyFieldName="_x00c9_quipe_x0028_s_x0029__x0020_utilisatrice_x0028_s_x0029_" ma:displayName="Équipe(s) utilisatrice(s)" ma:default="" ma:fieldId="{5c095a3e-1c3d-48e3-8c0b-8715632c03e7}" ma:taxonomyMulti="true" ma:sspId="49c3984d-6c88-459e-875d-1e42fc537581" ma:termSetId="734e8106-93aa-401f-af7c-2565eea744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0dfdcf3c3d8460d8ee8f97b9f14525c" ma:index="14" nillable="true" ma:taxonomy="true" ma:internalName="n0dfdcf3c3d8460d8ee8f97b9f14525c" ma:taxonomyFieldName="Location_x0020_site_x0020__x002d__x0020_Page" ma:displayName="Location site - Page" ma:default="" ma:fieldId="{70dfdcf3-c3d8-460d-8ee8-f97b9f14525c}" ma:taxonomyMulti="true" ma:sspId="49c3984d-6c88-459e-875d-1e42fc537581" ma:termSetId="f6bc18e9-7d4a-4074-81a4-d343dfc630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d94f1736c8644ebb7297fdb23f2458e" ma:index="16" nillable="true" ma:taxonomy="true" ma:internalName="nd94f1736c8644ebb7297fdb23f2458e" ma:taxonomyFieldName="Site_x0020_de_x0020_diffusion" ma:displayName="Site de diffusion" ma:default="64;#Centre d'information SAEC|6bb811f5-08e9-486f-9b4e-63e114850e4b" ma:fieldId="{7d94f173-6c86-44eb-b729-7fdb23f2458e}" ma:sspId="49c3984d-6c88-459e-875d-1e42fc537581" ma:termSetId="058b02a5-e204-4550-98b9-f342f00badc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9b3c4-a7a1-4953-bdc2-804e2fcbc9d5" elementFormDefault="qualified">
    <xsd:import namespace="http://schemas.microsoft.com/office/2006/documentManagement/types"/>
    <xsd:import namespace="http://schemas.microsoft.com/office/infopath/2007/PartnerControls"/>
    <xsd:element name="fb4a66f8e8744bfeb5bd8a255ab80fcd" ma:index="18" nillable="true" ma:taxonomy="true" ma:internalName="fb4a66f8e8744bfeb5bd8a255ab80fcd" ma:taxonomyFieldName="Type_x0020_de_x0020_documents" ma:displayName="Type de documents" ma:default="" ma:fieldId="{fb4a66f8-e874-4bfe-b5bd-8a255ab80fcd}" ma:taxonomyMulti="true" ma:sspId="49c3984d-6c88-459e-875d-1e42fc537581" ma:termSetId="d6316896-f7e2-4fe8-a64b-05096f39e5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jf4effa27e82435795f4575a5941ab72" ma:index="23" nillable="true" ma:taxonomy="true" ma:internalName="jf4effa27e82435795f4575a5941ab72" ma:taxonomyFieldName="Langue" ma:displayName="Langue" ma:default="" ma:fieldId="{3f4effa2-7e82-4357-95f4-575a5941ab72}" ma:taxonomyMulti="true" ma:sspId="49c3984d-6c88-459e-875d-1e42fc537581" ma:termSetId="8867a9ed-332b-4538-a5ba-dd0043b1387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f93f08891bd463c87d961b1396147a0" ma:index="25" nillable="true" ma:taxonomy="true" ma:internalName="mf93f08891bd463c87d961b1396147a0" ma:taxonomyFieldName="Mots_x002d_cl_x00e9_s" ma:displayName="Mots-clés" ma:default="" ma:fieldId="{6f93f088-91bd-463c-87d9-61b1396147a0}" ma:taxonomyMulti="true" ma:sspId="49c3984d-6c88-459e-875d-1e42fc537581" ma:termSetId="8f18ebce-aded-457e-bd2a-deee879e71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1B3639-8ED3-4BF4-8E95-8CB2459C6D88}">
  <ds:schemaRefs>
    <ds:schemaRef ds:uri="http://schemas.microsoft.com/office/2006/metadata/properties"/>
    <ds:schemaRef ds:uri="http://schemas.microsoft.com/office/infopath/2007/PartnerControls"/>
    <ds:schemaRef ds:uri="017563de-f0df-4552-b001-55162bf13372"/>
    <ds:schemaRef ds:uri="4079b3c4-a7a1-4953-bdc2-804e2fcbc9d5"/>
  </ds:schemaRefs>
</ds:datastoreItem>
</file>

<file path=customXml/itemProps2.xml><?xml version="1.0" encoding="utf-8"?>
<ds:datastoreItem xmlns:ds="http://schemas.openxmlformats.org/officeDocument/2006/customXml" ds:itemID="{E23DB030-0743-4A32-A149-57EF9601D1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B4036E-965C-4D7E-A257-9EABC83D6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7563de-f0df-4552-b001-55162bf13372"/>
    <ds:schemaRef ds:uri="4079b3c4-a7a1-4953-bdc2-804e2fcbc9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fa4170-0d19-0005-0002-bc88714345d2}" enabled="1" method="Standard" siteId="{1858c8ec-42a6-4072-bbc8-c006f136980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Funds</vt:lpstr>
      <vt:lpstr>Portfolios</vt:lpstr>
      <vt:lpstr>Benchmarking Tool</vt:lpstr>
      <vt:lpstr>'Benchmarking Tool'!Print_Area</vt:lpstr>
      <vt:lpstr>Funds!Print_Area</vt:lpstr>
      <vt:lpstr>Portfolios!Print_Area</vt:lpstr>
      <vt:lpstr>Funds!Print_Titles</vt:lpstr>
      <vt:lpstr>Portfolios!Print_Titles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Annualized returns - 2024-12-31</dc:title>
  <dc:subject/>
  <dc:creator>Renaud, Jean-Philippe</dc:creator>
  <cp:keywords/>
  <dc:description/>
  <cp:lastModifiedBy>Joey Benvenuto</cp:lastModifiedBy>
  <cp:revision/>
  <dcterms:created xsi:type="dcterms:W3CDTF">2025-01-15T18:44:02Z</dcterms:created>
  <dcterms:modified xsi:type="dcterms:W3CDTF">2025-01-16T14:41:24Z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0x01010067D0A2369A66944A956314DC55394B65</vt:lpwstr>
  </property>
  <property fmtid="{D5CDD505-2E9C-101B-9397-08002B2CF9AE}" pid="3" name="Type_x0020_de_x0020_documents">
    <vt:lpwstr>772;#2024-Q4|7ebb679b-47c2-403b-b318-c10187940110</vt:lpwstr>
  </property>
  <property fmtid="{D5CDD505-2E9C-101B-9397-08002B2CF9AE}" pid="4" name="Équipe propriétaire">
    <vt:lpwstr>218;#Investissements|b25c9956-44f5-4971-9914-fa7913a6d897</vt:lpwstr>
  </property>
  <property fmtid="{D5CDD505-2E9C-101B-9397-08002B2CF9AE}" pid="5" name="Location_x0020_site_x0020__x002d__x0020_Page">
    <vt:lpwstr>357;#Rapports et analyses|a7251f1c-3883-416c-9aa8-58723a13293b</vt:lpwstr>
  </property>
  <property fmtid="{D5CDD505-2E9C-101B-9397-08002B2CF9AE}" pid="6" name="Type de documents">
    <vt:lpwstr>772;#2024-Q4|7ebb679b-47c2-403b-b318-c10187940110</vt:lpwstr>
  </property>
  <property fmtid="{D5CDD505-2E9C-101B-9397-08002B2CF9AE}" pid="7" name="_x00c9_quipe_x0020_propri_x00e9_taire">
    <vt:lpwstr>218;#Investissements|b25c9956-44f5-4971-9914-fa7913a6d897</vt:lpwstr>
  </property>
  <property fmtid="{D5CDD505-2E9C-101B-9397-08002B2CF9AE}" pid="8" name="Mots_x002d_cl_x00e9_s">
    <vt:lpwstr>359;#Rapports et analyses|c59f3329-5bd4-48ef-a07e-5ca121e180af</vt:lpwstr>
  </property>
  <property fmtid="{D5CDD505-2E9C-101B-9397-08002B2CF9AE}" pid="9" name="Équipe(s) utilisatrice(s)">
    <vt:lpwstr>103;#Tout le secteur SAEC|6323ea65-5919-4cd6-93ec-ee412cd44b90</vt:lpwstr>
  </property>
  <property fmtid="{D5CDD505-2E9C-101B-9397-08002B2CF9AE}" pid="10" name="Site_x0020_de_x0020_diffusion">
    <vt:lpwstr>64;#Centre d'information SAEC|6bb811f5-08e9-486f-9b4e-63e114850e4b</vt:lpwstr>
  </property>
  <property fmtid="{D5CDD505-2E9C-101B-9397-08002B2CF9AE}" pid="11" name="_x00c9_quipe_x0028_s_x0029__x0020_utilisatrice_x0028_s_x0029_">
    <vt:lpwstr>103;#Tout le secteur SAEC|6323ea65-5919-4cd6-93ec-ee412cd44b90</vt:lpwstr>
  </property>
  <property fmtid="{D5CDD505-2E9C-101B-9397-08002B2CF9AE}" pid="12" name="Location site - Page">
    <vt:lpwstr>357;#Rapports et analyses|a7251f1c-3883-416c-9aa8-58723a13293b</vt:lpwstr>
  </property>
  <property fmtid="{D5CDD505-2E9C-101B-9397-08002B2CF9AE}" pid="13" name="Langue">
    <vt:lpwstr>65;#EN|55149065-4a1a-4121-93da-72e98c3843e6</vt:lpwstr>
  </property>
  <property fmtid="{D5CDD505-2E9C-101B-9397-08002B2CF9AE}" pid="14" name="Site de diffusion">
    <vt:lpwstr>64;#Centre d'information SAEC|6bb811f5-08e9-486f-9b4e-63e114850e4b</vt:lpwstr>
  </property>
  <property fmtid="{D5CDD505-2E9C-101B-9397-08002B2CF9AE}" pid="15" name="Mots-clés">
    <vt:lpwstr>359;#Rapports et analyses|c59f3329-5bd4-48ef-a07e-5ca121e180af</vt:lpwstr>
  </property>
</Properties>
</file>