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cofico\cofico\FROM BIM MASTER TEMP 210412\Python\py_logistic\data_vat_tu\"/>
    </mc:Choice>
  </mc:AlternateContent>
  <xr:revisionPtr revIDLastSave="0" documentId="8_{122F950D-13B5-4141-954B-0206CB1066E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M VTTB" sheetId="1" r:id="rId1"/>
    <sheet name="Nhận biết thiết bị Cofico" sheetId="4" r:id="rId2"/>
    <sheet name="Đánh giá phân loại TB" sheetId="5" r:id="rId3"/>
  </sheets>
  <definedNames>
    <definedName name="_xlnm.Print_Titles" localSheetId="2">'Đánh giá phân loại TB'!$1:$4</definedName>
    <definedName name="_xlnm.Print_Titles" localSheetId="0">'DM VTTB'!$1:$2</definedName>
    <definedName name="_xlnm.Print_Titles" localSheetId="1">'Nhận biết thiết bị Cofico'!$1:$5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166" i="1"/>
  <c r="G165" i="1"/>
  <c r="G164" i="1"/>
  <c r="G163" i="1"/>
  <c r="G162" i="1"/>
  <c r="G161" i="1"/>
  <c r="G160" i="1"/>
  <c r="G159" i="1"/>
  <c r="G158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39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60" i="1"/>
  <c r="G59" i="1"/>
  <c r="G58" i="1"/>
  <c r="G57" i="1"/>
  <c r="G56" i="1"/>
  <c r="G55" i="1"/>
  <c r="G54" i="1"/>
  <c r="G53" i="1"/>
  <c r="G52" i="1"/>
  <c r="G49" i="1"/>
  <c r="G48" i="1"/>
  <c r="G47" i="1"/>
  <c r="G46" i="1"/>
  <c r="G45" i="1"/>
  <c r="G44" i="1"/>
  <c r="G43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<sst xmlns="http://schemas.openxmlformats.org/spreadsheetml/2006/main" count="1014" uniqueCount="482">
  <si>
    <t>DANH SÁCH THIẾT BỊ GIÀN GIÁO FORMWORK</t>
  </si>
  <si>
    <t>STT</t>
  </si>
  <si>
    <t>MÃ THIẾT BỊ</t>
  </si>
  <si>
    <t>TÊN THIẾT BỊ (CHUẨN)</t>
  </si>
  <si>
    <t>TÊN THƯỜNG GỌI</t>
  </si>
  <si>
    <t>ĐVT</t>
  </si>
  <si>
    <t>KHỐI LƯỢNG</t>
  </si>
  <si>
    <t>THỂ TÍCH</t>
  </si>
  <si>
    <t>GKK900TD</t>
  </si>
  <si>
    <t>Giàn giáo khung W1225 x H900, sơn tĩnh điện</t>
  </si>
  <si>
    <t>Giáo khung 900 sơn tĩnh điện</t>
  </si>
  <si>
    <t>Khung</t>
  </si>
  <si>
    <t>GKK900TK</t>
  </si>
  <si>
    <t>Giàn giáo khung W1225 x H900, tráng kẽm</t>
  </si>
  <si>
    <t>Giáo khung 900 tráng kẽm</t>
  </si>
  <si>
    <t>GKK1530TD</t>
  </si>
  <si>
    <t>Giàn giáo khung W1225 x H1530, sơn tĩnh điện</t>
  </si>
  <si>
    <t>Giáo khung 1m53 sơn tĩnh điện</t>
  </si>
  <si>
    <t>GKK1530TK</t>
  </si>
  <si>
    <t>Giàn giáo khung W1225 x H1530, tráng kẽm</t>
  </si>
  <si>
    <t>Giáo khung 1m53 tráng kẽm</t>
  </si>
  <si>
    <t>GKK1700TD</t>
  </si>
  <si>
    <t>Giàn giáo khung W1225 x H1700, sơn tĩnh điện</t>
  </si>
  <si>
    <t>Giáo khung 1m7 sơn tĩnh điện</t>
  </si>
  <si>
    <t>GKK1700TK</t>
  </si>
  <si>
    <t>Giàn giáo khung W1225 x H1700, tráng kẽm</t>
  </si>
  <si>
    <t>Giáo khung 1m7 tráng kẽm</t>
  </si>
  <si>
    <t>GKK1900TD</t>
  </si>
  <si>
    <t>Giàn giáo khung W1225 x H1900, sơn tĩnh điện</t>
  </si>
  <si>
    <t>Giáo khung 1m9 sơn tĩnh điện</t>
  </si>
  <si>
    <t>GKK1900TK</t>
  </si>
  <si>
    <t>Giàn giáo khung W1225 x H1900, tráng kẽm</t>
  </si>
  <si>
    <t>Giáo khung 1m9 tráng kẽm</t>
  </si>
  <si>
    <t>CDD34150150</t>
  </si>
  <si>
    <t>Chân đế D34 x H500, 150 x 150</t>
  </si>
  <si>
    <t>Chân đế D34</t>
  </si>
  <si>
    <t>Cái</t>
  </si>
  <si>
    <t>KTKUD34150200</t>
  </si>
  <si>
    <t>KT Kích U D34 x H500, 150 x 200</t>
  </si>
  <si>
    <t>Kích U D34</t>
  </si>
  <si>
    <t>GKM2501830TK</t>
  </si>
  <si>
    <t>Mâm giáo khung W250 x L1830, tráng kẽm</t>
  </si>
  <si>
    <t>Mâm giáo khung 1m83 tráng kẽm</t>
  </si>
  <si>
    <t>GKM5001225TK</t>
  </si>
  <si>
    <t>Mâm giáo khung W500 x L1225, tráng kẽm</t>
  </si>
  <si>
    <t>Mâm giáo khung 1m25 tráng kẽm</t>
  </si>
  <si>
    <t>GKM5001830TK</t>
  </si>
  <si>
    <t>Mâm giáo khung W500 x L1830, tráng kẽm</t>
  </si>
  <si>
    <t>GKM5001830TD</t>
  </si>
  <si>
    <t>Mâm giáo khung W500 x L1830, sơn tĩnh điện</t>
  </si>
  <si>
    <t>Mâm giáo khung 1m83 sơn tĩnh điện</t>
  </si>
  <si>
    <t>GKT4602500TD</t>
  </si>
  <si>
    <t>Thang leo giáo khung W460 x L2500, sơn tĩnh điện</t>
  </si>
  <si>
    <t>Thang leo giáo khung 2m5 sơn tĩnh điện</t>
  </si>
  <si>
    <t>GKT4602500TK</t>
  </si>
  <si>
    <t>Thang leo giáo khung W460 x L2500, tráng kẽm</t>
  </si>
  <si>
    <t>Thang leo giáo khung 2m5 tráng kẽm</t>
  </si>
  <si>
    <t>HKCHONG500K</t>
  </si>
  <si>
    <t>Cây chống hoa khế 500, không nòng</t>
  </si>
  <si>
    <t>Cây chống hoa kế 500</t>
  </si>
  <si>
    <t>Cây</t>
  </si>
  <si>
    <t>HKCHONG1000K</t>
  </si>
  <si>
    <t>Cây chống hoa khế 1000, không nòng</t>
  </si>
  <si>
    <t>Cây chống hoa kế 1000 không nòng</t>
  </si>
  <si>
    <t>HKCHONG1000N</t>
  </si>
  <si>
    <t>Cây chống hoa khế 1000, có nòng</t>
  </si>
  <si>
    <t>Cây chống hoa kế 1000 có nòng</t>
  </si>
  <si>
    <t>HKCHONG1500K</t>
  </si>
  <si>
    <t>Cây chống hoa khế 1500, không nòng</t>
  </si>
  <si>
    <t>Cây chống hoa kế 1500 không nòng</t>
  </si>
  <si>
    <t>HKCHONG1500N</t>
  </si>
  <si>
    <t>Cây chống hoa khế 1500, có nòng</t>
  </si>
  <si>
    <t>Cây chống hoa kế 1500 có nòng</t>
  </si>
  <si>
    <t>HKCHONG2000K</t>
  </si>
  <si>
    <t>Cây chống hoa khế 2000, không nòng</t>
  </si>
  <si>
    <t>Cây chống hoa kế 2000 không nòng</t>
  </si>
  <si>
    <t>HKCHONG2000N</t>
  </si>
  <si>
    <t>Cây chống hoa khế 2000, có nòng</t>
  </si>
  <si>
    <t>Cây chống hoa kế 2000 có nòng</t>
  </si>
  <si>
    <t>HKNGANG600C</t>
  </si>
  <si>
    <t>Giằng ngang hoa khế 600, có chụp</t>
  </si>
  <si>
    <t>Giằng ngang hoa khế 600</t>
  </si>
  <si>
    <t>HKNGANG900C</t>
  </si>
  <si>
    <t>Giằng ngang hoa khế 900, có chụp</t>
  </si>
  <si>
    <t>Giằng ngang hoa khế 900</t>
  </si>
  <si>
    <t>HKNGANG1200C</t>
  </si>
  <si>
    <t>Giằng ngang hoa khế 1200, có chụp</t>
  </si>
  <si>
    <t>Giằng ngang hoa khế 1m2</t>
  </si>
  <si>
    <t>HKNGANG1800C</t>
  </si>
  <si>
    <t>Giằng ngang hoa khế 1800, có chụp</t>
  </si>
  <si>
    <t>Giằng ngang hoa khế 1m8 có chụp</t>
  </si>
  <si>
    <t>HKNGANG1800KC</t>
  </si>
  <si>
    <t>Giằng ngang hoa khế 1800, không chụp</t>
  </si>
  <si>
    <t>Giằng ngang hoa khế 1m8 không chụp</t>
  </si>
  <si>
    <t>HKCHEO9001000C</t>
  </si>
  <si>
    <t>Giằng chéo hoa khế L900 x H1000, có chụp</t>
  </si>
  <si>
    <t>Giằng chéo hoa khế 1m</t>
  </si>
  <si>
    <t>HKCHEO9001500C</t>
  </si>
  <si>
    <t>Giằng chéo hoa khế L900 x H1500, có chụp</t>
  </si>
  <si>
    <t>Giằng chéo hoa khế 1m5</t>
  </si>
  <si>
    <t>HKCHEO12001000C1616</t>
  </si>
  <si>
    <t>Giằng chéo hoa khế L1200 x H1000, có chụp, dài 1616</t>
  </si>
  <si>
    <t>Giằng chéo hoa khế dài 1616</t>
  </si>
  <si>
    <t>HKCHEO12001500C</t>
  </si>
  <si>
    <t>Giằng chéo hoa khế L1200 x H1500, có chụp</t>
  </si>
  <si>
    <t>HKCHEO12002000C2380</t>
  </si>
  <si>
    <t>Giằng chéo hoa khế L1200 x H2000, có chụp, dài 2380</t>
  </si>
  <si>
    <t>Giằng chéo hoa khế dài 2m38</t>
  </si>
  <si>
    <t>HKCHEO18002000C</t>
  </si>
  <si>
    <t>Giằng chéo hoa khế L1800 x H2000, có chụp</t>
  </si>
  <si>
    <t>Giằng chéo hoa khế 2m</t>
  </si>
  <si>
    <t>CTDD38900</t>
  </si>
  <si>
    <t>Cây tăng đơ D38x900</t>
  </si>
  <si>
    <t>Cây tăng đơ D38</t>
  </si>
  <si>
    <t>HKM330900</t>
  </si>
  <si>
    <t>Mâm hoa khế W330 x L900</t>
  </si>
  <si>
    <t>Mâm hoa khế 900</t>
  </si>
  <si>
    <t>HKM3301200</t>
  </si>
  <si>
    <t>Mâm hoa khế W330 x L1200</t>
  </si>
  <si>
    <t>Mâm hoa khế 1m2</t>
  </si>
  <si>
    <t>HKM3301800</t>
  </si>
  <si>
    <t>Mâm hoa khế W330 x L1800</t>
  </si>
  <si>
    <t>Mâm hoa khế 1m8</t>
  </si>
  <si>
    <t>HKKB900</t>
  </si>
  <si>
    <t>Kickboard hoa khế 900</t>
  </si>
  <si>
    <t>HKKB1800</t>
  </si>
  <si>
    <t>Kickboard hoa khế 1800</t>
  </si>
  <si>
    <t>HKT4802700</t>
  </si>
  <si>
    <t>Thang leo hoa khế W480 x L2700</t>
  </si>
  <si>
    <t>HKT6002700</t>
  </si>
  <si>
    <t>Thang leo hoa khế W600 x L2700</t>
  </si>
  <si>
    <t>RKCHONG500</t>
  </si>
  <si>
    <t>Chống đĩa Ringlock 500</t>
  </si>
  <si>
    <t>RKCHONG1000</t>
  </si>
  <si>
    <t>Chống đĩa Ringlock 1000</t>
  </si>
  <si>
    <t>RKCHONG1500</t>
  </si>
  <si>
    <t>Chống đĩa Ringlock 1500</t>
  </si>
  <si>
    <t>RKCHONG2000</t>
  </si>
  <si>
    <t>Chống đĩa Ringlock 2000</t>
  </si>
  <si>
    <t>RKCHONG280</t>
  </si>
  <si>
    <t>Chống đĩa Ringlock 280</t>
  </si>
  <si>
    <t>HKNOID38</t>
  </si>
  <si>
    <t>Ống nối hoa khế D38 x L300 x T2.0</t>
  </si>
  <si>
    <t>Ống nối hoa khế 300</t>
  </si>
  <si>
    <t>RKNOID38</t>
  </si>
  <si>
    <t>Ống nối Ringlock D38 x L270 x T2.0</t>
  </si>
  <si>
    <t>Ống nối hoa khế 270</t>
  </si>
  <si>
    <t>RKNGANG600</t>
  </si>
  <si>
    <t>Giằng ngang Ringlock 600</t>
  </si>
  <si>
    <t>RKNGANG900</t>
  </si>
  <si>
    <t>Giằng ngang Ringlock 900</t>
  </si>
  <si>
    <t>RKNGANG1200</t>
  </si>
  <si>
    <t>Giằng ngang Ringlock 1200</t>
  </si>
  <si>
    <t>RKNGANG1800</t>
  </si>
  <si>
    <t>Giằng ngang Ringlock 1800</t>
  </si>
  <si>
    <t>RKCHEO12001000</t>
  </si>
  <si>
    <t>Giằng chéo Ringlock L1200 x H1000</t>
  </si>
  <si>
    <t>Giằng chéo Ringlock 1m</t>
  </si>
  <si>
    <t>RKCHEO12001500</t>
  </si>
  <si>
    <t>Giằng chéo Ringlock L1200 x H1500</t>
  </si>
  <si>
    <t>Giằng chéo Ringlock 1m5</t>
  </si>
  <si>
    <t>RKCHEO9001000</t>
  </si>
  <si>
    <t>Giằng chéo Ringlock L900 x H1000</t>
  </si>
  <si>
    <t>RKCHEO9001500</t>
  </si>
  <si>
    <t>Giằng chéo Ringlock L900 x H1500</t>
  </si>
  <si>
    <t>CDD38</t>
  </si>
  <si>
    <t>Chân đế Ringlock D38 x H600, 150 x 150</t>
  </si>
  <si>
    <t>Chân đế Ringlock D38</t>
  </si>
  <si>
    <t>LPKUD38150150</t>
  </si>
  <si>
    <t>LP Kích U D38150150</t>
  </si>
  <si>
    <t>Kích U D38</t>
  </si>
  <si>
    <t>DDLS600</t>
  </si>
  <si>
    <t>Dầm LS 150 x 600</t>
  </si>
  <si>
    <t>Dầm LS 600</t>
  </si>
  <si>
    <t>DDLS900</t>
  </si>
  <si>
    <t>Dầm LS 150 x 900</t>
  </si>
  <si>
    <t>Dầm LS 900</t>
  </si>
  <si>
    <t>DDLS1200</t>
  </si>
  <si>
    <t>Dầm LS 150 x 1200</t>
  </si>
  <si>
    <t>Dầm LS 1m2</t>
  </si>
  <si>
    <t>DDLS1500</t>
  </si>
  <si>
    <t>Dầm LS 150 x 1500</t>
  </si>
  <si>
    <t>Dầm LS 1m5</t>
  </si>
  <si>
    <t>DDLS1800</t>
  </si>
  <si>
    <t>Dầm LS 150 x 1800</t>
  </si>
  <si>
    <t>Dầm LS 1m8</t>
  </si>
  <si>
    <t>DDLS2100</t>
  </si>
  <si>
    <t>Dầm LS 150 x 2100</t>
  </si>
  <si>
    <t>Dầm LS 2m1</t>
  </si>
  <si>
    <t>DDLS2400</t>
  </si>
  <si>
    <t>Dầm LS 150 x 2400</t>
  </si>
  <si>
    <t>Dầm LS 2m4</t>
  </si>
  <si>
    <t>DDLS2700</t>
  </si>
  <si>
    <t>Dầm LS 150 x 2700</t>
  </si>
  <si>
    <t>Dầm LS 2m7</t>
  </si>
  <si>
    <t>DDLS3000</t>
  </si>
  <si>
    <t>Dầm LS 150 x 3000</t>
  </si>
  <si>
    <t>Dầm LS 3m</t>
  </si>
  <si>
    <t>DDLE1800</t>
  </si>
  <si>
    <t>Dầm LE 115 x 1800</t>
  </si>
  <si>
    <t>Dầm LE 1m8</t>
  </si>
  <si>
    <t>DDLE2100</t>
  </si>
  <si>
    <t>Dầm LE 115 x 2100</t>
  </si>
  <si>
    <t>Dầm LE 2m1</t>
  </si>
  <si>
    <t>DDLE2400</t>
  </si>
  <si>
    <t>Dầm LE 115 x 2400</t>
  </si>
  <si>
    <t>Dầm LE 2m4</t>
  </si>
  <si>
    <t>DDLE2700</t>
  </si>
  <si>
    <t>Dầm LE 115 x 2700</t>
  </si>
  <si>
    <t>Dầm LE 2m7</t>
  </si>
  <si>
    <t>DDLE3000</t>
  </si>
  <si>
    <t>Dầm LE 115 x 3000</t>
  </si>
  <si>
    <t>Dầm LE 3m</t>
  </si>
  <si>
    <t>DDLE3300</t>
  </si>
  <si>
    <t>Dầm LE 115 x 3300</t>
  </si>
  <si>
    <t>Dầm LE 3m3</t>
  </si>
  <si>
    <t>DDLE3600</t>
  </si>
  <si>
    <t>Dầm LE 115 x 3600</t>
  </si>
  <si>
    <t>Dầm LE 3m6</t>
  </si>
  <si>
    <t>DDLE165900</t>
  </si>
  <si>
    <t>Dầm LE 165 x 900</t>
  </si>
  <si>
    <t>Dầm LE 900</t>
  </si>
  <si>
    <t>DDLE1651200</t>
  </si>
  <si>
    <t>Dầm LE 165 x 1200</t>
  </si>
  <si>
    <t>Dầm LE 1m2</t>
  </si>
  <si>
    <t>DDLE1651500</t>
  </si>
  <si>
    <t>Dầm LE 165 x 1500</t>
  </si>
  <si>
    <t>Dầm LE 1m5</t>
  </si>
  <si>
    <t>DDLE1651800</t>
  </si>
  <si>
    <t>Dầm LE 165 x 1800</t>
  </si>
  <si>
    <t>DDLE1652100</t>
  </si>
  <si>
    <t>Dầm LE 165 x 2100</t>
  </si>
  <si>
    <t>DDLE1652400</t>
  </si>
  <si>
    <t>Dầm LE 165 x 2400</t>
  </si>
  <si>
    <t>DDLE1652700</t>
  </si>
  <si>
    <t>Dầm LE 165 x 2700</t>
  </si>
  <si>
    <t>DDLE1653000</t>
  </si>
  <si>
    <t>Dầm LE 165 x 3000</t>
  </si>
  <si>
    <t>DDLE1653300</t>
  </si>
  <si>
    <t>Dầm LE 165 x 3300</t>
  </si>
  <si>
    <t>DDLE1653600</t>
  </si>
  <si>
    <t>Dầm LE 165 x 3600</t>
  </si>
  <si>
    <t>DDLE1653900</t>
  </si>
  <si>
    <t>Dầm LE 165 x 3900</t>
  </si>
  <si>
    <t>Dầm LE 3m9</t>
  </si>
  <si>
    <t>DDLE1654200</t>
  </si>
  <si>
    <t>Dầm LE 165 x 4200</t>
  </si>
  <si>
    <t>Dầm LE 4m2</t>
  </si>
  <si>
    <t>DDLE1654500</t>
  </si>
  <si>
    <t>Dầm LE 165 x 4500</t>
  </si>
  <si>
    <t>Dầm LE 4m5</t>
  </si>
  <si>
    <t>DDLE1654800</t>
  </si>
  <si>
    <t>Dầm LE 165 x 4800</t>
  </si>
  <si>
    <t>Dầm LE 4m8</t>
  </si>
  <si>
    <t>TH50500TD</t>
  </si>
  <si>
    <t>Thép hộp 50 x 50 x 500, đen / sơn tĩnh điện</t>
  </si>
  <si>
    <t>Thép hộp 500 sơn tĩnh điện</t>
  </si>
  <si>
    <t>TH50500TK</t>
  </si>
  <si>
    <t>Thép hộp 50 x 50 x 500, tráng kẽm</t>
  </si>
  <si>
    <t>Thép hộp 500 tráng kẽm</t>
  </si>
  <si>
    <t>TH501000TD</t>
  </si>
  <si>
    <t>Thép hộp 50 x 50 x 1000, đen / sơn tĩnh điện</t>
  </si>
  <si>
    <t>Thép hộp 1m sơn tĩnh điện</t>
  </si>
  <si>
    <t>TH501000TK</t>
  </si>
  <si>
    <t>Thép hộp 50 x 50 x 1000, tráng kẽm</t>
  </si>
  <si>
    <t>Thép hộp 1m tráng kẽm</t>
  </si>
  <si>
    <t>TH501500TD</t>
  </si>
  <si>
    <t>Thép hộp 50 x 50 x 1500, đen / sơn tĩnh điện</t>
  </si>
  <si>
    <t>Thép hộp 1m5 sơn tĩnh điện</t>
  </si>
  <si>
    <t>TH501500TK</t>
  </si>
  <si>
    <t>Thép hộp 50 x 50 x 1500, tráng kẽm</t>
  </si>
  <si>
    <t>Thép hộp 1m5 tráng kẽm</t>
  </si>
  <si>
    <t>TH502000TD</t>
  </si>
  <si>
    <t>Thép hộp 50 x 50 x 2000, đen / sơn tĩnh điện</t>
  </si>
  <si>
    <t>Thép hộp 2m sơn tĩnh điện</t>
  </si>
  <si>
    <t>TH502000TK</t>
  </si>
  <si>
    <t>Thép hộp 50 x 50 x 2000, tráng kẽm</t>
  </si>
  <si>
    <t>Thép hộp 2m tráng kẽm</t>
  </si>
  <si>
    <t>TH502500TD</t>
  </si>
  <si>
    <t>Thép hộp 50 x 50 x 2500, đen / sơn tĩnh điện</t>
  </si>
  <si>
    <t>Thép hộp 2m5 tráng kẽm</t>
  </si>
  <si>
    <t>TH502500TK</t>
  </si>
  <si>
    <t>Thép hộp 50 x 50 x 2500, tráng kẽm</t>
  </si>
  <si>
    <t>TH503000TD</t>
  </si>
  <si>
    <t>Thép hộp 50 x 50 x 3000, đen / sơn tĩnh điện</t>
  </si>
  <si>
    <t>Thép hộp 3m sơn tĩnh điện</t>
  </si>
  <si>
    <t>TH503000TK</t>
  </si>
  <si>
    <t>Thép hộp 50 x 50 x 3000, tráng kẽm</t>
  </si>
  <si>
    <t>Thép hộp 3m tráng kẽm</t>
  </si>
  <si>
    <t>TH503500TD</t>
  </si>
  <si>
    <t>Thép hộp 50 x 50 x 3500, đen / sơn tĩnh điện</t>
  </si>
  <si>
    <t>Thép hộp 3m5 sơn tĩnh điện</t>
  </si>
  <si>
    <t>TH503500TK</t>
  </si>
  <si>
    <t>Thép hộp 50 x 50 x 3500, tráng kẽm</t>
  </si>
  <si>
    <t>Thép hộp 3m5 tráng kẽm</t>
  </si>
  <si>
    <t>TH504000TD</t>
  </si>
  <si>
    <t>Thép hộp 50 x 50 x 4000, đen / sơn tĩnh điện</t>
  </si>
  <si>
    <t>Thép hộp 4m sơn tĩnh điện</t>
  </si>
  <si>
    <t>TH504000TK</t>
  </si>
  <si>
    <t>Thép hộp 50 x 50 x 4000, tráng kẽm</t>
  </si>
  <si>
    <t>Thép hộp 4m tráng kẽm</t>
  </si>
  <si>
    <t>TH504500TD</t>
  </si>
  <si>
    <t>Thép hộp 50 x 50 x 4500, đen / sơn tĩnh điện</t>
  </si>
  <si>
    <t>Thép hộp 4m5 sơn tĩnh điện</t>
  </si>
  <si>
    <t>TH504500TK</t>
  </si>
  <si>
    <t>Thép hộp 50 x 50 x 4500, tráng kẽm</t>
  </si>
  <si>
    <t>Thép hộp 4m5 tráng kẽm</t>
  </si>
  <si>
    <t>TH506000TD</t>
  </si>
  <si>
    <t>Thép hộp 50 x 50 x 6000, đen / sơn tĩnh điện</t>
  </si>
  <si>
    <t>Thép hộp 6m sơn tĩnh điện</t>
  </si>
  <si>
    <t>TH506000TK</t>
  </si>
  <si>
    <t>Thép hộp 50 x 50 x 6000, tráng kẽm</t>
  </si>
  <si>
    <t>Thép hộp 6m tráng kẽm</t>
  </si>
  <si>
    <t>TH501800</t>
  </si>
  <si>
    <t>Thép hộp 50 x 100 x 1800</t>
  </si>
  <si>
    <t xml:space="preserve">Thép hộp 1m8 </t>
  </si>
  <si>
    <t>TH1001000TD</t>
  </si>
  <si>
    <t>Thép hộp 50 x 100 x 1000, đen / sơn tĩnh điện</t>
  </si>
  <si>
    <t>Thép hộp 1m đen, sơn tĩnh điện</t>
  </si>
  <si>
    <t>TH1001000TK</t>
  </si>
  <si>
    <t>Thép hộp 50 x 100 x 1000, tráng kẽm</t>
  </si>
  <si>
    <t>TH1001500TD</t>
  </si>
  <si>
    <t>Thép hộp 50 x 100 x 1500, đen / sơn tĩnh điện</t>
  </si>
  <si>
    <t>Thép hộp 1m5 đen sơn tĩnh điện</t>
  </si>
  <si>
    <t>TH1001500TK</t>
  </si>
  <si>
    <t>Thép hộp 50 x 100 x 1500, tráng kẽm</t>
  </si>
  <si>
    <t>TH1003000TD</t>
  </si>
  <si>
    <t>Thép hộp 50 x 100 x 3000, đen / sơn tĩnh điện</t>
  </si>
  <si>
    <t>TH1003000TK</t>
  </si>
  <si>
    <t>Thép hộp 50 x 100 x 3000, tráng kẽm</t>
  </si>
  <si>
    <t>TH1004500TK</t>
  </si>
  <si>
    <t>Thép hộp 50 x 100 x 4500, tráng kẽm</t>
  </si>
  <si>
    <t>TH1006000TD</t>
  </si>
  <si>
    <t>Thép hộp 50 x 100 x 6000, đen / sơn tĩnh điện</t>
  </si>
  <si>
    <t>TH1006000TK</t>
  </si>
  <si>
    <t>Thép hộp 50 x 100 x 6000, tráng kẽm</t>
  </si>
  <si>
    <t>MTT2752000</t>
  </si>
  <si>
    <t xml:space="preserve">Mâm thao tác W275 x L2000 </t>
  </si>
  <si>
    <t>Mâm thao tác 2m</t>
  </si>
  <si>
    <t>MTT2753000</t>
  </si>
  <si>
    <t>Mâm thao tác W275 x L3000</t>
  </si>
  <si>
    <t>Mâm thao tác 3m</t>
  </si>
  <si>
    <t>MTT2754000</t>
  </si>
  <si>
    <t>Mâm thao tác W275 x L4000</t>
  </si>
  <si>
    <t>Mâm thao tác 4m</t>
  </si>
  <si>
    <t>BKT3002000</t>
  </si>
  <si>
    <t>Bracket T300 x L2000</t>
  </si>
  <si>
    <t>Bracket 2m</t>
  </si>
  <si>
    <t>BKI2001400</t>
  </si>
  <si>
    <t>Bracket I 200 x L1400</t>
  </si>
  <si>
    <t>BKI2001600</t>
  </si>
  <si>
    <t>Bracket I 200 x L1600</t>
  </si>
  <si>
    <t>BKI2002000</t>
  </si>
  <si>
    <t>Bracket I 200 x L2000</t>
  </si>
  <si>
    <t>BKI2002500</t>
  </si>
  <si>
    <t>Bracket I 200 x L2500</t>
  </si>
  <si>
    <t>BKI2002700X135</t>
  </si>
  <si>
    <t>Bracket I 200 x L2700 xiên 135 độ</t>
  </si>
  <si>
    <t>Bracket 2m7 xiên 135 độ</t>
  </si>
  <si>
    <t>BKI2002700X45</t>
  </si>
  <si>
    <t>Bracket I 200 x L2700 xiên 45 độ</t>
  </si>
  <si>
    <t>Bracket 2m7 xiên 45 độ</t>
  </si>
  <si>
    <t>CPMMBG</t>
  </si>
  <si>
    <t>BRACKET GÓC</t>
  </si>
  <si>
    <t>CPMMBGX</t>
  </si>
  <si>
    <t>BRACKET GÓC XOAY</t>
  </si>
  <si>
    <t>TYREND17L1000</t>
  </si>
  <si>
    <t>Ty ren D17 L1000</t>
  </si>
  <si>
    <t>Ty ren D17 1m</t>
  </si>
  <si>
    <t>TYREND17L3000</t>
  </si>
  <si>
    <t>Ty ren D17 L3000</t>
  </si>
  <si>
    <t>Ty ren D17 3m</t>
  </si>
  <si>
    <t>SPV2</t>
  </si>
  <si>
    <t>Cây chống V2 (2000/3400)</t>
  </si>
  <si>
    <t>Cây chống V3 (2000/3400)</t>
  </si>
  <si>
    <t>SPV3</t>
  </si>
  <si>
    <t>Cây chống V3 (2400/3800)</t>
  </si>
  <si>
    <t>KPS1</t>
  </si>
  <si>
    <t>Cây chống KPS-1</t>
  </si>
  <si>
    <t>DDSS2303600</t>
  </si>
  <si>
    <t>Đà đỡ SS (Super Stud) 230x230x3600</t>
  </si>
  <si>
    <t>KCTBL</t>
  </si>
  <si>
    <t>Khung chứa thiết bị có lưới</t>
  </si>
  <si>
    <t>KCTBK</t>
  </si>
  <si>
    <t>Khung chứa thiết bị không lưới</t>
  </si>
  <si>
    <t>TUD491000TD</t>
  </si>
  <si>
    <t>Ống tuýp D49 x L1000, đen / sơn tĩnh điện</t>
  </si>
  <si>
    <t>Ống tuýp D49 1m đen sơn tĩnh điện</t>
  </si>
  <si>
    <t>TUD491000TK</t>
  </si>
  <si>
    <t>Ống tuýp D49 x L1000, tráng kẽm</t>
  </si>
  <si>
    <t>Ống tuýp D49 1m tráng kẽm</t>
  </si>
  <si>
    <t>TUD491500TD</t>
  </si>
  <si>
    <t>Ống tuýp D49 x L1500, đen / sơn tĩnh điện</t>
  </si>
  <si>
    <t>Ống tuýp D49 1m5 sơn tĩnh điện</t>
  </si>
  <si>
    <t>TUD491500TK</t>
  </si>
  <si>
    <t>Ống tuýp D49 x L1500, tráng kẽm</t>
  </si>
  <si>
    <t>Ống tuýp D49 1m5 tráng kẽm</t>
  </si>
  <si>
    <t>TUD492000TD</t>
  </si>
  <si>
    <t>Ống tuýp D49 x L2000, đen / sơn tĩnh điện</t>
  </si>
  <si>
    <t>Ống tuýp D49 2m sơn tĩnh điện</t>
  </si>
  <si>
    <t>TUD492000TK</t>
  </si>
  <si>
    <t>Ống tuýp D49 x L2000, tráng kẽm</t>
  </si>
  <si>
    <t>Ống tuýp D49 2m tráng kẽm</t>
  </si>
  <si>
    <t>TUD492500TD</t>
  </si>
  <si>
    <t>Ống tuýp D49 x L2500, đen / sơn tĩnh điện</t>
  </si>
  <si>
    <t>Ống tuýp D49 2m5 sơn tĩnh điện</t>
  </si>
  <si>
    <t>TUD492500TK</t>
  </si>
  <si>
    <t>Ống tuýp D49 x L2500, tráng kẽm</t>
  </si>
  <si>
    <t>Ống tuýp D49 2m5 tráng kẽm</t>
  </si>
  <si>
    <t>TUD493000TD</t>
  </si>
  <si>
    <t>Ống tuýp D49 x L3000, đen / sơn tĩnh điện</t>
  </si>
  <si>
    <t>Ống tuýp D39 3m sơn tĩnh điện</t>
  </si>
  <si>
    <t>TUD493000TK</t>
  </si>
  <si>
    <t>Ống tuýp D49 x L3000, tráng kẽm</t>
  </si>
  <si>
    <t>Ống tuýp D49 3m tráng kẽm</t>
  </si>
  <si>
    <t>TUD494000TD</t>
  </si>
  <si>
    <t>Ống tuýp D49 x L4000, đen / sơn tĩnh điện</t>
  </si>
  <si>
    <t>Ống tuýp D49 4m sơn tĩnh điện</t>
  </si>
  <si>
    <t>TUD494000TK</t>
  </si>
  <si>
    <t>Ống tuýp D49 x L4000, tráng kẽm</t>
  </si>
  <si>
    <t>Ống tuýp D49 4m tráng kẽm</t>
  </si>
  <si>
    <t>TUD496000TD</t>
  </si>
  <si>
    <t>Ống tuýp D49 x L6000, đen / sơn tĩnh điện</t>
  </si>
  <si>
    <t>Ống tuýp D49 6m sơn tĩnh điện</t>
  </si>
  <si>
    <t>TUD496000TK</t>
  </si>
  <si>
    <t>Ống tuýp D49 x L6000, tráng kẽm</t>
  </si>
  <si>
    <t>Ống tuýp D49 6m tráng kẽm</t>
  </si>
  <si>
    <t>CUMD49C</t>
  </si>
  <si>
    <t>Cùm D49, chết</t>
  </si>
  <si>
    <t>CUMD49X</t>
  </si>
  <si>
    <t>Cùm D49, xoay</t>
  </si>
  <si>
    <t>THI1201500</t>
  </si>
  <si>
    <t>Thép hình I 120 x 64 x 4.8 x 7.3 x 1500</t>
  </si>
  <si>
    <t>Thép hình I 1m5</t>
  </si>
  <si>
    <t>THI1203000</t>
  </si>
  <si>
    <t>Thép hình I 120 x 64 x 4.8 x 7.3 x 3000</t>
  </si>
  <si>
    <t>Thép hình I 3m</t>
  </si>
  <si>
    <t>THI1204500</t>
  </si>
  <si>
    <t>Thép hình I 120 x 64 x 4.8 x 7.3 x 4500</t>
  </si>
  <si>
    <t>Thép hình I 4m5</t>
  </si>
  <si>
    <t>THI1206000</t>
  </si>
  <si>
    <t>Thép hình I 120 x 64 x 4.8 x 7.3 x 6000</t>
  </si>
  <si>
    <t>Thép hình I 6m</t>
  </si>
  <si>
    <t>THI2001500</t>
  </si>
  <si>
    <t>Thép hình I 200 x 100 x 5.5 x 8.0 x 1500</t>
  </si>
  <si>
    <t>THI2003000</t>
  </si>
  <si>
    <t>Thép hình I 200 x 100 x 5.5 x 8.0 x 3000</t>
  </si>
  <si>
    <t>THI2004500</t>
  </si>
  <si>
    <t>Thép hình I 200 x 100 x 5.5 x 8.0 x 4500</t>
  </si>
  <si>
    <t>THI2006000</t>
  </si>
  <si>
    <t>Thép hình I 200 x 100 x 5.5 x 8.0 x 6000</t>
  </si>
  <si>
    <t>THI2009000</t>
  </si>
  <si>
    <t>Thép hình I 200 x 100 x 5.5 x 8.0 x 9000</t>
  </si>
  <si>
    <t>Thép hình I 9m</t>
  </si>
  <si>
    <t>BẢNG NHẬN BIẾT GIÀN GIÁO COFICO</t>
  </si>
  <si>
    <r>
      <t xml:space="preserve">Phòng: </t>
    </r>
    <r>
      <rPr>
        <b/>
        <sz val="11"/>
        <color theme="1"/>
        <rFont val="Calibri"/>
        <family val="2"/>
        <scheme val="minor"/>
      </rPr>
      <t>Dịch vụ Kho vận</t>
    </r>
  </si>
  <si>
    <r>
      <t xml:space="preserve">Cập nhật: </t>
    </r>
    <r>
      <rPr>
        <b/>
        <sz val="11"/>
        <color theme="1"/>
        <rFont val="Calibri"/>
        <family val="2"/>
        <scheme val="minor"/>
      </rPr>
      <t>25/06/2021</t>
    </r>
  </si>
  <si>
    <t>TÊN THIẾT BỊ</t>
  </si>
  <si>
    <t>CÁC KÍCH THƯỚC PHỔ BIẾN</t>
  </si>
  <si>
    <t>DẤU HIỆU NHẬN BIẾT</t>
  </si>
  <si>
    <t>MÀU SƠN</t>
  </si>
  <si>
    <t>VỊ TRÍ SƠN</t>
  </si>
  <si>
    <t>HÌNH ẢNH THIẾT BỊ COFICO</t>
  </si>
  <si>
    <t>Giàn giáo khung</t>
  </si>
  <si>
    <t>H-900</t>
  </si>
  <si>
    <t>SƠN TĨNH ĐIỆN</t>
  </si>
  <si>
    <t>MẠ KẼM</t>
  </si>
  <si>
    <t>H-1530
H-1700
H-1900</t>
  </si>
  <si>
    <t>Chéo giàn giáo khung</t>
  </si>
  <si>
    <t>TƯƠNG TỰ CHO CÁC LOẠI KHÁC THUỘC VỀ GIÀN GIÁO BÊN DƯỚI (MỤC ĐÍCH ĐỂ HƯỚNG DẪN CÔNG TRƯỜNG/ THỦ KHO NHẬN BIẾT LOẠI NÀO CỦA COFICO ĐỂ TRẢ HÀNG</t>
  </si>
  <si>
    <t>BẢNG ĐÁNH GIÁ VÀ PHÂN LOẠI CHẤT LƯỢNG GIÀN GIÁO</t>
  </si>
  <si>
    <r>
      <t xml:space="preserve">Cập nhật: </t>
    </r>
    <r>
      <rPr>
        <b/>
        <sz val="11"/>
        <color theme="1"/>
        <rFont val="Calibri"/>
        <family val="2"/>
        <scheme val="minor"/>
      </rPr>
      <t>28/06/2021</t>
    </r>
  </si>
  <si>
    <t>LOẠI 1 - VẬT TƯ NHẬP MỚI (Mới 100%)</t>
  </si>
  <si>
    <t>LOẠI 2 - VẬT TƯ NHẬP/ XUẤT LƯU KHO (Mới 85% , vệ sinh sạch sẽ)</t>
  </si>
  <si>
    <t>LOẠI 3 - VẬT TƯ CHƯA VỆ SINH (Chất lượng tốt, chưa vệ sinh)</t>
  </si>
  <si>
    <t>LOẠI 4 - VẬT TƯ BẢO TRÌ SỬA CHỮA ĐƯỢC (Hư hỏng nhẹ dưới 30%)</t>
  </si>
  <si>
    <t>LOẠI 5 - HÀNG HƯ HỎNG CHỜ THANH LÝ (Hư hỏng nặng trên 30%)</t>
  </si>
  <si>
    <t>GHI CHÚ TÌNH TRẠNG HƯ HỎNG</t>
  </si>
  <si>
    <t/>
  </si>
  <si>
    <t>- Cong móp
- Gãy khớp
- Mục, sét</t>
  </si>
  <si>
    <t>TƯƠNG TỰ CHO CÁC LOẠI KHÁC</t>
  </si>
  <si>
    <t>GIÁ THUÊ NỘI BỘ (vnd/ngày)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</si>
</sst>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;_(* &quot;-&quot;??_);_(@_)"/>
    <numFmt numFmtId="165" formatCode="_(* #,##0.000_);_(* \(#,##0.000\);_(* &quot;-&quot;??_);_(@_)"/>
    <numFmt numFmtId="166" formatCode="_(* #,##0.0000_);_(* \(#,##0.0000\);_(* &quot;-&quot;??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&amp;quot"/>
    </font>
    <font>
      <sz val="10"/>
      <color rgb="FF00000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 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5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</xdr:col>
      <xdr:colOff>981075</xdr:colOff>
      <xdr:row>0</xdr:row>
      <xdr:rowOff>417616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1314450" cy="389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1</xdr:col>
      <xdr:colOff>981075</xdr:colOff>
      <xdr:row>0</xdr:row>
      <xdr:rowOff>417616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1314450" cy="389041"/>
        </a:xfrm>
        <a:prstGeom prst="rect">
          <a:avLst/>
        </a:prstGeom>
      </xdr:spPr>
    </xdr:pic>
    <xdr:clientData/>
  </xdr:twoCellAnchor>
  <xdr:oneCellAnchor>
    <xdr:from>
      <xdr:col>3</xdr:col>
      <xdr:colOff>66675</xdr:colOff>
      <xdr:row>4</xdr:row>
      <xdr:rowOff>66674</xdr:rowOff>
    </xdr:from>
    <xdr:ext cx="1676400" cy="1117601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822" b="20833"/>
        <a:stretch/>
      </xdr:blipFill>
      <xdr:spPr>
        <a:xfrm>
          <a:off x="4219575" y="1504949"/>
          <a:ext cx="1676400" cy="1117601"/>
        </a:xfrm>
        <a:prstGeom prst="rect">
          <a:avLst/>
        </a:prstGeom>
      </xdr:spPr>
    </xdr:pic>
    <xdr:clientData/>
  </xdr:oneCellAnchor>
  <xdr:oneCellAnchor>
    <xdr:from>
      <xdr:col>4</xdr:col>
      <xdr:colOff>76200</xdr:colOff>
      <xdr:row>4</xdr:row>
      <xdr:rowOff>95249</xdr:rowOff>
    </xdr:from>
    <xdr:ext cx="1676400" cy="1117601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822" b="20833"/>
        <a:stretch/>
      </xdr:blipFill>
      <xdr:spPr>
        <a:xfrm>
          <a:off x="6010275" y="1533524"/>
          <a:ext cx="1676400" cy="1117601"/>
        </a:xfrm>
        <a:prstGeom prst="rect">
          <a:avLst/>
        </a:prstGeom>
      </xdr:spPr>
    </xdr:pic>
    <xdr:clientData/>
  </xdr:oneCellAnchor>
  <xdr:oneCellAnchor>
    <xdr:from>
      <xdr:col>5</xdr:col>
      <xdr:colOff>95250</xdr:colOff>
      <xdr:row>4</xdr:row>
      <xdr:rowOff>66674</xdr:rowOff>
    </xdr:from>
    <xdr:ext cx="1676400" cy="1117601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822" b="20833"/>
        <a:stretch/>
      </xdr:blipFill>
      <xdr:spPr>
        <a:xfrm>
          <a:off x="7810500" y="1504949"/>
          <a:ext cx="1676400" cy="1117601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4</xdr:row>
      <xdr:rowOff>28574</xdr:rowOff>
    </xdr:from>
    <xdr:ext cx="1676400" cy="1117601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822" b="20833"/>
        <a:stretch/>
      </xdr:blipFill>
      <xdr:spPr>
        <a:xfrm>
          <a:off x="9572625" y="1466849"/>
          <a:ext cx="1676400" cy="1117601"/>
        </a:xfrm>
        <a:prstGeom prst="rect">
          <a:avLst/>
        </a:prstGeom>
      </xdr:spPr>
    </xdr:pic>
    <xdr:clientData/>
  </xdr:oneCellAnchor>
  <xdr:oneCellAnchor>
    <xdr:from>
      <xdr:col>7</xdr:col>
      <xdr:colOff>47625</xdr:colOff>
      <xdr:row>4</xdr:row>
      <xdr:rowOff>47624</xdr:rowOff>
    </xdr:from>
    <xdr:ext cx="1676400" cy="1117601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822" b="20833"/>
        <a:stretch/>
      </xdr:blipFill>
      <xdr:spPr>
        <a:xfrm>
          <a:off x="11325225" y="1485899"/>
          <a:ext cx="1676400" cy="11176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66"/>
  <sheetViews>
    <sheetView showGridLines="0" tabSelected="1" zoomScaleNormal="100" workbookViewId="0">
      <pane xSplit="6" ySplit="2" topLeftCell="G3" activePane="bottomRight" state="frozen"/>
      <selection pane="topRight" activeCell="I1" sqref="I1"/>
      <selection pane="bottomLeft" activeCell="A5" sqref="A5"/>
      <selection pane="bottomRight" activeCell="C24" sqref="C24"/>
    </sheetView>
  </sheetViews>
  <sheetFormatPr defaultRowHeight="15"/>
  <cols>
    <col min="1" max="1" width="4" style="1" bestFit="1" customWidth="1"/>
    <col min="2" max="2" width="18.85546875" style="1" customWidth="1"/>
    <col min="3" max="3" width="55.85546875" style="57" customWidth="1"/>
    <col min="4" max="4" width="24.42578125" style="57" customWidth="1"/>
    <col min="5" max="5" width="15.7109375" style="1" customWidth="1"/>
    <col min="6" max="8" width="14" customWidth="1"/>
    <col min="13" max="13" width="10.7109375" bestFit="1" customWidth="1"/>
    <col min="14" max="14" width="6.85546875" bestFit="1" customWidth="1"/>
    <col min="16" max="16" width="12.140625" bestFit="1" customWidth="1"/>
  </cols>
  <sheetData>
    <row r="1" spans="1:9" ht="18.75">
      <c r="A1" s="50" t="s">
        <v>0</v>
      </c>
      <c r="B1" s="49"/>
      <c r="C1" s="51"/>
      <c r="D1" s="51"/>
      <c r="E1" s="50"/>
      <c r="F1" s="50"/>
      <c r="G1" s="44"/>
    </row>
    <row r="2" spans="1:9" s="2" customFormat="1" ht="25.5">
      <c r="A2" s="3" t="s">
        <v>1</v>
      </c>
      <c r="B2" s="3" t="s">
        <v>2</v>
      </c>
      <c r="C2" s="52" t="s">
        <v>3</v>
      </c>
      <c r="D2" s="52" t="s">
        <v>4</v>
      </c>
      <c r="E2" s="4" t="s">
        <v>5</v>
      </c>
      <c r="F2" s="4" t="s">
        <v>6</v>
      </c>
      <c r="G2" s="4" t="s">
        <v>7</v>
      </c>
      <c r="H2" s="4" t="s">
        <v>481</v>
      </c>
    </row>
    <row r="3" spans="1:9" s="2" customFormat="1">
      <c r="A3" s="5">
        <v>1</v>
      </c>
      <c r="B3" s="7" t="s">
        <v>8</v>
      </c>
      <c r="C3" s="53" t="s">
        <v>9</v>
      </c>
      <c r="D3" s="58" t="s">
        <v>10</v>
      </c>
      <c r="E3" s="6" t="s">
        <v>11</v>
      </c>
      <c r="F3" s="13">
        <v>8.9</v>
      </c>
      <c r="G3" s="14">
        <f>(1225*900*44)/1000^3</f>
        <v>4.8509999999999998E-2</v>
      </c>
      <c r="H3" s="13">
        <v>173</v>
      </c>
    </row>
    <row r="4" spans="1:9" s="2" customFormat="1">
      <c r="A4" s="5">
        <v>2</v>
      </c>
      <c r="B4" s="7" t="s">
        <v>12</v>
      </c>
      <c r="C4" s="53" t="s">
        <v>13</v>
      </c>
      <c r="D4" s="58" t="s">
        <v>14</v>
      </c>
      <c r="E4" s="6" t="s">
        <v>11</v>
      </c>
      <c r="F4" s="13">
        <v>8.9</v>
      </c>
      <c r="G4" s="14">
        <f>(1225*900*44)/1000^3</f>
        <v>4.8509999999999998E-2</v>
      </c>
      <c r="H4" s="13">
        <v>173</v>
      </c>
    </row>
    <row r="5" spans="1:9" s="2" customFormat="1" ht="25.5">
      <c r="A5" s="5">
        <v>3</v>
      </c>
      <c r="B5" s="7" t="s">
        <v>15</v>
      </c>
      <c r="C5" s="53" t="s">
        <v>16</v>
      </c>
      <c r="D5" s="58" t="s">
        <v>17</v>
      </c>
      <c r="E5" s="6" t="s">
        <v>11</v>
      </c>
      <c r="F5" s="13">
        <v>11.4</v>
      </c>
      <c r="G5" s="14">
        <f>(1530*1225*44)/1000^3</f>
        <v>8.2466999999999999E-2</v>
      </c>
      <c r="H5" s="13">
        <v>221</v>
      </c>
    </row>
    <row r="6" spans="1:9" s="2" customFormat="1">
      <c r="A6" s="5">
        <v>4</v>
      </c>
      <c r="B6" s="7" t="s">
        <v>18</v>
      </c>
      <c r="C6" s="53" t="s">
        <v>19</v>
      </c>
      <c r="D6" s="58" t="s">
        <v>20</v>
      </c>
      <c r="E6" s="6" t="s">
        <v>11</v>
      </c>
      <c r="F6" s="13">
        <v>11.4</v>
      </c>
      <c r="G6" s="14">
        <f>(1530*1225*44)/1000^3</f>
        <v>8.2466999999999999E-2</v>
      </c>
      <c r="H6" s="13">
        <v>221</v>
      </c>
    </row>
    <row r="7" spans="1:9" s="2" customFormat="1" ht="25.5">
      <c r="A7" s="5">
        <v>5</v>
      </c>
      <c r="B7" s="7" t="s">
        <v>21</v>
      </c>
      <c r="C7" s="53" t="s">
        <v>22</v>
      </c>
      <c r="D7" s="58" t="s">
        <v>23</v>
      </c>
      <c r="E7" s="6" t="s">
        <v>11</v>
      </c>
      <c r="F7" s="13">
        <v>13.8</v>
      </c>
      <c r="G7" s="14">
        <f>(1700*1225*44)/1000^3</f>
        <v>9.1630000000000003E-2</v>
      </c>
      <c r="H7" s="13">
        <v>258</v>
      </c>
    </row>
    <row r="8" spans="1:9">
      <c r="A8" s="5">
        <v>6</v>
      </c>
      <c r="B8" s="7" t="s">
        <v>24</v>
      </c>
      <c r="C8" s="53" t="s">
        <v>25</v>
      </c>
      <c r="D8" s="58" t="s">
        <v>26</v>
      </c>
      <c r="E8" s="6" t="s">
        <v>11</v>
      </c>
      <c r="F8" s="13">
        <v>13.8</v>
      </c>
      <c r="G8" s="14">
        <f>(1700*1225*44)/1000^3</f>
        <v>9.1630000000000003E-2</v>
      </c>
      <c r="H8" s="13">
        <v>258</v>
      </c>
      <c r="I8" s="2"/>
    </row>
    <row r="9" spans="1:9" ht="25.5">
      <c r="A9" s="5">
        <v>7</v>
      </c>
      <c r="B9" s="7" t="s">
        <v>27</v>
      </c>
      <c r="C9" s="53" t="s">
        <v>28</v>
      </c>
      <c r="D9" s="58" t="s">
        <v>29</v>
      </c>
      <c r="E9" s="6" t="s">
        <v>11</v>
      </c>
      <c r="F9" s="13">
        <v>16.2</v>
      </c>
      <c r="G9" s="14">
        <f>(1900*1225*44)/1000^3</f>
        <v>0.10241</v>
      </c>
      <c r="H9" s="13">
        <v>308</v>
      </c>
      <c r="I9" s="2"/>
    </row>
    <row r="10" spans="1:9">
      <c r="A10" s="5">
        <v>8</v>
      </c>
      <c r="B10" s="7" t="s">
        <v>30</v>
      </c>
      <c r="C10" s="53" t="s">
        <v>31</v>
      </c>
      <c r="D10" s="58" t="s">
        <v>32</v>
      </c>
      <c r="E10" s="6" t="s">
        <v>11</v>
      </c>
      <c r="F10" s="13">
        <v>16.2</v>
      </c>
      <c r="G10" s="14">
        <f>(1900*1225*44)/1000^3</f>
        <v>0.10241</v>
      </c>
      <c r="H10" s="13">
        <v>308</v>
      </c>
      <c r="I10" s="2"/>
    </row>
    <row r="11" spans="1:9">
      <c r="A11" s="5">
        <v>9</v>
      </c>
      <c r="B11" s="7" t="s">
        <v>33</v>
      </c>
      <c r="C11" s="53" t="s">
        <v>34</v>
      </c>
      <c r="D11" s="58" t="s">
        <v>35</v>
      </c>
      <c r="E11" s="6" t="s">
        <v>36</v>
      </c>
      <c r="F11" s="13">
        <v>4.7</v>
      </c>
      <c r="G11" s="14">
        <f>(150*150*500)/1000^3</f>
        <v>1.125E-2</v>
      </c>
      <c r="H11" s="13">
        <v>128</v>
      </c>
      <c r="I11" s="2"/>
    </row>
    <row r="12" spans="1:9">
      <c r="A12" s="5">
        <v>10</v>
      </c>
      <c r="B12" s="7" t="s">
        <v>37</v>
      </c>
      <c r="C12" s="53" t="s">
        <v>38</v>
      </c>
      <c r="D12" s="58" t="s">
        <v>39</v>
      </c>
      <c r="E12" s="6" t="s">
        <v>36</v>
      </c>
      <c r="F12" s="13">
        <v>4.5</v>
      </c>
      <c r="G12" s="14">
        <f>(150*200*500)/1000^3</f>
        <v>1.4999999999999999E-2</v>
      </c>
      <c r="H12" s="13">
        <v>129</v>
      </c>
      <c r="I12" s="2"/>
    </row>
    <row r="13" spans="1:9" ht="25.5">
      <c r="A13" s="5">
        <v>11</v>
      </c>
      <c r="B13" s="7" t="s">
        <v>40</v>
      </c>
      <c r="C13" s="53" t="s">
        <v>41</v>
      </c>
      <c r="D13" s="58" t="s">
        <v>42</v>
      </c>
      <c r="E13" s="6" t="s">
        <v>36</v>
      </c>
      <c r="F13" s="13">
        <v>11.2</v>
      </c>
      <c r="G13" s="14">
        <f>(250*1830*50)/1000^3</f>
        <v>2.2875E-2</v>
      </c>
      <c r="H13" s="13">
        <v>241</v>
      </c>
      <c r="I13" s="2"/>
    </row>
    <row r="14" spans="1:9" ht="25.5">
      <c r="A14" s="5">
        <v>12</v>
      </c>
      <c r="B14" s="7" t="s">
        <v>43</v>
      </c>
      <c r="C14" s="53" t="s">
        <v>44</v>
      </c>
      <c r="D14" s="58" t="s">
        <v>45</v>
      </c>
      <c r="E14" s="6" t="s">
        <v>36</v>
      </c>
      <c r="F14" s="13">
        <v>11.2</v>
      </c>
      <c r="G14" s="14">
        <f>(500*1225*50)/1000^3</f>
        <v>3.0624999999999999E-2</v>
      </c>
      <c r="H14" s="13">
        <v>394</v>
      </c>
      <c r="I14" s="2"/>
    </row>
    <row r="15" spans="1:9" ht="25.5">
      <c r="A15" s="5">
        <v>13</v>
      </c>
      <c r="B15" s="7" t="s">
        <v>46</v>
      </c>
      <c r="C15" s="53" t="s">
        <v>47</v>
      </c>
      <c r="D15" s="58" t="s">
        <v>42</v>
      </c>
      <c r="E15" s="6" t="s">
        <v>36</v>
      </c>
      <c r="F15" s="13">
        <v>19.8</v>
      </c>
      <c r="G15" s="14">
        <f>(500*1830*50)/1000^3</f>
        <v>4.5749999999999999E-2</v>
      </c>
      <c r="H15" s="13">
        <v>346</v>
      </c>
      <c r="I15" s="2"/>
    </row>
    <row r="16" spans="1:9" ht="25.5">
      <c r="A16" s="5">
        <v>14</v>
      </c>
      <c r="B16" s="7" t="s">
        <v>48</v>
      </c>
      <c r="C16" s="53" t="s">
        <v>49</v>
      </c>
      <c r="D16" s="58" t="s">
        <v>50</v>
      </c>
      <c r="E16" s="6" t="s">
        <v>36</v>
      </c>
      <c r="F16" s="13">
        <v>19.8</v>
      </c>
      <c r="G16" s="14">
        <f>(500*1830*50)/1000^3</f>
        <v>4.5749999999999999E-2</v>
      </c>
      <c r="H16" s="13">
        <v>346</v>
      </c>
      <c r="I16" s="2"/>
    </row>
    <row r="17" spans="1:9" ht="25.5">
      <c r="A17" s="5">
        <v>15</v>
      </c>
      <c r="B17" s="7" t="s">
        <v>51</v>
      </c>
      <c r="C17" s="53" t="s">
        <v>52</v>
      </c>
      <c r="D17" s="58" t="s">
        <v>53</v>
      </c>
      <c r="E17" s="6" t="s">
        <v>36</v>
      </c>
      <c r="F17" s="13">
        <v>25.4</v>
      </c>
      <c r="G17" s="14">
        <f>(460*2500*50)/1000^3</f>
        <v>5.7500000000000002E-2</v>
      </c>
      <c r="H17" s="13">
        <v>666</v>
      </c>
      <c r="I17" s="2"/>
    </row>
    <row r="18" spans="1:9" ht="25.5">
      <c r="A18" s="5">
        <v>16</v>
      </c>
      <c r="B18" s="7" t="s">
        <v>54</v>
      </c>
      <c r="C18" s="53" t="s">
        <v>55</v>
      </c>
      <c r="D18" s="58" t="s">
        <v>56</v>
      </c>
      <c r="E18" s="6" t="s">
        <v>36</v>
      </c>
      <c r="F18" s="13">
        <v>25.4</v>
      </c>
      <c r="G18" s="14">
        <f>(460*2500*50)/1000^3</f>
        <v>5.7500000000000002E-2</v>
      </c>
      <c r="H18" s="13">
        <v>666</v>
      </c>
      <c r="I18" s="2"/>
    </row>
    <row r="19" spans="1:9">
      <c r="A19" s="5">
        <v>17</v>
      </c>
      <c r="B19" s="7" t="s">
        <v>57</v>
      </c>
      <c r="C19" s="53" t="s">
        <v>58</v>
      </c>
      <c r="D19" s="58" t="s">
        <v>59</v>
      </c>
      <c r="E19" s="6" t="s">
        <v>60</v>
      </c>
      <c r="F19" s="13">
        <v>2.4950000000000001</v>
      </c>
      <c r="G19" s="15">
        <f>(24^2*3.14*500)/1000^3</f>
        <v>9.0432000000000002E-4</v>
      </c>
      <c r="H19" s="13">
        <v>45</v>
      </c>
      <c r="I19" s="2"/>
    </row>
    <row r="20" spans="1:9" ht="25.5">
      <c r="A20" s="5">
        <v>18</v>
      </c>
      <c r="B20" s="7" t="s">
        <v>61</v>
      </c>
      <c r="C20" s="53" t="s">
        <v>62</v>
      </c>
      <c r="D20" s="58" t="s">
        <v>63</v>
      </c>
      <c r="E20" s="6" t="s">
        <v>60</v>
      </c>
      <c r="F20" s="13">
        <v>4.99</v>
      </c>
      <c r="G20" s="15">
        <f>(24^2*3.14*1000)/1000^3</f>
        <v>1.80864E-3</v>
      </c>
      <c r="H20" s="13">
        <v>91</v>
      </c>
    </row>
    <row r="21" spans="1:9" ht="25.5">
      <c r="A21" s="5">
        <v>19</v>
      </c>
      <c r="B21" s="7" t="s">
        <v>64</v>
      </c>
      <c r="C21" s="53" t="s">
        <v>65</v>
      </c>
      <c r="D21" s="58" t="s">
        <v>66</v>
      </c>
      <c r="E21" s="6" t="s">
        <v>60</v>
      </c>
      <c r="F21" s="13">
        <v>5.79</v>
      </c>
      <c r="G21" s="15">
        <f>(24^2*3.14*1000)/1000^3</f>
        <v>1.80864E-3</v>
      </c>
      <c r="H21" s="13">
        <v>116</v>
      </c>
    </row>
    <row r="22" spans="1:9" ht="25.5">
      <c r="A22" s="5">
        <v>20</v>
      </c>
      <c r="B22" s="7" t="s">
        <v>67</v>
      </c>
      <c r="C22" s="53" t="s">
        <v>68</v>
      </c>
      <c r="D22" s="58" t="s">
        <v>69</v>
      </c>
      <c r="E22" s="6" t="s">
        <v>60</v>
      </c>
      <c r="F22" s="13">
        <v>7.35</v>
      </c>
      <c r="G22" s="15">
        <f>(24^2*3.14*1500)/1000^3</f>
        <v>2.7129599999999999E-3</v>
      </c>
      <c r="H22" s="13">
        <v>129</v>
      </c>
    </row>
    <row r="23" spans="1:9" ht="25.5">
      <c r="A23" s="5">
        <v>21</v>
      </c>
      <c r="B23" s="7" t="s">
        <v>70</v>
      </c>
      <c r="C23" s="53" t="s">
        <v>71</v>
      </c>
      <c r="D23" s="58" t="s">
        <v>72</v>
      </c>
      <c r="E23" s="6" t="s">
        <v>60</v>
      </c>
      <c r="F23" s="13">
        <v>8.15</v>
      </c>
      <c r="G23" s="15">
        <f>(24^2*3.14*1500)/1000^3</f>
        <v>2.7129599999999999E-3</v>
      </c>
      <c r="H23" s="13">
        <v>154</v>
      </c>
    </row>
    <row r="24" spans="1:9" ht="25.5">
      <c r="A24" s="5">
        <v>22</v>
      </c>
      <c r="B24" s="7" t="s">
        <v>73</v>
      </c>
      <c r="C24" s="53" t="s">
        <v>74</v>
      </c>
      <c r="D24" s="58" t="s">
        <v>75</v>
      </c>
      <c r="E24" s="6" t="s">
        <v>60</v>
      </c>
      <c r="F24" s="13">
        <v>9.73</v>
      </c>
      <c r="G24" s="15">
        <f>(24^2*3.14*2000)/1000^3</f>
        <v>3.6172800000000001E-3</v>
      </c>
      <c r="H24" s="13">
        <v>164</v>
      </c>
    </row>
    <row r="25" spans="1:9" ht="25.5">
      <c r="A25" s="5">
        <v>23</v>
      </c>
      <c r="B25" s="7" t="s">
        <v>76</v>
      </c>
      <c r="C25" s="53" t="s">
        <v>77</v>
      </c>
      <c r="D25" s="58" t="s">
        <v>78</v>
      </c>
      <c r="E25" s="6" t="s">
        <v>60</v>
      </c>
      <c r="F25" s="13">
        <v>10.53</v>
      </c>
      <c r="G25" s="15">
        <f>(24^2*3.14*2000)/1000^3</f>
        <v>3.6172800000000001E-3</v>
      </c>
      <c r="H25" s="13">
        <v>204</v>
      </c>
    </row>
    <row r="26" spans="1:9">
      <c r="A26" s="5">
        <v>25</v>
      </c>
      <c r="B26" s="7" t="s">
        <v>79</v>
      </c>
      <c r="C26" s="53" t="s">
        <v>80</v>
      </c>
      <c r="D26" s="58" t="s">
        <v>81</v>
      </c>
      <c r="E26" s="6" t="s">
        <v>60</v>
      </c>
      <c r="F26" s="13">
        <v>2.29</v>
      </c>
      <c r="G26" s="15">
        <f>(17^2*3.14*600)/1000^3</f>
        <v>5.4447600000000001E-4</v>
      </c>
      <c r="H26" s="13">
        <v>66</v>
      </c>
    </row>
    <row r="27" spans="1:9">
      <c r="A27" s="5">
        <v>26</v>
      </c>
      <c r="B27" s="7" t="s">
        <v>82</v>
      </c>
      <c r="C27" s="53" t="s">
        <v>83</v>
      </c>
      <c r="D27" s="58" t="s">
        <v>84</v>
      </c>
      <c r="E27" s="6" t="s">
        <v>60</v>
      </c>
      <c r="F27" s="13">
        <v>2.87</v>
      </c>
      <c r="G27" s="15">
        <f>(17^2*3.14*900)/1000^3</f>
        <v>8.1671399999999996E-4</v>
      </c>
      <c r="H27" s="13">
        <v>70</v>
      </c>
    </row>
    <row r="28" spans="1:9">
      <c r="A28" s="5">
        <v>27</v>
      </c>
      <c r="B28" s="7" t="s">
        <v>85</v>
      </c>
      <c r="C28" s="53" t="s">
        <v>86</v>
      </c>
      <c r="D28" s="58" t="s">
        <v>87</v>
      </c>
      <c r="E28" s="6" t="s">
        <v>60</v>
      </c>
      <c r="F28" s="13">
        <v>2.4</v>
      </c>
      <c r="G28" s="15">
        <f>(17^2*3.14*1200)/1000^3</f>
        <v>1.088952E-3</v>
      </c>
      <c r="H28" s="13">
        <v>71</v>
      </c>
    </row>
    <row r="29" spans="1:9" ht="25.5">
      <c r="A29" s="5">
        <v>28</v>
      </c>
      <c r="B29" s="7" t="s">
        <v>88</v>
      </c>
      <c r="C29" s="53" t="s">
        <v>89</v>
      </c>
      <c r="D29" s="58" t="s">
        <v>90</v>
      </c>
      <c r="E29" s="6" t="s">
        <v>60</v>
      </c>
      <c r="F29" s="13">
        <v>3.7</v>
      </c>
      <c r="G29" s="15">
        <f>(17^2*3.14*1800)/1000^3</f>
        <v>1.6334279999999999E-3</v>
      </c>
      <c r="H29" s="13">
        <v>88</v>
      </c>
    </row>
    <row r="30" spans="1:9" ht="25.5">
      <c r="A30" s="5">
        <v>29</v>
      </c>
      <c r="B30" s="7" t="s">
        <v>91</v>
      </c>
      <c r="C30" s="53" t="s">
        <v>92</v>
      </c>
      <c r="D30" s="58" t="s">
        <v>93</v>
      </c>
      <c r="E30" s="6" t="s">
        <v>60</v>
      </c>
      <c r="F30" s="13">
        <v>4.5999999999999996</v>
      </c>
      <c r="G30" s="15">
        <f>(17^2*3.14*1800)/1000^3</f>
        <v>1.6334279999999999E-3</v>
      </c>
      <c r="H30" s="13">
        <v>88</v>
      </c>
    </row>
    <row r="31" spans="1:9">
      <c r="A31" s="5">
        <v>30</v>
      </c>
      <c r="B31" s="7" t="s">
        <v>94</v>
      </c>
      <c r="C31" s="54" t="s">
        <v>95</v>
      </c>
      <c r="D31" s="58" t="s">
        <v>96</v>
      </c>
      <c r="E31" s="6" t="s">
        <v>60</v>
      </c>
      <c r="F31" s="13">
        <v>3.37</v>
      </c>
      <c r="G31" s="15">
        <f>(34*900*1000)/1000^3</f>
        <v>3.0599999999999999E-2</v>
      </c>
      <c r="H31" s="13">
        <v>76</v>
      </c>
    </row>
    <row r="32" spans="1:9">
      <c r="A32" s="5">
        <v>31</v>
      </c>
      <c r="B32" s="7" t="s">
        <v>97</v>
      </c>
      <c r="C32" s="54" t="s">
        <v>98</v>
      </c>
      <c r="D32" s="58" t="s">
        <v>99</v>
      </c>
      <c r="E32" s="6" t="s">
        <v>60</v>
      </c>
      <c r="F32" s="13">
        <v>4.38</v>
      </c>
      <c r="G32" s="15">
        <f>(900*1500*34)/1000^3</f>
        <v>4.5900000000000003E-2</v>
      </c>
      <c r="H32" s="13">
        <v>99</v>
      </c>
    </row>
    <row r="33" spans="1:8" ht="24">
      <c r="A33" s="5">
        <v>32</v>
      </c>
      <c r="B33" s="7" t="s">
        <v>100</v>
      </c>
      <c r="C33" s="53" t="s">
        <v>101</v>
      </c>
      <c r="D33" s="58" t="s">
        <v>102</v>
      </c>
      <c r="E33" s="6" t="s">
        <v>60</v>
      </c>
      <c r="F33" s="13">
        <v>4.05</v>
      </c>
      <c r="G33" s="15">
        <f>(1200*1616*34)/1000^3</f>
        <v>6.59328E-2</v>
      </c>
      <c r="H33" s="13">
        <v>151</v>
      </c>
    </row>
    <row r="34" spans="1:8">
      <c r="A34" s="5">
        <v>33</v>
      </c>
      <c r="B34" s="7" t="s">
        <v>103</v>
      </c>
      <c r="C34" s="53" t="s">
        <v>104</v>
      </c>
      <c r="D34" s="58" t="s">
        <v>99</v>
      </c>
      <c r="E34" s="6" t="s">
        <v>60</v>
      </c>
      <c r="F34" s="13">
        <v>4.9800000000000004</v>
      </c>
      <c r="G34" s="15">
        <f>(1200*1500*34)/1000^3</f>
        <v>6.1199999999999997E-2</v>
      </c>
      <c r="H34" s="13">
        <v>154</v>
      </c>
    </row>
    <row r="35" spans="1:8" ht="25.5">
      <c r="A35" s="5">
        <v>34</v>
      </c>
      <c r="B35" s="7" t="s">
        <v>105</v>
      </c>
      <c r="C35" s="53" t="s">
        <v>106</v>
      </c>
      <c r="D35" s="58" t="s">
        <v>107</v>
      </c>
      <c r="E35" s="6" t="s">
        <v>60</v>
      </c>
      <c r="F35" s="13">
        <v>6.05</v>
      </c>
      <c r="G35" s="15">
        <f>(1200*2380*34)/1000^3</f>
        <v>9.7103999999999996E-2</v>
      </c>
      <c r="H35" s="13">
        <v>145</v>
      </c>
    </row>
    <row r="36" spans="1:8">
      <c r="A36" s="5">
        <v>35</v>
      </c>
      <c r="B36" s="7" t="s">
        <v>108</v>
      </c>
      <c r="C36" s="53" t="s">
        <v>109</v>
      </c>
      <c r="D36" s="58" t="s">
        <v>110</v>
      </c>
      <c r="E36" s="6" t="s">
        <v>60</v>
      </c>
      <c r="F36" s="13">
        <v>6.74</v>
      </c>
      <c r="G36" s="15">
        <f>(1800*2000*34)/1000^3</f>
        <v>0.12239999999999999</v>
      </c>
      <c r="H36" s="13">
        <v>146</v>
      </c>
    </row>
    <row r="37" spans="1:8">
      <c r="A37" s="5">
        <v>36</v>
      </c>
      <c r="B37" s="7" t="s">
        <v>111</v>
      </c>
      <c r="C37" s="53" t="s">
        <v>112</v>
      </c>
      <c r="D37" s="58" t="s">
        <v>113</v>
      </c>
      <c r="E37" s="6" t="s">
        <v>60</v>
      </c>
      <c r="F37" s="13"/>
      <c r="G37" s="14"/>
      <c r="H37" s="13">
        <v>258</v>
      </c>
    </row>
    <row r="38" spans="1:8">
      <c r="A38" s="5">
        <v>37</v>
      </c>
      <c r="B38" s="7" t="s">
        <v>114</v>
      </c>
      <c r="C38" s="53" t="s">
        <v>115</v>
      </c>
      <c r="D38" s="58" t="s">
        <v>116</v>
      </c>
      <c r="E38" s="6" t="s">
        <v>36</v>
      </c>
      <c r="F38" s="13">
        <v>6.8</v>
      </c>
      <c r="G38" s="14">
        <f>(900*330*50)/1000^3</f>
        <v>1.485E-2</v>
      </c>
      <c r="H38" s="13">
        <v>280</v>
      </c>
    </row>
    <row r="39" spans="1:8">
      <c r="A39" s="5">
        <v>38</v>
      </c>
      <c r="B39" s="7" t="s">
        <v>117</v>
      </c>
      <c r="C39" s="53" t="s">
        <v>118</v>
      </c>
      <c r="D39" s="58" t="s">
        <v>119</v>
      </c>
      <c r="E39" s="6" t="s">
        <v>36</v>
      </c>
      <c r="F39" s="13">
        <v>9.07</v>
      </c>
      <c r="G39" s="14">
        <f>(330*1200*50)/1000^3</f>
        <v>1.9800000000000002E-2</v>
      </c>
      <c r="H39" s="13">
        <v>336</v>
      </c>
    </row>
    <row r="40" spans="1:8">
      <c r="A40" s="5">
        <v>39</v>
      </c>
      <c r="B40" s="9" t="s">
        <v>120</v>
      </c>
      <c r="C40" s="53" t="s">
        <v>121</v>
      </c>
      <c r="D40" s="58" t="s">
        <v>122</v>
      </c>
      <c r="E40" s="6" t="s">
        <v>36</v>
      </c>
      <c r="F40" s="13">
        <v>12.1</v>
      </c>
      <c r="G40" s="14">
        <f>(330*1800*50)/1000^3</f>
        <v>2.9700000000000001E-2</v>
      </c>
      <c r="H40" s="13">
        <v>461</v>
      </c>
    </row>
    <row r="41" spans="1:8">
      <c r="A41" s="5">
        <v>40</v>
      </c>
      <c r="B41" s="7" t="s">
        <v>123</v>
      </c>
      <c r="C41" s="53" t="s">
        <v>124</v>
      </c>
      <c r="D41" s="53" t="s">
        <v>124</v>
      </c>
      <c r="E41" s="6" t="s">
        <v>36</v>
      </c>
      <c r="F41" s="13">
        <v>3.1</v>
      </c>
      <c r="G41" s="14">
        <v>0</v>
      </c>
      <c r="H41" s="13">
        <v>94</v>
      </c>
    </row>
    <row r="42" spans="1:8">
      <c r="A42" s="5">
        <v>41</v>
      </c>
      <c r="B42" s="7" t="s">
        <v>125</v>
      </c>
      <c r="C42" s="53" t="s">
        <v>126</v>
      </c>
      <c r="D42" s="53" t="s">
        <v>126</v>
      </c>
      <c r="E42" s="6" t="s">
        <v>36</v>
      </c>
      <c r="F42" s="13">
        <v>4.2</v>
      </c>
      <c r="G42" s="14">
        <v>0</v>
      </c>
      <c r="H42" s="13">
        <v>186</v>
      </c>
    </row>
    <row r="43" spans="1:8" ht="24">
      <c r="A43" s="5">
        <v>42</v>
      </c>
      <c r="B43" s="7" t="s">
        <v>127</v>
      </c>
      <c r="C43" s="53" t="s">
        <v>128</v>
      </c>
      <c r="D43" s="53" t="s">
        <v>128</v>
      </c>
      <c r="E43" s="6" t="s">
        <v>36</v>
      </c>
      <c r="F43" s="13">
        <v>29</v>
      </c>
      <c r="G43" s="14">
        <f>(480*2700*50)/1000^3</f>
        <v>6.4799999999999996E-2</v>
      </c>
      <c r="H43" s="13">
        <v>981</v>
      </c>
    </row>
    <row r="44" spans="1:8" ht="24">
      <c r="A44" s="5">
        <v>43</v>
      </c>
      <c r="B44" s="9" t="s">
        <v>129</v>
      </c>
      <c r="C44" s="53" t="s">
        <v>130</v>
      </c>
      <c r="D44" s="53" t="s">
        <v>130</v>
      </c>
      <c r="E44" s="6" t="s">
        <v>36</v>
      </c>
      <c r="F44" s="13">
        <v>38</v>
      </c>
      <c r="G44" s="14">
        <f>(600*2700*50)/1000^3</f>
        <v>8.1000000000000003E-2</v>
      </c>
      <c r="H44" s="13">
        <v>727</v>
      </c>
    </row>
    <row r="45" spans="1:8">
      <c r="A45" s="5">
        <v>44</v>
      </c>
      <c r="B45" s="7" t="s">
        <v>131</v>
      </c>
      <c r="C45" s="53" t="s">
        <v>132</v>
      </c>
      <c r="D45" s="53" t="s">
        <v>132</v>
      </c>
      <c r="E45" s="7" t="s">
        <v>60</v>
      </c>
      <c r="F45" s="13">
        <v>2.42</v>
      </c>
      <c r="G45" s="14">
        <f>(24^2*3.14*500)/1000^3</f>
        <v>9.0432000000000002E-4</v>
      </c>
      <c r="H45" s="13">
        <v>48</v>
      </c>
    </row>
    <row r="46" spans="1:8">
      <c r="A46" s="5">
        <v>45</v>
      </c>
      <c r="B46" s="7" t="s">
        <v>133</v>
      </c>
      <c r="C46" s="53" t="s">
        <v>134</v>
      </c>
      <c r="D46" s="53" t="s">
        <v>134</v>
      </c>
      <c r="E46" s="7" t="s">
        <v>60</v>
      </c>
      <c r="F46" s="13">
        <v>4.8499999999999996</v>
      </c>
      <c r="G46" s="14">
        <f t="shared" ref="G46" si="0">(24^2*3.14*500)/1000^3</f>
        <v>9.0432000000000002E-4</v>
      </c>
      <c r="H46" s="13">
        <v>92</v>
      </c>
    </row>
    <row r="47" spans="1:8">
      <c r="A47" s="5">
        <v>46</v>
      </c>
      <c r="B47" s="9" t="s">
        <v>135</v>
      </c>
      <c r="C47" s="53" t="s">
        <v>136</v>
      </c>
      <c r="D47" s="53" t="s">
        <v>136</v>
      </c>
      <c r="E47" s="7" t="s">
        <v>60</v>
      </c>
      <c r="F47" s="13">
        <v>7.27</v>
      </c>
      <c r="G47" s="14">
        <f>(24^2*3.14*1500)/1000^3</f>
        <v>2.7129599999999999E-3</v>
      </c>
      <c r="H47" s="13">
        <v>130</v>
      </c>
    </row>
    <row r="48" spans="1:8">
      <c r="A48" s="5">
        <v>47</v>
      </c>
      <c r="B48" s="9" t="s">
        <v>137</v>
      </c>
      <c r="C48" s="53" t="s">
        <v>138</v>
      </c>
      <c r="D48" s="53" t="s">
        <v>138</v>
      </c>
      <c r="E48" s="7" t="s">
        <v>60</v>
      </c>
      <c r="F48" s="13">
        <v>9.69</v>
      </c>
      <c r="G48" s="14">
        <f>(24^2*3.14*2000)/1000^3</f>
        <v>3.6172800000000001E-3</v>
      </c>
      <c r="H48" s="13">
        <v>196</v>
      </c>
    </row>
    <row r="49" spans="1:8">
      <c r="A49" s="5">
        <v>48</v>
      </c>
      <c r="B49" s="7" t="s">
        <v>139</v>
      </c>
      <c r="C49" s="53" t="s">
        <v>140</v>
      </c>
      <c r="D49" s="53" t="s">
        <v>140</v>
      </c>
      <c r="E49" s="7" t="s">
        <v>60</v>
      </c>
      <c r="F49" s="13">
        <v>1.75</v>
      </c>
      <c r="G49" s="14">
        <f>(24^2*3.14*280)/1000^3</f>
        <v>5.0641919999999999E-4</v>
      </c>
      <c r="H49" s="13">
        <v>74</v>
      </c>
    </row>
    <row r="50" spans="1:8">
      <c r="A50" s="5">
        <v>49</v>
      </c>
      <c r="B50" s="7" t="s">
        <v>141</v>
      </c>
      <c r="C50" s="53" t="s">
        <v>142</v>
      </c>
      <c r="D50" s="58" t="s">
        <v>143</v>
      </c>
      <c r="E50" s="6" t="s">
        <v>36</v>
      </c>
      <c r="F50" s="13">
        <v>0.8</v>
      </c>
      <c r="G50" s="14">
        <v>1E-3</v>
      </c>
      <c r="H50" s="13">
        <v>45</v>
      </c>
    </row>
    <row r="51" spans="1:8">
      <c r="A51" s="5">
        <v>50</v>
      </c>
      <c r="B51" s="7" t="s">
        <v>144</v>
      </c>
      <c r="C51" s="53" t="s">
        <v>145</v>
      </c>
      <c r="D51" s="58" t="s">
        <v>146</v>
      </c>
      <c r="E51" s="6" t="s">
        <v>36</v>
      </c>
      <c r="F51" s="13">
        <v>0.8</v>
      </c>
      <c r="G51" s="14">
        <v>1E-3</v>
      </c>
      <c r="H51" s="13">
        <v>30</v>
      </c>
    </row>
    <row r="52" spans="1:8">
      <c r="A52" s="5">
        <v>51</v>
      </c>
      <c r="B52" s="7" t="s">
        <v>147</v>
      </c>
      <c r="C52" s="53" t="s">
        <v>148</v>
      </c>
      <c r="D52" s="53" t="s">
        <v>148</v>
      </c>
      <c r="E52" s="7" t="s">
        <v>60</v>
      </c>
      <c r="F52" s="13">
        <v>2.5</v>
      </c>
      <c r="G52" s="14">
        <f>(24^2*3.14*600)/1000^3</f>
        <v>1.0851840000000001E-3</v>
      </c>
      <c r="H52" s="13">
        <v>99</v>
      </c>
    </row>
    <row r="53" spans="1:8">
      <c r="A53" s="5">
        <v>52</v>
      </c>
      <c r="B53" s="7" t="s">
        <v>149</v>
      </c>
      <c r="C53" s="53" t="s">
        <v>150</v>
      </c>
      <c r="D53" s="53" t="s">
        <v>150</v>
      </c>
      <c r="E53" s="7" t="s">
        <v>60</v>
      </c>
      <c r="F53" s="13">
        <v>3.23</v>
      </c>
      <c r="G53" s="14">
        <f>(24^2*3.14*900)/1000^3</f>
        <v>1.627776E-3</v>
      </c>
      <c r="H53" s="13">
        <v>116</v>
      </c>
    </row>
    <row r="54" spans="1:8">
      <c r="A54" s="5">
        <v>53</v>
      </c>
      <c r="B54" s="7" t="s">
        <v>151</v>
      </c>
      <c r="C54" s="53" t="s">
        <v>152</v>
      </c>
      <c r="D54" s="53" t="s">
        <v>152</v>
      </c>
      <c r="E54" s="7" t="s">
        <v>60</v>
      </c>
      <c r="F54" s="13">
        <v>3.95</v>
      </c>
      <c r="G54" s="14">
        <f>(24^2*3.14*1200)/1000^3</f>
        <v>2.1703680000000002E-3</v>
      </c>
      <c r="H54" s="13">
        <v>121</v>
      </c>
    </row>
    <row r="55" spans="1:8">
      <c r="A55" s="5">
        <v>54</v>
      </c>
      <c r="B55" s="7" t="s">
        <v>153</v>
      </c>
      <c r="C55" s="55" t="s">
        <v>154</v>
      </c>
      <c r="D55" s="55" t="s">
        <v>154</v>
      </c>
      <c r="E55" s="7" t="s">
        <v>60</v>
      </c>
      <c r="F55" s="13">
        <v>6.46</v>
      </c>
      <c r="G55" s="14">
        <f>(24^2*3.14*1800)/1000^3</f>
        <v>3.2555520000000001E-3</v>
      </c>
      <c r="H55" s="13">
        <v>136</v>
      </c>
    </row>
    <row r="56" spans="1:8">
      <c r="A56" s="5">
        <v>55</v>
      </c>
      <c r="B56" s="7" t="s">
        <v>155</v>
      </c>
      <c r="C56" s="53" t="s">
        <v>156</v>
      </c>
      <c r="D56" s="58" t="s">
        <v>157</v>
      </c>
      <c r="E56" s="7" t="s">
        <v>60</v>
      </c>
      <c r="F56" s="13">
        <v>4.9800000000000004</v>
      </c>
      <c r="G56" s="14">
        <f>(1200*1000*48)/1000^3</f>
        <v>5.7599999999999998E-2</v>
      </c>
      <c r="H56" s="13">
        <v>146</v>
      </c>
    </row>
    <row r="57" spans="1:8">
      <c r="A57" s="5">
        <v>56</v>
      </c>
      <c r="B57" s="7" t="s">
        <v>158</v>
      </c>
      <c r="C57" s="53" t="s">
        <v>159</v>
      </c>
      <c r="D57" s="58" t="s">
        <v>160</v>
      </c>
      <c r="E57" s="7" t="s">
        <v>60</v>
      </c>
      <c r="F57" s="13">
        <v>6.12</v>
      </c>
      <c r="G57" s="14">
        <f>(1200*1500*48)/1000^3</f>
        <v>8.6400000000000005E-2</v>
      </c>
      <c r="H57" s="13">
        <v>163</v>
      </c>
    </row>
    <row r="58" spans="1:8">
      <c r="A58" s="5">
        <v>57</v>
      </c>
      <c r="B58" s="7" t="s">
        <v>161</v>
      </c>
      <c r="C58" s="53" t="s">
        <v>162</v>
      </c>
      <c r="D58" s="58" t="s">
        <v>157</v>
      </c>
      <c r="E58" s="7" t="s">
        <v>60</v>
      </c>
      <c r="F58" s="13">
        <v>4.43</v>
      </c>
      <c r="G58" s="14">
        <f>(900*1000*48)/1000^3</f>
        <v>4.3200000000000002E-2</v>
      </c>
      <c r="H58" s="13">
        <v>134</v>
      </c>
    </row>
    <row r="59" spans="1:8">
      <c r="A59" s="5">
        <v>58</v>
      </c>
      <c r="B59" s="7" t="s">
        <v>163</v>
      </c>
      <c r="C59" s="53" t="s">
        <v>164</v>
      </c>
      <c r="D59" s="58" t="s">
        <v>160</v>
      </c>
      <c r="E59" s="7" t="s">
        <v>60</v>
      </c>
      <c r="F59" s="13">
        <v>5.76</v>
      </c>
      <c r="G59" s="14">
        <f>(900*1500*48)/1000^3</f>
        <v>6.4799999999999996E-2</v>
      </c>
      <c r="H59" s="13">
        <v>160</v>
      </c>
    </row>
    <row r="60" spans="1:8">
      <c r="A60" s="5">
        <v>59</v>
      </c>
      <c r="B60" s="7" t="s">
        <v>165</v>
      </c>
      <c r="C60" s="53" t="s">
        <v>166</v>
      </c>
      <c r="D60" s="58" t="s">
        <v>167</v>
      </c>
      <c r="E60" s="6" t="s">
        <v>36</v>
      </c>
      <c r="F60" s="13">
        <v>3.39</v>
      </c>
      <c r="G60" s="14">
        <f>(150*150*600)/1000^3</f>
        <v>1.35E-2</v>
      </c>
      <c r="H60" s="13">
        <v>96</v>
      </c>
    </row>
    <row r="61" spans="1:8">
      <c r="A61" s="5">
        <v>60</v>
      </c>
      <c r="B61" s="10" t="s">
        <v>168</v>
      </c>
      <c r="C61" s="53" t="s">
        <v>169</v>
      </c>
      <c r="D61" s="58" t="s">
        <v>170</v>
      </c>
      <c r="E61" s="6" t="s">
        <v>36</v>
      </c>
      <c r="F61" s="13">
        <v>4.5</v>
      </c>
      <c r="G61" s="14">
        <v>1.4999999999999999E-2</v>
      </c>
      <c r="H61" s="13">
        <v>117</v>
      </c>
    </row>
    <row r="62" spans="1:8">
      <c r="A62" s="5">
        <v>61</v>
      </c>
      <c r="B62" s="7" t="s">
        <v>171</v>
      </c>
      <c r="C62" s="53" t="s">
        <v>172</v>
      </c>
      <c r="D62" s="58" t="s">
        <v>173</v>
      </c>
      <c r="E62" s="6" t="s">
        <v>60</v>
      </c>
      <c r="F62" s="13">
        <v>7.85</v>
      </c>
      <c r="G62" s="14"/>
      <c r="H62" s="13">
        <v>145</v>
      </c>
    </row>
    <row r="63" spans="1:8">
      <c r="A63" s="5">
        <v>62</v>
      </c>
      <c r="B63" s="7" t="s">
        <v>174</v>
      </c>
      <c r="C63" s="53" t="s">
        <v>175</v>
      </c>
      <c r="D63" s="58" t="s">
        <v>176</v>
      </c>
      <c r="E63" s="6" t="s">
        <v>60</v>
      </c>
      <c r="F63" s="13">
        <v>10.54</v>
      </c>
      <c r="G63" s="14"/>
      <c r="H63" s="13">
        <v>194</v>
      </c>
    </row>
    <row r="64" spans="1:8">
      <c r="A64" s="5">
        <v>63</v>
      </c>
      <c r="B64" s="7" t="s">
        <v>177</v>
      </c>
      <c r="C64" s="53" t="s">
        <v>178</v>
      </c>
      <c r="D64" s="58" t="s">
        <v>179</v>
      </c>
      <c r="E64" s="6" t="s">
        <v>60</v>
      </c>
      <c r="F64" s="13">
        <v>13.76</v>
      </c>
      <c r="G64" s="14"/>
      <c r="H64" s="13">
        <v>253</v>
      </c>
    </row>
    <row r="65" spans="1:8">
      <c r="A65" s="5">
        <v>64</v>
      </c>
      <c r="B65" s="7" t="s">
        <v>180</v>
      </c>
      <c r="C65" s="53" t="s">
        <v>181</v>
      </c>
      <c r="D65" s="58" t="s">
        <v>182</v>
      </c>
      <c r="E65" s="6" t="s">
        <v>60</v>
      </c>
      <c r="F65" s="13">
        <v>16.98</v>
      </c>
      <c r="G65" s="14"/>
      <c r="H65" s="13">
        <v>313</v>
      </c>
    </row>
    <row r="66" spans="1:8">
      <c r="A66" s="5">
        <v>65</v>
      </c>
      <c r="B66" s="7" t="s">
        <v>183</v>
      </c>
      <c r="C66" s="53" t="s">
        <v>184</v>
      </c>
      <c r="D66" s="58" t="s">
        <v>185</v>
      </c>
      <c r="E66" s="6" t="s">
        <v>60</v>
      </c>
      <c r="F66" s="13">
        <v>19.670000000000002</v>
      </c>
      <c r="G66" s="14"/>
      <c r="H66" s="13">
        <v>362</v>
      </c>
    </row>
    <row r="67" spans="1:8">
      <c r="A67" s="5">
        <v>66</v>
      </c>
      <c r="B67" s="7" t="s">
        <v>186</v>
      </c>
      <c r="C67" s="53" t="s">
        <v>187</v>
      </c>
      <c r="D67" s="58" t="s">
        <v>188</v>
      </c>
      <c r="E67" s="6" t="s">
        <v>60</v>
      </c>
      <c r="F67" s="13">
        <v>24.31</v>
      </c>
      <c r="G67" s="14"/>
      <c r="H67" s="13">
        <v>448</v>
      </c>
    </row>
    <row r="68" spans="1:8">
      <c r="A68" s="5">
        <v>67</v>
      </c>
      <c r="B68" s="7" t="s">
        <v>189</v>
      </c>
      <c r="C68" s="53" t="s">
        <v>190</v>
      </c>
      <c r="D68" s="58" t="s">
        <v>191</v>
      </c>
      <c r="E68" s="6" t="s">
        <v>60</v>
      </c>
      <c r="F68" s="13">
        <v>27</v>
      </c>
      <c r="G68" s="14"/>
      <c r="H68" s="13">
        <v>497</v>
      </c>
    </row>
    <row r="69" spans="1:8">
      <c r="A69" s="5">
        <v>68</v>
      </c>
      <c r="B69" s="7" t="s">
        <v>192</v>
      </c>
      <c r="C69" s="53" t="s">
        <v>193</v>
      </c>
      <c r="D69" s="58" t="s">
        <v>194</v>
      </c>
      <c r="E69" s="6" t="s">
        <v>60</v>
      </c>
      <c r="F69" s="13">
        <v>29.69</v>
      </c>
      <c r="G69" s="14"/>
      <c r="H69" s="13">
        <v>547</v>
      </c>
    </row>
    <row r="70" spans="1:8">
      <c r="A70" s="5">
        <v>69</v>
      </c>
      <c r="B70" s="10" t="s">
        <v>195</v>
      </c>
      <c r="C70" s="53" t="s">
        <v>196</v>
      </c>
      <c r="D70" s="58" t="s">
        <v>197</v>
      </c>
      <c r="E70" s="6" t="s">
        <v>60</v>
      </c>
      <c r="F70" s="13">
        <v>33.44</v>
      </c>
      <c r="G70" s="14"/>
      <c r="H70" s="13">
        <v>630</v>
      </c>
    </row>
    <row r="71" spans="1:8">
      <c r="A71" s="5">
        <v>70</v>
      </c>
      <c r="B71" s="7" t="s">
        <v>198</v>
      </c>
      <c r="C71" s="53" t="s">
        <v>199</v>
      </c>
      <c r="D71" s="58" t="s">
        <v>200</v>
      </c>
      <c r="E71" s="6" t="s">
        <v>60</v>
      </c>
      <c r="F71" s="13">
        <v>10.42</v>
      </c>
      <c r="G71" s="14"/>
      <c r="H71" s="13">
        <v>192</v>
      </c>
    </row>
    <row r="72" spans="1:8">
      <c r="A72" s="5">
        <v>71</v>
      </c>
      <c r="B72" s="7" t="s">
        <v>201</v>
      </c>
      <c r="C72" s="53" t="s">
        <v>202</v>
      </c>
      <c r="D72" s="58" t="s">
        <v>203</v>
      </c>
      <c r="E72" s="6" t="s">
        <v>60</v>
      </c>
      <c r="F72" s="13">
        <v>12.15</v>
      </c>
      <c r="G72" s="14"/>
      <c r="H72" s="13">
        <v>224</v>
      </c>
    </row>
    <row r="73" spans="1:8">
      <c r="A73" s="5">
        <v>72</v>
      </c>
      <c r="B73" s="7" t="s">
        <v>204</v>
      </c>
      <c r="C73" s="53" t="s">
        <v>205</v>
      </c>
      <c r="D73" s="58" t="s">
        <v>206</v>
      </c>
      <c r="E73" s="6" t="s">
        <v>60</v>
      </c>
      <c r="F73" s="13">
        <v>13.89</v>
      </c>
      <c r="G73" s="14"/>
      <c r="H73" s="13">
        <v>256</v>
      </c>
    </row>
    <row r="74" spans="1:8">
      <c r="A74" s="5">
        <v>73</v>
      </c>
      <c r="B74" s="7" t="s">
        <v>207</v>
      </c>
      <c r="C74" s="53" t="s">
        <v>208</v>
      </c>
      <c r="D74" s="58" t="s">
        <v>209</v>
      </c>
      <c r="E74" s="6" t="s">
        <v>60</v>
      </c>
      <c r="F74" s="13">
        <v>15.63</v>
      </c>
      <c r="G74" s="14"/>
      <c r="H74" s="13">
        <v>288</v>
      </c>
    </row>
    <row r="75" spans="1:8">
      <c r="A75" s="5">
        <v>74</v>
      </c>
      <c r="B75" s="7" t="s">
        <v>210</v>
      </c>
      <c r="C75" s="53" t="s">
        <v>211</v>
      </c>
      <c r="D75" s="58" t="s">
        <v>212</v>
      </c>
      <c r="E75" s="6" t="s">
        <v>60</v>
      </c>
      <c r="F75" s="13">
        <v>17.36</v>
      </c>
      <c r="G75" s="14"/>
      <c r="H75" s="13">
        <v>327</v>
      </c>
    </row>
    <row r="76" spans="1:8">
      <c r="A76" s="5">
        <v>75</v>
      </c>
      <c r="B76" s="7" t="s">
        <v>213</v>
      </c>
      <c r="C76" s="53" t="s">
        <v>214</v>
      </c>
      <c r="D76" s="58" t="s">
        <v>215</v>
      </c>
      <c r="E76" s="6" t="s">
        <v>60</v>
      </c>
      <c r="F76" s="13">
        <v>19.100000000000001</v>
      </c>
      <c r="G76" s="14"/>
      <c r="H76" s="13">
        <v>360</v>
      </c>
    </row>
    <row r="77" spans="1:8">
      <c r="A77" s="5">
        <v>76</v>
      </c>
      <c r="B77" s="7" t="s">
        <v>216</v>
      </c>
      <c r="C77" s="53" t="s">
        <v>217</v>
      </c>
      <c r="D77" s="58" t="s">
        <v>218</v>
      </c>
      <c r="E77" s="6" t="s">
        <v>60</v>
      </c>
      <c r="F77" s="13">
        <v>20.83</v>
      </c>
      <c r="G77" s="14"/>
      <c r="H77" s="13">
        <v>393</v>
      </c>
    </row>
    <row r="78" spans="1:8">
      <c r="A78" s="5">
        <v>77</v>
      </c>
      <c r="B78" s="7" t="s">
        <v>219</v>
      </c>
      <c r="C78" s="53" t="s">
        <v>220</v>
      </c>
      <c r="D78" s="58" t="s">
        <v>221</v>
      </c>
      <c r="E78" s="6" t="s">
        <v>60</v>
      </c>
      <c r="F78" s="13"/>
      <c r="G78" s="14"/>
      <c r="H78" s="13">
        <v>88</v>
      </c>
    </row>
    <row r="79" spans="1:8">
      <c r="A79" s="5">
        <v>78</v>
      </c>
      <c r="B79" s="7" t="s">
        <v>222</v>
      </c>
      <c r="C79" s="53" t="s">
        <v>223</v>
      </c>
      <c r="D79" s="58" t="s">
        <v>224</v>
      </c>
      <c r="E79" s="6" t="s">
        <v>60</v>
      </c>
      <c r="F79" s="13"/>
      <c r="G79" s="14"/>
      <c r="H79" s="13">
        <v>119</v>
      </c>
    </row>
    <row r="80" spans="1:8">
      <c r="A80" s="5">
        <v>79</v>
      </c>
      <c r="B80" s="7" t="s">
        <v>225</v>
      </c>
      <c r="C80" s="53" t="s">
        <v>226</v>
      </c>
      <c r="D80" s="58" t="s">
        <v>227</v>
      </c>
      <c r="E80" s="6" t="s">
        <v>60</v>
      </c>
      <c r="F80" s="13"/>
      <c r="G80" s="14"/>
      <c r="H80" s="13">
        <v>147</v>
      </c>
    </row>
    <row r="81" spans="1:8">
      <c r="A81" s="5">
        <v>80</v>
      </c>
      <c r="B81" s="7" t="s">
        <v>228</v>
      </c>
      <c r="C81" s="53" t="s">
        <v>229</v>
      </c>
      <c r="D81" s="58" t="s">
        <v>200</v>
      </c>
      <c r="E81" s="6" t="s">
        <v>60</v>
      </c>
      <c r="F81" s="13"/>
      <c r="G81" s="14"/>
      <c r="H81" s="13">
        <v>177</v>
      </c>
    </row>
    <row r="82" spans="1:8">
      <c r="A82" s="5">
        <v>81</v>
      </c>
      <c r="B82" s="7" t="s">
        <v>230</v>
      </c>
      <c r="C82" s="53" t="s">
        <v>231</v>
      </c>
      <c r="D82" s="58" t="s">
        <v>203</v>
      </c>
      <c r="E82" s="6" t="s">
        <v>60</v>
      </c>
      <c r="F82" s="13"/>
      <c r="G82" s="14"/>
      <c r="H82" s="13">
        <v>206</v>
      </c>
    </row>
    <row r="83" spans="1:8">
      <c r="A83" s="5">
        <v>82</v>
      </c>
      <c r="B83" s="7" t="s">
        <v>232</v>
      </c>
      <c r="C83" s="53" t="s">
        <v>233</v>
      </c>
      <c r="D83" s="58" t="s">
        <v>206</v>
      </c>
      <c r="E83" s="6" t="s">
        <v>60</v>
      </c>
      <c r="F83" s="13">
        <v>13.43</v>
      </c>
      <c r="G83" s="14"/>
      <c r="H83" s="13">
        <v>236</v>
      </c>
    </row>
    <row r="84" spans="1:8">
      <c r="A84" s="5">
        <v>83</v>
      </c>
      <c r="B84" s="7" t="s">
        <v>234</v>
      </c>
      <c r="C84" s="53" t="s">
        <v>235</v>
      </c>
      <c r="D84" s="58" t="s">
        <v>209</v>
      </c>
      <c r="E84" s="6" t="s">
        <v>60</v>
      </c>
      <c r="F84" s="13"/>
      <c r="G84" s="14"/>
      <c r="H84" s="13">
        <v>265</v>
      </c>
    </row>
    <row r="85" spans="1:8">
      <c r="A85" s="5">
        <v>84</v>
      </c>
      <c r="B85" s="7" t="s">
        <v>236</v>
      </c>
      <c r="C85" s="53" t="s">
        <v>237</v>
      </c>
      <c r="D85" s="58" t="s">
        <v>212</v>
      </c>
      <c r="E85" s="6" t="s">
        <v>60</v>
      </c>
      <c r="F85" s="13"/>
      <c r="G85" s="14"/>
      <c r="H85" s="13">
        <v>302</v>
      </c>
    </row>
    <row r="86" spans="1:8">
      <c r="A86" s="5">
        <v>85</v>
      </c>
      <c r="B86" s="7" t="s">
        <v>238</v>
      </c>
      <c r="C86" s="53" t="s">
        <v>239</v>
      </c>
      <c r="D86" s="58" t="s">
        <v>215</v>
      </c>
      <c r="E86" s="6" t="s">
        <v>60</v>
      </c>
      <c r="F86" s="13"/>
      <c r="G86" s="14"/>
      <c r="H86" s="13">
        <v>332</v>
      </c>
    </row>
    <row r="87" spans="1:8">
      <c r="A87" s="5">
        <v>86</v>
      </c>
      <c r="B87" s="7" t="s">
        <v>240</v>
      </c>
      <c r="C87" s="53" t="s">
        <v>241</v>
      </c>
      <c r="D87" s="58" t="s">
        <v>218</v>
      </c>
      <c r="E87" s="6" t="s">
        <v>60</v>
      </c>
      <c r="F87" s="13"/>
      <c r="G87" s="14"/>
      <c r="H87" s="13">
        <v>362</v>
      </c>
    </row>
    <row r="88" spans="1:8">
      <c r="A88" s="5">
        <v>87</v>
      </c>
      <c r="B88" s="7" t="s">
        <v>242</v>
      </c>
      <c r="C88" s="53" t="s">
        <v>243</v>
      </c>
      <c r="D88" s="58" t="s">
        <v>244</v>
      </c>
      <c r="E88" s="6" t="s">
        <v>60</v>
      </c>
      <c r="F88" s="13"/>
      <c r="G88" s="14"/>
      <c r="H88" s="13">
        <v>392</v>
      </c>
    </row>
    <row r="89" spans="1:8">
      <c r="A89" s="5">
        <v>88</v>
      </c>
      <c r="B89" s="7" t="s">
        <v>245</v>
      </c>
      <c r="C89" s="53" t="s">
        <v>246</v>
      </c>
      <c r="D89" s="58" t="s">
        <v>247</v>
      </c>
      <c r="E89" s="6" t="s">
        <v>60</v>
      </c>
      <c r="F89" s="13"/>
      <c r="G89" s="14"/>
      <c r="H89" s="13">
        <v>422</v>
      </c>
    </row>
    <row r="90" spans="1:8">
      <c r="A90" s="5">
        <v>89</v>
      </c>
      <c r="B90" s="7" t="s">
        <v>248</v>
      </c>
      <c r="C90" s="53" t="s">
        <v>249</v>
      </c>
      <c r="D90" s="58" t="s">
        <v>250</v>
      </c>
      <c r="E90" s="6" t="s">
        <v>60</v>
      </c>
      <c r="F90" s="13"/>
      <c r="G90" s="14"/>
      <c r="H90" s="13">
        <v>452</v>
      </c>
    </row>
    <row r="91" spans="1:8">
      <c r="A91" s="5">
        <v>90</v>
      </c>
      <c r="B91" s="7" t="s">
        <v>251</v>
      </c>
      <c r="C91" s="53" t="s">
        <v>252</v>
      </c>
      <c r="D91" s="58" t="s">
        <v>253</v>
      </c>
      <c r="E91" s="6" t="s">
        <v>60</v>
      </c>
      <c r="F91" s="13"/>
      <c r="G91" s="14"/>
      <c r="H91" s="13">
        <v>483</v>
      </c>
    </row>
    <row r="92" spans="1:8">
      <c r="A92" s="5">
        <v>98</v>
      </c>
      <c r="B92" s="8" t="s">
        <v>254</v>
      </c>
      <c r="C92" s="53" t="s">
        <v>255</v>
      </c>
      <c r="D92" s="58" t="s">
        <v>256</v>
      </c>
      <c r="E92" s="6" t="s">
        <v>60</v>
      </c>
      <c r="F92" s="13">
        <v>1.35</v>
      </c>
      <c r="G92" s="14">
        <f>(50*50*500)/1000^3</f>
        <v>1.25E-3</v>
      </c>
      <c r="H92" s="13">
        <v>25</v>
      </c>
    </row>
    <row r="93" spans="1:8">
      <c r="A93" s="5">
        <v>99</v>
      </c>
      <c r="B93" s="8" t="s">
        <v>257</v>
      </c>
      <c r="C93" s="53" t="s">
        <v>258</v>
      </c>
      <c r="D93" s="58" t="s">
        <v>259</v>
      </c>
      <c r="E93" s="6" t="s">
        <v>60</v>
      </c>
      <c r="F93" s="13">
        <v>1.35</v>
      </c>
      <c r="G93" s="14">
        <f>(50*50*500)/1000^3</f>
        <v>1.25E-3</v>
      </c>
      <c r="H93" s="13">
        <v>25</v>
      </c>
    </row>
    <row r="94" spans="1:8">
      <c r="A94" s="5">
        <v>100</v>
      </c>
      <c r="B94" s="8" t="s">
        <v>260</v>
      </c>
      <c r="C94" s="56" t="s">
        <v>261</v>
      </c>
      <c r="D94" s="56" t="s">
        <v>262</v>
      </c>
      <c r="E94" s="6" t="s">
        <v>60</v>
      </c>
      <c r="F94" s="13">
        <v>2.7</v>
      </c>
      <c r="G94" s="14">
        <f>(50*50*1000)/1000^3</f>
        <v>2.5000000000000001E-3</v>
      </c>
      <c r="H94" s="13">
        <v>51</v>
      </c>
    </row>
    <row r="95" spans="1:8">
      <c r="A95" s="5">
        <v>101</v>
      </c>
      <c r="B95" s="8" t="s">
        <v>263</v>
      </c>
      <c r="C95" s="53" t="s">
        <v>264</v>
      </c>
      <c r="D95" s="58" t="s">
        <v>265</v>
      </c>
      <c r="E95" s="6" t="s">
        <v>60</v>
      </c>
      <c r="F95" s="13">
        <v>2.7</v>
      </c>
      <c r="G95" s="14">
        <f>(50*50*1000)/1000^3</f>
        <v>2.5000000000000001E-3</v>
      </c>
      <c r="H95" s="13">
        <v>51</v>
      </c>
    </row>
    <row r="96" spans="1:8">
      <c r="A96" s="5">
        <v>102</v>
      </c>
      <c r="B96" s="8" t="s">
        <v>266</v>
      </c>
      <c r="C96" s="53" t="s">
        <v>267</v>
      </c>
      <c r="D96" s="58" t="s">
        <v>268</v>
      </c>
      <c r="E96" s="6" t="s">
        <v>60</v>
      </c>
      <c r="F96" s="13">
        <v>4.05</v>
      </c>
      <c r="G96" s="14">
        <f>(50*50*1500)/1000^3</f>
        <v>3.7499999999999999E-3</v>
      </c>
      <c r="H96" s="13">
        <v>76</v>
      </c>
    </row>
    <row r="97" spans="1:8">
      <c r="A97" s="5">
        <v>103</v>
      </c>
      <c r="B97" s="8" t="s">
        <v>269</v>
      </c>
      <c r="C97" s="53" t="s">
        <v>270</v>
      </c>
      <c r="D97" s="58" t="s">
        <v>271</v>
      </c>
      <c r="E97" s="6" t="s">
        <v>60</v>
      </c>
      <c r="F97" s="13">
        <v>4.05</v>
      </c>
      <c r="G97" s="14">
        <f>(50*50*1500)/1000^3</f>
        <v>3.7499999999999999E-3</v>
      </c>
      <c r="H97" s="13">
        <v>76</v>
      </c>
    </row>
    <row r="98" spans="1:8">
      <c r="A98" s="5">
        <v>104</v>
      </c>
      <c r="B98" s="8" t="s">
        <v>272</v>
      </c>
      <c r="C98" s="56" t="s">
        <v>273</v>
      </c>
      <c r="D98" s="59" t="s">
        <v>274</v>
      </c>
      <c r="E98" s="6" t="s">
        <v>60</v>
      </c>
      <c r="F98" s="13">
        <v>5.4</v>
      </c>
      <c r="G98" s="14">
        <f>(50*50*2000)/1000^3</f>
        <v>5.0000000000000001E-3</v>
      </c>
      <c r="H98" s="13">
        <v>102</v>
      </c>
    </row>
    <row r="99" spans="1:8">
      <c r="A99" s="5">
        <v>105</v>
      </c>
      <c r="B99" s="8" t="s">
        <v>275</v>
      </c>
      <c r="C99" s="53" t="s">
        <v>276</v>
      </c>
      <c r="D99" s="58" t="s">
        <v>277</v>
      </c>
      <c r="E99" s="6" t="s">
        <v>60</v>
      </c>
      <c r="F99" s="13">
        <v>5.4</v>
      </c>
      <c r="G99" s="14">
        <f>(50*50*2000)/1000^3</f>
        <v>5.0000000000000001E-3</v>
      </c>
      <c r="H99" s="13">
        <v>102</v>
      </c>
    </row>
    <row r="100" spans="1:8">
      <c r="A100" s="5">
        <v>106</v>
      </c>
      <c r="B100" s="11" t="s">
        <v>278</v>
      </c>
      <c r="C100" s="53" t="s">
        <v>279</v>
      </c>
      <c r="D100" s="58" t="s">
        <v>280</v>
      </c>
      <c r="E100" s="6" t="s">
        <v>60</v>
      </c>
      <c r="F100" s="13">
        <v>6.76</v>
      </c>
      <c r="G100" s="14">
        <f>(50*50*2500)/1000^3</f>
        <v>6.2500000000000003E-3</v>
      </c>
      <c r="H100" s="13">
        <v>127</v>
      </c>
    </row>
    <row r="101" spans="1:8">
      <c r="A101" s="5">
        <v>107</v>
      </c>
      <c r="B101" s="8" t="s">
        <v>281</v>
      </c>
      <c r="C101" s="53" t="s">
        <v>282</v>
      </c>
      <c r="D101" s="58" t="s">
        <v>280</v>
      </c>
      <c r="E101" s="6" t="s">
        <v>60</v>
      </c>
      <c r="F101" s="13">
        <v>6.76</v>
      </c>
      <c r="G101" s="14">
        <f>(50*50*2500)/1000^3</f>
        <v>6.2500000000000003E-3</v>
      </c>
      <c r="H101" s="13">
        <v>127</v>
      </c>
    </row>
    <row r="102" spans="1:8">
      <c r="A102" s="5">
        <v>108</v>
      </c>
      <c r="B102" s="8" t="s">
        <v>283</v>
      </c>
      <c r="C102" s="53" t="s">
        <v>284</v>
      </c>
      <c r="D102" s="58" t="s">
        <v>285</v>
      </c>
      <c r="E102" s="6" t="s">
        <v>60</v>
      </c>
      <c r="F102" s="13">
        <v>8.11</v>
      </c>
      <c r="G102" s="14">
        <f>(50*50*3000)/1000^3</f>
        <v>7.4999999999999997E-3</v>
      </c>
      <c r="H102" s="13">
        <v>154</v>
      </c>
    </row>
    <row r="103" spans="1:8">
      <c r="A103" s="5">
        <v>109</v>
      </c>
      <c r="B103" s="8" t="s">
        <v>286</v>
      </c>
      <c r="C103" s="53" t="s">
        <v>287</v>
      </c>
      <c r="D103" s="58" t="s">
        <v>288</v>
      </c>
      <c r="E103" s="6" t="s">
        <v>60</v>
      </c>
      <c r="F103" s="13">
        <v>8.11</v>
      </c>
      <c r="G103" s="14">
        <f>(50*50*3000)/1000^3</f>
        <v>7.4999999999999997E-3</v>
      </c>
      <c r="H103" s="13">
        <v>154</v>
      </c>
    </row>
    <row r="104" spans="1:8">
      <c r="A104" s="5">
        <v>110</v>
      </c>
      <c r="B104" s="8" t="s">
        <v>289</v>
      </c>
      <c r="C104" s="53" t="s">
        <v>290</v>
      </c>
      <c r="D104" s="58" t="s">
        <v>291</v>
      </c>
      <c r="E104" s="6" t="s">
        <v>60</v>
      </c>
      <c r="F104" s="13">
        <v>9.4600000000000009</v>
      </c>
      <c r="G104" s="14">
        <f>(50*50*3500)/1000^3</f>
        <v>8.7500000000000008E-3</v>
      </c>
      <c r="H104" s="13">
        <v>180</v>
      </c>
    </row>
    <row r="105" spans="1:8">
      <c r="A105" s="5">
        <v>111</v>
      </c>
      <c r="B105" s="8" t="s">
        <v>292</v>
      </c>
      <c r="C105" s="53" t="s">
        <v>293</v>
      </c>
      <c r="D105" s="58" t="s">
        <v>294</v>
      </c>
      <c r="E105" s="6" t="s">
        <v>60</v>
      </c>
      <c r="F105" s="13">
        <v>9.4600000000000009</v>
      </c>
      <c r="G105" s="14">
        <f>(50*50*3500)/1000^3</f>
        <v>8.7500000000000008E-3</v>
      </c>
      <c r="H105" s="13">
        <v>180</v>
      </c>
    </row>
    <row r="106" spans="1:8">
      <c r="A106" s="5">
        <v>112</v>
      </c>
      <c r="B106" s="8" t="s">
        <v>295</v>
      </c>
      <c r="C106" s="53" t="s">
        <v>296</v>
      </c>
      <c r="D106" s="58" t="s">
        <v>297</v>
      </c>
      <c r="E106" s="6" t="s">
        <v>60</v>
      </c>
      <c r="F106" s="13">
        <v>10.81</v>
      </c>
      <c r="G106" s="14">
        <f>(50*50*4000)/1000^3</f>
        <v>0.01</v>
      </c>
      <c r="H106" s="13">
        <v>205</v>
      </c>
    </row>
    <row r="107" spans="1:8">
      <c r="A107" s="5">
        <v>113</v>
      </c>
      <c r="B107" s="8" t="s">
        <v>298</v>
      </c>
      <c r="C107" s="53" t="s">
        <v>299</v>
      </c>
      <c r="D107" s="58" t="s">
        <v>300</v>
      </c>
      <c r="E107" s="6" t="s">
        <v>60</v>
      </c>
      <c r="F107" s="13">
        <v>10.81</v>
      </c>
      <c r="G107" s="14">
        <f>(50*50*4000)/1000^3</f>
        <v>0.01</v>
      </c>
      <c r="H107" s="13">
        <v>205</v>
      </c>
    </row>
    <row r="108" spans="1:8">
      <c r="A108" s="5">
        <v>114</v>
      </c>
      <c r="B108" s="8" t="s">
        <v>301</v>
      </c>
      <c r="C108" s="53" t="s">
        <v>302</v>
      </c>
      <c r="D108" s="58" t="s">
        <v>303</v>
      </c>
      <c r="E108" s="6" t="s">
        <v>60</v>
      </c>
      <c r="F108" s="13">
        <v>12.16</v>
      </c>
      <c r="G108" s="14">
        <f>(50*50*4500)/1000^3</f>
        <v>1.125E-2</v>
      </c>
      <c r="H108" s="13">
        <v>231</v>
      </c>
    </row>
    <row r="109" spans="1:8">
      <c r="A109" s="5">
        <v>115</v>
      </c>
      <c r="B109" s="8" t="s">
        <v>304</v>
      </c>
      <c r="C109" s="53" t="s">
        <v>305</v>
      </c>
      <c r="D109" s="58" t="s">
        <v>306</v>
      </c>
      <c r="E109" s="6" t="s">
        <v>60</v>
      </c>
      <c r="F109" s="13">
        <v>12.16</v>
      </c>
      <c r="G109" s="14">
        <f>(50*50*4500)/1000^3</f>
        <v>1.125E-2</v>
      </c>
      <c r="H109" s="13">
        <v>231</v>
      </c>
    </row>
    <row r="110" spans="1:8">
      <c r="A110" s="5">
        <v>116</v>
      </c>
      <c r="B110" s="8" t="s">
        <v>307</v>
      </c>
      <c r="C110" s="53" t="s">
        <v>308</v>
      </c>
      <c r="D110" s="58" t="s">
        <v>309</v>
      </c>
      <c r="E110" s="6" t="s">
        <v>60</v>
      </c>
      <c r="F110" s="13">
        <v>16.22</v>
      </c>
      <c r="G110" s="14">
        <f>(50*50*6000)/1000^3</f>
        <v>1.4999999999999999E-2</v>
      </c>
      <c r="H110" s="13">
        <v>308</v>
      </c>
    </row>
    <row r="111" spans="1:8">
      <c r="A111" s="5">
        <v>117</v>
      </c>
      <c r="B111" s="8" t="s">
        <v>310</v>
      </c>
      <c r="C111" s="53" t="s">
        <v>311</v>
      </c>
      <c r="D111" s="58" t="s">
        <v>312</v>
      </c>
      <c r="E111" s="6" t="s">
        <v>60</v>
      </c>
      <c r="F111" s="13">
        <v>16.22</v>
      </c>
      <c r="G111" s="14">
        <f>(50*50*6000)/1000^3</f>
        <v>1.4999999999999999E-2</v>
      </c>
      <c r="H111" s="13">
        <v>308</v>
      </c>
    </row>
    <row r="112" spans="1:8">
      <c r="A112" s="5">
        <v>118</v>
      </c>
      <c r="B112" s="8" t="s">
        <v>313</v>
      </c>
      <c r="C112" s="53" t="s">
        <v>314</v>
      </c>
      <c r="D112" s="58" t="s">
        <v>315</v>
      </c>
      <c r="E112" s="6" t="s">
        <v>60</v>
      </c>
      <c r="F112" s="13">
        <v>7.41</v>
      </c>
      <c r="G112" s="14">
        <f>(50*100*1800)/1000^3</f>
        <v>8.9999999999999993E-3</v>
      </c>
      <c r="H112" s="13">
        <v>0</v>
      </c>
    </row>
    <row r="113" spans="1:8" ht="25.5">
      <c r="A113" s="5">
        <v>119</v>
      </c>
      <c r="B113" s="8" t="s">
        <v>316</v>
      </c>
      <c r="C113" s="53" t="s">
        <v>317</v>
      </c>
      <c r="D113" s="58" t="s">
        <v>318</v>
      </c>
      <c r="E113" s="6" t="s">
        <v>60</v>
      </c>
      <c r="F113" s="13">
        <v>4.12</v>
      </c>
      <c r="G113" s="14">
        <f>(50*100*1000)/1000^3</f>
        <v>5.0000000000000001E-3</v>
      </c>
      <c r="H113" s="13">
        <v>77</v>
      </c>
    </row>
    <row r="114" spans="1:8">
      <c r="A114" s="5">
        <v>120</v>
      </c>
      <c r="B114" s="8" t="s">
        <v>319</v>
      </c>
      <c r="C114" s="53" t="s">
        <v>320</v>
      </c>
      <c r="D114" s="58" t="s">
        <v>265</v>
      </c>
      <c r="E114" s="6" t="s">
        <v>60</v>
      </c>
      <c r="F114" s="13">
        <v>4.12</v>
      </c>
      <c r="G114" s="14">
        <f>(50*100*1000)/1000^3</f>
        <v>5.0000000000000001E-3</v>
      </c>
      <c r="H114" s="13">
        <v>77</v>
      </c>
    </row>
    <row r="115" spans="1:8" ht="25.5">
      <c r="A115" s="5">
        <v>121</v>
      </c>
      <c r="B115" s="8" t="s">
        <v>321</v>
      </c>
      <c r="C115" s="53" t="s">
        <v>322</v>
      </c>
      <c r="D115" s="58" t="s">
        <v>323</v>
      </c>
      <c r="E115" s="6" t="s">
        <v>60</v>
      </c>
      <c r="F115" s="13">
        <v>6.17</v>
      </c>
      <c r="G115" s="14">
        <f>(50*100*1500)/1000^3</f>
        <v>7.4999999999999997E-3</v>
      </c>
      <c r="H115" s="13">
        <v>116</v>
      </c>
    </row>
    <row r="116" spans="1:8">
      <c r="A116" s="5">
        <v>122</v>
      </c>
      <c r="B116" s="8" t="s">
        <v>324</v>
      </c>
      <c r="C116" s="53" t="s">
        <v>325</v>
      </c>
      <c r="D116" s="58" t="s">
        <v>271</v>
      </c>
      <c r="E116" s="6" t="s">
        <v>60</v>
      </c>
      <c r="F116" s="13">
        <v>6.17</v>
      </c>
      <c r="G116" s="14">
        <f>(50*100*1500)/1000^3</f>
        <v>7.4999999999999997E-3</v>
      </c>
      <c r="H116" s="13">
        <v>116</v>
      </c>
    </row>
    <row r="117" spans="1:8">
      <c r="A117" s="5">
        <v>123</v>
      </c>
      <c r="B117" s="8" t="s">
        <v>326</v>
      </c>
      <c r="C117" s="53" t="s">
        <v>327</v>
      </c>
      <c r="D117" s="58" t="s">
        <v>285</v>
      </c>
      <c r="E117" s="6" t="s">
        <v>60</v>
      </c>
      <c r="F117" s="13">
        <v>12.35</v>
      </c>
      <c r="G117" s="14">
        <f>(50*100*3000)/1000^3</f>
        <v>1.4999999999999999E-2</v>
      </c>
      <c r="H117" s="13">
        <v>234</v>
      </c>
    </row>
    <row r="118" spans="1:8">
      <c r="A118" s="5">
        <v>124</v>
      </c>
      <c r="B118" s="8" t="s">
        <v>328</v>
      </c>
      <c r="C118" s="53" t="s">
        <v>329</v>
      </c>
      <c r="D118" s="58" t="s">
        <v>288</v>
      </c>
      <c r="E118" s="6" t="s">
        <v>60</v>
      </c>
      <c r="F118" s="13">
        <v>12.35</v>
      </c>
      <c r="G118" s="14">
        <f>(50*100*3000)/1000^3</f>
        <v>1.4999999999999999E-2</v>
      </c>
      <c r="H118" s="13">
        <v>234</v>
      </c>
    </row>
    <row r="119" spans="1:8">
      <c r="A119" s="5">
        <v>125</v>
      </c>
      <c r="B119" s="8" t="s">
        <v>330</v>
      </c>
      <c r="C119" s="53" t="s">
        <v>331</v>
      </c>
      <c r="D119" s="58" t="s">
        <v>306</v>
      </c>
      <c r="E119" s="6" t="s">
        <v>60</v>
      </c>
      <c r="F119" s="13">
        <v>18.52</v>
      </c>
      <c r="G119" s="14">
        <f>(50*100*4500)/1000^3</f>
        <v>2.2499999999999999E-2</v>
      </c>
      <c r="H119" s="13">
        <v>351</v>
      </c>
    </row>
    <row r="120" spans="1:8">
      <c r="A120" s="5">
        <v>126</v>
      </c>
      <c r="B120" s="8" t="s">
        <v>332</v>
      </c>
      <c r="C120" s="53" t="s">
        <v>333</v>
      </c>
      <c r="D120" s="58" t="s">
        <v>309</v>
      </c>
      <c r="E120" s="6" t="s">
        <v>60</v>
      </c>
      <c r="F120" s="13">
        <v>24.7</v>
      </c>
      <c r="G120" s="14">
        <f>(50*100*6000)/1000^3</f>
        <v>0.03</v>
      </c>
      <c r="H120" s="13">
        <v>468</v>
      </c>
    </row>
    <row r="121" spans="1:8">
      <c r="A121" s="5">
        <v>127</v>
      </c>
      <c r="B121" s="8" t="s">
        <v>334</v>
      </c>
      <c r="C121" s="53" t="s">
        <v>335</v>
      </c>
      <c r="D121" s="58" t="s">
        <v>312</v>
      </c>
      <c r="E121" s="6" t="s">
        <v>60</v>
      </c>
      <c r="F121" s="13">
        <v>24.7</v>
      </c>
      <c r="G121" s="14">
        <f>(50*100*6000)/1000^3</f>
        <v>0.03</v>
      </c>
      <c r="H121" s="13">
        <v>468</v>
      </c>
    </row>
    <row r="122" spans="1:8">
      <c r="A122" s="5">
        <v>128</v>
      </c>
      <c r="B122" s="8" t="s">
        <v>336</v>
      </c>
      <c r="C122" s="53" t="s">
        <v>337</v>
      </c>
      <c r="D122" s="58" t="s">
        <v>338</v>
      </c>
      <c r="E122" s="6" t="s">
        <v>36</v>
      </c>
      <c r="F122" s="13">
        <v>11</v>
      </c>
      <c r="G122" s="14">
        <f>(275*2000*50)/1000^3</f>
        <v>2.75E-2</v>
      </c>
      <c r="H122" s="13">
        <v>407</v>
      </c>
    </row>
    <row r="123" spans="1:8">
      <c r="A123" s="5">
        <v>129</v>
      </c>
      <c r="B123" s="8" t="s">
        <v>339</v>
      </c>
      <c r="C123" s="53" t="s">
        <v>340</v>
      </c>
      <c r="D123" s="58" t="s">
        <v>341</v>
      </c>
      <c r="E123" s="6" t="s">
        <v>36</v>
      </c>
      <c r="F123" s="13">
        <v>17.600000000000001</v>
      </c>
      <c r="G123" s="14">
        <f>(275*3000*50)/1000^3</f>
        <v>4.1250000000000002E-2</v>
      </c>
      <c r="H123" s="13">
        <v>448</v>
      </c>
    </row>
    <row r="124" spans="1:8">
      <c r="A124" s="5">
        <v>130</v>
      </c>
      <c r="B124" s="8" t="s">
        <v>342</v>
      </c>
      <c r="C124" s="53" t="s">
        <v>343</v>
      </c>
      <c r="D124" s="58" t="s">
        <v>344</v>
      </c>
      <c r="E124" s="6" t="s">
        <v>36</v>
      </c>
      <c r="F124" s="13">
        <v>20</v>
      </c>
      <c r="G124" s="14">
        <f>(275*4000*50)/1000^3</f>
        <v>5.5E-2</v>
      </c>
      <c r="H124" s="13">
        <v>595</v>
      </c>
    </row>
    <row r="125" spans="1:8">
      <c r="A125" s="5">
        <v>131</v>
      </c>
      <c r="B125" s="8" t="s">
        <v>345</v>
      </c>
      <c r="C125" s="53" t="s">
        <v>346</v>
      </c>
      <c r="D125" s="58" t="s">
        <v>347</v>
      </c>
      <c r="E125" s="6" t="s">
        <v>60</v>
      </c>
      <c r="F125" s="13">
        <v>52.35</v>
      </c>
      <c r="G125" s="14">
        <v>0</v>
      </c>
      <c r="H125" s="13">
        <v>793</v>
      </c>
    </row>
    <row r="126" spans="1:8">
      <c r="A126" s="5">
        <v>132</v>
      </c>
      <c r="B126" s="8" t="s">
        <v>348</v>
      </c>
      <c r="C126" s="53" t="s">
        <v>349</v>
      </c>
      <c r="D126" s="53" t="s">
        <v>349</v>
      </c>
      <c r="E126" s="6" t="s">
        <v>60</v>
      </c>
      <c r="F126" s="13">
        <v>35.700000000000003</v>
      </c>
      <c r="G126" s="14">
        <v>0</v>
      </c>
      <c r="H126" s="13">
        <v>393</v>
      </c>
    </row>
    <row r="127" spans="1:8">
      <c r="A127" s="5">
        <v>133</v>
      </c>
      <c r="B127" s="8" t="s">
        <v>350</v>
      </c>
      <c r="C127" s="53" t="s">
        <v>351</v>
      </c>
      <c r="D127" s="53" t="s">
        <v>351</v>
      </c>
      <c r="E127" s="6" t="s">
        <v>60</v>
      </c>
      <c r="F127" s="13">
        <v>40.799999999999997</v>
      </c>
      <c r="G127" s="14">
        <v>0</v>
      </c>
      <c r="H127" s="13">
        <v>412</v>
      </c>
    </row>
    <row r="128" spans="1:8">
      <c r="A128" s="5">
        <v>134</v>
      </c>
      <c r="B128" s="8" t="s">
        <v>352</v>
      </c>
      <c r="C128" s="53" t="s">
        <v>353</v>
      </c>
      <c r="D128" s="53" t="s">
        <v>353</v>
      </c>
      <c r="E128" s="6" t="s">
        <v>60</v>
      </c>
      <c r="F128" s="13">
        <v>51</v>
      </c>
      <c r="G128" s="14">
        <v>0</v>
      </c>
      <c r="H128" s="13">
        <v>443</v>
      </c>
    </row>
    <row r="129" spans="1:8">
      <c r="A129" s="5">
        <v>135</v>
      </c>
      <c r="B129" s="8" t="s">
        <v>354</v>
      </c>
      <c r="C129" s="53" t="s">
        <v>355</v>
      </c>
      <c r="D129" s="53" t="s">
        <v>355</v>
      </c>
      <c r="E129" s="6" t="s">
        <v>60</v>
      </c>
      <c r="F129" s="13">
        <v>61.5</v>
      </c>
      <c r="G129" s="14">
        <v>0</v>
      </c>
      <c r="H129" s="13">
        <v>515</v>
      </c>
    </row>
    <row r="130" spans="1:8">
      <c r="A130" s="5">
        <v>136</v>
      </c>
      <c r="B130" s="8" t="s">
        <v>356</v>
      </c>
      <c r="C130" s="53" t="s">
        <v>357</v>
      </c>
      <c r="D130" s="58" t="s">
        <v>358</v>
      </c>
      <c r="E130" s="6" t="s">
        <v>60</v>
      </c>
      <c r="F130" s="13">
        <v>64.5</v>
      </c>
      <c r="G130" s="14">
        <v>0</v>
      </c>
      <c r="H130" s="13">
        <v>538</v>
      </c>
    </row>
    <row r="131" spans="1:8">
      <c r="A131" s="5">
        <v>137</v>
      </c>
      <c r="B131" s="8" t="s">
        <v>359</v>
      </c>
      <c r="C131" s="53" t="s">
        <v>360</v>
      </c>
      <c r="D131" s="58" t="s">
        <v>361</v>
      </c>
      <c r="E131" s="6" t="s">
        <v>60</v>
      </c>
      <c r="F131" s="13">
        <v>64.5</v>
      </c>
      <c r="G131" s="14">
        <v>0</v>
      </c>
      <c r="H131" s="13">
        <v>538</v>
      </c>
    </row>
    <row r="132" spans="1:8">
      <c r="A132" s="5">
        <v>138</v>
      </c>
      <c r="B132" s="8" t="s">
        <v>362</v>
      </c>
      <c r="C132" s="53" t="s">
        <v>363</v>
      </c>
      <c r="D132" s="53" t="s">
        <v>363</v>
      </c>
      <c r="E132" s="7" t="s">
        <v>36</v>
      </c>
      <c r="F132" s="13"/>
      <c r="G132" s="14">
        <v>0</v>
      </c>
      <c r="H132" s="13">
        <v>109</v>
      </c>
    </row>
    <row r="133" spans="1:8">
      <c r="A133" s="5">
        <v>139</v>
      </c>
      <c r="B133" s="8" t="s">
        <v>364</v>
      </c>
      <c r="C133" s="53" t="s">
        <v>365</v>
      </c>
      <c r="D133" s="53" t="s">
        <v>365</v>
      </c>
      <c r="E133" s="7" t="s">
        <v>36</v>
      </c>
      <c r="F133" s="13"/>
      <c r="G133" s="14">
        <v>0</v>
      </c>
      <c r="H133" s="13">
        <v>313</v>
      </c>
    </row>
    <row r="134" spans="1:8">
      <c r="A134" s="5">
        <v>140</v>
      </c>
      <c r="B134" s="8" t="s">
        <v>366</v>
      </c>
      <c r="C134" s="53" t="s">
        <v>367</v>
      </c>
      <c r="D134" s="53" t="s">
        <v>368</v>
      </c>
      <c r="E134" s="7" t="s">
        <v>60</v>
      </c>
      <c r="F134" s="13"/>
      <c r="G134" s="14">
        <v>0</v>
      </c>
      <c r="H134" s="13">
        <v>78</v>
      </c>
    </row>
    <row r="135" spans="1:8">
      <c r="A135" s="5">
        <v>141</v>
      </c>
      <c r="B135" s="8" t="s">
        <v>369</v>
      </c>
      <c r="C135" s="53" t="s">
        <v>370</v>
      </c>
      <c r="D135" s="53" t="s">
        <v>371</v>
      </c>
      <c r="E135" s="7" t="s">
        <v>60</v>
      </c>
      <c r="F135" s="13"/>
      <c r="G135" s="14">
        <v>0</v>
      </c>
      <c r="H135" s="13">
        <v>236</v>
      </c>
    </row>
    <row r="136" spans="1:8">
      <c r="A136" s="5">
        <v>142</v>
      </c>
      <c r="B136" s="8" t="s">
        <v>372</v>
      </c>
      <c r="C136" s="53" t="s">
        <v>373</v>
      </c>
      <c r="D136" s="53" t="s">
        <v>374</v>
      </c>
      <c r="E136" s="7" t="s">
        <v>60</v>
      </c>
      <c r="F136" s="13">
        <v>11.5</v>
      </c>
      <c r="G136" s="14">
        <v>0</v>
      </c>
      <c r="H136" s="13">
        <v>403</v>
      </c>
    </row>
    <row r="137" spans="1:8">
      <c r="A137" s="5">
        <v>143</v>
      </c>
      <c r="B137" s="8" t="s">
        <v>375</v>
      </c>
      <c r="C137" s="53" t="s">
        <v>376</v>
      </c>
      <c r="D137" s="53" t="s">
        <v>376</v>
      </c>
      <c r="E137" s="7"/>
      <c r="F137" s="13">
        <v>12.5</v>
      </c>
      <c r="G137" s="14">
        <v>0</v>
      </c>
      <c r="H137" s="13">
        <v>398</v>
      </c>
    </row>
    <row r="138" spans="1:8">
      <c r="A138" s="5">
        <v>144</v>
      </c>
      <c r="B138" s="8" t="s">
        <v>377</v>
      </c>
      <c r="C138" s="53" t="s">
        <v>378</v>
      </c>
      <c r="D138" s="53" t="s">
        <v>378</v>
      </c>
      <c r="E138" s="7" t="s">
        <v>60</v>
      </c>
      <c r="F138" s="13"/>
      <c r="G138" s="14">
        <v>0</v>
      </c>
      <c r="H138" s="13">
        <v>235</v>
      </c>
    </row>
    <row r="139" spans="1:8" ht="24">
      <c r="A139" s="5">
        <v>145</v>
      </c>
      <c r="B139" s="8" t="s">
        <v>379</v>
      </c>
      <c r="C139" s="53" t="s">
        <v>380</v>
      </c>
      <c r="D139" s="53" t="s">
        <v>380</v>
      </c>
      <c r="E139" s="7" t="s">
        <v>60</v>
      </c>
      <c r="F139" s="13">
        <v>73.48</v>
      </c>
      <c r="G139" s="14">
        <f>(230*230*3600)/1000^3</f>
        <v>0.19044</v>
      </c>
      <c r="H139" s="13">
        <v>6087</v>
      </c>
    </row>
    <row r="140" spans="1:8">
      <c r="A140" s="5">
        <v>146</v>
      </c>
      <c r="B140" s="8" t="s">
        <v>381</v>
      </c>
      <c r="C140" s="53" t="s">
        <v>382</v>
      </c>
      <c r="D140" s="53" t="s">
        <v>382</v>
      </c>
      <c r="E140" s="7" t="s">
        <v>11</v>
      </c>
      <c r="F140" s="13">
        <v>168</v>
      </c>
      <c r="G140" s="14">
        <v>0</v>
      </c>
      <c r="H140" s="13">
        <v>2589</v>
      </c>
    </row>
    <row r="141" spans="1:8" ht="24">
      <c r="A141" s="5">
        <v>147</v>
      </c>
      <c r="B141" s="8" t="s">
        <v>383</v>
      </c>
      <c r="C141" s="53" t="s">
        <v>384</v>
      </c>
      <c r="D141" s="53" t="s">
        <v>384</v>
      </c>
      <c r="E141" s="7" t="s">
        <v>11</v>
      </c>
      <c r="F141" s="13">
        <v>82</v>
      </c>
      <c r="G141" s="14">
        <v>0</v>
      </c>
      <c r="H141" s="13">
        <v>4575</v>
      </c>
    </row>
    <row r="142" spans="1:8" ht="30">
      <c r="A142" s="5">
        <v>148</v>
      </c>
      <c r="B142" s="8" t="s">
        <v>385</v>
      </c>
      <c r="C142" s="53" t="s">
        <v>386</v>
      </c>
      <c r="D142" s="60" t="s">
        <v>387</v>
      </c>
      <c r="E142" s="12" t="s">
        <v>60</v>
      </c>
      <c r="F142" s="13">
        <v>2.06</v>
      </c>
      <c r="G142" s="14">
        <f>((49/2)^2*3.14*1000)/1000^3</f>
        <v>1.8847849999999999E-3</v>
      </c>
      <c r="H142" s="13">
        <v>39</v>
      </c>
    </row>
    <row r="143" spans="1:8" ht="30">
      <c r="A143" s="5">
        <v>149</v>
      </c>
      <c r="B143" s="8" t="s">
        <v>388</v>
      </c>
      <c r="C143" s="53" t="s">
        <v>389</v>
      </c>
      <c r="D143" s="60" t="s">
        <v>390</v>
      </c>
      <c r="E143" s="12" t="s">
        <v>60</v>
      </c>
      <c r="F143" s="13">
        <v>2.06</v>
      </c>
      <c r="G143" s="14">
        <f>((49/2)^2*3.14*1000)/1000^3</f>
        <v>1.8847849999999999E-3</v>
      </c>
      <c r="H143" s="13">
        <v>39</v>
      </c>
    </row>
    <row r="144" spans="1:8" ht="30">
      <c r="A144" s="5">
        <v>150</v>
      </c>
      <c r="B144" s="8" t="s">
        <v>391</v>
      </c>
      <c r="C144" s="53" t="s">
        <v>392</v>
      </c>
      <c r="D144" s="60" t="s">
        <v>393</v>
      </c>
      <c r="E144" s="12" t="s">
        <v>60</v>
      </c>
      <c r="F144" s="13">
        <v>3.08</v>
      </c>
      <c r="G144" s="14">
        <f>((49/2)^2*3.14*1500)/1000^3</f>
        <v>2.8271774999999999E-3</v>
      </c>
      <c r="H144" s="13">
        <v>59</v>
      </c>
    </row>
    <row r="145" spans="1:8" ht="30">
      <c r="A145" s="5">
        <v>151</v>
      </c>
      <c r="B145" s="8" t="s">
        <v>394</v>
      </c>
      <c r="C145" s="53" t="s">
        <v>395</v>
      </c>
      <c r="D145" s="60" t="s">
        <v>396</v>
      </c>
      <c r="E145" s="12" t="s">
        <v>60</v>
      </c>
      <c r="F145" s="13">
        <v>3.08</v>
      </c>
      <c r="G145" s="14">
        <f>((49/2)^2*3.14*1500)/1000^3</f>
        <v>2.8271774999999999E-3</v>
      </c>
      <c r="H145" s="13">
        <v>59</v>
      </c>
    </row>
    <row r="146" spans="1:8" ht="30">
      <c r="A146" s="5">
        <v>152</v>
      </c>
      <c r="B146" s="8" t="s">
        <v>397</v>
      </c>
      <c r="C146" s="53" t="s">
        <v>398</v>
      </c>
      <c r="D146" s="60" t="s">
        <v>399</v>
      </c>
      <c r="E146" s="12" t="s">
        <v>60</v>
      </c>
      <c r="F146" s="13">
        <v>4.1100000000000003</v>
      </c>
      <c r="G146" s="14">
        <f>((49/2)^2*3.14*2000)/1000^3</f>
        <v>3.7695699999999999E-3</v>
      </c>
      <c r="H146" s="13">
        <v>79</v>
      </c>
    </row>
    <row r="147" spans="1:8" ht="30">
      <c r="A147" s="5">
        <v>153</v>
      </c>
      <c r="B147" s="8" t="s">
        <v>400</v>
      </c>
      <c r="C147" s="53" t="s">
        <v>401</v>
      </c>
      <c r="D147" s="60" t="s">
        <v>402</v>
      </c>
      <c r="E147" s="12" t="s">
        <v>60</v>
      </c>
      <c r="F147" s="13">
        <v>4.1100000000000003</v>
      </c>
      <c r="G147" s="14">
        <f>((49/2)^2*3.14*2000)/1000^3</f>
        <v>3.7695699999999999E-3</v>
      </c>
      <c r="H147" s="13">
        <v>79</v>
      </c>
    </row>
    <row r="148" spans="1:8" ht="30">
      <c r="A148" s="5">
        <v>154</v>
      </c>
      <c r="B148" s="8" t="s">
        <v>403</v>
      </c>
      <c r="C148" s="53" t="s">
        <v>404</v>
      </c>
      <c r="D148" s="60" t="s">
        <v>405</v>
      </c>
      <c r="E148" s="12" t="s">
        <v>60</v>
      </c>
      <c r="F148" s="13">
        <v>5.14</v>
      </c>
      <c r="G148" s="14">
        <f>((49/2)^2*3.14*2500)/1000^3</f>
        <v>4.7119624999999998E-3</v>
      </c>
      <c r="H148" s="13">
        <v>99</v>
      </c>
    </row>
    <row r="149" spans="1:8" ht="30">
      <c r="A149" s="5">
        <v>155</v>
      </c>
      <c r="B149" s="8" t="s">
        <v>406</v>
      </c>
      <c r="C149" s="53" t="s">
        <v>407</v>
      </c>
      <c r="D149" s="60" t="s">
        <v>408</v>
      </c>
      <c r="E149" s="12" t="s">
        <v>60</v>
      </c>
      <c r="F149" s="13">
        <v>5.14</v>
      </c>
      <c r="G149" s="14">
        <f>((49/2)^2*3.14*2500)/1000^3</f>
        <v>4.7119624999999998E-3</v>
      </c>
      <c r="H149" s="13">
        <v>99</v>
      </c>
    </row>
    <row r="150" spans="1:8" ht="30">
      <c r="A150" s="5">
        <v>156</v>
      </c>
      <c r="B150" s="8" t="s">
        <v>409</v>
      </c>
      <c r="C150" s="53" t="s">
        <v>410</v>
      </c>
      <c r="D150" s="60" t="s">
        <v>411</v>
      </c>
      <c r="E150" s="12" t="s">
        <v>60</v>
      </c>
      <c r="F150" s="13">
        <v>6.16</v>
      </c>
      <c r="G150" s="14">
        <f>((49/2)^2*3.14*3000)/1000^3</f>
        <v>5.6543549999999998E-3</v>
      </c>
      <c r="H150" s="13">
        <v>119</v>
      </c>
    </row>
    <row r="151" spans="1:8" ht="30">
      <c r="A151" s="5">
        <v>157</v>
      </c>
      <c r="B151" s="8" t="s">
        <v>412</v>
      </c>
      <c r="C151" s="53" t="s">
        <v>413</v>
      </c>
      <c r="D151" s="60" t="s">
        <v>414</v>
      </c>
      <c r="E151" s="12" t="s">
        <v>60</v>
      </c>
      <c r="F151" s="13">
        <v>6.16</v>
      </c>
      <c r="G151" s="14">
        <f>((49/2)^2*3.14*3000)/1000^3</f>
        <v>5.6543549999999998E-3</v>
      </c>
      <c r="H151" s="13">
        <v>119</v>
      </c>
    </row>
    <row r="152" spans="1:8" ht="30">
      <c r="A152" s="5">
        <v>158</v>
      </c>
      <c r="B152" s="8" t="s">
        <v>415</v>
      </c>
      <c r="C152" s="53" t="s">
        <v>416</v>
      </c>
      <c r="D152" s="60" t="s">
        <v>417</v>
      </c>
      <c r="E152" s="12" t="s">
        <v>60</v>
      </c>
      <c r="F152" s="13">
        <v>8.2200000000000006</v>
      </c>
      <c r="G152" s="14">
        <f>((49/2)^2*3.14*4000)/1000^3</f>
        <v>7.5391399999999997E-3</v>
      </c>
      <c r="H152" s="13">
        <v>159</v>
      </c>
    </row>
    <row r="153" spans="1:8" ht="30">
      <c r="A153" s="5">
        <v>159</v>
      </c>
      <c r="B153" s="11" t="s">
        <v>418</v>
      </c>
      <c r="C153" s="53" t="s">
        <v>419</v>
      </c>
      <c r="D153" s="60" t="s">
        <v>420</v>
      </c>
      <c r="E153" s="12" t="s">
        <v>60</v>
      </c>
      <c r="F153" s="13">
        <v>8.2200000000000006</v>
      </c>
      <c r="G153" s="14">
        <f>((49/2)^2*3.14*4000)/1000^3</f>
        <v>7.5391399999999997E-3</v>
      </c>
      <c r="H153" s="13">
        <v>159</v>
      </c>
    </row>
    <row r="154" spans="1:8" ht="30">
      <c r="A154" s="5">
        <v>161</v>
      </c>
      <c r="B154" s="8" t="s">
        <v>421</v>
      </c>
      <c r="C154" s="53" t="s">
        <v>422</v>
      </c>
      <c r="D154" s="60" t="s">
        <v>423</v>
      </c>
      <c r="E154" s="12" t="s">
        <v>60</v>
      </c>
      <c r="F154" s="13">
        <v>12.33</v>
      </c>
      <c r="G154" s="14">
        <f>((49/2)^2*3.14*8000)/1000^3</f>
        <v>1.5078279999999999E-2</v>
      </c>
      <c r="H154" s="13">
        <v>239</v>
      </c>
    </row>
    <row r="155" spans="1:8" ht="30">
      <c r="A155" s="5">
        <v>162</v>
      </c>
      <c r="B155" s="8" t="s">
        <v>424</v>
      </c>
      <c r="C155" s="53" t="s">
        <v>425</v>
      </c>
      <c r="D155" s="60" t="s">
        <v>426</v>
      </c>
      <c r="E155" s="12" t="s">
        <v>60</v>
      </c>
      <c r="F155" s="13">
        <v>16</v>
      </c>
      <c r="G155" s="14">
        <f>((49/2)^2*3.14*6000)/1000^3</f>
        <v>1.130871E-2</v>
      </c>
      <c r="H155" s="13">
        <v>239</v>
      </c>
    </row>
    <row r="156" spans="1:8">
      <c r="A156" s="5">
        <v>163</v>
      </c>
      <c r="B156" s="8" t="s">
        <v>427</v>
      </c>
      <c r="C156" s="53" t="s">
        <v>428</v>
      </c>
      <c r="D156" s="53" t="s">
        <v>428</v>
      </c>
      <c r="E156" s="7" t="s">
        <v>36</v>
      </c>
      <c r="F156" s="13">
        <v>0.83</v>
      </c>
      <c r="G156" s="14">
        <v>0</v>
      </c>
      <c r="H156" s="13">
        <v>48</v>
      </c>
    </row>
    <row r="157" spans="1:8">
      <c r="A157" s="5">
        <v>164</v>
      </c>
      <c r="B157" s="8" t="s">
        <v>429</v>
      </c>
      <c r="C157" s="53" t="s">
        <v>430</v>
      </c>
      <c r="D157" s="53" t="s">
        <v>430</v>
      </c>
      <c r="E157" s="7" t="s">
        <v>36</v>
      </c>
      <c r="F157" s="13">
        <v>0.8</v>
      </c>
      <c r="G157" s="14">
        <v>0</v>
      </c>
      <c r="H157" s="13">
        <v>52</v>
      </c>
    </row>
    <row r="158" spans="1:8">
      <c r="A158" s="5">
        <v>165</v>
      </c>
      <c r="B158" s="8" t="s">
        <v>431</v>
      </c>
      <c r="C158" s="53" t="s">
        <v>432</v>
      </c>
      <c r="D158" s="60" t="s">
        <v>433</v>
      </c>
      <c r="E158" s="12" t="s">
        <v>60</v>
      </c>
      <c r="F158" s="13">
        <v>15.5</v>
      </c>
      <c r="G158" s="14">
        <f>(120*64*1500)/1000^3</f>
        <v>1.1520000000000001E-2</v>
      </c>
      <c r="H158" s="13">
        <v>90</v>
      </c>
    </row>
    <row r="159" spans="1:8">
      <c r="A159" s="5">
        <v>166</v>
      </c>
      <c r="B159" s="8" t="s">
        <v>434</v>
      </c>
      <c r="C159" s="53" t="s">
        <v>435</v>
      </c>
      <c r="D159" s="60" t="s">
        <v>436</v>
      </c>
      <c r="E159" s="12" t="s">
        <v>60</v>
      </c>
      <c r="F159" s="13">
        <v>31</v>
      </c>
      <c r="G159" s="14">
        <f>(120*64*3000)/1000^3</f>
        <v>2.3040000000000001E-2</v>
      </c>
      <c r="H159" s="13">
        <v>182</v>
      </c>
    </row>
    <row r="160" spans="1:8">
      <c r="A160" s="5">
        <v>167</v>
      </c>
      <c r="B160" s="8" t="s">
        <v>437</v>
      </c>
      <c r="C160" s="53" t="s">
        <v>438</v>
      </c>
      <c r="D160" s="60" t="s">
        <v>439</v>
      </c>
      <c r="E160" s="12" t="s">
        <v>60</v>
      </c>
      <c r="F160" s="13">
        <v>46.5</v>
      </c>
      <c r="G160" s="14">
        <f>(120*64*4500)/1000^3</f>
        <v>3.456E-2</v>
      </c>
      <c r="H160" s="13">
        <v>273</v>
      </c>
    </row>
    <row r="161" spans="1:8">
      <c r="A161" s="5">
        <v>168</v>
      </c>
      <c r="B161" s="8" t="s">
        <v>440</v>
      </c>
      <c r="C161" s="53" t="s">
        <v>441</v>
      </c>
      <c r="D161" s="60" t="s">
        <v>442</v>
      </c>
      <c r="E161" s="12" t="s">
        <v>60</v>
      </c>
      <c r="F161" s="13">
        <v>62</v>
      </c>
      <c r="G161" s="14">
        <f>(120*64*6000)/1000^3</f>
        <v>4.6080000000000003E-2</v>
      </c>
      <c r="H161" s="13">
        <v>364</v>
      </c>
    </row>
    <row r="162" spans="1:8">
      <c r="A162" s="5">
        <v>169</v>
      </c>
      <c r="B162" s="8" t="s">
        <v>443</v>
      </c>
      <c r="C162" s="53" t="s">
        <v>444</v>
      </c>
      <c r="D162" s="60" t="s">
        <v>433</v>
      </c>
      <c r="E162" s="12" t="s">
        <v>60</v>
      </c>
      <c r="F162" s="13"/>
      <c r="G162" s="14">
        <f>(200*100*1500)/1000^3</f>
        <v>0.03</v>
      </c>
      <c r="H162" s="13">
        <v>182</v>
      </c>
    </row>
    <row r="163" spans="1:8">
      <c r="A163" s="5">
        <v>170</v>
      </c>
      <c r="B163" s="8" t="s">
        <v>445</v>
      </c>
      <c r="C163" s="53" t="s">
        <v>446</v>
      </c>
      <c r="D163" s="60" t="s">
        <v>436</v>
      </c>
      <c r="E163" s="12" t="s">
        <v>60</v>
      </c>
      <c r="F163" s="13">
        <v>63.9</v>
      </c>
      <c r="G163" s="14">
        <f>(200*100*3000)/1000^3</f>
        <v>0.06</v>
      </c>
      <c r="H163" s="13">
        <v>372</v>
      </c>
    </row>
    <row r="164" spans="1:8">
      <c r="A164" s="5">
        <v>171</v>
      </c>
      <c r="B164" s="8" t="s">
        <v>447</v>
      </c>
      <c r="C164" s="53" t="s">
        <v>448</v>
      </c>
      <c r="D164" s="60" t="s">
        <v>439</v>
      </c>
      <c r="E164" s="12" t="s">
        <v>60</v>
      </c>
      <c r="F164" s="13">
        <v>95.85</v>
      </c>
      <c r="G164" s="14">
        <f>(200*100*4500)/1000^3</f>
        <v>0.09</v>
      </c>
      <c r="H164" s="13">
        <v>558</v>
      </c>
    </row>
    <row r="165" spans="1:8">
      <c r="A165" s="5">
        <v>172</v>
      </c>
      <c r="B165" s="8" t="s">
        <v>449</v>
      </c>
      <c r="C165" s="53" t="s">
        <v>450</v>
      </c>
      <c r="D165" s="60" t="s">
        <v>442</v>
      </c>
      <c r="E165" s="12" t="s">
        <v>60</v>
      </c>
      <c r="F165" s="13">
        <v>127.8</v>
      </c>
      <c r="G165" s="14">
        <f>(200*100*6000)/1000^3</f>
        <v>0.12</v>
      </c>
      <c r="H165" s="13">
        <v>744</v>
      </c>
    </row>
    <row r="166" spans="1:8">
      <c r="A166" s="5">
        <v>173</v>
      </c>
      <c r="B166" s="8" t="s">
        <v>451</v>
      </c>
      <c r="C166" s="53" t="s">
        <v>452</v>
      </c>
      <c r="D166" s="60" t="s">
        <v>453</v>
      </c>
      <c r="E166" s="12" t="s">
        <v>60</v>
      </c>
      <c r="F166" s="13"/>
      <c r="G166" s="14">
        <f>(200*100*9000)/1000^3</f>
        <v>0.18</v>
      </c>
      <c r="H166" s="13">
        <v>0</v>
      </c>
    </row>
  </sheetData>
  <printOptions horizontalCentered="1"/>
  <pageMargins left="0.1" right="0.1" top="0.2" bottom="0.2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5"/>
  <sheetViews>
    <sheetView zoomScaleNormal="100" workbookViewId="0">
      <selection activeCell="C12" sqref="C12"/>
    </sheetView>
  </sheetViews>
  <sheetFormatPr defaultRowHeight="15"/>
  <cols>
    <col min="1" max="1" width="5.85546875" customWidth="1"/>
    <col min="2" max="2" width="40.7109375" style="17" customWidth="1"/>
    <col min="3" max="3" width="15.7109375" style="17" customWidth="1"/>
    <col min="4" max="5" width="10.7109375" customWidth="1"/>
    <col min="6" max="7" width="40.7109375" customWidth="1"/>
  </cols>
  <sheetData>
    <row r="1" spans="1:7" ht="35.1" customHeight="1">
      <c r="C1" s="68" t="s">
        <v>454</v>
      </c>
      <c r="D1" s="68"/>
      <c r="E1" s="68"/>
      <c r="F1" s="68"/>
      <c r="G1" s="68"/>
    </row>
    <row r="2" spans="1:7" s="34" customFormat="1" ht="20.100000000000001" customHeight="1">
      <c r="A2" s="32" t="s">
        <v>455</v>
      </c>
      <c r="B2" s="33"/>
      <c r="C2" s="31" t="s">
        <v>456</v>
      </c>
      <c r="D2" s="31"/>
      <c r="E2" s="30"/>
      <c r="F2" s="30"/>
    </row>
    <row r="3" spans="1:7" ht="9.9499999999999993" customHeight="1">
      <c r="A3" s="22"/>
      <c r="B3" s="23"/>
      <c r="C3" s="23"/>
      <c r="D3" s="29"/>
      <c r="E3" s="29"/>
      <c r="F3" s="29"/>
    </row>
    <row r="4" spans="1:7" s="34" customFormat="1" ht="24.95" customHeight="1">
      <c r="A4" s="61" t="s">
        <v>1</v>
      </c>
      <c r="B4" s="61" t="s">
        <v>457</v>
      </c>
      <c r="C4" s="62" t="s">
        <v>458</v>
      </c>
      <c r="D4" s="61" t="s">
        <v>459</v>
      </c>
      <c r="E4" s="61"/>
      <c r="F4" s="61"/>
      <c r="G4" s="61"/>
    </row>
    <row r="5" spans="1:7" s="34" customFormat="1" ht="24.95" customHeight="1">
      <c r="A5" s="61"/>
      <c r="B5" s="61"/>
      <c r="C5" s="63"/>
      <c r="D5" s="38" t="s">
        <v>460</v>
      </c>
      <c r="E5" s="38" t="s">
        <v>461</v>
      </c>
      <c r="F5" s="69" t="s">
        <v>462</v>
      </c>
      <c r="G5" s="70"/>
    </row>
    <row r="6" spans="1:7" s="16" customFormat="1" ht="99.95" customHeight="1">
      <c r="A6" s="66">
        <v>1</v>
      </c>
      <c r="B6" s="65" t="s">
        <v>463</v>
      </c>
      <c r="C6" s="35" t="s">
        <v>464</v>
      </c>
      <c r="D6" s="45"/>
      <c r="E6" s="45"/>
      <c r="F6" s="37" t="s">
        <v>465</v>
      </c>
      <c r="G6" s="37" t="s">
        <v>466</v>
      </c>
    </row>
    <row r="7" spans="1:7" s="16" customFormat="1" ht="99.95" customHeight="1">
      <c r="A7" s="67"/>
      <c r="B7" s="65"/>
      <c r="C7" s="36" t="s">
        <v>467</v>
      </c>
      <c r="D7" s="45"/>
      <c r="E7" s="45"/>
      <c r="F7" s="37" t="s">
        <v>465</v>
      </c>
      <c r="G7" s="37" t="s">
        <v>466</v>
      </c>
    </row>
    <row r="8" spans="1:7" s="16" customFormat="1" ht="99.95" customHeight="1">
      <c r="A8" s="48"/>
      <c r="B8" s="47" t="s">
        <v>468</v>
      </c>
      <c r="C8" s="36"/>
      <c r="D8" s="45"/>
      <c r="E8" s="45"/>
      <c r="F8" s="37"/>
      <c r="G8" s="37"/>
    </row>
    <row r="9" spans="1:7" s="16" customFormat="1" ht="24.95" customHeight="1">
      <c r="A9" s="39" t="s">
        <v>469</v>
      </c>
      <c r="B9" s="47"/>
      <c r="C9" s="36"/>
      <c r="D9" s="45"/>
      <c r="E9" s="45"/>
      <c r="F9" s="37"/>
      <c r="G9" s="37"/>
    </row>
    <row r="10" spans="1:7" s="16" customFormat="1" ht="24.95" customHeight="1">
      <c r="A10" s="26">
        <v>9</v>
      </c>
      <c r="B10" s="27" t="s">
        <v>35</v>
      </c>
      <c r="C10" s="27"/>
      <c r="D10" s="45"/>
      <c r="E10" s="45"/>
      <c r="F10" s="64"/>
      <c r="G10" s="64"/>
    </row>
    <row r="11" spans="1:7" s="16" customFormat="1" ht="24.95" customHeight="1">
      <c r="A11" s="26">
        <v>10</v>
      </c>
      <c r="B11" s="27" t="s">
        <v>39</v>
      </c>
      <c r="C11" s="27"/>
      <c r="D11" s="45"/>
      <c r="E11" s="45"/>
      <c r="F11" s="64"/>
      <c r="G11" s="64"/>
    </row>
    <row r="12" spans="1:7" s="16" customFormat="1" ht="24.95" customHeight="1">
      <c r="A12" s="24">
        <v>11</v>
      </c>
      <c r="B12" s="47" t="s">
        <v>42</v>
      </c>
      <c r="C12" s="47"/>
      <c r="D12" s="45"/>
      <c r="E12" s="45"/>
      <c r="F12" s="64"/>
      <c r="G12" s="64"/>
    </row>
    <row r="13" spans="1:7" s="16" customFormat="1" ht="24.95" customHeight="1">
      <c r="A13" s="24">
        <v>12</v>
      </c>
      <c r="B13" s="47" t="s">
        <v>45</v>
      </c>
      <c r="C13" s="47"/>
      <c r="D13" s="45"/>
      <c r="E13" s="45"/>
      <c r="F13" s="64"/>
      <c r="G13" s="64"/>
    </row>
    <row r="14" spans="1:7" s="16" customFormat="1" ht="24.95" customHeight="1">
      <c r="A14" s="24">
        <v>13</v>
      </c>
      <c r="B14" s="47" t="s">
        <v>42</v>
      </c>
      <c r="C14" s="47"/>
      <c r="D14" s="45"/>
      <c r="E14" s="45"/>
      <c r="F14" s="64"/>
      <c r="G14" s="64"/>
    </row>
    <row r="15" spans="1:7" s="16" customFormat="1" ht="24.95" customHeight="1">
      <c r="A15" s="24">
        <v>14</v>
      </c>
      <c r="B15" s="47" t="s">
        <v>50</v>
      </c>
      <c r="C15" s="47"/>
      <c r="D15" s="45"/>
      <c r="E15" s="45"/>
      <c r="F15" s="64"/>
      <c r="G15" s="64"/>
    </row>
    <row r="16" spans="1:7" s="16" customFormat="1" ht="24.95" customHeight="1">
      <c r="A16" s="26">
        <v>15</v>
      </c>
      <c r="B16" s="27" t="s">
        <v>53</v>
      </c>
      <c r="C16" s="27"/>
      <c r="D16" s="45"/>
      <c r="E16" s="45"/>
      <c r="F16" s="64"/>
      <c r="G16" s="64"/>
    </row>
    <row r="17" spans="1:7" s="16" customFormat="1" ht="24.95" customHeight="1">
      <c r="A17" s="26">
        <v>16</v>
      </c>
      <c r="B17" s="27" t="s">
        <v>56</v>
      </c>
      <c r="C17" s="27"/>
      <c r="D17" s="45"/>
      <c r="E17" s="45"/>
      <c r="F17" s="64"/>
      <c r="G17" s="64"/>
    </row>
    <row r="18" spans="1:7" s="16" customFormat="1" ht="24.95" customHeight="1">
      <c r="A18" s="45">
        <v>17</v>
      </c>
      <c r="B18" s="47" t="s">
        <v>59</v>
      </c>
      <c r="C18" s="47"/>
      <c r="D18" s="45"/>
      <c r="E18" s="45"/>
      <c r="F18" s="64"/>
      <c r="G18" s="64"/>
    </row>
    <row r="19" spans="1:7" s="16" customFormat="1" ht="24.95" customHeight="1">
      <c r="A19" s="45">
        <v>18</v>
      </c>
      <c r="B19" s="47" t="s">
        <v>63</v>
      </c>
      <c r="C19" s="47"/>
      <c r="D19" s="45"/>
      <c r="E19" s="45"/>
      <c r="F19" s="64"/>
      <c r="G19" s="64"/>
    </row>
    <row r="20" spans="1:7" s="16" customFormat="1" ht="24.95" customHeight="1">
      <c r="A20" s="45">
        <v>19</v>
      </c>
      <c r="B20" s="47" t="s">
        <v>66</v>
      </c>
      <c r="C20" s="47"/>
      <c r="D20" s="45"/>
      <c r="E20" s="45"/>
      <c r="F20" s="64"/>
      <c r="G20" s="64"/>
    </row>
    <row r="21" spans="1:7" s="16" customFormat="1" ht="24.95" customHeight="1">
      <c r="A21" s="45">
        <v>20</v>
      </c>
      <c r="B21" s="47" t="s">
        <v>69</v>
      </c>
      <c r="C21" s="47"/>
      <c r="D21" s="45"/>
      <c r="E21" s="45"/>
      <c r="F21" s="64"/>
      <c r="G21" s="64"/>
    </row>
    <row r="22" spans="1:7" s="16" customFormat="1" ht="24.95" customHeight="1">
      <c r="A22" s="45">
        <v>21</v>
      </c>
      <c r="B22" s="47" t="s">
        <v>72</v>
      </c>
      <c r="C22" s="47"/>
      <c r="D22" s="45"/>
      <c r="E22" s="45"/>
      <c r="F22" s="64"/>
      <c r="G22" s="64"/>
    </row>
    <row r="23" spans="1:7" s="16" customFormat="1" ht="24.95" customHeight="1">
      <c r="A23" s="45">
        <v>22</v>
      </c>
      <c r="B23" s="47" t="s">
        <v>75</v>
      </c>
      <c r="C23" s="47"/>
      <c r="D23" s="45"/>
      <c r="E23" s="45"/>
      <c r="F23" s="64"/>
      <c r="G23" s="64"/>
    </row>
    <row r="24" spans="1:7" s="16" customFormat="1" ht="24.95" customHeight="1">
      <c r="A24" s="45">
        <v>23</v>
      </c>
      <c r="B24" s="47" t="s">
        <v>78</v>
      </c>
      <c r="C24" s="47"/>
      <c r="D24" s="45"/>
      <c r="E24" s="45"/>
      <c r="F24" s="64"/>
      <c r="G24" s="64"/>
    </row>
    <row r="25" spans="1:7" s="16" customFormat="1" ht="24.95" customHeight="1">
      <c r="A25" s="26">
        <v>24</v>
      </c>
      <c r="B25" s="27" t="s">
        <v>81</v>
      </c>
      <c r="C25" s="27"/>
      <c r="D25" s="45"/>
      <c r="E25" s="45"/>
      <c r="F25" s="64"/>
      <c r="G25" s="64"/>
    </row>
    <row r="26" spans="1:7" s="16" customFormat="1" ht="24.95" customHeight="1">
      <c r="A26" s="26">
        <v>25</v>
      </c>
      <c r="B26" s="27" t="s">
        <v>84</v>
      </c>
      <c r="C26" s="27"/>
      <c r="D26" s="45"/>
      <c r="E26" s="45"/>
      <c r="F26" s="64"/>
      <c r="G26" s="64"/>
    </row>
    <row r="27" spans="1:7" s="16" customFormat="1" ht="24.95" customHeight="1">
      <c r="A27" s="26">
        <v>26</v>
      </c>
      <c r="B27" s="27" t="s">
        <v>87</v>
      </c>
      <c r="C27" s="27"/>
      <c r="D27" s="45"/>
      <c r="E27" s="45"/>
      <c r="F27" s="64"/>
      <c r="G27" s="64"/>
    </row>
    <row r="28" spans="1:7" s="16" customFormat="1" ht="24.95" customHeight="1">
      <c r="A28" s="26">
        <v>27</v>
      </c>
      <c r="B28" s="27" t="s">
        <v>90</v>
      </c>
      <c r="C28" s="27"/>
      <c r="D28" s="45"/>
      <c r="E28" s="45"/>
      <c r="F28" s="64"/>
      <c r="G28" s="64"/>
    </row>
    <row r="29" spans="1:7" s="16" customFormat="1" ht="24.95" customHeight="1">
      <c r="A29" s="26">
        <v>28</v>
      </c>
      <c r="B29" s="27" t="s">
        <v>93</v>
      </c>
      <c r="C29" s="27"/>
      <c r="D29" s="45"/>
      <c r="E29" s="45"/>
      <c r="F29" s="64"/>
      <c r="G29" s="64"/>
    </row>
    <row r="30" spans="1:7" s="16" customFormat="1" ht="24.95" customHeight="1">
      <c r="A30" s="45">
        <v>29</v>
      </c>
      <c r="B30" s="47" t="s">
        <v>96</v>
      </c>
      <c r="C30" s="47"/>
      <c r="D30" s="45"/>
      <c r="E30" s="45"/>
      <c r="F30" s="64"/>
      <c r="G30" s="64"/>
    </row>
    <row r="31" spans="1:7" s="16" customFormat="1" ht="24.95" customHeight="1">
      <c r="A31" s="45">
        <v>30</v>
      </c>
      <c r="B31" s="47" t="s">
        <v>99</v>
      </c>
      <c r="C31" s="47"/>
      <c r="D31" s="45"/>
      <c r="E31" s="45"/>
      <c r="F31" s="64"/>
      <c r="G31" s="64"/>
    </row>
    <row r="32" spans="1:7" s="16" customFormat="1" ht="24.95" customHeight="1">
      <c r="A32" s="45">
        <v>31</v>
      </c>
      <c r="B32" s="47" t="s">
        <v>102</v>
      </c>
      <c r="C32" s="47"/>
      <c r="D32" s="45"/>
      <c r="E32" s="45"/>
      <c r="F32" s="64"/>
      <c r="G32" s="64"/>
    </row>
    <row r="33" spans="1:7" s="16" customFormat="1" ht="24.95" customHeight="1">
      <c r="A33" s="45">
        <v>32</v>
      </c>
      <c r="B33" s="47" t="s">
        <v>99</v>
      </c>
      <c r="C33" s="47"/>
      <c r="D33" s="45"/>
      <c r="E33" s="45"/>
      <c r="F33" s="64"/>
      <c r="G33" s="64"/>
    </row>
    <row r="34" spans="1:7" s="16" customFormat="1" ht="24.95" customHeight="1">
      <c r="A34" s="45">
        <v>33</v>
      </c>
      <c r="B34" s="47" t="s">
        <v>107</v>
      </c>
      <c r="C34" s="47"/>
      <c r="D34" s="45"/>
      <c r="E34" s="45"/>
      <c r="F34" s="64"/>
      <c r="G34" s="64"/>
    </row>
    <row r="35" spans="1:7" s="16" customFormat="1" ht="24.95" customHeight="1">
      <c r="A35" s="45">
        <v>34</v>
      </c>
      <c r="B35" s="47" t="s">
        <v>110</v>
      </c>
      <c r="C35" s="47"/>
      <c r="D35" s="45"/>
      <c r="E35" s="45"/>
      <c r="F35" s="64"/>
      <c r="G35" s="64"/>
    </row>
    <row r="36" spans="1:7" s="16" customFormat="1" ht="24.95" customHeight="1">
      <c r="A36" s="26">
        <v>35</v>
      </c>
      <c r="B36" s="27" t="s">
        <v>113</v>
      </c>
      <c r="C36" s="27"/>
      <c r="D36" s="45"/>
      <c r="E36" s="45"/>
      <c r="F36" s="64"/>
      <c r="G36" s="64"/>
    </row>
    <row r="37" spans="1:7" s="16" customFormat="1" ht="24.95" customHeight="1">
      <c r="A37" s="45">
        <v>36</v>
      </c>
      <c r="B37" s="47" t="s">
        <v>116</v>
      </c>
      <c r="C37" s="47"/>
      <c r="D37" s="45"/>
      <c r="E37" s="45"/>
      <c r="F37" s="64"/>
      <c r="G37" s="64"/>
    </row>
    <row r="38" spans="1:7" s="16" customFormat="1" ht="24.95" customHeight="1">
      <c r="A38" s="45">
        <v>37</v>
      </c>
      <c r="B38" s="47" t="s">
        <v>119</v>
      </c>
      <c r="C38" s="47"/>
      <c r="D38" s="45"/>
      <c r="E38" s="45"/>
      <c r="F38" s="64"/>
      <c r="G38" s="64"/>
    </row>
    <row r="39" spans="1:7" s="16" customFormat="1" ht="24.95" customHeight="1">
      <c r="A39" s="45">
        <v>38</v>
      </c>
      <c r="B39" s="47" t="s">
        <v>122</v>
      </c>
      <c r="C39" s="47"/>
      <c r="D39" s="45"/>
      <c r="E39" s="45"/>
      <c r="F39" s="64"/>
      <c r="G39" s="64"/>
    </row>
    <row r="40" spans="1:7" s="16" customFormat="1" ht="24.95" customHeight="1">
      <c r="A40" s="26">
        <v>39</v>
      </c>
      <c r="B40" s="28" t="s">
        <v>124</v>
      </c>
      <c r="C40" s="28"/>
      <c r="D40" s="45"/>
      <c r="E40" s="45"/>
      <c r="F40" s="64"/>
      <c r="G40" s="64"/>
    </row>
    <row r="41" spans="1:7" s="16" customFormat="1" ht="24.95" customHeight="1">
      <c r="A41" s="26">
        <v>40</v>
      </c>
      <c r="B41" s="28" t="s">
        <v>126</v>
      </c>
      <c r="C41" s="28"/>
      <c r="D41" s="45"/>
      <c r="E41" s="45"/>
      <c r="F41" s="64"/>
      <c r="G41" s="64"/>
    </row>
    <row r="42" spans="1:7" s="16" customFormat="1" ht="24.95" customHeight="1">
      <c r="A42" s="45">
        <v>41</v>
      </c>
      <c r="B42" s="18" t="s">
        <v>128</v>
      </c>
      <c r="C42" s="18"/>
      <c r="D42" s="45"/>
      <c r="E42" s="45"/>
      <c r="F42" s="64"/>
      <c r="G42" s="64"/>
    </row>
    <row r="43" spans="1:7" s="16" customFormat="1" ht="24.95" customHeight="1">
      <c r="A43" s="45">
        <v>42</v>
      </c>
      <c r="B43" s="18" t="s">
        <v>130</v>
      </c>
      <c r="C43" s="18"/>
      <c r="D43" s="45"/>
      <c r="E43" s="45"/>
      <c r="F43" s="64"/>
      <c r="G43" s="64"/>
    </row>
    <row r="44" spans="1:7" s="16" customFormat="1" ht="24.95" customHeight="1">
      <c r="A44" s="26">
        <v>43</v>
      </c>
      <c r="B44" s="28" t="s">
        <v>132</v>
      </c>
      <c r="C44" s="28"/>
      <c r="D44" s="45"/>
      <c r="E44" s="45"/>
      <c r="F44" s="64"/>
      <c r="G44" s="64"/>
    </row>
    <row r="45" spans="1:7" s="16" customFormat="1" ht="24.95" customHeight="1">
      <c r="A45" s="26">
        <v>44</v>
      </c>
      <c r="B45" s="28" t="s">
        <v>134</v>
      </c>
      <c r="C45" s="28"/>
      <c r="D45" s="45"/>
      <c r="E45" s="45"/>
      <c r="F45" s="64"/>
      <c r="G45" s="64"/>
    </row>
    <row r="46" spans="1:7" s="16" customFormat="1" ht="24.95" customHeight="1">
      <c r="A46" s="26">
        <v>45</v>
      </c>
      <c r="B46" s="28" t="s">
        <v>136</v>
      </c>
      <c r="C46" s="28"/>
      <c r="D46" s="45"/>
      <c r="E46" s="45"/>
      <c r="F46" s="64"/>
      <c r="G46" s="64"/>
    </row>
    <row r="47" spans="1:7" s="16" customFormat="1" ht="24.95" customHeight="1">
      <c r="A47" s="26">
        <v>46</v>
      </c>
      <c r="B47" s="28" t="s">
        <v>138</v>
      </c>
      <c r="C47" s="28"/>
      <c r="D47" s="45"/>
      <c r="E47" s="45"/>
      <c r="F47" s="64"/>
      <c r="G47" s="64"/>
    </row>
    <row r="48" spans="1:7" s="16" customFormat="1" ht="24.95" customHeight="1">
      <c r="A48" s="26">
        <v>47</v>
      </c>
      <c r="B48" s="28" t="s">
        <v>140</v>
      </c>
      <c r="C48" s="28"/>
      <c r="D48" s="45"/>
      <c r="E48" s="45"/>
      <c r="F48" s="64"/>
      <c r="G48" s="64"/>
    </row>
    <row r="49" spans="1:7" s="16" customFormat="1" ht="24.95" customHeight="1">
      <c r="A49" s="45">
        <v>48</v>
      </c>
      <c r="B49" s="25" t="s">
        <v>143</v>
      </c>
      <c r="C49" s="25"/>
      <c r="D49" s="45"/>
      <c r="E49" s="45"/>
      <c r="F49" s="64"/>
      <c r="G49" s="64"/>
    </row>
    <row r="50" spans="1:7" s="16" customFormat="1" ht="24.95" customHeight="1">
      <c r="A50" s="45">
        <v>49</v>
      </c>
      <c r="B50" s="25" t="s">
        <v>146</v>
      </c>
      <c r="C50" s="25"/>
      <c r="D50" s="45"/>
      <c r="E50" s="45"/>
      <c r="F50" s="64"/>
      <c r="G50" s="64"/>
    </row>
    <row r="51" spans="1:7" s="16" customFormat="1" ht="24.95" customHeight="1">
      <c r="A51" s="26">
        <v>50</v>
      </c>
      <c r="B51" s="28" t="s">
        <v>148</v>
      </c>
      <c r="C51" s="28"/>
      <c r="D51" s="45"/>
      <c r="E51" s="45"/>
      <c r="F51" s="64"/>
      <c r="G51" s="64"/>
    </row>
    <row r="52" spans="1:7" s="16" customFormat="1" ht="24.95" customHeight="1">
      <c r="A52" s="26">
        <v>51</v>
      </c>
      <c r="B52" s="28" t="s">
        <v>150</v>
      </c>
      <c r="C52" s="28"/>
      <c r="D52" s="45"/>
      <c r="E52" s="45"/>
      <c r="F52" s="64"/>
      <c r="G52" s="64"/>
    </row>
    <row r="53" spans="1:7" s="16" customFormat="1" ht="24.95" customHeight="1">
      <c r="A53" s="26">
        <v>52</v>
      </c>
      <c r="B53" s="28" t="s">
        <v>152</v>
      </c>
      <c r="C53" s="28"/>
      <c r="D53" s="45"/>
      <c r="E53" s="45"/>
      <c r="F53" s="64"/>
      <c r="G53" s="64"/>
    </row>
    <row r="54" spans="1:7" s="16" customFormat="1" ht="24.95" customHeight="1">
      <c r="A54" s="26">
        <v>53</v>
      </c>
      <c r="B54" s="28" t="s">
        <v>154</v>
      </c>
      <c r="C54" s="28"/>
      <c r="D54" s="45"/>
      <c r="E54" s="45"/>
      <c r="F54" s="64"/>
      <c r="G54" s="64"/>
    </row>
    <row r="55" spans="1:7" s="16" customFormat="1" ht="24.95" customHeight="1">
      <c r="A55" s="45">
        <v>54</v>
      </c>
      <c r="B55" s="47" t="s">
        <v>157</v>
      </c>
      <c r="C55" s="47"/>
      <c r="D55" s="45"/>
      <c r="E55" s="45"/>
      <c r="F55" s="64"/>
      <c r="G55" s="64"/>
    </row>
    <row r="56" spans="1:7" s="16" customFormat="1" ht="24.95" customHeight="1">
      <c r="A56" s="45">
        <v>55</v>
      </c>
      <c r="B56" s="47" t="s">
        <v>160</v>
      </c>
      <c r="C56" s="47"/>
      <c r="D56" s="45"/>
      <c r="E56" s="45"/>
      <c r="F56" s="64"/>
      <c r="G56" s="64"/>
    </row>
    <row r="57" spans="1:7" s="16" customFormat="1" ht="24.95" customHeight="1">
      <c r="A57" s="45">
        <v>56</v>
      </c>
      <c r="B57" s="47" t="s">
        <v>157</v>
      </c>
      <c r="C57" s="47"/>
      <c r="D57" s="45"/>
      <c r="E57" s="45"/>
      <c r="F57" s="64"/>
      <c r="G57" s="64"/>
    </row>
    <row r="58" spans="1:7" s="16" customFormat="1" ht="24.95" customHeight="1">
      <c r="A58" s="45">
        <v>57</v>
      </c>
      <c r="B58" s="47" t="s">
        <v>160</v>
      </c>
      <c r="C58" s="47"/>
      <c r="D58" s="45"/>
      <c r="E58" s="45"/>
      <c r="F58" s="64"/>
      <c r="G58" s="64"/>
    </row>
    <row r="59" spans="1:7" s="16" customFormat="1" ht="24.95" customHeight="1">
      <c r="A59" s="26">
        <v>58</v>
      </c>
      <c r="B59" s="27" t="s">
        <v>167</v>
      </c>
      <c r="C59" s="27"/>
      <c r="D59" s="45"/>
      <c r="E59" s="45"/>
      <c r="F59" s="64"/>
      <c r="G59" s="64"/>
    </row>
    <row r="60" spans="1:7" s="16" customFormat="1" ht="24.95" customHeight="1">
      <c r="A60" s="26">
        <v>59</v>
      </c>
      <c r="B60" s="27" t="s">
        <v>170</v>
      </c>
      <c r="C60" s="27"/>
      <c r="D60" s="45"/>
      <c r="E60" s="45"/>
      <c r="F60" s="64"/>
      <c r="G60" s="64"/>
    </row>
    <row r="61" spans="1:7" s="16" customFormat="1" ht="24.95" customHeight="1">
      <c r="A61" s="45">
        <v>60</v>
      </c>
      <c r="B61" s="47" t="s">
        <v>173</v>
      </c>
      <c r="C61" s="47"/>
      <c r="D61" s="45"/>
      <c r="E61" s="45"/>
      <c r="F61" s="64"/>
      <c r="G61" s="64"/>
    </row>
    <row r="62" spans="1:7" s="16" customFormat="1" ht="24.95" customHeight="1">
      <c r="A62" s="45">
        <v>61</v>
      </c>
      <c r="B62" s="47" t="s">
        <v>176</v>
      </c>
      <c r="C62" s="47"/>
      <c r="D62" s="45"/>
      <c r="E62" s="45"/>
      <c r="F62" s="64"/>
      <c r="G62" s="64"/>
    </row>
    <row r="63" spans="1:7" s="16" customFormat="1" ht="24.95" customHeight="1">
      <c r="A63" s="45">
        <v>62</v>
      </c>
      <c r="B63" s="47" t="s">
        <v>179</v>
      </c>
      <c r="C63" s="47"/>
      <c r="D63" s="45"/>
      <c r="E63" s="45"/>
      <c r="F63" s="64"/>
      <c r="G63" s="64"/>
    </row>
    <row r="64" spans="1:7" s="16" customFormat="1" ht="24.95" customHeight="1">
      <c r="A64" s="45">
        <v>63</v>
      </c>
      <c r="B64" s="47" t="s">
        <v>182</v>
      </c>
      <c r="C64" s="47"/>
      <c r="D64" s="45"/>
      <c r="E64" s="45"/>
      <c r="F64" s="64"/>
      <c r="G64" s="64"/>
    </row>
    <row r="65" spans="1:7" s="16" customFormat="1" ht="24.95" customHeight="1">
      <c r="A65" s="45">
        <v>64</v>
      </c>
      <c r="B65" s="47" t="s">
        <v>185</v>
      </c>
      <c r="C65" s="47"/>
      <c r="D65" s="45"/>
      <c r="E65" s="45"/>
      <c r="F65" s="64"/>
      <c r="G65" s="64"/>
    </row>
    <row r="66" spans="1:7" s="16" customFormat="1" ht="24.95" customHeight="1">
      <c r="A66" s="45">
        <v>65</v>
      </c>
      <c r="B66" s="47" t="s">
        <v>188</v>
      </c>
      <c r="C66" s="47"/>
      <c r="D66" s="45"/>
      <c r="E66" s="45"/>
      <c r="F66" s="64"/>
      <c r="G66" s="64"/>
    </row>
    <row r="67" spans="1:7" s="16" customFormat="1" ht="24.95" customHeight="1">
      <c r="A67" s="45">
        <v>66</v>
      </c>
      <c r="B67" s="47" t="s">
        <v>191</v>
      </c>
      <c r="C67" s="47"/>
      <c r="D67" s="45"/>
      <c r="E67" s="45"/>
      <c r="F67" s="64"/>
      <c r="G67" s="64"/>
    </row>
    <row r="68" spans="1:7" s="16" customFormat="1" ht="24.95" customHeight="1">
      <c r="A68" s="45">
        <v>67</v>
      </c>
      <c r="B68" s="47" t="s">
        <v>194</v>
      </c>
      <c r="C68" s="47"/>
      <c r="D68" s="45"/>
      <c r="E68" s="45"/>
      <c r="F68" s="64"/>
      <c r="G68" s="64"/>
    </row>
    <row r="69" spans="1:7" s="16" customFormat="1" ht="24.95" customHeight="1">
      <c r="A69" s="45">
        <v>68</v>
      </c>
      <c r="B69" s="47" t="s">
        <v>197</v>
      </c>
      <c r="C69" s="47"/>
      <c r="D69" s="45"/>
      <c r="E69" s="45"/>
      <c r="F69" s="64"/>
      <c r="G69" s="64"/>
    </row>
    <row r="70" spans="1:7" s="16" customFormat="1" ht="24.95" customHeight="1">
      <c r="A70" s="26">
        <v>69</v>
      </c>
      <c r="B70" s="27" t="s">
        <v>200</v>
      </c>
      <c r="C70" s="27"/>
      <c r="D70" s="45"/>
      <c r="E70" s="45"/>
      <c r="F70" s="64"/>
      <c r="G70" s="64"/>
    </row>
    <row r="71" spans="1:7" s="16" customFormat="1" ht="24.95" customHeight="1">
      <c r="A71" s="26">
        <v>70</v>
      </c>
      <c r="B71" s="27" t="s">
        <v>203</v>
      </c>
      <c r="C71" s="27"/>
      <c r="D71" s="45"/>
      <c r="E71" s="45"/>
      <c r="F71" s="64"/>
      <c r="G71" s="64"/>
    </row>
    <row r="72" spans="1:7" s="16" customFormat="1" ht="24.95" customHeight="1">
      <c r="A72" s="26">
        <v>71</v>
      </c>
      <c r="B72" s="27" t="s">
        <v>206</v>
      </c>
      <c r="C72" s="27"/>
      <c r="D72" s="45"/>
      <c r="E72" s="45"/>
      <c r="F72" s="64"/>
      <c r="G72" s="64"/>
    </row>
    <row r="73" spans="1:7" s="16" customFormat="1" ht="24.95" customHeight="1">
      <c r="A73" s="26">
        <v>72</v>
      </c>
      <c r="B73" s="27" t="s">
        <v>209</v>
      </c>
      <c r="C73" s="27"/>
      <c r="D73" s="45"/>
      <c r="E73" s="45"/>
      <c r="F73" s="64"/>
      <c r="G73" s="64"/>
    </row>
    <row r="74" spans="1:7" s="16" customFormat="1" ht="24.95" customHeight="1">
      <c r="A74" s="26">
        <v>73</v>
      </c>
      <c r="B74" s="27" t="s">
        <v>212</v>
      </c>
      <c r="C74" s="27"/>
      <c r="D74" s="45"/>
      <c r="E74" s="45"/>
      <c r="F74" s="64"/>
      <c r="G74" s="64"/>
    </row>
    <row r="75" spans="1:7" s="16" customFormat="1" ht="24.95" customHeight="1">
      <c r="A75" s="26">
        <v>74</v>
      </c>
      <c r="B75" s="27" t="s">
        <v>215</v>
      </c>
      <c r="C75" s="27"/>
      <c r="D75" s="45"/>
      <c r="E75" s="45"/>
      <c r="F75" s="64"/>
      <c r="G75" s="64"/>
    </row>
    <row r="76" spans="1:7" s="16" customFormat="1" ht="24.95" customHeight="1">
      <c r="A76" s="26">
        <v>75</v>
      </c>
      <c r="B76" s="27" t="s">
        <v>218</v>
      </c>
      <c r="C76" s="27"/>
      <c r="D76" s="45"/>
      <c r="E76" s="45"/>
      <c r="F76" s="64"/>
      <c r="G76" s="64"/>
    </row>
    <row r="77" spans="1:7" s="16" customFormat="1" ht="24.95" customHeight="1">
      <c r="A77" s="26">
        <v>76</v>
      </c>
      <c r="B77" s="27" t="s">
        <v>221</v>
      </c>
      <c r="C77" s="27"/>
      <c r="D77" s="45"/>
      <c r="E77" s="45"/>
      <c r="F77" s="64"/>
      <c r="G77" s="64"/>
    </row>
    <row r="78" spans="1:7" s="16" customFormat="1" ht="24.95" customHeight="1">
      <c r="A78" s="26">
        <v>77</v>
      </c>
      <c r="B78" s="27" t="s">
        <v>224</v>
      </c>
      <c r="C78" s="27"/>
      <c r="D78" s="45"/>
      <c r="E78" s="45"/>
      <c r="F78" s="64"/>
      <c r="G78" s="64"/>
    </row>
    <row r="79" spans="1:7" s="16" customFormat="1" ht="24.95" customHeight="1">
      <c r="A79" s="26">
        <v>78</v>
      </c>
      <c r="B79" s="27" t="s">
        <v>227</v>
      </c>
      <c r="C79" s="27"/>
      <c r="D79" s="45"/>
      <c r="E79" s="45"/>
      <c r="F79" s="64"/>
      <c r="G79" s="64"/>
    </row>
    <row r="80" spans="1:7" s="16" customFormat="1" ht="24.95" customHeight="1">
      <c r="A80" s="26">
        <v>79</v>
      </c>
      <c r="B80" s="27" t="s">
        <v>200</v>
      </c>
      <c r="C80" s="27"/>
      <c r="D80" s="45"/>
      <c r="E80" s="45"/>
      <c r="F80" s="64"/>
      <c r="G80" s="64"/>
    </row>
    <row r="81" spans="1:7" s="16" customFormat="1" ht="24.95" customHeight="1">
      <c r="A81" s="26">
        <v>80</v>
      </c>
      <c r="B81" s="27" t="s">
        <v>203</v>
      </c>
      <c r="C81" s="27"/>
      <c r="D81" s="45"/>
      <c r="E81" s="45"/>
      <c r="F81" s="64"/>
      <c r="G81" s="64"/>
    </row>
    <row r="82" spans="1:7" s="16" customFormat="1" ht="24.95" customHeight="1">
      <c r="A82" s="26">
        <v>81</v>
      </c>
      <c r="B82" s="27" t="s">
        <v>206</v>
      </c>
      <c r="C82" s="27"/>
      <c r="D82" s="45"/>
      <c r="E82" s="45"/>
      <c r="F82" s="64"/>
      <c r="G82" s="64"/>
    </row>
    <row r="83" spans="1:7" s="16" customFormat="1" ht="24.95" customHeight="1">
      <c r="A83" s="26">
        <v>82</v>
      </c>
      <c r="B83" s="27" t="s">
        <v>209</v>
      </c>
      <c r="C83" s="27"/>
      <c r="D83" s="45"/>
      <c r="E83" s="45"/>
      <c r="F83" s="64"/>
      <c r="G83" s="64"/>
    </row>
    <row r="84" spans="1:7" s="16" customFormat="1" ht="24.95" customHeight="1">
      <c r="A84" s="26">
        <v>83</v>
      </c>
      <c r="B84" s="27" t="s">
        <v>212</v>
      </c>
      <c r="C84" s="27"/>
      <c r="D84" s="45"/>
      <c r="E84" s="45"/>
      <c r="F84" s="64"/>
      <c r="G84" s="64"/>
    </row>
    <row r="85" spans="1:7" s="16" customFormat="1" ht="24.95" customHeight="1">
      <c r="A85" s="26">
        <v>84</v>
      </c>
      <c r="B85" s="27" t="s">
        <v>215</v>
      </c>
      <c r="C85" s="27"/>
      <c r="D85" s="45"/>
      <c r="E85" s="45"/>
      <c r="F85" s="64"/>
      <c r="G85" s="64"/>
    </row>
    <row r="86" spans="1:7" s="16" customFormat="1" ht="24.95" customHeight="1">
      <c r="A86" s="26">
        <v>85</v>
      </c>
      <c r="B86" s="27" t="s">
        <v>218</v>
      </c>
      <c r="C86" s="27"/>
      <c r="D86" s="45"/>
      <c r="E86" s="45"/>
      <c r="F86" s="64"/>
      <c r="G86" s="64"/>
    </row>
    <row r="87" spans="1:7" s="16" customFormat="1" ht="24.95" customHeight="1">
      <c r="A87" s="26">
        <v>86</v>
      </c>
      <c r="B87" s="27" t="s">
        <v>244</v>
      </c>
      <c r="C87" s="27"/>
      <c r="D87" s="45"/>
      <c r="E87" s="45"/>
      <c r="F87" s="64"/>
      <c r="G87" s="64"/>
    </row>
    <row r="88" spans="1:7" s="16" customFormat="1" ht="24.95" customHeight="1">
      <c r="A88" s="26">
        <v>87</v>
      </c>
      <c r="B88" s="27" t="s">
        <v>247</v>
      </c>
      <c r="C88" s="27"/>
      <c r="D88" s="45"/>
      <c r="E88" s="45"/>
      <c r="F88" s="64"/>
      <c r="G88" s="64"/>
    </row>
    <row r="89" spans="1:7" s="16" customFormat="1" ht="24.95" customHeight="1">
      <c r="A89" s="26">
        <v>88</v>
      </c>
      <c r="B89" s="27" t="s">
        <v>250</v>
      </c>
      <c r="C89" s="27"/>
      <c r="D89" s="45"/>
      <c r="E89" s="45"/>
      <c r="F89" s="64"/>
      <c r="G89" s="64"/>
    </row>
    <row r="90" spans="1:7" s="16" customFormat="1" ht="24.95" customHeight="1">
      <c r="A90" s="26">
        <v>89</v>
      </c>
      <c r="B90" s="27" t="s">
        <v>253</v>
      </c>
      <c r="C90" s="27"/>
      <c r="D90" s="45"/>
      <c r="E90" s="45"/>
      <c r="F90" s="64"/>
      <c r="G90" s="64"/>
    </row>
    <row r="91" spans="1:7" s="16" customFormat="1" ht="24.95" customHeight="1">
      <c r="A91" s="45">
        <v>90</v>
      </c>
      <c r="B91" s="47" t="s">
        <v>256</v>
      </c>
      <c r="C91" s="47"/>
      <c r="D91" s="45"/>
      <c r="E91" s="45"/>
      <c r="F91" s="64"/>
      <c r="G91" s="64"/>
    </row>
    <row r="92" spans="1:7" s="16" customFormat="1" ht="24.95" customHeight="1">
      <c r="A92" s="45">
        <v>91</v>
      </c>
      <c r="B92" s="47" t="s">
        <v>259</v>
      </c>
      <c r="C92" s="47"/>
      <c r="D92" s="45"/>
      <c r="E92" s="45"/>
      <c r="F92" s="64"/>
      <c r="G92" s="64"/>
    </row>
    <row r="93" spans="1:7" s="16" customFormat="1" ht="24.95" customHeight="1">
      <c r="A93" s="45">
        <v>92</v>
      </c>
      <c r="B93" s="19" t="s">
        <v>262</v>
      </c>
      <c r="C93" s="19"/>
      <c r="D93" s="45"/>
      <c r="E93" s="45"/>
      <c r="F93" s="64"/>
      <c r="G93" s="64"/>
    </row>
    <row r="94" spans="1:7" s="16" customFormat="1" ht="24.95" customHeight="1">
      <c r="A94" s="45">
        <v>93</v>
      </c>
      <c r="B94" s="47" t="s">
        <v>265</v>
      </c>
      <c r="C94" s="47"/>
      <c r="D94" s="45"/>
      <c r="E94" s="45"/>
      <c r="F94" s="64"/>
      <c r="G94" s="64"/>
    </row>
    <row r="95" spans="1:7" s="16" customFormat="1" ht="24.95" customHeight="1">
      <c r="A95" s="45">
        <v>94</v>
      </c>
      <c r="B95" s="47" t="s">
        <v>268</v>
      </c>
      <c r="C95" s="47"/>
      <c r="D95" s="45"/>
      <c r="E95" s="45"/>
      <c r="F95" s="64"/>
      <c r="G95" s="64"/>
    </row>
    <row r="96" spans="1:7" s="16" customFormat="1" ht="24.95" customHeight="1">
      <c r="A96" s="45">
        <v>95</v>
      </c>
      <c r="B96" s="47" t="s">
        <v>271</v>
      </c>
      <c r="C96" s="47"/>
      <c r="D96" s="45"/>
      <c r="E96" s="45"/>
      <c r="F96" s="64"/>
      <c r="G96" s="64"/>
    </row>
    <row r="97" spans="1:7" s="16" customFormat="1" ht="24.95" customHeight="1">
      <c r="A97" s="45">
        <v>96</v>
      </c>
      <c r="B97" s="20" t="s">
        <v>274</v>
      </c>
      <c r="C97" s="20"/>
      <c r="D97" s="45"/>
      <c r="E97" s="45"/>
      <c r="F97" s="64"/>
      <c r="G97" s="64"/>
    </row>
    <row r="98" spans="1:7" s="16" customFormat="1" ht="24.95" customHeight="1">
      <c r="A98" s="45">
        <v>97</v>
      </c>
      <c r="B98" s="47" t="s">
        <v>277</v>
      </c>
      <c r="C98" s="47"/>
      <c r="D98" s="45"/>
      <c r="E98" s="45"/>
      <c r="F98" s="64"/>
      <c r="G98" s="64"/>
    </row>
    <row r="99" spans="1:7" s="16" customFormat="1" ht="24.95" customHeight="1">
      <c r="A99" s="45">
        <v>98</v>
      </c>
      <c r="B99" s="47" t="s">
        <v>280</v>
      </c>
      <c r="C99" s="47"/>
      <c r="D99" s="45"/>
      <c r="E99" s="45"/>
      <c r="F99" s="64"/>
      <c r="G99" s="64"/>
    </row>
    <row r="100" spans="1:7" s="16" customFormat="1" ht="24.95" customHeight="1">
      <c r="A100" s="45">
        <v>99</v>
      </c>
      <c r="B100" s="47" t="s">
        <v>280</v>
      </c>
      <c r="C100" s="47"/>
      <c r="D100" s="45"/>
      <c r="E100" s="45"/>
      <c r="F100" s="64"/>
      <c r="G100" s="64"/>
    </row>
    <row r="101" spans="1:7" s="16" customFormat="1" ht="24.95" customHeight="1">
      <c r="A101" s="45">
        <v>100</v>
      </c>
      <c r="B101" s="47" t="s">
        <v>285</v>
      </c>
      <c r="C101" s="47"/>
      <c r="D101" s="45"/>
      <c r="E101" s="45"/>
      <c r="F101" s="64"/>
      <c r="G101" s="64"/>
    </row>
    <row r="102" spans="1:7" s="16" customFormat="1" ht="24.95" customHeight="1">
      <c r="A102" s="45">
        <v>101</v>
      </c>
      <c r="B102" s="47" t="s">
        <v>288</v>
      </c>
      <c r="C102" s="47"/>
      <c r="D102" s="45"/>
      <c r="E102" s="45"/>
      <c r="F102" s="64"/>
      <c r="G102" s="64"/>
    </row>
    <row r="103" spans="1:7" s="16" customFormat="1" ht="24.95" customHeight="1">
      <c r="A103" s="45">
        <v>102</v>
      </c>
      <c r="B103" s="47" t="s">
        <v>291</v>
      </c>
      <c r="C103" s="47"/>
      <c r="D103" s="45"/>
      <c r="E103" s="45"/>
      <c r="F103" s="64"/>
      <c r="G103" s="64"/>
    </row>
    <row r="104" spans="1:7" s="16" customFormat="1" ht="24.95" customHeight="1">
      <c r="A104" s="45">
        <v>103</v>
      </c>
      <c r="B104" s="47" t="s">
        <v>294</v>
      </c>
      <c r="C104" s="47"/>
      <c r="D104" s="45"/>
      <c r="E104" s="45"/>
      <c r="F104" s="64"/>
      <c r="G104" s="64"/>
    </row>
    <row r="105" spans="1:7" s="16" customFormat="1" ht="24.95" customHeight="1">
      <c r="A105" s="45">
        <v>104</v>
      </c>
      <c r="B105" s="47" t="s">
        <v>297</v>
      </c>
      <c r="C105" s="47"/>
      <c r="D105" s="45"/>
      <c r="E105" s="45"/>
      <c r="F105" s="64"/>
      <c r="G105" s="64"/>
    </row>
    <row r="106" spans="1:7" s="16" customFormat="1" ht="24.95" customHeight="1">
      <c r="A106" s="45">
        <v>105</v>
      </c>
      <c r="B106" s="47" t="s">
        <v>300</v>
      </c>
      <c r="C106" s="47"/>
      <c r="D106" s="45"/>
      <c r="E106" s="45"/>
      <c r="F106" s="64"/>
      <c r="G106" s="64"/>
    </row>
    <row r="107" spans="1:7" s="16" customFormat="1" ht="24.95" customHeight="1">
      <c r="A107" s="45">
        <v>106</v>
      </c>
      <c r="B107" s="47" t="s">
        <v>303</v>
      </c>
      <c r="C107" s="47"/>
      <c r="D107" s="45"/>
      <c r="E107" s="45"/>
      <c r="F107" s="64"/>
      <c r="G107" s="64"/>
    </row>
    <row r="108" spans="1:7" s="16" customFormat="1" ht="24.95" customHeight="1">
      <c r="A108" s="45">
        <v>107</v>
      </c>
      <c r="B108" s="47" t="s">
        <v>306</v>
      </c>
      <c r="C108" s="47"/>
      <c r="D108" s="45"/>
      <c r="E108" s="45"/>
      <c r="F108" s="64"/>
      <c r="G108" s="64"/>
    </row>
    <row r="109" spans="1:7" s="16" customFormat="1" ht="24.95" customHeight="1">
      <c r="A109" s="45">
        <v>108</v>
      </c>
      <c r="B109" s="47" t="s">
        <v>309</v>
      </c>
      <c r="C109" s="47"/>
      <c r="D109" s="45"/>
      <c r="E109" s="45"/>
      <c r="F109" s="64"/>
      <c r="G109" s="64"/>
    </row>
    <row r="110" spans="1:7" s="16" customFormat="1" ht="24.95" customHeight="1">
      <c r="A110" s="45">
        <v>109</v>
      </c>
      <c r="B110" s="47" t="s">
        <v>312</v>
      </c>
      <c r="C110" s="47"/>
      <c r="D110" s="45"/>
      <c r="E110" s="45"/>
      <c r="F110" s="64"/>
      <c r="G110" s="64"/>
    </row>
    <row r="111" spans="1:7" s="16" customFormat="1" ht="24.95" customHeight="1">
      <c r="A111" s="45">
        <v>110</v>
      </c>
      <c r="B111" s="47" t="s">
        <v>315</v>
      </c>
      <c r="C111" s="47"/>
      <c r="D111" s="45"/>
      <c r="E111" s="45"/>
      <c r="F111" s="64"/>
      <c r="G111" s="64"/>
    </row>
    <row r="112" spans="1:7" s="16" customFormat="1" ht="24.95" customHeight="1">
      <c r="A112" s="45">
        <v>111</v>
      </c>
      <c r="B112" s="47" t="s">
        <v>318</v>
      </c>
      <c r="C112" s="47"/>
      <c r="D112" s="45"/>
      <c r="E112" s="45"/>
      <c r="F112" s="64"/>
      <c r="G112" s="64"/>
    </row>
    <row r="113" spans="1:7" s="16" customFormat="1" ht="24.95" customHeight="1">
      <c r="A113" s="45">
        <v>112</v>
      </c>
      <c r="B113" s="47" t="s">
        <v>265</v>
      </c>
      <c r="C113" s="47"/>
      <c r="D113" s="45"/>
      <c r="E113" s="45"/>
      <c r="F113" s="64"/>
      <c r="G113" s="64"/>
    </row>
    <row r="114" spans="1:7" s="16" customFormat="1" ht="24.95" customHeight="1">
      <c r="A114" s="45">
        <v>113</v>
      </c>
      <c r="B114" s="47" t="s">
        <v>323</v>
      </c>
      <c r="C114" s="47"/>
      <c r="D114" s="45"/>
      <c r="E114" s="45"/>
      <c r="F114" s="64"/>
      <c r="G114" s="64"/>
    </row>
    <row r="115" spans="1:7" s="16" customFormat="1" ht="24.95" customHeight="1">
      <c r="A115" s="45">
        <v>114</v>
      </c>
      <c r="B115" s="47" t="s">
        <v>271</v>
      </c>
      <c r="C115" s="47"/>
      <c r="D115" s="45"/>
      <c r="E115" s="45"/>
      <c r="F115" s="64"/>
      <c r="G115" s="64"/>
    </row>
    <row r="116" spans="1:7" s="16" customFormat="1" ht="24.95" customHeight="1">
      <c r="A116" s="45">
        <v>115</v>
      </c>
      <c r="B116" s="47" t="s">
        <v>285</v>
      </c>
      <c r="C116" s="47"/>
      <c r="D116" s="45"/>
      <c r="E116" s="45"/>
      <c r="F116" s="64"/>
      <c r="G116" s="64"/>
    </row>
    <row r="117" spans="1:7" s="16" customFormat="1" ht="24.95" customHeight="1">
      <c r="A117" s="45">
        <v>116</v>
      </c>
      <c r="B117" s="47" t="s">
        <v>288</v>
      </c>
      <c r="C117" s="47"/>
      <c r="D117" s="45"/>
      <c r="E117" s="45"/>
      <c r="F117" s="64"/>
      <c r="G117" s="64"/>
    </row>
    <row r="118" spans="1:7" s="16" customFormat="1" ht="24.95" customHeight="1">
      <c r="A118" s="45">
        <v>117</v>
      </c>
      <c r="B118" s="47" t="s">
        <v>306</v>
      </c>
      <c r="C118" s="47"/>
      <c r="D118" s="45"/>
      <c r="E118" s="45"/>
      <c r="F118" s="64"/>
      <c r="G118" s="64"/>
    </row>
    <row r="119" spans="1:7" s="16" customFormat="1" ht="24.95" customHeight="1">
      <c r="A119" s="45">
        <v>118</v>
      </c>
      <c r="B119" s="47" t="s">
        <v>309</v>
      </c>
      <c r="C119" s="47"/>
      <c r="D119" s="45"/>
      <c r="E119" s="45"/>
      <c r="F119" s="64"/>
      <c r="G119" s="64"/>
    </row>
    <row r="120" spans="1:7" s="16" customFormat="1" ht="24.95" customHeight="1">
      <c r="A120" s="45">
        <v>119</v>
      </c>
      <c r="B120" s="47" t="s">
        <v>312</v>
      </c>
      <c r="C120" s="47"/>
      <c r="D120" s="45"/>
      <c r="E120" s="45"/>
      <c r="F120" s="64"/>
      <c r="G120" s="64"/>
    </row>
    <row r="121" spans="1:7" s="16" customFormat="1" ht="24.95" customHeight="1">
      <c r="A121" s="26">
        <v>120</v>
      </c>
      <c r="B121" s="27" t="s">
        <v>338</v>
      </c>
      <c r="C121" s="27"/>
      <c r="D121" s="45"/>
      <c r="E121" s="45"/>
      <c r="F121" s="64"/>
      <c r="G121" s="64"/>
    </row>
    <row r="122" spans="1:7" s="16" customFormat="1" ht="24.95" customHeight="1">
      <c r="A122" s="26">
        <v>121</v>
      </c>
      <c r="B122" s="27" t="s">
        <v>341</v>
      </c>
      <c r="C122" s="27"/>
      <c r="D122" s="45"/>
      <c r="E122" s="45"/>
      <c r="F122" s="64"/>
      <c r="G122" s="64"/>
    </row>
    <row r="123" spans="1:7" s="16" customFormat="1" ht="24.95" customHeight="1">
      <c r="A123" s="26">
        <v>122</v>
      </c>
      <c r="B123" s="27" t="s">
        <v>344</v>
      </c>
      <c r="C123" s="27"/>
      <c r="D123" s="45"/>
      <c r="E123" s="45"/>
      <c r="F123" s="64"/>
      <c r="G123" s="64"/>
    </row>
    <row r="124" spans="1:7" s="16" customFormat="1" ht="24.95" customHeight="1">
      <c r="A124" s="45">
        <v>123</v>
      </c>
      <c r="B124" s="47" t="s">
        <v>347</v>
      </c>
      <c r="C124" s="47"/>
      <c r="D124" s="45"/>
      <c r="E124" s="45"/>
      <c r="F124" s="64"/>
      <c r="G124" s="64"/>
    </row>
    <row r="125" spans="1:7" s="16" customFormat="1" ht="24.95" customHeight="1">
      <c r="A125" s="45">
        <v>124</v>
      </c>
      <c r="B125" s="18" t="s">
        <v>349</v>
      </c>
      <c r="C125" s="18"/>
      <c r="D125" s="45"/>
      <c r="E125" s="45"/>
      <c r="F125" s="64"/>
      <c r="G125" s="64"/>
    </row>
    <row r="126" spans="1:7" s="16" customFormat="1" ht="24.95" customHeight="1">
      <c r="A126" s="45">
        <v>125</v>
      </c>
      <c r="B126" s="18" t="s">
        <v>351</v>
      </c>
      <c r="C126" s="18"/>
      <c r="D126" s="45"/>
      <c r="E126" s="45"/>
      <c r="F126" s="64"/>
      <c r="G126" s="64"/>
    </row>
    <row r="127" spans="1:7" s="16" customFormat="1" ht="24.95" customHeight="1">
      <c r="A127" s="45">
        <v>126</v>
      </c>
      <c r="B127" s="18" t="s">
        <v>353</v>
      </c>
      <c r="C127" s="18"/>
      <c r="D127" s="45"/>
      <c r="E127" s="45"/>
      <c r="F127" s="64"/>
      <c r="G127" s="64"/>
    </row>
    <row r="128" spans="1:7" s="16" customFormat="1" ht="24.95" customHeight="1">
      <c r="A128" s="45">
        <v>127</v>
      </c>
      <c r="B128" s="18" t="s">
        <v>355</v>
      </c>
      <c r="C128" s="18"/>
      <c r="D128" s="45"/>
      <c r="E128" s="45"/>
      <c r="F128" s="64"/>
      <c r="G128" s="64"/>
    </row>
    <row r="129" spans="1:7" s="16" customFormat="1" ht="24.95" customHeight="1">
      <c r="A129" s="45">
        <v>128</v>
      </c>
      <c r="B129" s="47" t="s">
        <v>358</v>
      </c>
      <c r="C129" s="47"/>
      <c r="D129" s="45"/>
      <c r="E129" s="45"/>
      <c r="F129" s="64"/>
      <c r="G129" s="64"/>
    </row>
    <row r="130" spans="1:7" s="16" customFormat="1" ht="24.95" customHeight="1">
      <c r="A130" s="45">
        <v>129</v>
      </c>
      <c r="B130" s="47" t="s">
        <v>361</v>
      </c>
      <c r="C130" s="47"/>
      <c r="D130" s="45"/>
      <c r="E130" s="45"/>
      <c r="F130" s="64"/>
      <c r="G130" s="64"/>
    </row>
    <row r="131" spans="1:7" s="16" customFormat="1" ht="24.95" customHeight="1">
      <c r="A131" s="45">
        <v>130</v>
      </c>
      <c r="B131" s="18" t="s">
        <v>363</v>
      </c>
      <c r="C131" s="18"/>
      <c r="D131" s="45"/>
      <c r="E131" s="45"/>
      <c r="F131" s="64"/>
      <c r="G131" s="64"/>
    </row>
    <row r="132" spans="1:7" s="16" customFormat="1" ht="24.95" customHeight="1">
      <c r="A132" s="45">
        <v>131</v>
      </c>
      <c r="B132" s="18" t="s">
        <v>365</v>
      </c>
      <c r="C132" s="18"/>
      <c r="D132" s="45"/>
      <c r="E132" s="45"/>
      <c r="F132" s="64"/>
      <c r="G132" s="64"/>
    </row>
    <row r="133" spans="1:7" s="16" customFormat="1" ht="24.95" customHeight="1">
      <c r="A133" s="26">
        <v>132</v>
      </c>
      <c r="B133" s="28" t="s">
        <v>368</v>
      </c>
      <c r="C133" s="28"/>
      <c r="D133" s="45"/>
      <c r="E133" s="45"/>
      <c r="F133" s="64"/>
      <c r="G133" s="64"/>
    </row>
    <row r="134" spans="1:7" s="16" customFormat="1" ht="24.95" customHeight="1">
      <c r="A134" s="26">
        <v>133</v>
      </c>
      <c r="B134" s="28" t="s">
        <v>371</v>
      </c>
      <c r="C134" s="28"/>
      <c r="D134" s="45"/>
      <c r="E134" s="45"/>
      <c r="F134" s="64"/>
      <c r="G134" s="64"/>
    </row>
    <row r="135" spans="1:7" s="16" customFormat="1" ht="24.95" customHeight="1">
      <c r="A135" s="45">
        <v>134</v>
      </c>
      <c r="B135" s="18" t="s">
        <v>374</v>
      </c>
      <c r="C135" s="18"/>
      <c r="D135" s="45"/>
      <c r="E135" s="45"/>
      <c r="F135" s="64"/>
      <c r="G135" s="64"/>
    </row>
    <row r="136" spans="1:7" s="16" customFormat="1" ht="24.95" customHeight="1">
      <c r="A136" s="45">
        <v>135</v>
      </c>
      <c r="B136" s="18" t="s">
        <v>376</v>
      </c>
      <c r="C136" s="18"/>
      <c r="D136" s="45"/>
      <c r="E136" s="45"/>
      <c r="F136" s="64"/>
      <c r="G136" s="64"/>
    </row>
    <row r="137" spans="1:7" s="16" customFormat="1" ht="24.95" customHeight="1">
      <c r="A137" s="45">
        <v>136</v>
      </c>
      <c r="B137" s="18" t="s">
        <v>378</v>
      </c>
      <c r="C137" s="18"/>
      <c r="D137" s="45"/>
      <c r="E137" s="45"/>
      <c r="F137" s="64"/>
      <c r="G137" s="64"/>
    </row>
    <row r="138" spans="1:7" s="16" customFormat="1" ht="24.95" customHeight="1">
      <c r="A138" s="45">
        <v>137</v>
      </c>
      <c r="B138" s="18" t="s">
        <v>380</v>
      </c>
      <c r="C138" s="18"/>
      <c r="D138" s="45"/>
      <c r="E138" s="45"/>
      <c r="F138" s="64"/>
      <c r="G138" s="64"/>
    </row>
    <row r="139" spans="1:7" s="16" customFormat="1" ht="24.95" customHeight="1">
      <c r="A139" s="26">
        <v>138</v>
      </c>
      <c r="B139" s="28" t="s">
        <v>382</v>
      </c>
      <c r="C139" s="28"/>
      <c r="D139" s="45"/>
      <c r="E139" s="45"/>
      <c r="F139" s="64"/>
      <c r="G139" s="64"/>
    </row>
    <row r="140" spans="1:7" s="16" customFormat="1" ht="24.95" customHeight="1">
      <c r="A140" s="26">
        <v>139</v>
      </c>
      <c r="B140" s="28" t="s">
        <v>384</v>
      </c>
      <c r="C140" s="28"/>
      <c r="D140" s="45"/>
      <c r="E140" s="45"/>
      <c r="F140" s="64"/>
      <c r="G140" s="64"/>
    </row>
    <row r="141" spans="1:7" s="16" customFormat="1" ht="24.95" customHeight="1">
      <c r="A141" s="45">
        <v>140</v>
      </c>
      <c r="B141" s="21" t="s">
        <v>387</v>
      </c>
      <c r="C141" s="21"/>
      <c r="D141" s="45"/>
      <c r="E141" s="45"/>
      <c r="F141" s="64"/>
      <c r="G141" s="64"/>
    </row>
    <row r="142" spans="1:7" s="16" customFormat="1" ht="24.95" customHeight="1">
      <c r="A142" s="45">
        <v>141</v>
      </c>
      <c r="B142" s="21" t="s">
        <v>390</v>
      </c>
      <c r="C142" s="21"/>
      <c r="D142" s="45"/>
      <c r="E142" s="45"/>
      <c r="F142" s="64"/>
      <c r="G142" s="64"/>
    </row>
    <row r="143" spans="1:7" s="16" customFormat="1" ht="24.95" customHeight="1">
      <c r="A143" s="45">
        <v>142</v>
      </c>
      <c r="B143" s="21" t="s">
        <v>393</v>
      </c>
      <c r="C143" s="21"/>
      <c r="D143" s="45"/>
      <c r="E143" s="45"/>
      <c r="F143" s="64"/>
      <c r="G143" s="64"/>
    </row>
    <row r="144" spans="1:7" s="16" customFormat="1" ht="24.95" customHeight="1">
      <c r="A144" s="45">
        <v>143</v>
      </c>
      <c r="B144" s="21" t="s">
        <v>396</v>
      </c>
      <c r="C144" s="21"/>
      <c r="D144" s="45"/>
      <c r="E144" s="45"/>
      <c r="F144" s="64"/>
      <c r="G144" s="64"/>
    </row>
    <row r="145" spans="1:7" s="16" customFormat="1" ht="24.95" customHeight="1">
      <c r="A145" s="45">
        <v>144</v>
      </c>
      <c r="B145" s="21" t="s">
        <v>399</v>
      </c>
      <c r="C145" s="21"/>
      <c r="D145" s="45"/>
      <c r="E145" s="45"/>
      <c r="F145" s="64"/>
      <c r="G145" s="64"/>
    </row>
    <row r="146" spans="1:7" s="16" customFormat="1" ht="24.95" customHeight="1">
      <c r="A146" s="45">
        <v>145</v>
      </c>
      <c r="B146" s="21" t="s">
        <v>402</v>
      </c>
      <c r="C146" s="21"/>
      <c r="D146" s="45"/>
      <c r="E146" s="45"/>
      <c r="F146" s="64"/>
      <c r="G146" s="64"/>
    </row>
    <row r="147" spans="1:7" s="16" customFormat="1" ht="24.95" customHeight="1">
      <c r="A147" s="45">
        <v>146</v>
      </c>
      <c r="B147" s="21" t="s">
        <v>405</v>
      </c>
      <c r="C147" s="21"/>
      <c r="D147" s="45"/>
      <c r="E147" s="45"/>
      <c r="F147" s="64"/>
      <c r="G147" s="64"/>
    </row>
    <row r="148" spans="1:7" s="16" customFormat="1" ht="24.95" customHeight="1">
      <c r="A148" s="45">
        <v>147</v>
      </c>
      <c r="B148" s="21" t="s">
        <v>408</v>
      </c>
      <c r="C148" s="21"/>
      <c r="D148" s="45"/>
      <c r="E148" s="45"/>
      <c r="F148" s="64"/>
      <c r="G148" s="64"/>
    </row>
    <row r="149" spans="1:7" s="16" customFormat="1" ht="24.95" customHeight="1">
      <c r="A149" s="45">
        <v>148</v>
      </c>
      <c r="B149" s="21" t="s">
        <v>411</v>
      </c>
      <c r="C149" s="21"/>
      <c r="D149" s="45"/>
      <c r="E149" s="45"/>
      <c r="F149" s="64"/>
      <c r="G149" s="64"/>
    </row>
    <row r="150" spans="1:7" s="16" customFormat="1" ht="24.95" customHeight="1">
      <c r="A150" s="45">
        <v>149</v>
      </c>
      <c r="B150" s="21" t="s">
        <v>414</v>
      </c>
      <c r="C150" s="21"/>
      <c r="D150" s="45"/>
      <c r="E150" s="45"/>
      <c r="F150" s="64"/>
      <c r="G150" s="64"/>
    </row>
    <row r="151" spans="1:7" s="16" customFormat="1" ht="24.95" customHeight="1">
      <c r="A151" s="45">
        <v>150</v>
      </c>
      <c r="B151" s="21" t="s">
        <v>417</v>
      </c>
      <c r="C151" s="21"/>
      <c r="D151" s="45"/>
      <c r="E151" s="45"/>
      <c r="F151" s="64"/>
      <c r="G151" s="64"/>
    </row>
    <row r="152" spans="1:7" s="16" customFormat="1" ht="24.95" customHeight="1">
      <c r="A152" s="45">
        <v>151</v>
      </c>
      <c r="B152" s="21" t="s">
        <v>420</v>
      </c>
      <c r="C152" s="21"/>
      <c r="D152" s="45"/>
      <c r="E152" s="45"/>
      <c r="F152" s="64"/>
      <c r="G152" s="64"/>
    </row>
    <row r="153" spans="1:7" s="16" customFormat="1" ht="24.95" customHeight="1">
      <c r="A153" s="45">
        <v>152</v>
      </c>
      <c r="B153" s="21" t="s">
        <v>423</v>
      </c>
      <c r="C153" s="21"/>
      <c r="D153" s="45"/>
      <c r="E153" s="45"/>
      <c r="F153" s="64"/>
      <c r="G153" s="64"/>
    </row>
    <row r="154" spans="1:7" s="16" customFormat="1" ht="24.95" customHeight="1">
      <c r="A154" s="45">
        <v>153</v>
      </c>
      <c r="B154" s="21" t="s">
        <v>426</v>
      </c>
      <c r="C154" s="21"/>
      <c r="D154" s="45"/>
      <c r="E154" s="45"/>
      <c r="F154" s="64"/>
      <c r="G154" s="64"/>
    </row>
    <row r="155" spans="1:7" s="16" customFormat="1" ht="24.95" customHeight="1">
      <c r="A155" s="26">
        <v>154</v>
      </c>
      <c r="B155" s="28" t="s">
        <v>428</v>
      </c>
      <c r="C155" s="28"/>
      <c r="D155" s="45"/>
      <c r="E155" s="45"/>
      <c r="F155" s="64"/>
      <c r="G155" s="64"/>
    </row>
    <row r="156" spans="1:7" s="16" customFormat="1" ht="24.95" customHeight="1">
      <c r="A156" s="26">
        <v>155</v>
      </c>
      <c r="B156" s="28" t="s">
        <v>430</v>
      </c>
      <c r="C156" s="28"/>
      <c r="D156" s="45"/>
      <c r="E156" s="45"/>
      <c r="F156" s="64"/>
      <c r="G156" s="64"/>
    </row>
    <row r="157" spans="1:7" s="16" customFormat="1" ht="24.95" customHeight="1">
      <c r="A157" s="45">
        <v>156</v>
      </c>
      <c r="B157" s="21" t="s">
        <v>433</v>
      </c>
      <c r="C157" s="21"/>
      <c r="D157" s="45"/>
      <c r="E157" s="45"/>
      <c r="F157" s="64"/>
      <c r="G157" s="64"/>
    </row>
    <row r="158" spans="1:7" s="16" customFormat="1" ht="24.95" customHeight="1">
      <c r="A158" s="45">
        <v>157</v>
      </c>
      <c r="B158" s="21" t="s">
        <v>436</v>
      </c>
      <c r="C158" s="21"/>
      <c r="D158" s="45"/>
      <c r="E158" s="45"/>
      <c r="F158" s="64"/>
      <c r="G158" s="64"/>
    </row>
    <row r="159" spans="1:7" s="16" customFormat="1" ht="24.95" customHeight="1">
      <c r="A159" s="45">
        <v>158</v>
      </c>
      <c r="B159" s="21" t="s">
        <v>439</v>
      </c>
      <c r="C159" s="21"/>
      <c r="D159" s="45"/>
      <c r="E159" s="45"/>
      <c r="F159" s="64"/>
      <c r="G159" s="64"/>
    </row>
    <row r="160" spans="1:7" s="16" customFormat="1" ht="24.95" customHeight="1">
      <c r="A160" s="45">
        <v>159</v>
      </c>
      <c r="B160" s="21" t="s">
        <v>442</v>
      </c>
      <c r="C160" s="21"/>
      <c r="D160" s="45"/>
      <c r="E160" s="45"/>
      <c r="F160" s="64"/>
      <c r="G160" s="64"/>
    </row>
    <row r="161" spans="1:7" s="16" customFormat="1" ht="24.95" customHeight="1">
      <c r="A161" s="45">
        <v>160</v>
      </c>
      <c r="B161" s="21" t="s">
        <v>433</v>
      </c>
      <c r="C161" s="21"/>
      <c r="D161" s="45"/>
      <c r="E161" s="45"/>
      <c r="F161" s="64"/>
      <c r="G161" s="64"/>
    </row>
    <row r="162" spans="1:7" s="16" customFormat="1" ht="24.95" customHeight="1">
      <c r="A162" s="45">
        <v>161</v>
      </c>
      <c r="B162" s="21" t="s">
        <v>436</v>
      </c>
      <c r="C162" s="21"/>
      <c r="D162" s="45"/>
      <c r="E162" s="45"/>
      <c r="F162" s="64"/>
      <c r="G162" s="64"/>
    </row>
    <row r="163" spans="1:7" s="16" customFormat="1" ht="24.95" customHeight="1">
      <c r="A163" s="45">
        <v>162</v>
      </c>
      <c r="B163" s="21" t="s">
        <v>439</v>
      </c>
      <c r="C163" s="21"/>
      <c r="D163" s="45"/>
      <c r="E163" s="45"/>
      <c r="F163" s="64"/>
      <c r="G163" s="64"/>
    </row>
    <row r="164" spans="1:7" s="16" customFormat="1" ht="24.95" customHeight="1">
      <c r="A164" s="45">
        <v>163</v>
      </c>
      <c r="B164" s="21" t="s">
        <v>442</v>
      </c>
      <c r="C164" s="21"/>
      <c r="D164" s="45"/>
      <c r="E164" s="45"/>
      <c r="F164" s="64"/>
      <c r="G164" s="64"/>
    </row>
    <row r="165" spans="1:7" s="16" customFormat="1" ht="24.95" customHeight="1">
      <c r="A165" s="45">
        <v>164</v>
      </c>
      <c r="B165" s="21" t="s">
        <v>453</v>
      </c>
      <c r="C165" s="21"/>
      <c r="D165" s="45"/>
      <c r="E165" s="45"/>
      <c r="F165" s="64"/>
      <c r="G165" s="64"/>
    </row>
  </sheetData>
  <mergeCells count="35">
    <mergeCell ref="F157:G165"/>
    <mergeCell ref="F5:G5"/>
    <mergeCell ref="F124:G132"/>
    <mergeCell ref="F133:G134"/>
    <mergeCell ref="F135:G137"/>
    <mergeCell ref="F138:G138"/>
    <mergeCell ref="F139:G140"/>
    <mergeCell ref="F59:G60"/>
    <mergeCell ref="F61:G69"/>
    <mergeCell ref="F70:G90"/>
    <mergeCell ref="F91:G120"/>
    <mergeCell ref="F121:G123"/>
    <mergeCell ref="F25:G29"/>
    <mergeCell ref="C1:G1"/>
    <mergeCell ref="F141:G154"/>
    <mergeCell ref="F155:G156"/>
    <mergeCell ref="F40:G41"/>
    <mergeCell ref="F10:G11"/>
    <mergeCell ref="F12:G15"/>
    <mergeCell ref="F16:G17"/>
    <mergeCell ref="F18:G24"/>
    <mergeCell ref="D4:G4"/>
    <mergeCell ref="F30:G35"/>
    <mergeCell ref="F36:G36"/>
    <mergeCell ref="F37:G39"/>
    <mergeCell ref="F49:G50"/>
    <mergeCell ref="F51:G54"/>
    <mergeCell ref="F55:G58"/>
    <mergeCell ref="A4:A5"/>
    <mergeCell ref="B4:B5"/>
    <mergeCell ref="C4:C5"/>
    <mergeCell ref="F42:G43"/>
    <mergeCell ref="F44:G48"/>
    <mergeCell ref="B6:B7"/>
    <mergeCell ref="A6:A7"/>
  </mergeCells>
  <pageMargins left="0.7" right="0.7" top="0.75" bottom="0.75" header="0.3" footer="0.3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4"/>
  <sheetViews>
    <sheetView zoomScaleNormal="100" workbookViewId="0">
      <selection activeCell="J6" sqref="J6"/>
    </sheetView>
  </sheetViews>
  <sheetFormatPr defaultRowHeight="15"/>
  <cols>
    <col min="1" max="1" width="5.85546875" customWidth="1"/>
    <col min="2" max="2" width="22.7109375" style="17" customWidth="1"/>
    <col min="3" max="3" width="15.7109375" style="17" customWidth="1"/>
    <col min="4" max="8" width="26.7109375" customWidth="1"/>
    <col min="9" max="9" width="17.85546875" customWidth="1"/>
  </cols>
  <sheetData>
    <row r="1" spans="1:9" ht="35.1" customHeight="1">
      <c r="C1" s="68" t="s">
        <v>470</v>
      </c>
      <c r="D1" s="68"/>
      <c r="E1" s="68"/>
      <c r="F1" s="68"/>
      <c r="G1" s="68"/>
      <c r="H1" s="68"/>
    </row>
    <row r="2" spans="1:9" s="34" customFormat="1" ht="20.100000000000001" customHeight="1">
      <c r="A2" s="32" t="s">
        <v>455</v>
      </c>
      <c r="B2" s="33"/>
      <c r="C2" s="31" t="s">
        <v>471</v>
      </c>
      <c r="D2" s="31"/>
      <c r="E2" s="30"/>
      <c r="F2" s="30"/>
      <c r="G2" s="30"/>
    </row>
    <row r="3" spans="1:9" ht="9.9499999999999993" customHeight="1">
      <c r="A3" s="22"/>
      <c r="B3" s="23"/>
      <c r="C3" s="23"/>
      <c r="D3" s="29"/>
      <c r="E3" s="29"/>
      <c r="F3" s="29"/>
      <c r="G3" s="29"/>
    </row>
    <row r="4" spans="1:9" s="34" customFormat="1" ht="50.1" customHeight="1">
      <c r="A4" s="41" t="s">
        <v>1</v>
      </c>
      <c r="B4" s="41" t="s">
        <v>457</v>
      </c>
      <c r="C4" s="46" t="s">
        <v>458</v>
      </c>
      <c r="D4" s="40" t="s">
        <v>472</v>
      </c>
      <c r="E4" s="40" t="s">
        <v>473</v>
      </c>
      <c r="F4" s="40" t="s">
        <v>474</v>
      </c>
      <c r="G4" s="40" t="s">
        <v>475</v>
      </c>
      <c r="H4" s="40" t="s">
        <v>476</v>
      </c>
      <c r="I4" s="40" t="s">
        <v>477</v>
      </c>
    </row>
    <row r="5" spans="1:9" s="16" customFormat="1" ht="99.95" customHeight="1">
      <c r="A5" s="66">
        <v>1</v>
      </c>
      <c r="B5" s="65" t="s">
        <v>463</v>
      </c>
      <c r="C5" s="35" t="s">
        <v>464</v>
      </c>
      <c r="D5" s="42" t="s">
        <v>478</v>
      </c>
      <c r="E5" s="45"/>
      <c r="F5" s="37"/>
      <c r="G5" s="37"/>
      <c r="H5" s="37"/>
      <c r="I5" s="43" t="s">
        <v>479</v>
      </c>
    </row>
    <row r="6" spans="1:9" s="16" customFormat="1" ht="99.95" customHeight="1">
      <c r="A6" s="67"/>
      <c r="B6" s="65"/>
      <c r="C6" s="36" t="s">
        <v>467</v>
      </c>
      <c r="D6" s="45"/>
      <c r="E6" s="45"/>
      <c r="F6" s="37"/>
      <c r="G6" s="37"/>
      <c r="H6" s="37"/>
      <c r="I6" s="45"/>
    </row>
    <row r="7" spans="1:9" s="16" customFormat="1" ht="99.95" customHeight="1">
      <c r="A7" s="48">
        <v>2</v>
      </c>
      <c r="B7" s="47" t="s">
        <v>468</v>
      </c>
      <c r="C7" s="36"/>
      <c r="D7" s="45"/>
      <c r="E7" s="45"/>
      <c r="F7" s="37"/>
      <c r="G7" s="37"/>
      <c r="H7" s="37"/>
      <c r="I7" s="45"/>
    </row>
    <row r="8" spans="1:9" s="16" customFormat="1" ht="24.95" customHeight="1">
      <c r="A8" s="39" t="s">
        <v>480</v>
      </c>
      <c r="B8" s="47"/>
      <c r="C8" s="36"/>
      <c r="D8" s="45"/>
      <c r="E8" s="45"/>
      <c r="F8" s="37"/>
      <c r="G8" s="37"/>
      <c r="H8" s="37"/>
    </row>
    <row r="9" spans="1:9" s="16" customFormat="1" ht="24.95" customHeight="1">
      <c r="A9" s="26">
        <v>9</v>
      </c>
      <c r="B9" s="27" t="s">
        <v>35</v>
      </c>
      <c r="C9" s="27"/>
      <c r="D9" s="45"/>
      <c r="E9" s="45"/>
      <c r="F9" s="64"/>
      <c r="G9" s="64"/>
      <c r="H9" s="64"/>
    </row>
    <row r="10" spans="1:9" s="16" customFormat="1" ht="24.95" customHeight="1">
      <c r="A10" s="26">
        <v>10</v>
      </c>
      <c r="B10" s="27" t="s">
        <v>39</v>
      </c>
      <c r="C10" s="27"/>
      <c r="D10" s="45"/>
      <c r="E10" s="45"/>
      <c r="F10" s="64"/>
      <c r="G10" s="64"/>
      <c r="H10" s="64"/>
    </row>
    <row r="11" spans="1:9" s="16" customFormat="1" ht="24.95" customHeight="1">
      <c r="A11" s="24">
        <v>11</v>
      </c>
      <c r="B11" s="47" t="s">
        <v>42</v>
      </c>
      <c r="C11" s="47"/>
      <c r="D11" s="45"/>
      <c r="E11" s="45"/>
      <c r="F11" s="64"/>
      <c r="G11" s="64"/>
      <c r="H11" s="64"/>
    </row>
    <row r="12" spans="1:9" s="16" customFormat="1" ht="24.95" customHeight="1">
      <c r="A12" s="24">
        <v>12</v>
      </c>
      <c r="B12" s="47" t="s">
        <v>45</v>
      </c>
      <c r="C12" s="47"/>
      <c r="D12" s="45"/>
      <c r="E12" s="45"/>
      <c r="F12" s="64"/>
      <c r="G12" s="64"/>
      <c r="H12" s="64"/>
    </row>
    <row r="13" spans="1:9" s="16" customFormat="1" ht="24.95" customHeight="1">
      <c r="A13" s="24">
        <v>13</v>
      </c>
      <c r="B13" s="47" t="s">
        <v>42</v>
      </c>
      <c r="C13" s="47"/>
      <c r="D13" s="45"/>
      <c r="E13" s="45"/>
      <c r="F13" s="64"/>
      <c r="G13" s="64"/>
      <c r="H13" s="64"/>
    </row>
    <row r="14" spans="1:9" s="16" customFormat="1" ht="24.95" customHeight="1">
      <c r="A14" s="24">
        <v>14</v>
      </c>
      <c r="B14" s="47" t="s">
        <v>50</v>
      </c>
      <c r="C14" s="47"/>
      <c r="D14" s="45"/>
      <c r="E14" s="45"/>
      <c r="F14" s="64"/>
      <c r="G14" s="64"/>
      <c r="H14" s="64"/>
    </row>
    <row r="15" spans="1:9" s="16" customFormat="1" ht="24.95" customHeight="1">
      <c r="A15" s="26">
        <v>15</v>
      </c>
      <c r="B15" s="27" t="s">
        <v>53</v>
      </c>
      <c r="C15" s="27"/>
      <c r="D15" s="45"/>
      <c r="E15" s="45"/>
      <c r="F15" s="64"/>
      <c r="G15" s="64"/>
      <c r="H15" s="64"/>
    </row>
    <row r="16" spans="1:9" s="16" customFormat="1" ht="24.95" customHeight="1">
      <c r="A16" s="26">
        <v>16</v>
      </c>
      <c r="B16" s="27" t="s">
        <v>56</v>
      </c>
      <c r="C16" s="27"/>
      <c r="D16" s="45"/>
      <c r="E16" s="45"/>
      <c r="F16" s="64"/>
      <c r="G16" s="64"/>
      <c r="H16" s="64"/>
    </row>
    <row r="17" spans="1:8" s="16" customFormat="1" ht="24.95" customHeight="1">
      <c r="A17" s="45">
        <v>17</v>
      </c>
      <c r="B17" s="47" t="s">
        <v>59</v>
      </c>
      <c r="C17" s="47"/>
      <c r="D17" s="45"/>
      <c r="E17" s="45"/>
      <c r="F17" s="64"/>
      <c r="G17" s="64"/>
      <c r="H17" s="64"/>
    </row>
    <row r="18" spans="1:8" s="16" customFormat="1" ht="24.95" customHeight="1">
      <c r="A18" s="45">
        <v>18</v>
      </c>
      <c r="B18" s="47" t="s">
        <v>63</v>
      </c>
      <c r="C18" s="47"/>
      <c r="D18" s="45"/>
      <c r="E18" s="45"/>
      <c r="F18" s="64"/>
      <c r="G18" s="64"/>
      <c r="H18" s="64"/>
    </row>
    <row r="19" spans="1:8" s="16" customFormat="1" ht="24.95" customHeight="1">
      <c r="A19" s="45">
        <v>19</v>
      </c>
      <c r="B19" s="47" t="s">
        <v>66</v>
      </c>
      <c r="C19" s="47"/>
      <c r="D19" s="45"/>
      <c r="E19" s="45"/>
      <c r="F19" s="64"/>
      <c r="G19" s="64"/>
      <c r="H19" s="64"/>
    </row>
    <row r="20" spans="1:8" s="16" customFormat="1" ht="24.95" customHeight="1">
      <c r="A20" s="45">
        <v>20</v>
      </c>
      <c r="B20" s="47" t="s">
        <v>69</v>
      </c>
      <c r="C20" s="47"/>
      <c r="D20" s="45"/>
      <c r="E20" s="45"/>
      <c r="F20" s="64"/>
      <c r="G20" s="64"/>
      <c r="H20" s="64"/>
    </row>
    <row r="21" spans="1:8" s="16" customFormat="1" ht="24.95" customHeight="1">
      <c r="A21" s="45">
        <v>21</v>
      </c>
      <c r="B21" s="47" t="s">
        <v>72</v>
      </c>
      <c r="C21" s="47"/>
      <c r="D21" s="45"/>
      <c r="E21" s="45"/>
      <c r="F21" s="64"/>
      <c r="G21" s="64"/>
      <c r="H21" s="64"/>
    </row>
    <row r="22" spans="1:8" s="16" customFormat="1" ht="24.95" customHeight="1">
      <c r="A22" s="45">
        <v>22</v>
      </c>
      <c r="B22" s="47" t="s">
        <v>75</v>
      </c>
      <c r="C22" s="47"/>
      <c r="D22" s="45"/>
      <c r="E22" s="45"/>
      <c r="F22" s="64"/>
      <c r="G22" s="64"/>
      <c r="H22" s="64"/>
    </row>
    <row r="23" spans="1:8" s="16" customFormat="1" ht="24.95" customHeight="1">
      <c r="A23" s="45">
        <v>23</v>
      </c>
      <c r="B23" s="47" t="s">
        <v>78</v>
      </c>
      <c r="C23" s="47"/>
      <c r="D23" s="45"/>
      <c r="E23" s="45"/>
      <c r="F23" s="64"/>
      <c r="G23" s="64"/>
      <c r="H23" s="64"/>
    </row>
    <row r="24" spans="1:8" s="16" customFormat="1" ht="24.95" customHeight="1">
      <c r="A24" s="26">
        <v>24</v>
      </c>
      <c r="B24" s="27" t="s">
        <v>81</v>
      </c>
      <c r="C24" s="27"/>
      <c r="D24" s="45"/>
      <c r="E24" s="45"/>
      <c r="F24" s="64"/>
      <c r="G24" s="64"/>
      <c r="H24" s="64"/>
    </row>
    <row r="25" spans="1:8" s="16" customFormat="1" ht="24.95" customHeight="1">
      <c r="A25" s="26">
        <v>25</v>
      </c>
      <c r="B25" s="27" t="s">
        <v>84</v>
      </c>
      <c r="C25" s="27"/>
      <c r="D25" s="45"/>
      <c r="E25" s="45"/>
      <c r="F25" s="64"/>
      <c r="G25" s="64"/>
      <c r="H25" s="64"/>
    </row>
    <row r="26" spans="1:8" s="16" customFormat="1" ht="24.95" customHeight="1">
      <c r="A26" s="26">
        <v>26</v>
      </c>
      <c r="B26" s="27" t="s">
        <v>87</v>
      </c>
      <c r="C26" s="27"/>
      <c r="D26" s="45"/>
      <c r="E26" s="45"/>
      <c r="F26" s="64"/>
      <c r="G26" s="64"/>
      <c r="H26" s="64"/>
    </row>
    <row r="27" spans="1:8" s="16" customFormat="1" ht="24.95" customHeight="1">
      <c r="A27" s="26">
        <v>27</v>
      </c>
      <c r="B27" s="27" t="s">
        <v>90</v>
      </c>
      <c r="C27" s="27"/>
      <c r="D27" s="45"/>
      <c r="E27" s="45"/>
      <c r="F27" s="64"/>
      <c r="G27" s="64"/>
      <c r="H27" s="64"/>
    </row>
    <row r="28" spans="1:8" s="16" customFormat="1" ht="24.95" customHeight="1">
      <c r="A28" s="26">
        <v>28</v>
      </c>
      <c r="B28" s="27" t="s">
        <v>93</v>
      </c>
      <c r="C28" s="27"/>
      <c r="D28" s="45"/>
      <c r="E28" s="45"/>
      <c r="F28" s="64"/>
      <c r="G28" s="64"/>
      <c r="H28" s="64"/>
    </row>
    <row r="29" spans="1:8" s="16" customFormat="1" ht="24.95" customHeight="1">
      <c r="A29" s="45">
        <v>29</v>
      </c>
      <c r="B29" s="47" t="s">
        <v>96</v>
      </c>
      <c r="C29" s="47"/>
      <c r="D29" s="45"/>
      <c r="E29" s="45"/>
      <c r="F29" s="64"/>
      <c r="G29" s="64"/>
      <c r="H29" s="64"/>
    </row>
    <row r="30" spans="1:8" s="16" customFormat="1" ht="24.95" customHeight="1">
      <c r="A30" s="45">
        <v>30</v>
      </c>
      <c r="B30" s="47" t="s">
        <v>99</v>
      </c>
      <c r="C30" s="47"/>
      <c r="D30" s="45"/>
      <c r="E30" s="45"/>
      <c r="F30" s="64"/>
      <c r="G30" s="64"/>
      <c r="H30" s="64"/>
    </row>
    <row r="31" spans="1:8" s="16" customFormat="1" ht="24.95" customHeight="1">
      <c r="A31" s="45">
        <v>31</v>
      </c>
      <c r="B31" s="47" t="s">
        <v>102</v>
      </c>
      <c r="C31" s="47"/>
      <c r="D31" s="45"/>
      <c r="E31" s="45"/>
      <c r="F31" s="64"/>
      <c r="G31" s="64"/>
      <c r="H31" s="64"/>
    </row>
    <row r="32" spans="1:8" s="16" customFormat="1" ht="24.95" customHeight="1">
      <c r="A32" s="45">
        <v>32</v>
      </c>
      <c r="B32" s="47" t="s">
        <v>99</v>
      </c>
      <c r="C32" s="47"/>
      <c r="D32" s="45"/>
      <c r="E32" s="45"/>
      <c r="F32" s="64"/>
      <c r="G32" s="64"/>
      <c r="H32" s="64"/>
    </row>
    <row r="33" spans="1:8" s="16" customFormat="1" ht="24.95" customHeight="1">
      <c r="A33" s="45">
        <v>33</v>
      </c>
      <c r="B33" s="47" t="s">
        <v>107</v>
      </c>
      <c r="C33" s="47"/>
      <c r="D33" s="45"/>
      <c r="E33" s="45"/>
      <c r="F33" s="64"/>
      <c r="G33" s="64"/>
      <c r="H33" s="64"/>
    </row>
    <row r="34" spans="1:8" s="16" customFormat="1" ht="24.95" customHeight="1">
      <c r="A34" s="45">
        <v>34</v>
      </c>
      <c r="B34" s="47" t="s">
        <v>110</v>
      </c>
      <c r="C34" s="47"/>
      <c r="D34" s="45"/>
      <c r="E34" s="45"/>
      <c r="F34" s="64"/>
      <c r="G34" s="64"/>
      <c r="H34" s="64"/>
    </row>
    <row r="35" spans="1:8" s="16" customFormat="1" ht="24.95" customHeight="1">
      <c r="A35" s="26">
        <v>35</v>
      </c>
      <c r="B35" s="27" t="s">
        <v>113</v>
      </c>
      <c r="C35" s="27"/>
      <c r="D35" s="45"/>
      <c r="E35" s="45"/>
      <c r="F35" s="64"/>
      <c r="G35" s="64"/>
      <c r="H35" s="64"/>
    </row>
    <row r="36" spans="1:8" s="16" customFormat="1" ht="24.95" customHeight="1">
      <c r="A36" s="45">
        <v>36</v>
      </c>
      <c r="B36" s="47" t="s">
        <v>116</v>
      </c>
      <c r="C36" s="47"/>
      <c r="D36" s="45"/>
      <c r="E36" s="45"/>
      <c r="F36" s="64"/>
      <c r="G36" s="64"/>
      <c r="H36" s="64"/>
    </row>
    <row r="37" spans="1:8" s="16" customFormat="1" ht="24.95" customHeight="1">
      <c r="A37" s="45">
        <v>37</v>
      </c>
      <c r="B37" s="47" t="s">
        <v>119</v>
      </c>
      <c r="C37" s="47"/>
      <c r="D37" s="45"/>
      <c r="E37" s="45"/>
      <c r="F37" s="64"/>
      <c r="G37" s="64"/>
      <c r="H37" s="64"/>
    </row>
    <row r="38" spans="1:8" s="16" customFormat="1" ht="24.95" customHeight="1">
      <c r="A38" s="45">
        <v>38</v>
      </c>
      <c r="B38" s="47" t="s">
        <v>122</v>
      </c>
      <c r="C38" s="47"/>
      <c r="D38" s="45"/>
      <c r="E38" s="45"/>
      <c r="F38" s="64"/>
      <c r="G38" s="64"/>
      <c r="H38" s="64"/>
    </row>
    <row r="39" spans="1:8" s="16" customFormat="1" ht="24.95" customHeight="1">
      <c r="A39" s="26">
        <v>39</v>
      </c>
      <c r="B39" s="28" t="s">
        <v>124</v>
      </c>
      <c r="C39" s="28"/>
      <c r="D39" s="45"/>
      <c r="E39" s="45"/>
      <c r="F39" s="64"/>
      <c r="G39" s="64"/>
      <c r="H39" s="64"/>
    </row>
    <row r="40" spans="1:8" s="16" customFormat="1" ht="24.95" customHeight="1">
      <c r="A40" s="26">
        <v>40</v>
      </c>
      <c r="B40" s="28" t="s">
        <v>126</v>
      </c>
      <c r="C40" s="28"/>
      <c r="D40" s="45"/>
      <c r="E40" s="45"/>
      <c r="F40" s="64"/>
      <c r="G40" s="64"/>
      <c r="H40" s="64"/>
    </row>
    <row r="41" spans="1:8" s="16" customFormat="1" ht="24.95" customHeight="1">
      <c r="A41" s="45">
        <v>41</v>
      </c>
      <c r="B41" s="18" t="s">
        <v>128</v>
      </c>
      <c r="C41" s="18"/>
      <c r="D41" s="45"/>
      <c r="E41" s="45"/>
      <c r="F41" s="64"/>
      <c r="G41" s="64"/>
      <c r="H41" s="64"/>
    </row>
    <row r="42" spans="1:8" s="16" customFormat="1" ht="24.95" customHeight="1">
      <c r="A42" s="45">
        <v>42</v>
      </c>
      <c r="B42" s="18" t="s">
        <v>130</v>
      </c>
      <c r="C42" s="18"/>
      <c r="D42" s="45"/>
      <c r="E42" s="45"/>
      <c r="F42" s="64"/>
      <c r="G42" s="64"/>
      <c r="H42" s="64"/>
    </row>
    <row r="43" spans="1:8" s="16" customFormat="1" ht="24.95" customHeight="1">
      <c r="A43" s="26">
        <v>43</v>
      </c>
      <c r="B43" s="28" t="s">
        <v>132</v>
      </c>
      <c r="C43" s="28"/>
      <c r="D43" s="45"/>
      <c r="E43" s="45"/>
      <c r="F43" s="64"/>
      <c r="G43" s="64"/>
      <c r="H43" s="64"/>
    </row>
    <row r="44" spans="1:8" s="16" customFormat="1" ht="24.95" customHeight="1">
      <c r="A44" s="26">
        <v>44</v>
      </c>
      <c r="B44" s="28" t="s">
        <v>134</v>
      </c>
      <c r="C44" s="28"/>
      <c r="D44" s="45"/>
      <c r="E44" s="45"/>
      <c r="F44" s="64"/>
      <c r="G44" s="64"/>
      <c r="H44" s="64"/>
    </row>
    <row r="45" spans="1:8" s="16" customFormat="1" ht="24.95" customHeight="1">
      <c r="A45" s="26">
        <v>45</v>
      </c>
      <c r="B45" s="28" t="s">
        <v>136</v>
      </c>
      <c r="C45" s="28"/>
      <c r="D45" s="45"/>
      <c r="E45" s="45"/>
      <c r="F45" s="64"/>
      <c r="G45" s="64"/>
      <c r="H45" s="64"/>
    </row>
    <row r="46" spans="1:8" s="16" customFormat="1" ht="24.95" customHeight="1">
      <c r="A46" s="26">
        <v>46</v>
      </c>
      <c r="B46" s="28" t="s">
        <v>138</v>
      </c>
      <c r="C46" s="28"/>
      <c r="D46" s="45"/>
      <c r="E46" s="45"/>
      <c r="F46" s="64"/>
      <c r="G46" s="64"/>
      <c r="H46" s="64"/>
    </row>
    <row r="47" spans="1:8" s="16" customFormat="1" ht="24.95" customHeight="1">
      <c r="A47" s="26">
        <v>47</v>
      </c>
      <c r="B47" s="28" t="s">
        <v>140</v>
      </c>
      <c r="C47" s="28"/>
      <c r="D47" s="45"/>
      <c r="E47" s="45"/>
      <c r="F47" s="64"/>
      <c r="G47" s="64"/>
      <c r="H47" s="64"/>
    </row>
    <row r="48" spans="1:8" s="16" customFormat="1" ht="24.95" customHeight="1">
      <c r="A48" s="45">
        <v>48</v>
      </c>
      <c r="B48" s="25" t="s">
        <v>143</v>
      </c>
      <c r="C48" s="25"/>
      <c r="D48" s="45"/>
      <c r="E48" s="45"/>
      <c r="F48" s="64"/>
      <c r="G48" s="64"/>
      <c r="H48" s="64"/>
    </row>
    <row r="49" spans="1:8" s="16" customFormat="1" ht="24.95" customHeight="1">
      <c r="A49" s="45">
        <v>49</v>
      </c>
      <c r="B49" s="25" t="s">
        <v>146</v>
      </c>
      <c r="C49" s="25"/>
      <c r="D49" s="45"/>
      <c r="E49" s="45"/>
      <c r="F49" s="64"/>
      <c r="G49" s="64"/>
      <c r="H49" s="64"/>
    </row>
    <row r="50" spans="1:8" s="16" customFormat="1" ht="24.95" customHeight="1">
      <c r="A50" s="26">
        <v>50</v>
      </c>
      <c r="B50" s="28" t="s">
        <v>148</v>
      </c>
      <c r="C50" s="28"/>
      <c r="D50" s="45"/>
      <c r="E50" s="45"/>
      <c r="F50" s="64"/>
      <c r="G50" s="64"/>
      <c r="H50" s="64"/>
    </row>
    <row r="51" spans="1:8" s="16" customFormat="1" ht="24.95" customHeight="1">
      <c r="A51" s="26">
        <v>51</v>
      </c>
      <c r="B51" s="28" t="s">
        <v>150</v>
      </c>
      <c r="C51" s="28"/>
      <c r="D51" s="45"/>
      <c r="E51" s="45"/>
      <c r="F51" s="64"/>
      <c r="G51" s="64"/>
      <c r="H51" s="64"/>
    </row>
    <row r="52" spans="1:8" s="16" customFormat="1" ht="24.95" customHeight="1">
      <c r="A52" s="26">
        <v>52</v>
      </c>
      <c r="B52" s="28" t="s">
        <v>152</v>
      </c>
      <c r="C52" s="28"/>
      <c r="D52" s="45"/>
      <c r="E52" s="45"/>
      <c r="F52" s="64"/>
      <c r="G52" s="64"/>
      <c r="H52" s="64"/>
    </row>
    <row r="53" spans="1:8" s="16" customFormat="1" ht="24.95" customHeight="1">
      <c r="A53" s="26">
        <v>53</v>
      </c>
      <c r="B53" s="28" t="s">
        <v>154</v>
      </c>
      <c r="C53" s="28"/>
      <c r="D53" s="45"/>
      <c r="E53" s="45"/>
      <c r="F53" s="64"/>
      <c r="G53" s="64"/>
      <c r="H53" s="64"/>
    </row>
    <row r="54" spans="1:8" s="16" customFormat="1" ht="24.95" customHeight="1">
      <c r="A54" s="45">
        <v>54</v>
      </c>
      <c r="B54" s="47" t="s">
        <v>157</v>
      </c>
      <c r="C54" s="47"/>
      <c r="D54" s="45"/>
      <c r="E54" s="45"/>
      <c r="F54" s="64"/>
      <c r="G54" s="64"/>
      <c r="H54" s="64"/>
    </row>
    <row r="55" spans="1:8" s="16" customFormat="1" ht="24.95" customHeight="1">
      <c r="A55" s="45">
        <v>55</v>
      </c>
      <c r="B55" s="47" t="s">
        <v>160</v>
      </c>
      <c r="C55" s="47"/>
      <c r="D55" s="45"/>
      <c r="E55" s="45"/>
      <c r="F55" s="64"/>
      <c r="G55" s="64"/>
      <c r="H55" s="64"/>
    </row>
    <row r="56" spans="1:8" s="16" customFormat="1" ht="24.95" customHeight="1">
      <c r="A56" s="45">
        <v>56</v>
      </c>
      <c r="B56" s="47" t="s">
        <v>157</v>
      </c>
      <c r="C56" s="47"/>
      <c r="D56" s="45"/>
      <c r="E56" s="45"/>
      <c r="F56" s="64"/>
      <c r="G56" s="64"/>
      <c r="H56" s="64"/>
    </row>
    <row r="57" spans="1:8" s="16" customFormat="1" ht="24.95" customHeight="1">
      <c r="A57" s="45">
        <v>57</v>
      </c>
      <c r="B57" s="47" t="s">
        <v>160</v>
      </c>
      <c r="C57" s="47"/>
      <c r="D57" s="45"/>
      <c r="E57" s="45"/>
      <c r="F57" s="64"/>
      <c r="G57" s="64"/>
      <c r="H57" s="64"/>
    </row>
    <row r="58" spans="1:8" s="16" customFormat="1" ht="24.95" customHeight="1">
      <c r="A58" s="26">
        <v>58</v>
      </c>
      <c r="B58" s="27" t="s">
        <v>167</v>
      </c>
      <c r="C58" s="27"/>
      <c r="D58" s="45"/>
      <c r="E58" s="45"/>
      <c r="F58" s="64"/>
      <c r="G58" s="64"/>
      <c r="H58" s="64"/>
    </row>
    <row r="59" spans="1:8" s="16" customFormat="1" ht="24.95" customHeight="1">
      <c r="A59" s="26">
        <v>59</v>
      </c>
      <c r="B59" s="27" t="s">
        <v>170</v>
      </c>
      <c r="C59" s="27"/>
      <c r="D59" s="45"/>
      <c r="E59" s="45"/>
      <c r="F59" s="64"/>
      <c r="G59" s="64"/>
      <c r="H59" s="64"/>
    </row>
    <row r="60" spans="1:8" s="16" customFormat="1" ht="24.95" customHeight="1">
      <c r="A60" s="45">
        <v>60</v>
      </c>
      <c r="B60" s="47" t="s">
        <v>173</v>
      </c>
      <c r="C60" s="47"/>
      <c r="D60" s="45"/>
      <c r="E60" s="45"/>
      <c r="F60" s="64"/>
      <c r="G60" s="64"/>
      <c r="H60" s="64"/>
    </row>
    <row r="61" spans="1:8" s="16" customFormat="1" ht="24.95" customHeight="1">
      <c r="A61" s="45">
        <v>61</v>
      </c>
      <c r="B61" s="47" t="s">
        <v>176</v>
      </c>
      <c r="C61" s="47"/>
      <c r="D61" s="45"/>
      <c r="E61" s="45"/>
      <c r="F61" s="64"/>
      <c r="G61" s="64"/>
      <c r="H61" s="64"/>
    </row>
    <row r="62" spans="1:8" s="16" customFormat="1" ht="24.95" customHeight="1">
      <c r="A62" s="45">
        <v>62</v>
      </c>
      <c r="B62" s="47" t="s">
        <v>179</v>
      </c>
      <c r="C62" s="47"/>
      <c r="D62" s="45"/>
      <c r="E62" s="45"/>
      <c r="F62" s="64"/>
      <c r="G62" s="64"/>
      <c r="H62" s="64"/>
    </row>
    <row r="63" spans="1:8" s="16" customFormat="1" ht="24.95" customHeight="1">
      <c r="A63" s="45">
        <v>63</v>
      </c>
      <c r="B63" s="47" t="s">
        <v>182</v>
      </c>
      <c r="C63" s="47"/>
      <c r="D63" s="45"/>
      <c r="E63" s="45"/>
      <c r="F63" s="64"/>
      <c r="G63" s="64"/>
      <c r="H63" s="64"/>
    </row>
    <row r="64" spans="1:8" s="16" customFormat="1" ht="24.95" customHeight="1">
      <c r="A64" s="45">
        <v>64</v>
      </c>
      <c r="B64" s="47" t="s">
        <v>185</v>
      </c>
      <c r="C64" s="47"/>
      <c r="D64" s="45"/>
      <c r="E64" s="45"/>
      <c r="F64" s="64"/>
      <c r="G64" s="64"/>
      <c r="H64" s="64"/>
    </row>
    <row r="65" spans="1:8" s="16" customFormat="1" ht="24.95" customHeight="1">
      <c r="A65" s="45">
        <v>65</v>
      </c>
      <c r="B65" s="47" t="s">
        <v>188</v>
      </c>
      <c r="C65" s="47"/>
      <c r="D65" s="45"/>
      <c r="E65" s="45"/>
      <c r="F65" s="64"/>
      <c r="G65" s="64"/>
      <c r="H65" s="64"/>
    </row>
    <row r="66" spans="1:8" s="16" customFormat="1" ht="24.95" customHeight="1">
      <c r="A66" s="45">
        <v>66</v>
      </c>
      <c r="B66" s="47" t="s">
        <v>191</v>
      </c>
      <c r="C66" s="47"/>
      <c r="D66" s="45"/>
      <c r="E66" s="45"/>
      <c r="F66" s="64"/>
      <c r="G66" s="64"/>
      <c r="H66" s="64"/>
    </row>
    <row r="67" spans="1:8" s="16" customFormat="1" ht="24.95" customHeight="1">
      <c r="A67" s="45">
        <v>67</v>
      </c>
      <c r="B67" s="47" t="s">
        <v>194</v>
      </c>
      <c r="C67" s="47"/>
      <c r="D67" s="45"/>
      <c r="E67" s="45"/>
      <c r="F67" s="64"/>
      <c r="G67" s="64"/>
      <c r="H67" s="64"/>
    </row>
    <row r="68" spans="1:8" s="16" customFormat="1" ht="24.95" customHeight="1">
      <c r="A68" s="45">
        <v>68</v>
      </c>
      <c r="B68" s="47" t="s">
        <v>197</v>
      </c>
      <c r="C68" s="47"/>
      <c r="D68" s="45"/>
      <c r="E68" s="45"/>
      <c r="F68" s="64"/>
      <c r="G68" s="64"/>
      <c r="H68" s="64"/>
    </row>
    <row r="69" spans="1:8" s="16" customFormat="1" ht="24.95" customHeight="1">
      <c r="A69" s="26">
        <v>69</v>
      </c>
      <c r="B69" s="27" t="s">
        <v>200</v>
      </c>
      <c r="C69" s="27"/>
      <c r="D69" s="45"/>
      <c r="E69" s="45"/>
      <c r="F69" s="64"/>
      <c r="G69" s="64"/>
      <c r="H69" s="64"/>
    </row>
    <row r="70" spans="1:8" s="16" customFormat="1" ht="24.95" customHeight="1">
      <c r="A70" s="26">
        <v>70</v>
      </c>
      <c r="B70" s="27" t="s">
        <v>203</v>
      </c>
      <c r="C70" s="27"/>
      <c r="D70" s="45"/>
      <c r="E70" s="45"/>
      <c r="F70" s="64"/>
      <c r="G70" s="64"/>
      <c r="H70" s="64"/>
    </row>
    <row r="71" spans="1:8" s="16" customFormat="1" ht="24.95" customHeight="1">
      <c r="A71" s="26">
        <v>71</v>
      </c>
      <c r="B71" s="27" t="s">
        <v>206</v>
      </c>
      <c r="C71" s="27"/>
      <c r="D71" s="45"/>
      <c r="E71" s="45"/>
      <c r="F71" s="64"/>
      <c r="G71" s="64"/>
      <c r="H71" s="64"/>
    </row>
    <row r="72" spans="1:8" s="16" customFormat="1" ht="24.95" customHeight="1">
      <c r="A72" s="26">
        <v>72</v>
      </c>
      <c r="B72" s="27" t="s">
        <v>209</v>
      </c>
      <c r="C72" s="27"/>
      <c r="D72" s="45"/>
      <c r="E72" s="45"/>
      <c r="F72" s="64"/>
      <c r="G72" s="64"/>
      <c r="H72" s="64"/>
    </row>
    <row r="73" spans="1:8" s="16" customFormat="1" ht="24.95" customHeight="1">
      <c r="A73" s="26">
        <v>73</v>
      </c>
      <c r="B73" s="27" t="s">
        <v>212</v>
      </c>
      <c r="C73" s="27"/>
      <c r="D73" s="45"/>
      <c r="E73" s="45"/>
      <c r="F73" s="64"/>
      <c r="G73" s="64"/>
      <c r="H73" s="64"/>
    </row>
    <row r="74" spans="1:8" s="16" customFormat="1" ht="24.95" customHeight="1">
      <c r="A74" s="26">
        <v>74</v>
      </c>
      <c r="B74" s="27" t="s">
        <v>215</v>
      </c>
      <c r="C74" s="27"/>
      <c r="D74" s="45"/>
      <c r="E74" s="45"/>
      <c r="F74" s="64"/>
      <c r="G74" s="64"/>
      <c r="H74" s="64"/>
    </row>
    <row r="75" spans="1:8" s="16" customFormat="1" ht="24.95" customHeight="1">
      <c r="A75" s="26">
        <v>75</v>
      </c>
      <c r="B75" s="27" t="s">
        <v>218</v>
      </c>
      <c r="C75" s="27"/>
      <c r="D75" s="45"/>
      <c r="E75" s="45"/>
      <c r="F75" s="64"/>
      <c r="G75" s="64"/>
      <c r="H75" s="64"/>
    </row>
    <row r="76" spans="1:8" s="16" customFormat="1" ht="24.95" customHeight="1">
      <c r="A76" s="26">
        <v>76</v>
      </c>
      <c r="B76" s="27" t="s">
        <v>221</v>
      </c>
      <c r="C76" s="27"/>
      <c r="D76" s="45"/>
      <c r="E76" s="45"/>
      <c r="F76" s="64"/>
      <c r="G76" s="64"/>
      <c r="H76" s="64"/>
    </row>
    <row r="77" spans="1:8" s="16" customFormat="1" ht="24.95" customHeight="1">
      <c r="A77" s="26">
        <v>77</v>
      </c>
      <c r="B77" s="27" t="s">
        <v>224</v>
      </c>
      <c r="C77" s="27"/>
      <c r="D77" s="45"/>
      <c r="E77" s="45"/>
      <c r="F77" s="64"/>
      <c r="G77" s="64"/>
      <c r="H77" s="64"/>
    </row>
    <row r="78" spans="1:8" s="16" customFormat="1" ht="24.95" customHeight="1">
      <c r="A78" s="26">
        <v>78</v>
      </c>
      <c r="B78" s="27" t="s">
        <v>227</v>
      </c>
      <c r="C78" s="27"/>
      <c r="D78" s="45"/>
      <c r="E78" s="45"/>
      <c r="F78" s="64"/>
      <c r="G78" s="64"/>
      <c r="H78" s="64"/>
    </row>
    <row r="79" spans="1:8" s="16" customFormat="1" ht="24.95" customHeight="1">
      <c r="A79" s="26">
        <v>79</v>
      </c>
      <c r="B79" s="27" t="s">
        <v>200</v>
      </c>
      <c r="C79" s="27"/>
      <c r="D79" s="45"/>
      <c r="E79" s="45"/>
      <c r="F79" s="64"/>
      <c r="G79" s="64"/>
      <c r="H79" s="64"/>
    </row>
    <row r="80" spans="1:8" s="16" customFormat="1" ht="24.95" customHeight="1">
      <c r="A80" s="26">
        <v>80</v>
      </c>
      <c r="B80" s="27" t="s">
        <v>203</v>
      </c>
      <c r="C80" s="27"/>
      <c r="D80" s="45"/>
      <c r="E80" s="45"/>
      <c r="F80" s="64"/>
      <c r="G80" s="64"/>
      <c r="H80" s="64"/>
    </row>
    <row r="81" spans="1:8" s="16" customFormat="1" ht="24.95" customHeight="1">
      <c r="A81" s="26">
        <v>81</v>
      </c>
      <c r="B81" s="27" t="s">
        <v>206</v>
      </c>
      <c r="C81" s="27"/>
      <c r="D81" s="45"/>
      <c r="E81" s="45"/>
      <c r="F81" s="64"/>
      <c r="G81" s="64"/>
      <c r="H81" s="64"/>
    </row>
    <row r="82" spans="1:8" s="16" customFormat="1" ht="24.95" customHeight="1">
      <c r="A82" s="26">
        <v>82</v>
      </c>
      <c r="B82" s="27" t="s">
        <v>209</v>
      </c>
      <c r="C82" s="27"/>
      <c r="D82" s="45"/>
      <c r="E82" s="45"/>
      <c r="F82" s="64"/>
      <c r="G82" s="64"/>
      <c r="H82" s="64"/>
    </row>
    <row r="83" spans="1:8" s="16" customFormat="1" ht="24.95" customHeight="1">
      <c r="A83" s="26">
        <v>83</v>
      </c>
      <c r="B83" s="27" t="s">
        <v>212</v>
      </c>
      <c r="C83" s="27"/>
      <c r="D83" s="45"/>
      <c r="E83" s="45"/>
      <c r="F83" s="64"/>
      <c r="G83" s="64"/>
      <c r="H83" s="64"/>
    </row>
    <row r="84" spans="1:8" s="16" customFormat="1" ht="24.95" customHeight="1">
      <c r="A84" s="26">
        <v>84</v>
      </c>
      <c r="B84" s="27" t="s">
        <v>215</v>
      </c>
      <c r="C84" s="27"/>
      <c r="D84" s="45"/>
      <c r="E84" s="45"/>
      <c r="F84" s="64"/>
      <c r="G84" s="64"/>
      <c r="H84" s="64"/>
    </row>
    <row r="85" spans="1:8" s="16" customFormat="1" ht="24.95" customHeight="1">
      <c r="A85" s="26">
        <v>85</v>
      </c>
      <c r="B85" s="27" t="s">
        <v>218</v>
      </c>
      <c r="C85" s="27"/>
      <c r="D85" s="45"/>
      <c r="E85" s="45"/>
      <c r="F85" s="64"/>
      <c r="G85" s="64"/>
      <c r="H85" s="64"/>
    </row>
    <row r="86" spans="1:8" s="16" customFormat="1" ht="24.95" customHeight="1">
      <c r="A86" s="26">
        <v>86</v>
      </c>
      <c r="B86" s="27" t="s">
        <v>244</v>
      </c>
      <c r="C86" s="27"/>
      <c r="D86" s="45"/>
      <c r="E86" s="45"/>
      <c r="F86" s="64"/>
      <c r="G86" s="64"/>
      <c r="H86" s="64"/>
    </row>
    <row r="87" spans="1:8" s="16" customFormat="1" ht="24.95" customHeight="1">
      <c r="A87" s="26">
        <v>87</v>
      </c>
      <c r="B87" s="27" t="s">
        <v>247</v>
      </c>
      <c r="C87" s="27"/>
      <c r="D87" s="45"/>
      <c r="E87" s="45"/>
      <c r="F87" s="64"/>
      <c r="G87" s="64"/>
      <c r="H87" s="64"/>
    </row>
    <row r="88" spans="1:8" s="16" customFormat="1" ht="24.95" customHeight="1">
      <c r="A88" s="26">
        <v>88</v>
      </c>
      <c r="B88" s="27" t="s">
        <v>250</v>
      </c>
      <c r="C88" s="27"/>
      <c r="D88" s="45"/>
      <c r="E88" s="45"/>
      <c r="F88" s="64"/>
      <c r="G88" s="64"/>
      <c r="H88" s="64"/>
    </row>
    <row r="89" spans="1:8" s="16" customFormat="1" ht="24.95" customHeight="1">
      <c r="A89" s="26">
        <v>89</v>
      </c>
      <c r="B89" s="27" t="s">
        <v>253</v>
      </c>
      <c r="C89" s="27"/>
      <c r="D89" s="45"/>
      <c r="E89" s="45"/>
      <c r="F89" s="64"/>
      <c r="G89" s="64"/>
      <c r="H89" s="64"/>
    </row>
    <row r="90" spans="1:8" s="16" customFormat="1" ht="24.95" customHeight="1">
      <c r="A90" s="45">
        <v>90</v>
      </c>
      <c r="B90" s="47" t="s">
        <v>256</v>
      </c>
      <c r="C90" s="47"/>
      <c r="D90" s="45"/>
      <c r="E90" s="45"/>
      <c r="F90" s="64"/>
      <c r="G90" s="64"/>
      <c r="H90" s="64"/>
    </row>
    <row r="91" spans="1:8" s="16" customFormat="1" ht="24.95" customHeight="1">
      <c r="A91" s="45">
        <v>91</v>
      </c>
      <c r="B91" s="47" t="s">
        <v>259</v>
      </c>
      <c r="C91" s="47"/>
      <c r="D91" s="45"/>
      <c r="E91" s="45"/>
      <c r="F91" s="64"/>
      <c r="G91" s="64"/>
      <c r="H91" s="64"/>
    </row>
    <row r="92" spans="1:8" s="16" customFormat="1" ht="24.95" customHeight="1">
      <c r="A92" s="45">
        <v>92</v>
      </c>
      <c r="B92" s="19" t="s">
        <v>262</v>
      </c>
      <c r="C92" s="19"/>
      <c r="D92" s="45"/>
      <c r="E92" s="45"/>
      <c r="F92" s="64"/>
      <c r="G92" s="64"/>
      <c r="H92" s="64"/>
    </row>
    <row r="93" spans="1:8" s="16" customFormat="1" ht="24.95" customHeight="1">
      <c r="A93" s="45">
        <v>93</v>
      </c>
      <c r="B93" s="47" t="s">
        <v>265</v>
      </c>
      <c r="C93" s="47"/>
      <c r="D93" s="45"/>
      <c r="E93" s="45"/>
      <c r="F93" s="64"/>
      <c r="G93" s="64"/>
      <c r="H93" s="64"/>
    </row>
    <row r="94" spans="1:8" s="16" customFormat="1" ht="24.95" customHeight="1">
      <c r="A94" s="45">
        <v>94</v>
      </c>
      <c r="B94" s="47" t="s">
        <v>268</v>
      </c>
      <c r="C94" s="47"/>
      <c r="D94" s="45"/>
      <c r="E94" s="45"/>
      <c r="F94" s="64"/>
      <c r="G94" s="64"/>
      <c r="H94" s="64"/>
    </row>
    <row r="95" spans="1:8" s="16" customFormat="1" ht="24.95" customHeight="1">
      <c r="A95" s="45">
        <v>95</v>
      </c>
      <c r="B95" s="47" t="s">
        <v>271</v>
      </c>
      <c r="C95" s="47"/>
      <c r="D95" s="45"/>
      <c r="E95" s="45"/>
      <c r="F95" s="64"/>
      <c r="G95" s="64"/>
      <c r="H95" s="64"/>
    </row>
    <row r="96" spans="1:8" s="16" customFormat="1" ht="24.95" customHeight="1">
      <c r="A96" s="45">
        <v>96</v>
      </c>
      <c r="B96" s="20" t="s">
        <v>274</v>
      </c>
      <c r="C96" s="20"/>
      <c r="D96" s="45"/>
      <c r="E96" s="45"/>
      <c r="F96" s="64"/>
      <c r="G96" s="64"/>
      <c r="H96" s="64"/>
    </row>
    <row r="97" spans="1:8" s="16" customFormat="1" ht="24.95" customHeight="1">
      <c r="A97" s="45">
        <v>97</v>
      </c>
      <c r="B97" s="47" t="s">
        <v>277</v>
      </c>
      <c r="C97" s="47"/>
      <c r="D97" s="45"/>
      <c r="E97" s="45"/>
      <c r="F97" s="64"/>
      <c r="G97" s="64"/>
      <c r="H97" s="64"/>
    </row>
    <row r="98" spans="1:8" s="16" customFormat="1" ht="24.95" customHeight="1">
      <c r="A98" s="45">
        <v>98</v>
      </c>
      <c r="B98" s="47" t="s">
        <v>280</v>
      </c>
      <c r="C98" s="47"/>
      <c r="D98" s="45"/>
      <c r="E98" s="45"/>
      <c r="F98" s="64"/>
      <c r="G98" s="64"/>
      <c r="H98" s="64"/>
    </row>
    <row r="99" spans="1:8" s="16" customFormat="1" ht="24.95" customHeight="1">
      <c r="A99" s="45">
        <v>99</v>
      </c>
      <c r="B99" s="47" t="s">
        <v>280</v>
      </c>
      <c r="C99" s="47"/>
      <c r="D99" s="45"/>
      <c r="E99" s="45"/>
      <c r="F99" s="64"/>
      <c r="G99" s="64"/>
      <c r="H99" s="64"/>
    </row>
    <row r="100" spans="1:8" s="16" customFormat="1" ht="24.95" customHeight="1">
      <c r="A100" s="45">
        <v>100</v>
      </c>
      <c r="B100" s="47" t="s">
        <v>285</v>
      </c>
      <c r="C100" s="47"/>
      <c r="D100" s="45"/>
      <c r="E100" s="45"/>
      <c r="F100" s="64"/>
      <c r="G100" s="64"/>
      <c r="H100" s="64"/>
    </row>
    <row r="101" spans="1:8" s="16" customFormat="1" ht="24.95" customHeight="1">
      <c r="A101" s="45">
        <v>101</v>
      </c>
      <c r="B101" s="47" t="s">
        <v>288</v>
      </c>
      <c r="C101" s="47"/>
      <c r="D101" s="45"/>
      <c r="E101" s="45"/>
      <c r="F101" s="64"/>
      <c r="G101" s="64"/>
      <c r="H101" s="64"/>
    </row>
    <row r="102" spans="1:8" s="16" customFormat="1" ht="24.95" customHeight="1">
      <c r="A102" s="45">
        <v>102</v>
      </c>
      <c r="B102" s="47" t="s">
        <v>291</v>
      </c>
      <c r="C102" s="47"/>
      <c r="D102" s="45"/>
      <c r="E102" s="45"/>
      <c r="F102" s="64"/>
      <c r="G102" s="64"/>
      <c r="H102" s="64"/>
    </row>
    <row r="103" spans="1:8" s="16" customFormat="1" ht="24.95" customHeight="1">
      <c r="A103" s="45">
        <v>103</v>
      </c>
      <c r="B103" s="47" t="s">
        <v>294</v>
      </c>
      <c r="C103" s="47"/>
      <c r="D103" s="45"/>
      <c r="E103" s="45"/>
      <c r="F103" s="64"/>
      <c r="G103" s="64"/>
      <c r="H103" s="64"/>
    </row>
    <row r="104" spans="1:8" s="16" customFormat="1" ht="24.95" customHeight="1">
      <c r="A104" s="45">
        <v>104</v>
      </c>
      <c r="B104" s="47" t="s">
        <v>297</v>
      </c>
      <c r="C104" s="47"/>
      <c r="D104" s="45"/>
      <c r="E104" s="45"/>
      <c r="F104" s="64"/>
      <c r="G104" s="64"/>
      <c r="H104" s="64"/>
    </row>
    <row r="105" spans="1:8" s="16" customFormat="1" ht="24.95" customHeight="1">
      <c r="A105" s="45">
        <v>105</v>
      </c>
      <c r="B105" s="47" t="s">
        <v>300</v>
      </c>
      <c r="C105" s="47"/>
      <c r="D105" s="45"/>
      <c r="E105" s="45"/>
      <c r="F105" s="64"/>
      <c r="G105" s="64"/>
      <c r="H105" s="64"/>
    </row>
    <row r="106" spans="1:8" s="16" customFormat="1" ht="24.95" customHeight="1">
      <c r="A106" s="45">
        <v>106</v>
      </c>
      <c r="B106" s="47" t="s">
        <v>303</v>
      </c>
      <c r="C106" s="47"/>
      <c r="D106" s="45"/>
      <c r="E106" s="45"/>
      <c r="F106" s="64"/>
      <c r="G106" s="64"/>
      <c r="H106" s="64"/>
    </row>
    <row r="107" spans="1:8" s="16" customFormat="1" ht="24.95" customHeight="1">
      <c r="A107" s="45">
        <v>107</v>
      </c>
      <c r="B107" s="47" t="s">
        <v>306</v>
      </c>
      <c r="C107" s="47"/>
      <c r="D107" s="45"/>
      <c r="E107" s="45"/>
      <c r="F107" s="64"/>
      <c r="G107" s="64"/>
      <c r="H107" s="64"/>
    </row>
    <row r="108" spans="1:8" s="16" customFormat="1" ht="24.95" customHeight="1">
      <c r="A108" s="45">
        <v>108</v>
      </c>
      <c r="B108" s="47" t="s">
        <v>309</v>
      </c>
      <c r="C108" s="47"/>
      <c r="D108" s="45"/>
      <c r="E108" s="45"/>
      <c r="F108" s="64"/>
      <c r="G108" s="64"/>
      <c r="H108" s="64"/>
    </row>
    <row r="109" spans="1:8" s="16" customFormat="1" ht="24.95" customHeight="1">
      <c r="A109" s="45">
        <v>109</v>
      </c>
      <c r="B109" s="47" t="s">
        <v>312</v>
      </c>
      <c r="C109" s="47"/>
      <c r="D109" s="45"/>
      <c r="E109" s="45"/>
      <c r="F109" s="64"/>
      <c r="G109" s="64"/>
      <c r="H109" s="64"/>
    </row>
    <row r="110" spans="1:8" s="16" customFormat="1" ht="24.95" customHeight="1">
      <c r="A110" s="45">
        <v>110</v>
      </c>
      <c r="B110" s="47" t="s">
        <v>315</v>
      </c>
      <c r="C110" s="47"/>
      <c r="D110" s="45"/>
      <c r="E110" s="45"/>
      <c r="F110" s="64"/>
      <c r="G110" s="64"/>
      <c r="H110" s="64"/>
    </row>
    <row r="111" spans="1:8" s="16" customFormat="1" ht="24.95" customHeight="1">
      <c r="A111" s="45">
        <v>111</v>
      </c>
      <c r="B111" s="47" t="s">
        <v>318</v>
      </c>
      <c r="C111" s="47"/>
      <c r="D111" s="45"/>
      <c r="E111" s="45"/>
      <c r="F111" s="64"/>
      <c r="G111" s="64"/>
      <c r="H111" s="64"/>
    </row>
    <row r="112" spans="1:8" s="16" customFormat="1" ht="24.95" customHeight="1">
      <c r="A112" s="45">
        <v>112</v>
      </c>
      <c r="B112" s="47" t="s">
        <v>265</v>
      </c>
      <c r="C112" s="47"/>
      <c r="D112" s="45"/>
      <c r="E112" s="45"/>
      <c r="F112" s="64"/>
      <c r="G112" s="64"/>
      <c r="H112" s="64"/>
    </row>
    <row r="113" spans="1:8" s="16" customFormat="1" ht="24.95" customHeight="1">
      <c r="A113" s="45">
        <v>113</v>
      </c>
      <c r="B113" s="47" t="s">
        <v>323</v>
      </c>
      <c r="C113" s="47"/>
      <c r="D113" s="45"/>
      <c r="E113" s="45"/>
      <c r="F113" s="64"/>
      <c r="G113" s="64"/>
      <c r="H113" s="64"/>
    </row>
    <row r="114" spans="1:8" s="16" customFormat="1" ht="24.95" customHeight="1">
      <c r="A114" s="45">
        <v>114</v>
      </c>
      <c r="B114" s="47" t="s">
        <v>271</v>
      </c>
      <c r="C114" s="47"/>
      <c r="D114" s="45"/>
      <c r="E114" s="45"/>
      <c r="F114" s="64"/>
      <c r="G114" s="64"/>
      <c r="H114" s="64"/>
    </row>
    <row r="115" spans="1:8" s="16" customFormat="1" ht="24.95" customHeight="1">
      <c r="A115" s="45">
        <v>115</v>
      </c>
      <c r="B115" s="47" t="s">
        <v>285</v>
      </c>
      <c r="C115" s="47"/>
      <c r="D115" s="45"/>
      <c r="E115" s="45"/>
      <c r="F115" s="64"/>
      <c r="G115" s="64"/>
      <c r="H115" s="64"/>
    </row>
    <row r="116" spans="1:8" s="16" customFormat="1" ht="24.95" customHeight="1">
      <c r="A116" s="45">
        <v>116</v>
      </c>
      <c r="B116" s="47" t="s">
        <v>288</v>
      </c>
      <c r="C116" s="47"/>
      <c r="D116" s="45"/>
      <c r="E116" s="45"/>
      <c r="F116" s="64"/>
      <c r="G116" s="64"/>
      <c r="H116" s="64"/>
    </row>
    <row r="117" spans="1:8" s="16" customFormat="1" ht="24.95" customHeight="1">
      <c r="A117" s="45">
        <v>117</v>
      </c>
      <c r="B117" s="47" t="s">
        <v>306</v>
      </c>
      <c r="C117" s="47"/>
      <c r="D117" s="45"/>
      <c r="E117" s="45"/>
      <c r="F117" s="64"/>
      <c r="G117" s="64"/>
      <c r="H117" s="64"/>
    </row>
    <row r="118" spans="1:8" s="16" customFormat="1" ht="24.95" customHeight="1">
      <c r="A118" s="45">
        <v>118</v>
      </c>
      <c r="B118" s="47" t="s">
        <v>309</v>
      </c>
      <c r="C118" s="47"/>
      <c r="D118" s="45"/>
      <c r="E118" s="45"/>
      <c r="F118" s="64"/>
      <c r="G118" s="64"/>
      <c r="H118" s="64"/>
    </row>
    <row r="119" spans="1:8" s="16" customFormat="1" ht="24.95" customHeight="1">
      <c r="A119" s="45">
        <v>119</v>
      </c>
      <c r="B119" s="47" t="s">
        <v>312</v>
      </c>
      <c r="C119" s="47"/>
      <c r="D119" s="45"/>
      <c r="E119" s="45"/>
      <c r="F119" s="64"/>
      <c r="G119" s="64"/>
      <c r="H119" s="64"/>
    </row>
    <row r="120" spans="1:8" s="16" customFormat="1" ht="24.95" customHeight="1">
      <c r="A120" s="26">
        <v>120</v>
      </c>
      <c r="B120" s="27" t="s">
        <v>338</v>
      </c>
      <c r="C120" s="27"/>
      <c r="D120" s="45"/>
      <c r="E120" s="45"/>
      <c r="F120" s="64"/>
      <c r="G120" s="64"/>
      <c r="H120" s="64"/>
    </row>
    <row r="121" spans="1:8" s="16" customFormat="1" ht="24.95" customHeight="1">
      <c r="A121" s="26">
        <v>121</v>
      </c>
      <c r="B121" s="27" t="s">
        <v>341</v>
      </c>
      <c r="C121" s="27"/>
      <c r="D121" s="45"/>
      <c r="E121" s="45"/>
      <c r="F121" s="64"/>
      <c r="G121" s="64"/>
      <c r="H121" s="64"/>
    </row>
    <row r="122" spans="1:8" s="16" customFormat="1" ht="24.95" customHeight="1">
      <c r="A122" s="26">
        <v>122</v>
      </c>
      <c r="B122" s="27" t="s">
        <v>344</v>
      </c>
      <c r="C122" s="27"/>
      <c r="D122" s="45"/>
      <c r="E122" s="45"/>
      <c r="F122" s="64"/>
      <c r="G122" s="64"/>
      <c r="H122" s="64"/>
    </row>
    <row r="123" spans="1:8" s="16" customFormat="1" ht="24.95" customHeight="1">
      <c r="A123" s="45">
        <v>123</v>
      </c>
      <c r="B123" s="47" t="s">
        <v>347</v>
      </c>
      <c r="C123" s="47"/>
      <c r="D123" s="45"/>
      <c r="E123" s="45"/>
      <c r="F123" s="64"/>
      <c r="G123" s="64"/>
      <c r="H123" s="64"/>
    </row>
    <row r="124" spans="1:8" s="16" customFormat="1" ht="24.95" customHeight="1">
      <c r="A124" s="45">
        <v>124</v>
      </c>
      <c r="B124" s="18" t="s">
        <v>349</v>
      </c>
      <c r="C124" s="18"/>
      <c r="D124" s="45"/>
      <c r="E124" s="45"/>
      <c r="F124" s="64"/>
      <c r="G124" s="64"/>
      <c r="H124" s="64"/>
    </row>
    <row r="125" spans="1:8" s="16" customFormat="1" ht="24.95" customHeight="1">
      <c r="A125" s="45">
        <v>125</v>
      </c>
      <c r="B125" s="18" t="s">
        <v>351</v>
      </c>
      <c r="C125" s="18"/>
      <c r="D125" s="45"/>
      <c r="E125" s="45"/>
      <c r="F125" s="64"/>
      <c r="G125" s="64"/>
      <c r="H125" s="64"/>
    </row>
    <row r="126" spans="1:8" s="16" customFormat="1" ht="24.95" customHeight="1">
      <c r="A126" s="45">
        <v>126</v>
      </c>
      <c r="B126" s="18" t="s">
        <v>353</v>
      </c>
      <c r="C126" s="18"/>
      <c r="D126" s="45"/>
      <c r="E126" s="45"/>
      <c r="F126" s="64"/>
      <c r="G126" s="64"/>
      <c r="H126" s="64"/>
    </row>
    <row r="127" spans="1:8" s="16" customFormat="1" ht="24.95" customHeight="1">
      <c r="A127" s="45">
        <v>127</v>
      </c>
      <c r="B127" s="18" t="s">
        <v>355</v>
      </c>
      <c r="C127" s="18"/>
      <c r="D127" s="45"/>
      <c r="E127" s="45"/>
      <c r="F127" s="64"/>
      <c r="G127" s="64"/>
      <c r="H127" s="64"/>
    </row>
    <row r="128" spans="1:8" s="16" customFormat="1" ht="24.95" customHeight="1">
      <c r="A128" s="45">
        <v>128</v>
      </c>
      <c r="B128" s="47" t="s">
        <v>358</v>
      </c>
      <c r="C128" s="47"/>
      <c r="D128" s="45"/>
      <c r="E128" s="45"/>
      <c r="F128" s="64"/>
      <c r="G128" s="64"/>
      <c r="H128" s="64"/>
    </row>
    <row r="129" spans="1:8" s="16" customFormat="1" ht="24.95" customHeight="1">
      <c r="A129" s="45">
        <v>129</v>
      </c>
      <c r="B129" s="47" t="s">
        <v>361</v>
      </c>
      <c r="C129" s="47"/>
      <c r="D129" s="45"/>
      <c r="E129" s="45"/>
      <c r="F129" s="64"/>
      <c r="G129" s="64"/>
      <c r="H129" s="64"/>
    </row>
    <row r="130" spans="1:8" s="16" customFormat="1" ht="24.95" customHeight="1">
      <c r="A130" s="45">
        <v>130</v>
      </c>
      <c r="B130" s="18" t="s">
        <v>363</v>
      </c>
      <c r="C130" s="18"/>
      <c r="D130" s="45"/>
      <c r="E130" s="45"/>
      <c r="F130" s="64"/>
      <c r="G130" s="64"/>
      <c r="H130" s="64"/>
    </row>
    <row r="131" spans="1:8" s="16" customFormat="1" ht="24.95" customHeight="1">
      <c r="A131" s="45">
        <v>131</v>
      </c>
      <c r="B131" s="18" t="s">
        <v>365</v>
      </c>
      <c r="C131" s="18"/>
      <c r="D131" s="45"/>
      <c r="E131" s="45"/>
      <c r="F131" s="64"/>
      <c r="G131" s="64"/>
      <c r="H131" s="64"/>
    </row>
    <row r="132" spans="1:8" s="16" customFormat="1" ht="24.95" customHeight="1">
      <c r="A132" s="26">
        <v>132</v>
      </c>
      <c r="B132" s="28" t="s">
        <v>368</v>
      </c>
      <c r="C132" s="28"/>
      <c r="D132" s="45"/>
      <c r="E132" s="45"/>
      <c r="F132" s="64"/>
      <c r="G132" s="64"/>
      <c r="H132" s="64"/>
    </row>
    <row r="133" spans="1:8" s="16" customFormat="1" ht="24.95" customHeight="1">
      <c r="A133" s="26">
        <v>133</v>
      </c>
      <c r="B133" s="28" t="s">
        <v>371</v>
      </c>
      <c r="C133" s="28"/>
      <c r="D133" s="45"/>
      <c r="E133" s="45"/>
      <c r="F133" s="64"/>
      <c r="G133" s="64"/>
      <c r="H133" s="64"/>
    </row>
    <row r="134" spans="1:8" s="16" customFormat="1" ht="24.95" customHeight="1">
      <c r="A134" s="45">
        <v>134</v>
      </c>
      <c r="B134" s="18" t="s">
        <v>374</v>
      </c>
      <c r="C134" s="18"/>
      <c r="D134" s="45"/>
      <c r="E134" s="45"/>
      <c r="F134" s="64"/>
      <c r="G134" s="64"/>
      <c r="H134" s="64"/>
    </row>
    <row r="135" spans="1:8" s="16" customFormat="1" ht="24.95" customHeight="1">
      <c r="A135" s="45">
        <v>135</v>
      </c>
      <c r="B135" s="18" t="s">
        <v>376</v>
      </c>
      <c r="C135" s="18"/>
      <c r="D135" s="45"/>
      <c r="E135" s="45"/>
      <c r="F135" s="64"/>
      <c r="G135" s="64"/>
      <c r="H135" s="64"/>
    </row>
    <row r="136" spans="1:8" s="16" customFormat="1" ht="24.95" customHeight="1">
      <c r="A136" s="45">
        <v>136</v>
      </c>
      <c r="B136" s="18" t="s">
        <v>378</v>
      </c>
      <c r="C136" s="18"/>
      <c r="D136" s="45"/>
      <c r="E136" s="45"/>
      <c r="F136" s="64"/>
      <c r="G136" s="64"/>
      <c r="H136" s="64"/>
    </row>
    <row r="137" spans="1:8" s="16" customFormat="1" ht="24.95" customHeight="1">
      <c r="A137" s="45">
        <v>137</v>
      </c>
      <c r="B137" s="18" t="s">
        <v>380</v>
      </c>
      <c r="C137" s="18"/>
      <c r="D137" s="45"/>
      <c r="E137" s="45"/>
      <c r="F137" s="64"/>
      <c r="G137" s="64"/>
      <c r="H137" s="64"/>
    </row>
    <row r="138" spans="1:8" s="16" customFormat="1" ht="24.95" customHeight="1">
      <c r="A138" s="26">
        <v>138</v>
      </c>
      <c r="B138" s="28" t="s">
        <v>382</v>
      </c>
      <c r="C138" s="28"/>
      <c r="D138" s="45"/>
      <c r="E138" s="45"/>
      <c r="F138" s="64"/>
      <c r="G138" s="64"/>
      <c r="H138" s="64"/>
    </row>
    <row r="139" spans="1:8" s="16" customFormat="1" ht="24.95" customHeight="1">
      <c r="A139" s="26">
        <v>139</v>
      </c>
      <c r="B139" s="28" t="s">
        <v>384</v>
      </c>
      <c r="C139" s="28"/>
      <c r="D139" s="45"/>
      <c r="E139" s="45"/>
      <c r="F139" s="64"/>
      <c r="G139" s="64"/>
      <c r="H139" s="64"/>
    </row>
    <row r="140" spans="1:8" s="16" customFormat="1" ht="24.95" customHeight="1">
      <c r="A140" s="45">
        <v>140</v>
      </c>
      <c r="B140" s="21" t="s">
        <v>387</v>
      </c>
      <c r="C140" s="21"/>
      <c r="D140" s="45"/>
      <c r="E140" s="45"/>
      <c r="F140" s="64"/>
      <c r="G140" s="64"/>
      <c r="H140" s="64"/>
    </row>
    <row r="141" spans="1:8" s="16" customFormat="1" ht="24.95" customHeight="1">
      <c r="A141" s="45">
        <v>141</v>
      </c>
      <c r="B141" s="21" t="s">
        <v>390</v>
      </c>
      <c r="C141" s="21"/>
      <c r="D141" s="45"/>
      <c r="E141" s="45"/>
      <c r="F141" s="64"/>
      <c r="G141" s="64"/>
      <c r="H141" s="64"/>
    </row>
    <row r="142" spans="1:8" s="16" customFormat="1" ht="24.95" customHeight="1">
      <c r="A142" s="45">
        <v>142</v>
      </c>
      <c r="B142" s="21" t="s">
        <v>393</v>
      </c>
      <c r="C142" s="21"/>
      <c r="D142" s="45"/>
      <c r="E142" s="45"/>
      <c r="F142" s="64"/>
      <c r="G142" s="64"/>
      <c r="H142" s="64"/>
    </row>
    <row r="143" spans="1:8" s="16" customFormat="1" ht="24.95" customHeight="1">
      <c r="A143" s="45">
        <v>143</v>
      </c>
      <c r="B143" s="21" t="s">
        <v>396</v>
      </c>
      <c r="C143" s="21"/>
      <c r="D143" s="45"/>
      <c r="E143" s="45"/>
      <c r="F143" s="64"/>
      <c r="G143" s="64"/>
      <c r="H143" s="64"/>
    </row>
    <row r="144" spans="1:8" s="16" customFormat="1" ht="24.95" customHeight="1">
      <c r="A144" s="45">
        <v>144</v>
      </c>
      <c r="B144" s="21" t="s">
        <v>399</v>
      </c>
      <c r="C144" s="21"/>
      <c r="D144" s="45"/>
      <c r="E144" s="45"/>
      <c r="F144" s="64"/>
      <c r="G144" s="64"/>
      <c r="H144" s="64"/>
    </row>
    <row r="145" spans="1:8" s="16" customFormat="1" ht="24.95" customHeight="1">
      <c r="A145" s="45">
        <v>145</v>
      </c>
      <c r="B145" s="21" t="s">
        <v>402</v>
      </c>
      <c r="C145" s="21"/>
      <c r="D145" s="45"/>
      <c r="E145" s="45"/>
      <c r="F145" s="64"/>
      <c r="G145" s="64"/>
      <c r="H145" s="64"/>
    </row>
    <row r="146" spans="1:8" s="16" customFormat="1" ht="24.95" customHeight="1">
      <c r="A146" s="45">
        <v>146</v>
      </c>
      <c r="B146" s="21" t="s">
        <v>405</v>
      </c>
      <c r="C146" s="21"/>
      <c r="D146" s="45"/>
      <c r="E146" s="45"/>
      <c r="F146" s="64"/>
      <c r="G146" s="64"/>
      <c r="H146" s="64"/>
    </row>
    <row r="147" spans="1:8" s="16" customFormat="1" ht="24.95" customHeight="1">
      <c r="A147" s="45">
        <v>147</v>
      </c>
      <c r="B147" s="21" t="s">
        <v>408</v>
      </c>
      <c r="C147" s="21"/>
      <c r="D147" s="45"/>
      <c r="E147" s="45"/>
      <c r="F147" s="64"/>
      <c r="G147" s="64"/>
      <c r="H147" s="64"/>
    </row>
    <row r="148" spans="1:8" s="16" customFormat="1" ht="24.95" customHeight="1">
      <c r="A148" s="45">
        <v>148</v>
      </c>
      <c r="B148" s="21" t="s">
        <v>411</v>
      </c>
      <c r="C148" s="21"/>
      <c r="D148" s="45"/>
      <c r="E148" s="45"/>
      <c r="F148" s="64"/>
      <c r="G148" s="64"/>
      <c r="H148" s="64"/>
    </row>
    <row r="149" spans="1:8" s="16" customFormat="1" ht="24.95" customHeight="1">
      <c r="A149" s="45">
        <v>149</v>
      </c>
      <c r="B149" s="21" t="s">
        <v>414</v>
      </c>
      <c r="C149" s="21"/>
      <c r="D149" s="45"/>
      <c r="E149" s="45"/>
      <c r="F149" s="64"/>
      <c r="G149" s="64"/>
      <c r="H149" s="64"/>
    </row>
    <row r="150" spans="1:8" s="16" customFormat="1" ht="24.95" customHeight="1">
      <c r="A150" s="45">
        <v>150</v>
      </c>
      <c r="B150" s="21" t="s">
        <v>417</v>
      </c>
      <c r="C150" s="21"/>
      <c r="D150" s="45"/>
      <c r="E150" s="45"/>
      <c r="F150" s="64"/>
      <c r="G150" s="64"/>
      <c r="H150" s="64"/>
    </row>
    <row r="151" spans="1:8" s="16" customFormat="1" ht="24.95" customHeight="1">
      <c r="A151" s="45">
        <v>151</v>
      </c>
      <c r="B151" s="21" t="s">
        <v>420</v>
      </c>
      <c r="C151" s="21"/>
      <c r="D151" s="45"/>
      <c r="E151" s="45"/>
      <c r="F151" s="64"/>
      <c r="G151" s="64"/>
      <c r="H151" s="64"/>
    </row>
    <row r="152" spans="1:8" s="16" customFormat="1" ht="24.95" customHeight="1">
      <c r="A152" s="45">
        <v>152</v>
      </c>
      <c r="B152" s="21" t="s">
        <v>423</v>
      </c>
      <c r="C152" s="21"/>
      <c r="D152" s="45"/>
      <c r="E152" s="45"/>
      <c r="F152" s="64"/>
      <c r="G152" s="64"/>
      <c r="H152" s="64"/>
    </row>
    <row r="153" spans="1:8" s="16" customFormat="1" ht="24.95" customHeight="1">
      <c r="A153" s="45">
        <v>153</v>
      </c>
      <c r="B153" s="21" t="s">
        <v>426</v>
      </c>
      <c r="C153" s="21"/>
      <c r="D153" s="45"/>
      <c r="E153" s="45"/>
      <c r="F153" s="64"/>
      <c r="G153" s="64"/>
      <c r="H153" s="64"/>
    </row>
    <row r="154" spans="1:8" s="16" customFormat="1" ht="24.95" customHeight="1">
      <c r="A154" s="26">
        <v>154</v>
      </c>
      <c r="B154" s="28" t="s">
        <v>428</v>
      </c>
      <c r="C154" s="28"/>
      <c r="D154" s="45"/>
      <c r="E154" s="45"/>
      <c r="F154" s="64"/>
      <c r="G154" s="64"/>
      <c r="H154" s="64"/>
    </row>
    <row r="155" spans="1:8" s="16" customFormat="1" ht="24.95" customHeight="1">
      <c r="A155" s="26">
        <v>155</v>
      </c>
      <c r="B155" s="28" t="s">
        <v>430</v>
      </c>
      <c r="C155" s="28"/>
      <c r="D155" s="45"/>
      <c r="E155" s="45"/>
      <c r="F155" s="64"/>
      <c r="G155" s="64"/>
      <c r="H155" s="64"/>
    </row>
    <row r="156" spans="1:8" s="16" customFormat="1" ht="24.95" customHeight="1">
      <c r="A156" s="45">
        <v>156</v>
      </c>
      <c r="B156" s="21" t="s">
        <v>433</v>
      </c>
      <c r="C156" s="21"/>
      <c r="D156" s="45"/>
      <c r="E156" s="45"/>
      <c r="F156" s="64"/>
      <c r="G156" s="64"/>
      <c r="H156" s="64"/>
    </row>
    <row r="157" spans="1:8" s="16" customFormat="1" ht="24.95" customHeight="1">
      <c r="A157" s="45">
        <v>157</v>
      </c>
      <c r="B157" s="21" t="s">
        <v>436</v>
      </c>
      <c r="C157" s="21"/>
      <c r="D157" s="45"/>
      <c r="E157" s="45"/>
      <c r="F157" s="64"/>
      <c r="G157" s="64"/>
      <c r="H157" s="64"/>
    </row>
    <row r="158" spans="1:8" s="16" customFormat="1" ht="24.95" customHeight="1">
      <c r="A158" s="45">
        <v>158</v>
      </c>
      <c r="B158" s="21" t="s">
        <v>439</v>
      </c>
      <c r="C158" s="21"/>
      <c r="D158" s="45"/>
      <c r="E158" s="45"/>
      <c r="F158" s="64"/>
      <c r="G158" s="64"/>
      <c r="H158" s="64"/>
    </row>
    <row r="159" spans="1:8" s="16" customFormat="1" ht="24.95" customHeight="1">
      <c r="A159" s="45">
        <v>159</v>
      </c>
      <c r="B159" s="21" t="s">
        <v>442</v>
      </c>
      <c r="C159" s="21"/>
      <c r="D159" s="45"/>
      <c r="E159" s="45"/>
      <c r="F159" s="64"/>
      <c r="G159" s="64"/>
      <c r="H159" s="64"/>
    </row>
    <row r="160" spans="1:8" s="16" customFormat="1" ht="24.95" customHeight="1">
      <c r="A160" s="45">
        <v>160</v>
      </c>
      <c r="B160" s="21" t="s">
        <v>433</v>
      </c>
      <c r="C160" s="21"/>
      <c r="D160" s="45"/>
      <c r="E160" s="45"/>
      <c r="F160" s="64"/>
      <c r="G160" s="64"/>
      <c r="H160" s="64"/>
    </row>
    <row r="161" spans="1:8" s="16" customFormat="1" ht="24.95" customHeight="1">
      <c r="A161" s="45">
        <v>161</v>
      </c>
      <c r="B161" s="21" t="s">
        <v>436</v>
      </c>
      <c r="C161" s="21"/>
      <c r="D161" s="45"/>
      <c r="E161" s="45"/>
      <c r="F161" s="64"/>
      <c r="G161" s="64"/>
      <c r="H161" s="64"/>
    </row>
    <row r="162" spans="1:8" s="16" customFormat="1" ht="24.95" customHeight="1">
      <c r="A162" s="45">
        <v>162</v>
      </c>
      <c r="B162" s="21" t="s">
        <v>439</v>
      </c>
      <c r="C162" s="21"/>
      <c r="D162" s="45"/>
      <c r="E162" s="45"/>
      <c r="F162" s="64"/>
      <c r="G162" s="64"/>
      <c r="H162" s="64"/>
    </row>
    <row r="163" spans="1:8" s="16" customFormat="1" ht="24.95" customHeight="1">
      <c r="A163" s="45">
        <v>163</v>
      </c>
      <c r="B163" s="21" t="s">
        <v>442</v>
      </c>
      <c r="C163" s="21"/>
      <c r="D163" s="45"/>
      <c r="E163" s="45"/>
      <c r="F163" s="64"/>
      <c r="G163" s="64"/>
      <c r="H163" s="64"/>
    </row>
    <row r="164" spans="1:8" s="16" customFormat="1" ht="24.95" customHeight="1">
      <c r="A164" s="45">
        <v>164</v>
      </c>
      <c r="B164" s="21" t="s">
        <v>453</v>
      </c>
      <c r="C164" s="21"/>
      <c r="D164" s="45"/>
      <c r="E164" s="45"/>
      <c r="F164" s="64"/>
      <c r="G164" s="64"/>
      <c r="H164" s="64"/>
    </row>
  </sheetData>
  <mergeCells count="30">
    <mergeCell ref="F137:H137"/>
    <mergeCell ref="F138:H139"/>
    <mergeCell ref="F140:H153"/>
    <mergeCell ref="F154:H155"/>
    <mergeCell ref="F156:H164"/>
    <mergeCell ref="F134:H136"/>
    <mergeCell ref="F43:H47"/>
    <mergeCell ref="F48:H49"/>
    <mergeCell ref="F50:H53"/>
    <mergeCell ref="F54:H57"/>
    <mergeCell ref="F58:H59"/>
    <mergeCell ref="F60:H68"/>
    <mergeCell ref="F69:H89"/>
    <mergeCell ref="F90:H119"/>
    <mergeCell ref="F120:H122"/>
    <mergeCell ref="F123:H131"/>
    <mergeCell ref="F132:H133"/>
    <mergeCell ref="C1:H1"/>
    <mergeCell ref="F41:H42"/>
    <mergeCell ref="A5:A6"/>
    <mergeCell ref="B5:B6"/>
    <mergeCell ref="F9:H10"/>
    <mergeCell ref="F11:H14"/>
    <mergeCell ref="F15:H16"/>
    <mergeCell ref="F17:H23"/>
    <mergeCell ref="F24:H28"/>
    <mergeCell ref="F29:H34"/>
    <mergeCell ref="F35:H35"/>
    <mergeCell ref="F36:H38"/>
    <mergeCell ref="F39:H40"/>
  </mergeCells>
  <pageMargins left="0.7" right="0.7" top="0.75" bottom="0.75" header="0.3" footer="0.3"/>
  <pageSetup scale="5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E63E8B9A28D4CA8F1FB9359C6500A" ma:contentTypeVersion="14" ma:contentTypeDescription="Create a new document." ma:contentTypeScope="" ma:versionID="601a3cfa1ce0263f21cae949328ea367">
  <xsd:schema xmlns:xsd="http://www.w3.org/2001/XMLSchema" xmlns:xs="http://www.w3.org/2001/XMLSchema" xmlns:p="http://schemas.microsoft.com/office/2006/metadata/properties" xmlns:ns3="44c9de3e-8095-4836-b734-30da2b6526a8" xmlns:ns4="cd14fb1a-f5a0-44be-b357-31f47990a432" targetNamespace="http://schemas.microsoft.com/office/2006/metadata/properties" ma:root="true" ma:fieldsID="a41b11a333c9a9af8c96653d9ee993cc" ns3:_="" ns4:_="">
    <xsd:import namespace="44c9de3e-8095-4836-b734-30da2b6526a8"/>
    <xsd:import namespace="cd14fb1a-f5a0-44be-b357-31f47990a4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9de3e-8095-4836-b734-30da2b652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fb1a-f5a0-44be-b357-31f47990a4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00BDD-A735-4133-BEF2-B124B47AE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50AA97-AF5C-4854-8A66-D2C2818C476C}">
  <ds:schemaRefs>
    <ds:schemaRef ds:uri="http://schemas.microsoft.com/office/2006/metadata/properties"/>
    <ds:schemaRef ds:uri="http://schemas.microsoft.com/office/2006/documentManagement/types"/>
    <ds:schemaRef ds:uri="44c9de3e-8095-4836-b734-30da2b6526a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cd14fb1a-f5a0-44be-b357-31f47990a43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57E0CA-212C-4C6F-A1D5-71E80350B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9de3e-8095-4836-b734-30da2b6526a8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DM VTTB</vt:lpstr>
      <vt:lpstr>Nhận biết thiết bị Cofico</vt:lpstr>
      <vt:lpstr>Đánh giá phân loại TB</vt:lpstr>
      <vt:lpstr>'Đánh giá phân loại TB'!Print_Titles</vt:lpstr>
      <vt:lpstr>'DM VTTB'!Print_Titles</vt:lpstr>
      <vt:lpstr>'Nhận biết thiết bị Cofico'!Print_Titles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Liem Huynh Hieu</dc:creator>
  <cp:keywords/>
  <dc:description/>
  <cp:lastModifiedBy>Duy Trần</cp:lastModifiedBy>
  <cp:revision/>
  <dcterms:created xsi:type="dcterms:W3CDTF">2015-06-05T18:17:20Z</dcterms:created>
  <dcterms:modified xsi:type="dcterms:W3CDTF">2021-07-17T08:06:06Z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0x01010046BE63E8B9A28D4CA8F1FB9359C6500A</vt:lpwstr>
  </property>
</Properties>
</file>