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760" activeTab="1"/>
  </bookViews>
  <sheets>
    <sheet name="LU" sheetId="1" r:id="rId1"/>
    <sheet name="SC_reach" sheetId="2" r:id="rId2"/>
    <sheet name="Constant" sheetId="3" r:id="rId3"/>
    <sheet name="Param_pre-processing" sheetId="4" r:id="rId4"/>
  </sheets>
  <calcPr calcId="145621"/>
</workbook>
</file>

<file path=xl/calcChain.xml><?xml version="1.0" encoding="utf-8"?>
<calcChain xmlns="http://schemas.openxmlformats.org/spreadsheetml/2006/main">
  <c r="E23" i="4" l="1"/>
  <c r="D23" i="4"/>
  <c r="C23" i="4"/>
  <c r="B23" i="4"/>
  <c r="D4" i="4" l="1"/>
  <c r="B14" i="4" l="1"/>
  <c r="E4" i="4"/>
  <c r="D8" i="4"/>
  <c r="E8" i="4" s="1"/>
  <c r="F8" i="4" l="1"/>
</calcChain>
</file>

<file path=xl/sharedStrings.xml><?xml version="1.0" encoding="utf-8"?>
<sst xmlns="http://schemas.openxmlformats.org/spreadsheetml/2006/main" count="181" uniqueCount="122">
  <si>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</si>
  <si>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</si>
  <si>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</si>
  <si>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</si>
  <si>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</si>
  <si>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</si>
  <si>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</si>
  <si>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</si>
  <si>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</si>
  <si>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</si>
  <si>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</si>
  <si>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</si>
  <si>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</si>
  <si>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</si>
  <si>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</si>
  <si>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</si>
  <si>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</si>
  <si>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</si>
  <si>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</si>
  <si>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</si>
  <si>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</si>
  <si>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</si>
  <si>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</si>
  <si>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</si>
  <si>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</si>
  <si>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</si>
  <si>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</si>
  <si>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</si>
  <si>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</si>
  <si>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</si>
  <si>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</si>
  <si>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</si>
  <si>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</si>
  <si>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</si>
  <si>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</si>
  <si>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</si>
  <si>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</si>
  <si>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</si>
  <si>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</si>
  <si>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PPeff</t>
  </si>
  <si>
    <t>E_PP</t>
  </si>
  <si>
    <t>Msoil_m2</t>
  </si>
  <si>
    <t>Q_m3/s</t>
  </si>
  <si>
    <t>[TDP]_mg/l</t>
  </si>
  <si>
    <t>TDP_kg/day</t>
  </si>
  <si>
    <t>[TP]_mg/l</t>
  </si>
  <si>
    <t>fraction as TDP</t>
  </si>
  <si>
    <t>PP_kg/day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</si>
  <si>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</si>
  <si>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</si>
  <si>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</si>
  <si>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</si>
  <si>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</si>
  <si>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</si>
  <si>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Initial total soil P content</t>
  </si>
  <si>
    <t>Net annual P input to the soil</t>
  </si>
  <si>
    <t>Soil erodibility</t>
  </si>
  <si>
    <t>km2</t>
  </si>
  <si>
    <t>Catchment area</t>
  </si>
  <si>
    <t>m</t>
  </si>
  <si>
    <t>degrees</t>
  </si>
  <si>
    <t>kg/day</t>
  </si>
  <si>
    <t>Reach length</t>
  </si>
  <si>
    <t>Reach slope</t>
  </si>
  <si>
    <t>Reach effluent TDP inputs</t>
  </si>
  <si>
    <t>Reach effluent PP inputs</t>
  </si>
  <si>
    <t>PP/TP ratio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</si>
  <si>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</si>
  <si>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</si>
  <si>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</si>
  <si>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</si>
  <si>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</si>
  <si>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</si>
  <si>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</si>
  <si>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</si>
  <si>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</si>
  <si>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</si>
  <si>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</si>
  <si>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</si>
  <si>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Areal soil mass calculation (kg/m2)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</si>
  <si>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</si>
  <si>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</si>
  <si>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</si>
  <si>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</si>
  <si>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</si>
  <si>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</si>
  <si>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</si>
  <si>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</si>
  <si>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</si>
  <si>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</si>
  <si>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</si>
  <si>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Phosphorus sorption coefficient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</si>
  <si>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</si>
  <si>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</si>
  <si>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</si>
  <si>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</si>
  <si>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</si>
  <si>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</si>
  <si>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</si>
  <si>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Proportion of improved grassland</t>
  </si>
  <si>
    <t>Proportion of arable land</t>
  </si>
  <si>
    <t>Proportion of semi-natural and other land</t>
  </si>
  <si>
    <t>T_s</t>
  </si>
  <si>
    <t>Notes</t>
  </si>
  <si>
    <t>Initial soil water EPC0, in mg/l</t>
  </si>
  <si>
    <t>Semi-natural fixed</t>
  </si>
  <si>
    <t>Sub-catchment</t>
  </si>
  <si>
    <r>
      <t>area (km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)</t>
    </r>
  </si>
  <si>
    <t>Whole catchment</t>
  </si>
  <si>
    <t>Arable %</t>
  </si>
  <si>
    <t>Improved grassland %</t>
  </si>
  <si>
    <t>Semi-natural %</t>
  </si>
  <si>
    <t>f_NC</t>
  </si>
  <si>
    <t>Keyword to describe whether newly converted land is agricultural (A; from semi-natural), or semi-natural (S, from agricultural)</t>
  </si>
  <si>
    <t>NC_type</t>
  </si>
  <si>
    <t>Could move this to SC parameters if there's reason to</t>
  </si>
  <si>
    <t>NC</t>
  </si>
  <si>
    <t>Proportion of agricultural or semi-natural land that's newly converted from semi-natural or agricultural, respectively</t>
  </si>
  <si>
    <t>Measures</t>
  </si>
  <si>
    <t>E_connectivity</t>
  </si>
  <si>
    <t>Factor (0-1) describing connectivity of eroded material to the water course</t>
  </si>
  <si>
    <t>NOT YET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</si>
</sst>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4" borderId="0" xfId="0" applyNumberFormat="1" applyFill="1"/>
    <xf numFmtId="165" fontId="0" fillId="0" borderId="0" xfId="0" applyNumberFormat="1"/>
    <xf numFmtId="1" fontId="2" fillId="3" borderId="0" xfId="0" applyNumberFormat="1" applyFont="1" applyFill="1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right"/>
    </xf>
    <xf numFmtId="1" fontId="0" fillId="3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52.5703125" bestFit="1" customWidth="1"/>
  </cols>
  <sheetData>
    <row r="1" spans="1:9" s="1" customFormat="1" x14ac:dyDescent="0.25">
      <c r="A1" s="1" t="s">
        <v>93</v>
      </c>
      <c r="B1" s="1" t="s">
        <v>0</v>
      </c>
      <c r="C1" s="1" t="s">
        <v>13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116</v>
      </c>
      <c r="I1" s="1" t="s">
        <v>103</v>
      </c>
    </row>
    <row r="2" spans="1:9" x14ac:dyDescent="0.25">
      <c r="A2" t="s">
        <v>94</v>
      </c>
      <c r="B2" t="s">
        <v>102</v>
      </c>
      <c r="C2" t="s">
        <v>14</v>
      </c>
      <c r="D2" t="s">
        <v>51</v>
      </c>
      <c r="E2" s="6">
        <v>2</v>
      </c>
      <c r="F2" s="6">
        <v>7</v>
      </c>
      <c r="G2" s="3"/>
      <c r="H2" s="3"/>
    </row>
    <row r="3" spans="1:9" x14ac:dyDescent="0.25">
      <c r="A3" t="s">
        <v>95</v>
      </c>
      <c r="B3" t="s">
        <v>9</v>
      </c>
      <c r="C3" t="s">
        <v>16</v>
      </c>
      <c r="D3" t="s">
        <v>54</v>
      </c>
      <c r="E3" s="5">
        <v>1100</v>
      </c>
      <c r="F3" s="5">
        <v>900</v>
      </c>
      <c r="G3" s="3"/>
      <c r="H3" s="3"/>
    </row>
    <row r="4" spans="1:9" x14ac:dyDescent="0.25">
      <c r="A4" t="s">
        <v>95</v>
      </c>
      <c r="B4" t="s">
        <v>10</v>
      </c>
      <c r="C4" t="s">
        <v>17</v>
      </c>
      <c r="D4" t="s">
        <v>55</v>
      </c>
      <c r="E4" s="6">
        <v>10</v>
      </c>
      <c r="F4" s="9">
        <v>0</v>
      </c>
      <c r="G4" s="3"/>
      <c r="H4" s="18">
        <v>3</v>
      </c>
      <c r="I4" t="s">
        <v>105</v>
      </c>
    </row>
    <row r="5" spans="1:9" x14ac:dyDescent="0.25">
      <c r="A5" t="s">
        <v>95</v>
      </c>
      <c r="B5" t="s">
        <v>11</v>
      </c>
      <c r="C5" t="s">
        <v>18</v>
      </c>
      <c r="D5" t="s">
        <v>104</v>
      </c>
      <c r="E5" s="4">
        <v>0.12</v>
      </c>
      <c r="F5" s="9">
        <v>0</v>
      </c>
      <c r="G5" s="3"/>
      <c r="H5" s="3"/>
      <c r="I5" t="s">
        <v>105</v>
      </c>
    </row>
    <row r="6" spans="1:9" x14ac:dyDescent="0.25">
      <c r="A6" t="s">
        <v>97</v>
      </c>
      <c r="B6" t="s">
        <v>7</v>
      </c>
      <c r="C6" t="s">
        <v>19</v>
      </c>
      <c r="D6" t="s">
        <v>56</v>
      </c>
      <c r="E6" s="5">
        <v>10000</v>
      </c>
      <c r="F6" s="5">
        <v>1000</v>
      </c>
      <c r="G6" s="5">
        <v>5000</v>
      </c>
      <c r="H6" s="17"/>
    </row>
    <row r="7" spans="1:9" x14ac:dyDescent="0.25">
      <c r="A7" t="s">
        <v>118</v>
      </c>
      <c r="B7" t="s">
        <v>119</v>
      </c>
      <c r="C7" t="s">
        <v>20</v>
      </c>
      <c r="D7" t="s">
        <v>120</v>
      </c>
      <c r="I7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defaultRowHeight="15" x14ac:dyDescent="0.25"/>
  <cols>
    <col min="1" max="1" width="12.140625" bestFit="1" customWidth="1"/>
    <col min="4" max="4" width="38.85546875" bestFit="1" customWidth="1"/>
  </cols>
  <sheetData>
    <row r="1" spans="1:5" s="1" customFormat="1" x14ac:dyDescent="0.25">
      <c r="A1" s="1" t="s">
        <v>93</v>
      </c>
      <c r="B1" s="1" t="s">
        <v>0</v>
      </c>
      <c r="C1" s="1" t="s">
        <v>13</v>
      </c>
      <c r="D1" s="1" t="s">
        <v>50</v>
      </c>
      <c r="E1" s="1">
        <v>1</v>
      </c>
    </row>
    <row r="2" spans="1:5" x14ac:dyDescent="0.25">
      <c r="A2" t="s">
        <v>98</v>
      </c>
      <c r="B2" t="s">
        <v>21</v>
      </c>
      <c r="C2" t="s">
        <v>57</v>
      </c>
      <c r="D2" t="s">
        <v>58</v>
      </c>
      <c r="E2">
        <v>51.7</v>
      </c>
    </row>
    <row r="3" spans="1:5" x14ac:dyDescent="0.25">
      <c r="A3" t="s">
        <v>98</v>
      </c>
      <c r="B3" t="s">
        <v>23</v>
      </c>
      <c r="C3" t="s">
        <v>20</v>
      </c>
      <c r="D3" t="s">
        <v>100</v>
      </c>
      <c r="E3" s="4">
        <v>0.2</v>
      </c>
    </row>
    <row r="4" spans="1:5" x14ac:dyDescent="0.25">
      <c r="A4" t="s">
        <v>98</v>
      </c>
      <c r="B4" t="s">
        <v>22</v>
      </c>
      <c r="C4" t="s">
        <v>20</v>
      </c>
      <c r="D4" t="s">
        <v>99</v>
      </c>
      <c r="E4" s="4">
        <v>0.3</v>
      </c>
    </row>
    <row r="5" spans="1:5" x14ac:dyDescent="0.25">
      <c r="A5" t="s">
        <v>98</v>
      </c>
      <c r="B5" t="s">
        <v>24</v>
      </c>
      <c r="C5" t="s">
        <v>20</v>
      </c>
      <c r="D5" t="s">
        <v>101</v>
      </c>
      <c r="E5" s="4">
        <v>0.5</v>
      </c>
    </row>
    <row r="6" spans="1:5" x14ac:dyDescent="0.25">
      <c r="A6" t="s">
        <v>98</v>
      </c>
      <c r="B6" t="s">
        <v>112</v>
      </c>
      <c r="C6" t="s">
        <v>20</v>
      </c>
      <c r="D6" t="s">
        <v>117</v>
      </c>
      <c r="E6" s="4">
        <v>0.5</v>
      </c>
    </row>
    <row r="7" spans="1:5" x14ac:dyDescent="0.25">
      <c r="A7" t="s">
        <v>98</v>
      </c>
      <c r="B7" t="s">
        <v>25</v>
      </c>
      <c r="C7" t="s">
        <v>59</v>
      </c>
      <c r="D7" t="s">
        <v>62</v>
      </c>
      <c r="E7">
        <v>10000</v>
      </c>
    </row>
    <row r="8" spans="1:5" x14ac:dyDescent="0.25">
      <c r="A8" t="s">
        <v>97</v>
      </c>
      <c r="B8" t="s">
        <v>26</v>
      </c>
      <c r="C8" t="s">
        <v>60</v>
      </c>
      <c r="D8" t="s">
        <v>63</v>
      </c>
      <c r="E8">
        <v>0.8</v>
      </c>
    </row>
    <row r="9" spans="1:5" x14ac:dyDescent="0.25">
      <c r="A9" t="s">
        <v>95</v>
      </c>
      <c r="B9" t="s">
        <v>37</v>
      </c>
      <c r="C9" t="s">
        <v>61</v>
      </c>
      <c r="D9" t="s">
        <v>64</v>
      </c>
      <c r="E9" s="4">
        <v>0.26</v>
      </c>
    </row>
    <row r="10" spans="1:5" x14ac:dyDescent="0.25">
      <c r="A10" t="s">
        <v>96</v>
      </c>
      <c r="B10" t="s">
        <v>39</v>
      </c>
      <c r="C10" t="s">
        <v>61</v>
      </c>
      <c r="D10" t="s">
        <v>65</v>
      </c>
      <c r="E10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7" sqref="D17"/>
    </sheetView>
  </sheetViews>
  <sheetFormatPr defaultRowHeight="15" x14ac:dyDescent="0.25"/>
  <cols>
    <col min="1" max="1" width="12.140625" bestFit="1" customWidth="1"/>
    <col min="4" max="4" width="47.7109375" bestFit="1" customWidth="1"/>
  </cols>
  <sheetData>
    <row r="1" spans="1:6" x14ac:dyDescent="0.25">
      <c r="A1" s="1" t="s">
        <v>93</v>
      </c>
      <c r="B1" s="1" t="s">
        <v>0</v>
      </c>
      <c r="C1" s="1" t="s">
        <v>13</v>
      </c>
      <c r="D1" s="1" t="s">
        <v>50</v>
      </c>
      <c r="E1" s="1" t="s">
        <v>27</v>
      </c>
      <c r="F1" s="1" t="s">
        <v>103</v>
      </c>
    </row>
    <row r="2" spans="1:6" x14ac:dyDescent="0.25">
      <c r="A2" t="s">
        <v>94</v>
      </c>
      <c r="B2" t="s">
        <v>4</v>
      </c>
      <c r="C2" t="s">
        <v>20</v>
      </c>
      <c r="D2" t="s">
        <v>52</v>
      </c>
      <c r="E2" s="8">
        <v>1.4999999999999999E-2</v>
      </c>
    </row>
    <row r="3" spans="1:6" x14ac:dyDescent="0.25">
      <c r="A3" t="s">
        <v>94</v>
      </c>
      <c r="B3" t="s">
        <v>6</v>
      </c>
      <c r="C3" t="s">
        <v>20</v>
      </c>
      <c r="D3" t="s">
        <v>53</v>
      </c>
      <c r="E3" s="4">
        <v>0.95</v>
      </c>
    </row>
    <row r="4" spans="1:6" x14ac:dyDescent="0.25">
      <c r="A4" t="s">
        <v>94</v>
      </c>
      <c r="B4" t="s">
        <v>5</v>
      </c>
      <c r="C4" t="s">
        <v>15</v>
      </c>
      <c r="D4" t="s">
        <v>89</v>
      </c>
      <c r="E4" s="5">
        <v>290</v>
      </c>
    </row>
    <row r="5" spans="1:6" x14ac:dyDescent="0.25">
      <c r="A5" t="s">
        <v>94</v>
      </c>
      <c r="B5" t="s">
        <v>28</v>
      </c>
      <c r="C5" t="s">
        <v>20</v>
      </c>
      <c r="D5" t="s">
        <v>67</v>
      </c>
      <c r="E5" s="4">
        <v>0.6</v>
      </c>
    </row>
    <row r="6" spans="1:6" x14ac:dyDescent="0.25">
      <c r="A6" t="s">
        <v>94</v>
      </c>
      <c r="B6" t="s">
        <v>29</v>
      </c>
      <c r="C6" t="s">
        <v>14</v>
      </c>
      <c r="D6" t="s">
        <v>68</v>
      </c>
      <c r="E6" s="5">
        <v>60</v>
      </c>
    </row>
    <row r="7" spans="1:6" x14ac:dyDescent="0.25">
      <c r="A7" t="s">
        <v>94</v>
      </c>
      <c r="B7" t="s">
        <v>30</v>
      </c>
      <c r="C7" t="s">
        <v>69</v>
      </c>
      <c r="D7" t="s">
        <v>70</v>
      </c>
      <c r="E7" s="6">
        <v>0.4</v>
      </c>
    </row>
    <row r="8" spans="1:6" x14ac:dyDescent="0.25">
      <c r="A8" t="s">
        <v>94</v>
      </c>
      <c r="B8" t="s">
        <v>31</v>
      </c>
      <c r="C8" t="s">
        <v>71</v>
      </c>
      <c r="D8" t="s">
        <v>72</v>
      </c>
      <c r="E8" s="6">
        <v>0.5</v>
      </c>
    </row>
    <row r="9" spans="1:6" x14ac:dyDescent="0.25">
      <c r="A9" t="s">
        <v>94</v>
      </c>
      <c r="B9" t="s">
        <v>32</v>
      </c>
      <c r="C9" t="s">
        <v>20</v>
      </c>
      <c r="D9" t="s">
        <v>73</v>
      </c>
      <c r="E9" s="6">
        <v>0.5</v>
      </c>
    </row>
    <row r="10" spans="1:6" x14ac:dyDescent="0.25">
      <c r="A10" t="s">
        <v>94</v>
      </c>
      <c r="B10" t="s">
        <v>33</v>
      </c>
      <c r="C10" t="s">
        <v>69</v>
      </c>
      <c r="D10" t="s">
        <v>74</v>
      </c>
      <c r="E10" s="6">
        <v>1</v>
      </c>
    </row>
    <row r="11" spans="1:6" x14ac:dyDescent="0.25">
      <c r="A11" t="s">
        <v>94</v>
      </c>
      <c r="B11" t="s">
        <v>34</v>
      </c>
      <c r="C11" t="s">
        <v>76</v>
      </c>
      <c r="D11" t="s">
        <v>75</v>
      </c>
      <c r="E11" s="6">
        <v>1</v>
      </c>
    </row>
    <row r="12" spans="1:6" x14ac:dyDescent="0.25">
      <c r="A12" t="s">
        <v>95</v>
      </c>
      <c r="B12" t="s">
        <v>41</v>
      </c>
      <c r="C12" t="s">
        <v>77</v>
      </c>
      <c r="D12" t="s">
        <v>78</v>
      </c>
      <c r="E12" s="5">
        <v>200</v>
      </c>
    </row>
    <row r="13" spans="1:6" x14ac:dyDescent="0.25">
      <c r="A13" t="s">
        <v>95</v>
      </c>
      <c r="B13" t="s">
        <v>12</v>
      </c>
      <c r="C13" t="s">
        <v>90</v>
      </c>
      <c r="D13" t="s">
        <v>91</v>
      </c>
      <c r="E13" s="7"/>
    </row>
    <row r="14" spans="1:6" x14ac:dyDescent="0.25">
      <c r="A14" t="s">
        <v>95</v>
      </c>
      <c r="B14" t="s">
        <v>38</v>
      </c>
      <c r="C14" t="s">
        <v>18</v>
      </c>
      <c r="D14" t="s">
        <v>86</v>
      </c>
      <c r="E14" s="8">
        <v>1.4999999999999999E-2</v>
      </c>
    </row>
    <row r="15" spans="1:6" x14ac:dyDescent="0.25">
      <c r="A15" t="s">
        <v>96</v>
      </c>
      <c r="B15" t="s">
        <v>40</v>
      </c>
      <c r="C15" t="s">
        <v>20</v>
      </c>
      <c r="D15" t="s">
        <v>85</v>
      </c>
      <c r="E15" s="6">
        <v>2</v>
      </c>
    </row>
    <row r="16" spans="1:6" x14ac:dyDescent="0.25">
      <c r="A16" t="s">
        <v>97</v>
      </c>
      <c r="B16" t="s">
        <v>8</v>
      </c>
      <c r="C16" t="s">
        <v>20</v>
      </c>
      <c r="D16" t="s">
        <v>92</v>
      </c>
      <c r="E16" s="6">
        <v>1.2</v>
      </c>
    </row>
    <row r="17" spans="1:6" x14ac:dyDescent="0.25">
      <c r="A17" t="s">
        <v>97</v>
      </c>
      <c r="B17" t="s">
        <v>35</v>
      </c>
      <c r="C17" t="s">
        <v>19</v>
      </c>
      <c r="D17" t="s">
        <v>87</v>
      </c>
      <c r="E17" s="5">
        <v>300</v>
      </c>
    </row>
    <row r="18" spans="1:6" x14ac:dyDescent="0.25">
      <c r="A18" t="s">
        <v>97</v>
      </c>
      <c r="B18" t="s">
        <v>36</v>
      </c>
      <c r="C18" t="s">
        <v>20</v>
      </c>
      <c r="D18" t="s">
        <v>88</v>
      </c>
      <c r="E18" s="6">
        <v>1.7</v>
      </c>
    </row>
    <row r="19" spans="1:6" x14ac:dyDescent="0.25">
      <c r="A19" t="s">
        <v>98</v>
      </c>
      <c r="B19" t="s">
        <v>114</v>
      </c>
      <c r="C19" t="s">
        <v>20</v>
      </c>
      <c r="D19" t="s">
        <v>113</v>
      </c>
      <c r="E19" s="16" t="s">
        <v>1</v>
      </c>
      <c r="F19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23" sqref="H23"/>
    </sheetView>
  </sheetViews>
  <sheetFormatPr defaultRowHeight="15" x14ac:dyDescent="0.25"/>
  <cols>
    <col min="1" max="1" width="17.28515625" customWidth="1"/>
    <col min="2" max="2" width="11" bestFit="1" customWidth="1"/>
    <col min="3" max="3" width="14.28515625" bestFit="1" customWidth="1"/>
    <col min="4" max="4" width="11.5703125" bestFit="1" customWidth="1"/>
    <col min="5" max="5" width="10.5703125" bestFit="1" customWidth="1"/>
  </cols>
  <sheetData>
    <row r="1" spans="1:6" x14ac:dyDescent="0.25">
      <c r="A1" s="1" t="s">
        <v>49</v>
      </c>
    </row>
    <row r="3" spans="1:6" x14ac:dyDescent="0.25">
      <c r="A3" t="s">
        <v>42</v>
      </c>
      <c r="B3" t="s">
        <v>43</v>
      </c>
      <c r="C3" t="s">
        <v>66</v>
      </c>
      <c r="D3" t="s">
        <v>44</v>
      </c>
      <c r="E3" t="s">
        <v>47</v>
      </c>
    </row>
    <row r="4" spans="1:6" x14ac:dyDescent="0.25">
      <c r="A4">
        <v>1E-3</v>
      </c>
      <c r="B4">
        <v>3</v>
      </c>
      <c r="C4">
        <v>0.1</v>
      </c>
      <c r="D4" s="2">
        <f>A4*B4*86400*1000*10^-6</f>
        <v>0.25919999999999999</v>
      </c>
      <c r="E4">
        <f>C4*D4/(1-C4)</f>
        <v>2.8799999999999999E-2</v>
      </c>
    </row>
    <row r="7" spans="1:6" x14ac:dyDescent="0.25">
      <c r="A7" t="s">
        <v>42</v>
      </c>
      <c r="B7" t="s">
        <v>45</v>
      </c>
      <c r="C7" t="s">
        <v>46</v>
      </c>
      <c r="D7" t="s">
        <v>48</v>
      </c>
      <c r="E7" t="s">
        <v>47</v>
      </c>
      <c r="F7" t="s">
        <v>44</v>
      </c>
    </row>
    <row r="8" spans="1:6" x14ac:dyDescent="0.25">
      <c r="A8">
        <v>0.01</v>
      </c>
      <c r="B8">
        <v>3</v>
      </c>
      <c r="C8">
        <v>0.9</v>
      </c>
      <c r="D8">
        <f>A8*B8*86400*1000*10^-6</f>
        <v>2.5920000000000001</v>
      </c>
      <c r="E8" s="2">
        <f>(1-C8)*D8</f>
        <v>0.25919999999999993</v>
      </c>
      <c r="F8" s="2">
        <f>C8*D8</f>
        <v>2.3328000000000002</v>
      </c>
    </row>
    <row r="11" spans="1:6" x14ac:dyDescent="0.25">
      <c r="A11" s="1" t="s">
        <v>79</v>
      </c>
    </row>
    <row r="12" spans="1:6" x14ac:dyDescent="0.25">
      <c r="A12" t="s">
        <v>80</v>
      </c>
      <c r="B12">
        <v>1000</v>
      </c>
      <c r="C12" t="s">
        <v>83</v>
      </c>
    </row>
    <row r="13" spans="1:6" x14ac:dyDescent="0.25">
      <c r="A13" t="s">
        <v>81</v>
      </c>
      <c r="B13">
        <v>20</v>
      </c>
      <c r="C13" t="s">
        <v>84</v>
      </c>
    </row>
    <row r="14" spans="1:6" x14ac:dyDescent="0.25">
      <c r="A14" t="s">
        <v>82</v>
      </c>
      <c r="B14">
        <f>B12*B13/100</f>
        <v>200</v>
      </c>
      <c r="C14" t="s">
        <v>77</v>
      </c>
    </row>
    <row r="18" spans="1:5" ht="25.5" x14ac:dyDescent="0.25">
      <c r="A18" t="s">
        <v>106</v>
      </c>
      <c r="B18" s="10" t="s">
        <v>107</v>
      </c>
      <c r="C18" s="13" t="s">
        <v>109</v>
      </c>
      <c r="D18" s="11" t="s">
        <v>110</v>
      </c>
      <c r="E18" s="13" t="s">
        <v>111</v>
      </c>
    </row>
    <row r="19" spans="1:5" x14ac:dyDescent="0.25">
      <c r="A19">
        <v>1</v>
      </c>
      <c r="B19" s="12">
        <v>7.2</v>
      </c>
      <c r="C19" s="11">
        <v>24.2</v>
      </c>
      <c r="D19" s="11">
        <v>32.799999999999997</v>
      </c>
      <c r="E19" s="11">
        <v>43</v>
      </c>
    </row>
    <row r="20" spans="1:5" x14ac:dyDescent="0.25">
      <c r="A20">
        <v>2</v>
      </c>
      <c r="B20" s="12">
        <v>19.600000000000001</v>
      </c>
      <c r="C20" s="11">
        <v>19.600000000000001</v>
      </c>
      <c r="D20" s="11">
        <v>29.4</v>
      </c>
      <c r="E20" s="11">
        <v>51</v>
      </c>
    </row>
    <row r="21" spans="1:5" x14ac:dyDescent="0.25">
      <c r="A21">
        <v>3</v>
      </c>
      <c r="B21" s="12">
        <v>4.4000000000000004</v>
      </c>
      <c r="C21" s="11">
        <v>13.3</v>
      </c>
      <c r="D21" s="11">
        <v>40.5</v>
      </c>
      <c r="E21" s="11">
        <v>46.2</v>
      </c>
    </row>
    <row r="22" spans="1:5" x14ac:dyDescent="0.25">
      <c r="A22">
        <v>4</v>
      </c>
      <c r="B22" s="12">
        <v>19.399999999999999</v>
      </c>
      <c r="C22" s="11">
        <v>23</v>
      </c>
      <c r="D22" s="11">
        <v>34.1</v>
      </c>
      <c r="E22" s="11">
        <v>42.8</v>
      </c>
    </row>
    <row r="23" spans="1:5" x14ac:dyDescent="0.25">
      <c r="A23" s="14" t="s">
        <v>108</v>
      </c>
      <c r="B23" s="14">
        <f>SUM(B19:B22)</f>
        <v>50.6</v>
      </c>
      <c r="C23" s="15">
        <f>(C19*$B19+C20*$B20+C21*$B21+C22*$B22)/$B$23</f>
        <v>21.010276679841898</v>
      </c>
      <c r="D23" s="15">
        <f>(D19*$B19+D20*$B20+D21*$B21+D22*$B22)/$B$23</f>
        <v>32.650988142292483</v>
      </c>
      <c r="E23" s="15">
        <f>(E19*$B19+E20*$B20+E21*$B21+E22*$B22)/$B$23</f>
        <v>46.300395256917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2015-12-18T17:34:43Z</dcterms:modified>
</cp:coreProperties>
</file>