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nform/Documents/GitHub/datahack2020/"/>
    </mc:Choice>
  </mc:AlternateContent>
  <xr:revisionPtr revIDLastSave="0" documentId="13_ncr:1_{9BAFD659-5FAA-BA4A-824B-CD4156091B18}" xr6:coauthVersionLast="36" xr6:coauthVersionMax="36" xr10:uidLastSave="{00000000-0000-0000-0000-000000000000}"/>
  <bookViews>
    <workbookView xWindow="-1180" yWindow="460" windowWidth="28120" windowHeight="17540" xr2:uid="{B20E8EA9-8070-294E-BA2F-F77232EE72C7}"/>
  </bookViews>
  <sheets>
    <sheet name="P-values and Odds Ratios" sheetId="3" r:id="rId1"/>
    <sheet name="Table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3" l="1"/>
  <c r="J50" i="3" s="1"/>
  <c r="L50" i="3" s="1"/>
  <c r="E50" i="3"/>
  <c r="H49" i="3"/>
  <c r="J49" i="3" s="1"/>
  <c r="E49" i="3"/>
  <c r="H48" i="3"/>
  <c r="J48" i="3" s="1"/>
  <c r="L48" i="3" s="1"/>
  <c r="E48" i="3"/>
  <c r="H47" i="3"/>
  <c r="E47" i="3"/>
  <c r="H46" i="3"/>
  <c r="E46" i="3"/>
  <c r="H45" i="3"/>
  <c r="E45" i="3"/>
  <c r="H44" i="3"/>
  <c r="J44" i="3" s="1"/>
  <c r="E44" i="3"/>
  <c r="L49" i="3" l="1"/>
  <c r="K49" i="3"/>
  <c r="I49" i="3" s="1"/>
  <c r="K48" i="3"/>
  <c r="I48" i="3" s="1"/>
  <c r="K50" i="3"/>
  <c r="I50" i="3" s="1"/>
  <c r="J46" i="3"/>
  <c r="L46" i="3" s="1"/>
  <c r="J45" i="3"/>
  <c r="K45" i="3" s="1"/>
  <c r="J47" i="3"/>
  <c r="L47" i="3" s="1"/>
  <c r="K46" i="3"/>
  <c r="K44" i="3"/>
  <c r="L44" i="3"/>
  <c r="J18" i="3"/>
  <c r="I44" i="3" l="1"/>
  <c r="K47" i="3"/>
  <c r="L45" i="3"/>
  <c r="I45" i="3" s="1"/>
  <c r="I47" i="3"/>
  <c r="I46" i="3"/>
  <c r="D38" i="3"/>
  <c r="E38" i="3" s="1"/>
  <c r="C38" i="3"/>
  <c r="D37" i="3"/>
  <c r="C37" i="3"/>
  <c r="D34" i="3"/>
  <c r="D33" i="3"/>
  <c r="D32" i="3"/>
  <c r="D31" i="3"/>
  <c r="C34" i="3"/>
  <c r="C33" i="3"/>
  <c r="C32" i="3"/>
  <c r="C31" i="3"/>
  <c r="H25" i="3"/>
  <c r="E25" i="3"/>
  <c r="H24" i="3"/>
  <c r="E24" i="3"/>
  <c r="E31" i="3" l="1"/>
  <c r="E37" i="3"/>
  <c r="E32" i="3"/>
  <c r="E34" i="3"/>
  <c r="E33" i="3"/>
  <c r="J25" i="3"/>
  <c r="J24" i="3"/>
  <c r="K24" i="3" s="1"/>
  <c r="L25" i="3"/>
  <c r="H21" i="3"/>
  <c r="E21" i="3"/>
  <c r="H20" i="3"/>
  <c r="E20" i="3"/>
  <c r="H19" i="3"/>
  <c r="E19" i="3"/>
  <c r="H18" i="3"/>
  <c r="E18" i="3"/>
  <c r="K25" i="3" l="1"/>
  <c r="I25" i="3" s="1"/>
  <c r="L24" i="3"/>
  <c r="I24" i="3"/>
  <c r="J20" i="3"/>
  <c r="L20" i="3" s="1"/>
  <c r="L18" i="3"/>
  <c r="J19" i="3"/>
  <c r="K19" i="3" s="1"/>
  <c r="J21" i="3"/>
  <c r="L21" i="3" s="1"/>
  <c r="K20" i="3"/>
  <c r="K21" i="3" l="1"/>
  <c r="I21" i="3"/>
  <c r="I20" i="3"/>
  <c r="K18" i="3"/>
  <c r="I18" i="3" s="1"/>
  <c r="L19" i="3"/>
  <c r="I19" i="3"/>
</calcChain>
</file>

<file path=xl/sharedStrings.xml><?xml version="1.0" encoding="utf-8"?>
<sst xmlns="http://schemas.openxmlformats.org/spreadsheetml/2006/main" count="353" uniqueCount="224">
  <si>
    <t>&lt;0.001</t>
  </si>
  <si>
    <t>UNKNOWN</t>
  </si>
  <si>
    <t>Without Naxalone</t>
  </si>
  <si>
    <t>With Naxalone</t>
  </si>
  <si>
    <t>n</t>
  </si>
  <si>
    <t>Age2</t>
  </si>
  <si>
    <t>20 - 24</t>
  </si>
  <si>
    <t>25 - 29</t>
  </si>
  <si>
    <t>30 - 39</t>
  </si>
  <si>
    <t>40 - 49</t>
  </si>
  <si>
    <t>50 - 59</t>
  </si>
  <si>
    <t>Odds Ratio</t>
  </si>
  <si>
    <t>--</t>
  </si>
  <si>
    <t>Df</t>
  </si>
  <si>
    <t>AIC</t>
  </si>
  <si>
    <t>LRT</t>
  </si>
  <si>
    <t>Pr(Chi)</t>
  </si>
  <si>
    <t>&lt;none&gt;</t>
  </si>
  <si>
    <t>Race2</t>
  </si>
  <si>
    <t>**</t>
  </si>
  <si>
    <t>Female</t>
  </si>
  <si>
    <t>*</t>
  </si>
  <si>
    <t>Naloxone.Administered:Age2</t>
  </si>
  <si>
    <t>***</t>
  </si>
  <si>
    <t>Naloxone.Administered:HEROIN:FENTANYL</t>
  </si>
  <si>
    <t>Black</t>
  </si>
  <si>
    <t>Lower 95% CI</t>
  </si>
  <si>
    <t>Upper 95% CI</t>
  </si>
  <si>
    <t>Neither Heroin nor Fentanyl</t>
  </si>
  <si>
    <t>Heroin Only</t>
  </si>
  <si>
    <t>Fentanyl Only</t>
  </si>
  <si>
    <t>Both Heroin and Fentanyl</t>
  </si>
  <si>
    <t># Victims</t>
  </si>
  <si>
    <t>% Died</t>
  </si>
  <si>
    <t># Died</t>
  </si>
  <si>
    <t>Unadj Odds Ratio</t>
  </si>
  <si>
    <t>N</t>
  </si>
  <si>
    <t>Y</t>
  </si>
  <si>
    <t>Age.Range (%)</t>
  </si>
  <si>
    <t>0 - 9</t>
  </si>
  <si>
    <t>6 ( 0.2)</t>
  </si>
  <si>
    <t>4 ( 0.1)</t>
  </si>
  <si>
    <t>10 ( 0.3)</t>
  </si>
  <si>
    <t>2 ( 0.0)</t>
  </si>
  <si>
    <t>15 - 19</t>
  </si>
  <si>
    <t>80 ( 2.8)</t>
  </si>
  <si>
    <t>98 ( 1.7)</t>
  </si>
  <si>
    <t>348 (12.2)</t>
  </si>
  <si>
    <t>724 (12.8)</t>
  </si>
  <si>
    <t>606 (21.2)</t>
  </si>
  <si>
    <t>1338 (23.6)</t>
  </si>
  <si>
    <t>989 (34.5)</t>
  </si>
  <si>
    <t>2109 (37.3)</t>
  </si>
  <si>
    <t>467 (16.3)</t>
  </si>
  <si>
    <t>793 (14.0)</t>
  </si>
  <si>
    <t>269 ( 9.4)</t>
  </si>
  <si>
    <t>452 ( 8.0)</t>
  </si>
  <si>
    <t>60 - 69</t>
  </si>
  <si>
    <t>76 ( 2.7)</t>
  </si>
  <si>
    <t>123 ( 2.2)</t>
  </si>
  <si>
    <t>70 - 79</t>
  </si>
  <si>
    <t>12 ( 0.4)</t>
  </si>
  <si>
    <t>17 ( 0.3)</t>
  </si>
  <si>
    <t>80 - *</t>
  </si>
  <si>
    <t>1 ( 0.0)</t>
  </si>
  <si>
    <t>Race (%)</t>
  </si>
  <si>
    <t>White</t>
  </si>
  <si>
    <t>2516 (87.8)</t>
  </si>
  <si>
    <t>4730 (83.6)</t>
  </si>
  <si>
    <t>3 ( 0.1)</t>
  </si>
  <si>
    <t>Asian or Pacific Islander</t>
  </si>
  <si>
    <t>20 ( 0.4)</t>
  </si>
  <si>
    <t>243 ( 8.5)</t>
  </si>
  <si>
    <t>418 ( 7.4)</t>
  </si>
  <si>
    <t>Unknown</t>
  </si>
  <si>
    <t>99 ( 3.5)</t>
  </si>
  <si>
    <t>490 ( 8.7)</t>
  </si>
  <si>
    <t>Ethnicity.Desc (%)</t>
  </si>
  <si>
    <t>Not Hispanic</t>
  </si>
  <si>
    <t>2222 (77.6)</t>
  </si>
  <si>
    <t>4310 (76.1)</t>
  </si>
  <si>
    <t>Hispanic</t>
  </si>
  <si>
    <t>151 ( 5.3)</t>
  </si>
  <si>
    <t>299 ( 5.3)</t>
  </si>
  <si>
    <t>Mongolian</t>
  </si>
  <si>
    <t>487 (17.0)</t>
  </si>
  <si>
    <t>1048 (18.5)</t>
  </si>
  <si>
    <t>Gender.Desc (%)</t>
  </si>
  <si>
    <t>914 (31.9)</t>
  </si>
  <si>
    <t>1740 (30.7)</t>
  </si>
  <si>
    <t>Male</t>
  </si>
  <si>
    <t>1939 (67.7)</t>
  </si>
  <si>
    <t>3914 (69.1)</t>
  </si>
  <si>
    <t>11 ( 0.4)</t>
  </si>
  <si>
    <t>7 ( 0.1)</t>
  </si>
  <si>
    <t>HEROIN = 1 (%)</t>
  </si>
  <si>
    <t>1995 (69.7)</t>
  </si>
  <si>
    <t>4239 (74.9)</t>
  </si>
  <si>
    <t>FENTANYL = 1 (%)</t>
  </si>
  <si>
    <t>535 (18.7)</t>
  </si>
  <si>
    <t>822 (14.5)</t>
  </si>
  <si>
    <t>UNKNOWN = 1 (%)</t>
  </si>
  <si>
    <t>282 ( 9.8)</t>
  </si>
  <si>
    <t>1025 (18.1)</t>
  </si>
  <si>
    <t>Survive (%)</t>
  </si>
  <si>
    <t>1038 (36.2)</t>
  </si>
  <si>
    <t>367 ( 6.5)</t>
  </si>
  <si>
    <t>U</t>
  </si>
  <si>
    <t>129 ( 4.5)</t>
  </si>
  <si>
    <t>436 ( 7.7)</t>
  </si>
  <si>
    <t>1697 (59.3)</t>
  </si>
  <si>
    <t>4858 (85.8)</t>
  </si>
  <si>
    <t>p-value</t>
  </si>
  <si>
    <t>No Naxalone</t>
  </si>
  <si>
    <t>Naxalone Given</t>
  </si>
  <si>
    <t>10 - 14</t>
  </si>
  <si>
    <t>4 ( 0.2)</t>
  </si>
  <si>
    <t>0 ( 0.0)</t>
  </si>
  <si>
    <t>2 ( 0.2)</t>
  </si>
  <si>
    <t>12 ( 0.6)</t>
  </si>
  <si>
    <t>96 ( 4.6)</t>
  </si>
  <si>
    <t>69 ( 1.4)</t>
  </si>
  <si>
    <t>3 ( 1.6)</t>
  </si>
  <si>
    <t>10 ( 0.9)</t>
  </si>
  <si>
    <t>251 (11.9)</t>
  </si>
  <si>
    <t>644 (12.7)</t>
  </si>
  <si>
    <t>24 (12.6)</t>
  </si>
  <si>
    <t>153 (13.1)</t>
  </si>
  <si>
    <t>384 (18.3)</t>
  </si>
  <si>
    <t>1239 (24.5)</t>
  </si>
  <si>
    <t>36 (18.9)</t>
  </si>
  <si>
    <t>285 (24.4)</t>
  </si>
  <si>
    <t>680 (32.4)</t>
  </si>
  <si>
    <t>1928 (38.1)</t>
  </si>
  <si>
    <t>63 (33.2)</t>
  </si>
  <si>
    <t>427 (36.6)</t>
  </si>
  <si>
    <t>347 (16.5)</t>
  </si>
  <si>
    <t>708 (14.0)</t>
  </si>
  <si>
    <t>38 (20.0)</t>
  </si>
  <si>
    <t>167 (14.3)</t>
  </si>
  <si>
    <t>233 (11.1)</t>
  </si>
  <si>
    <t>371 ( 7.3)</t>
  </si>
  <si>
    <t>21 (11.1)</t>
  </si>
  <si>
    <t>96 ( 8.2)</t>
  </si>
  <si>
    <t>81 ( 3.9)</t>
  </si>
  <si>
    <t>88 ( 1.7)</t>
  </si>
  <si>
    <t>5 ( 2.6)</t>
  </si>
  <si>
    <t>25 ( 2.1)</t>
  </si>
  <si>
    <t>15 ( 0.3)</t>
  </si>
  <si>
    <t>1354 (64.4)</t>
  </si>
  <si>
    <t>4643 (91.6)</t>
  </si>
  <si>
    <t>171 (90.0)</t>
  </si>
  <si>
    <t>1078 (92.4)</t>
  </si>
  <si>
    <t>1 ( 0.5)</t>
  </si>
  <si>
    <t>8 ( 0.4)</t>
  </si>
  <si>
    <t>12 ( 0.2)</t>
  </si>
  <si>
    <t>5 ( 0.4)</t>
  </si>
  <si>
    <t>263 (12.5)</t>
  </si>
  <si>
    <t>313 ( 6.2)</t>
  </si>
  <si>
    <t>11 ( 5.8)</t>
  </si>
  <si>
    <t>74 ( 6.3)</t>
  </si>
  <si>
    <t>475 (22.6)</t>
  </si>
  <si>
    <t>98 ( 1.9)</t>
  </si>
  <si>
    <t>6 ( 3.2)</t>
  </si>
  <si>
    <t>1207 (57.4)</t>
  </si>
  <si>
    <t>4113 (81.2)</t>
  </si>
  <si>
    <t>160 (84.2)</t>
  </si>
  <si>
    <t>1052 (90.1)</t>
  </si>
  <si>
    <t>137 ( 6.5)</t>
  </si>
  <si>
    <t>233 ( 4.6)</t>
  </si>
  <si>
    <t>69 ( 5.9)</t>
  </si>
  <si>
    <t>1 ( 0.1)</t>
  </si>
  <si>
    <t>754 (35.9)</t>
  </si>
  <si>
    <t>717 (14.2)</t>
  </si>
  <si>
    <t>19 (10.0)</t>
  </si>
  <si>
    <t>45 ( 3.9)</t>
  </si>
  <si>
    <t>739 (35.2)</t>
  </si>
  <si>
    <t>1532 (30.2)</t>
  </si>
  <si>
    <t>320 (27.4)</t>
  </si>
  <si>
    <t>1356 (64.5)</t>
  </si>
  <si>
    <t>3526 (69.6)</t>
  </si>
  <si>
    <t>127 (66.8)</t>
  </si>
  <si>
    <t>844 (72.3)</t>
  </si>
  <si>
    <t>6 ( 0.3)</t>
  </si>
  <si>
    <t>9 ( 0.2)</t>
  </si>
  <si>
    <t>3 ( 0.3)</t>
  </si>
  <si>
    <t>1337 (63.6)</t>
  </si>
  <si>
    <t>3502 (69.1)</t>
  </si>
  <si>
    <t>85 (44.7)</t>
  </si>
  <si>
    <t>737 (63.2)</t>
  </si>
  <si>
    <t>1205 (57.4)</t>
  </si>
  <si>
    <t>77 ( 1.5)</t>
  </si>
  <si>
    <t>4 ( 2.1)</t>
  </si>
  <si>
    <t>21 ( 1.8)</t>
  </si>
  <si>
    <t>247 (11.8)</t>
  </si>
  <si>
    <t>710 (14.0)</t>
  </si>
  <si>
    <t>84 (44.2)</t>
  </si>
  <si>
    <t>364 (31.2)</t>
  </si>
  <si>
    <t>266 (12.7)</t>
  </si>
  <si>
    <t>248 ( 4.9)</t>
  </si>
  <si>
    <t>7 ( 3.7)</t>
  </si>
  <si>
    <t>44 ( 3.8)</t>
  </si>
  <si>
    <t>1588 (75.6)</t>
  </si>
  <si>
    <t>4109 (81.1)</t>
  </si>
  <si>
    <t>99 (52.1)</t>
  </si>
  <si>
    <t>759 (65.0)</t>
  </si>
  <si>
    <t>American Indian or Alaskan Native</t>
  </si>
  <si>
    <t>Neither</t>
  </si>
  <si>
    <t>Heroin only</t>
  </si>
  <si>
    <t>Both</t>
  </si>
  <si>
    <t>Naxalone Given (%)</t>
  </si>
  <si>
    <t>Naloxone.Administered:UNKNOWN</t>
  </si>
  <si>
    <t>No Unknown Drug</t>
  </si>
  <si>
    <t>Unknown Drug</t>
  </si>
  <si>
    <t>Model for Death</t>
  </si>
  <si>
    <t>Model for treatment</t>
  </si>
  <si>
    <t>&lt; 2.2e-16</t>
  </si>
  <si>
    <t>Ethnicity.Desc</t>
  </si>
  <si>
    <t>HEROIN:FENTANYL</t>
  </si>
  <si>
    <t># Given Narcan</t>
  </si>
  <si>
    <t>% Narcan</t>
  </si>
  <si>
    <t>&gt;</t>
  </si>
  <si>
    <t>19 or less</t>
  </si>
  <si>
    <t>60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</si>
</sst>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Font="1"/>
    <xf numFmtId="10" fontId="0" fillId="0" borderId="0" xfId="0" applyNumberFormat="1" applyFont="1"/>
    <xf numFmtId="0" fontId="1" fillId="0" borderId="0" xfId="0" applyFont="1"/>
    <xf numFmtId="16" fontId="1" fillId="0" borderId="0" xfId="0" quotePrefix="1" applyNumberFormat="1" applyFont="1"/>
    <xf numFmtId="0" fontId="2" fillId="0" borderId="0" xfId="0" applyFont="1"/>
    <xf numFmtId="2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F016-F4E1-EC45-AF29-CD696D9E0353}">
  <dimension ref="B3:N79"/>
  <sheetViews>
    <sheetView tabSelected="1" topLeftCell="A40" workbookViewId="0">
      <selection activeCell="B53" sqref="B53"/>
    </sheetView>
  </sheetViews>
  <sheetFormatPr baseColWidth="10" defaultRowHeight="16" x14ac:dyDescent="0.2"/>
  <cols>
    <col min="2" max="2" width="39.5" customWidth="1"/>
    <col min="3" max="3" width="24.33203125" customWidth="1"/>
    <col min="6" max="6" width="16.83203125" customWidth="1"/>
    <col min="7" max="7" width="14.83203125" customWidth="1"/>
    <col min="9" max="9" width="35.6640625" customWidth="1"/>
    <col min="10" max="10" width="17.5" customWidth="1"/>
  </cols>
  <sheetData>
    <row r="3" spans="2:14" x14ac:dyDescent="0.2">
      <c r="B3" t="s">
        <v>214</v>
      </c>
      <c r="I3" t="s">
        <v>215</v>
      </c>
    </row>
    <row r="6" spans="2:14" x14ac:dyDescent="0.2">
      <c r="J6" t="s">
        <v>13</v>
      </c>
      <c r="K6" t="s">
        <v>14</v>
      </c>
      <c r="L6" t="s">
        <v>15</v>
      </c>
      <c r="M6" t="s">
        <v>16</v>
      </c>
    </row>
    <row r="7" spans="2:14" x14ac:dyDescent="0.2">
      <c r="C7" t="s">
        <v>13</v>
      </c>
      <c r="D7" t="s">
        <v>14</v>
      </c>
      <c r="E7" t="s">
        <v>15</v>
      </c>
      <c r="F7" t="s">
        <v>16</v>
      </c>
      <c r="I7" t="s">
        <v>17</v>
      </c>
      <c r="K7">
        <v>9786</v>
      </c>
    </row>
    <row r="8" spans="2:14" x14ac:dyDescent="0.2">
      <c r="B8" t="s">
        <v>17</v>
      </c>
      <c r="D8">
        <v>5985</v>
      </c>
      <c r="I8" t="s">
        <v>1</v>
      </c>
      <c r="J8">
        <v>1</v>
      </c>
      <c r="K8">
        <v>9881.4</v>
      </c>
      <c r="L8">
        <v>97.436999999999998</v>
      </c>
      <c r="M8" t="s">
        <v>216</v>
      </c>
      <c r="N8" t="s">
        <v>23</v>
      </c>
    </row>
    <row r="9" spans="2:14" x14ac:dyDescent="0.2">
      <c r="B9" t="s">
        <v>18</v>
      </c>
      <c r="C9">
        <v>2</v>
      </c>
      <c r="D9">
        <v>5992.4</v>
      </c>
      <c r="E9">
        <v>11.394600000000001</v>
      </c>
      <c r="F9">
        <v>3.3549999999999999E-3</v>
      </c>
      <c r="G9" t="s">
        <v>19</v>
      </c>
      <c r="I9" t="s">
        <v>217</v>
      </c>
      <c r="J9">
        <v>3</v>
      </c>
      <c r="K9">
        <v>9781.7000000000007</v>
      </c>
      <c r="L9">
        <v>1.7090000000000001</v>
      </c>
      <c r="M9" s="8">
        <v>0.63492499999999996</v>
      </c>
    </row>
    <row r="10" spans="2:14" x14ac:dyDescent="0.2">
      <c r="B10" t="s">
        <v>20</v>
      </c>
      <c r="C10">
        <v>1</v>
      </c>
      <c r="D10">
        <v>5987</v>
      </c>
      <c r="E10">
        <v>3.9548999999999999</v>
      </c>
      <c r="F10">
        <v>4.6735400000000003E-2</v>
      </c>
      <c r="G10" t="s">
        <v>21</v>
      </c>
      <c r="I10" t="s">
        <v>5</v>
      </c>
      <c r="J10">
        <v>6</v>
      </c>
      <c r="K10">
        <v>9791.6</v>
      </c>
      <c r="L10">
        <v>17.640999999999998</v>
      </c>
      <c r="M10" s="8">
        <v>7.1929999999999997E-3</v>
      </c>
      <c r="N10" t="s">
        <v>19</v>
      </c>
    </row>
    <row r="11" spans="2:14" x14ac:dyDescent="0.2">
      <c r="B11" t="s">
        <v>211</v>
      </c>
      <c r="C11">
        <v>1</v>
      </c>
      <c r="D11">
        <v>5987.5</v>
      </c>
      <c r="E11">
        <v>4.4457000000000004</v>
      </c>
      <c r="F11">
        <v>3.4989100000000002E-2</v>
      </c>
      <c r="G11" t="s">
        <v>21</v>
      </c>
      <c r="I11" t="s">
        <v>18</v>
      </c>
      <c r="J11">
        <v>2</v>
      </c>
      <c r="K11">
        <v>9785.7999999999993</v>
      </c>
      <c r="L11">
        <v>3.851</v>
      </c>
      <c r="M11" s="8">
        <v>0.145814</v>
      </c>
    </row>
    <row r="12" spans="2:14" x14ac:dyDescent="0.2">
      <c r="B12" t="s">
        <v>22</v>
      </c>
      <c r="C12">
        <v>6</v>
      </c>
      <c r="D12">
        <v>5999.8</v>
      </c>
      <c r="E12">
        <v>26.751799999999999</v>
      </c>
      <c r="F12">
        <v>1.6119999999999999E-4</v>
      </c>
      <c r="G12" t="s">
        <v>23</v>
      </c>
      <c r="I12" t="s">
        <v>20</v>
      </c>
      <c r="J12">
        <v>1</v>
      </c>
      <c r="K12">
        <v>9784</v>
      </c>
      <c r="L12">
        <v>2E-3</v>
      </c>
      <c r="M12" s="8">
        <v>0.96041500000000002</v>
      </c>
    </row>
    <row r="13" spans="2:14" x14ac:dyDescent="0.2">
      <c r="B13" t="s">
        <v>24</v>
      </c>
      <c r="C13">
        <v>1</v>
      </c>
      <c r="D13">
        <v>5993.2</v>
      </c>
      <c r="E13">
        <v>10.164199999999999</v>
      </c>
      <c r="F13">
        <v>1.4319000000000001E-3</v>
      </c>
      <c r="G13" t="s">
        <v>19</v>
      </c>
      <c r="I13" t="s">
        <v>218</v>
      </c>
      <c r="J13">
        <v>1</v>
      </c>
      <c r="K13">
        <v>9789</v>
      </c>
      <c r="L13">
        <v>5.0529999999999999</v>
      </c>
      <c r="M13" s="8">
        <v>2.4579E-2</v>
      </c>
      <c r="N13" t="s">
        <v>21</v>
      </c>
    </row>
    <row r="14" spans="2:14" x14ac:dyDescent="0.2">
      <c r="B14" t="s">
        <v>12</v>
      </c>
    </row>
    <row r="16" spans="2:14" x14ac:dyDescent="0.2">
      <c r="B16" s="2"/>
      <c r="C16" s="2"/>
      <c r="D16" s="2" t="s">
        <v>2</v>
      </c>
      <c r="F16" t="s">
        <v>3</v>
      </c>
    </row>
    <row r="17" spans="2:12" x14ac:dyDescent="0.2">
      <c r="C17" s="4" t="s">
        <v>32</v>
      </c>
      <c r="D17" s="4" t="s">
        <v>34</v>
      </c>
      <c r="E17" s="4" t="s">
        <v>33</v>
      </c>
      <c r="F17" s="4" t="s">
        <v>32</v>
      </c>
      <c r="G17" s="4" t="s">
        <v>34</v>
      </c>
      <c r="H17" s="4" t="s">
        <v>33</v>
      </c>
      <c r="I17" s="4" t="s">
        <v>35</v>
      </c>
      <c r="J17" t="s">
        <v>11</v>
      </c>
      <c r="K17" t="s">
        <v>26</v>
      </c>
      <c r="L17" t="s">
        <v>27</v>
      </c>
    </row>
    <row r="18" spans="2:12" x14ac:dyDescent="0.2">
      <c r="B18" t="s">
        <v>28</v>
      </c>
      <c r="C18" s="2">
        <v>764</v>
      </c>
      <c r="D18" s="2">
        <v>153</v>
      </c>
      <c r="E18" s="3">
        <f>D18/C18</f>
        <v>0.20026178010471204</v>
      </c>
      <c r="F18" s="2">
        <v>1337</v>
      </c>
      <c r="G18" s="2">
        <v>94</v>
      </c>
      <c r="H18" s="3">
        <f>G18/F18</f>
        <v>7.0306656694091252E-2</v>
      </c>
      <c r="I18" t="str">
        <f>CONCATENATE(TEXT(J18,"0.00")," (",TEXT(K18,"0.00"),"-",TEXT(L18,"0.00"),")")</f>
        <v>0.30 (0.23-0.40)</v>
      </c>
      <c r="J18" s="1">
        <f>H18/(1-H18)*(1-E18)/E18</f>
        <v>0.30199969502416146</v>
      </c>
      <c r="K18" s="1">
        <f>EXP(LN(J18)-1.96*SQRT((1/D18+1/(C18-D18)+1/G18+1/(F18-G18))))</f>
        <v>0.22950346892870743</v>
      </c>
      <c r="L18" s="1">
        <f>EXP(LN(J18)+1.96*SQRT(1/D18+1/(C18-D18)+1/G18+1/(F18-G18)))</f>
        <v>0.39739624076452601</v>
      </c>
    </row>
    <row r="19" spans="2:12" x14ac:dyDescent="0.2">
      <c r="B19" t="s">
        <v>29</v>
      </c>
      <c r="C19" s="2">
        <v>1565</v>
      </c>
      <c r="D19" s="2">
        <v>526</v>
      </c>
      <c r="E19" s="3">
        <f>D19/C19</f>
        <v>0.33610223642172526</v>
      </c>
      <c r="F19" s="2">
        <v>3502</v>
      </c>
      <c r="G19" s="2">
        <v>184</v>
      </c>
      <c r="H19" s="3">
        <f>G19/F19</f>
        <v>5.2541404911479156E-2</v>
      </c>
      <c r="I19" t="str">
        <f>CONCATENATE(TEXT(J19,"0.00")," (",TEXT(K19,"0.00"),"-",TEXT(L19,"0.00"),")")</f>
        <v>0.11 (0.09-0.13)</v>
      </c>
      <c r="J19" s="1">
        <f>H19/(1-H19)*(1-E19)/E19</f>
        <v>0.1095396237139511</v>
      </c>
      <c r="K19" s="1">
        <f>EXP(LN(J19)-1.96*SQRT((1/D19+1/(C19-D19)+1/G19+1/(F19-G19))))</f>
        <v>9.1334246372171732E-2</v>
      </c>
      <c r="L19" s="1">
        <f>EXP(LN(J19)+1.96*SQRT(1/D19+1/(C19-D19)+1/G19+1/(F19-G19)))</f>
        <v>0.13137382351084795</v>
      </c>
    </row>
    <row r="20" spans="2:12" x14ac:dyDescent="0.2">
      <c r="B20" t="s">
        <v>30</v>
      </c>
      <c r="C20" s="2">
        <v>105</v>
      </c>
      <c r="D20" s="2">
        <v>74</v>
      </c>
      <c r="E20" s="3">
        <f t="shared" ref="E20:E21" si="0">D20/C20</f>
        <v>0.70476190476190481</v>
      </c>
      <c r="F20" s="2">
        <v>85</v>
      </c>
      <c r="G20" s="2">
        <v>10</v>
      </c>
      <c r="H20" s="3">
        <f>G20/F20</f>
        <v>0.11764705882352941</v>
      </c>
      <c r="I20" t="str">
        <f>CONCATENATE(TEXT(J20,"0.00")," (",TEXT(K20,"0.00"),"-",TEXT(L20,"0.00"),")")</f>
        <v>0.06 (0.03-0.12)</v>
      </c>
      <c r="J20" s="1">
        <f>H20/(1-H20)*(1-E20)/E20</f>
        <v>5.5855855855855847E-2</v>
      </c>
      <c r="K20" s="1">
        <f>EXP(LN(J20)-1.96*SQRT((1/D20+1/(C20-D20)+1/G20+1/(F20-G20))))</f>
        <v>2.5558512017113351E-2</v>
      </c>
      <c r="L20" s="1">
        <f>EXP(LN(J20)+1.96*SQRT(1/D20+1/(C20-D20)+1/G20+1/(F20-G20)))</f>
        <v>0.1220680073746528</v>
      </c>
    </row>
    <row r="21" spans="2:12" x14ac:dyDescent="0.2">
      <c r="B21" t="s">
        <v>31</v>
      </c>
      <c r="C21" s="2">
        <v>430</v>
      </c>
      <c r="D21" s="2">
        <v>285</v>
      </c>
      <c r="E21" s="3">
        <f t="shared" si="0"/>
        <v>0.66279069767441856</v>
      </c>
      <c r="F21" s="2">
        <v>737</v>
      </c>
      <c r="G21" s="2">
        <v>79</v>
      </c>
      <c r="H21" s="3">
        <f>G21/F21</f>
        <v>0.10719131614654002</v>
      </c>
      <c r="I21" t="str">
        <f>CONCATENATE(TEXT(J21,"0.00")," (",TEXT(K21,"0.00"),"-",TEXT(L21,"0.00"),")")</f>
        <v>0.06 (0.04-0.08)</v>
      </c>
      <c r="J21" s="1">
        <f>H21/(1-H21)*(1-E21)/E21</f>
        <v>6.108355996373914E-2</v>
      </c>
      <c r="K21" s="1">
        <f>EXP(LN(J21)-1.96*SQRT((1/D21+1/(C21-D21)+1/G21+1/(F21-G21))))</f>
        <v>4.492224407151757E-2</v>
      </c>
      <c r="L21" s="1">
        <f>EXP(LN(J21)+1.96*SQRT(1/D21+1/(C21-D21)+1/G21+1/(F21-G21)))</f>
        <v>8.3059103011495355E-2</v>
      </c>
    </row>
    <row r="23" spans="2:12" x14ac:dyDescent="0.2">
      <c r="C23" s="4" t="s">
        <v>32</v>
      </c>
      <c r="D23" s="4" t="s">
        <v>34</v>
      </c>
      <c r="E23" s="4" t="s">
        <v>33</v>
      </c>
      <c r="F23" s="4" t="s">
        <v>32</v>
      </c>
      <c r="G23" s="4" t="s">
        <v>34</v>
      </c>
      <c r="H23" s="4" t="s">
        <v>33</v>
      </c>
      <c r="I23" s="4" t="s">
        <v>35</v>
      </c>
      <c r="J23" t="s">
        <v>11</v>
      </c>
      <c r="K23" t="s">
        <v>26</v>
      </c>
      <c r="L23" t="s">
        <v>27</v>
      </c>
    </row>
    <row r="24" spans="2:12" x14ac:dyDescent="0.2">
      <c r="B24" t="s">
        <v>212</v>
      </c>
      <c r="C24" s="2">
        <v>2582</v>
      </c>
      <c r="D24" s="2">
        <v>954</v>
      </c>
      <c r="E24" s="3">
        <f>D24/C24</f>
        <v>0.3694810224632068</v>
      </c>
      <c r="F24" s="2">
        <v>4636</v>
      </c>
      <c r="G24" s="2">
        <v>297</v>
      </c>
      <c r="H24" s="3">
        <f>G24/F24</f>
        <v>6.4063848144952543E-2</v>
      </c>
      <c r="I24" t="str">
        <f>CONCATENATE(TEXT(J24,"0.00")," (",TEXT(K24,"0.00"),"-",TEXT(L24,"0.00"),")")</f>
        <v>0.12 (0.10-0.13)</v>
      </c>
      <c r="J24" s="1">
        <f>H24/(1-H24)*(1-E24)/E24</f>
        <v>0.11680806376567074</v>
      </c>
      <c r="K24" s="1">
        <f>EXP(LN(J24)-1.96*SQRT((1/D24+1/(C24-D24)+1/G24+1/(F24-G24))))</f>
        <v>0.10132997179559193</v>
      </c>
      <c r="L24" s="1">
        <f>EXP(LN(J24)+1.96*SQRT(1/D24+1/(C24-D24)+1/G24+1/(F24-G24)))</f>
        <v>0.13465042493260168</v>
      </c>
    </row>
    <row r="25" spans="2:12" x14ac:dyDescent="0.2">
      <c r="B25" t="s">
        <v>213</v>
      </c>
      <c r="C25" s="2">
        <v>282</v>
      </c>
      <c r="D25" s="2">
        <v>84</v>
      </c>
      <c r="E25" s="3">
        <f>D25/C25</f>
        <v>0.2978723404255319</v>
      </c>
      <c r="F25" s="2">
        <v>1025</v>
      </c>
      <c r="G25" s="2">
        <v>70</v>
      </c>
      <c r="H25" s="3">
        <f>G25/F25</f>
        <v>6.8292682926829273E-2</v>
      </c>
      <c r="I25" t="str">
        <f>CONCATENATE(TEXT(J25,"0.00")," (",TEXT(K25,"0.00"),"-",TEXT(L25,"0.00"),")")</f>
        <v>0.17 (0.12-0.25)</v>
      </c>
      <c r="J25" s="1">
        <f>H25/(1-H25)*(1-E25)/E25</f>
        <v>0.17277486910994769</v>
      </c>
      <c r="K25" s="1">
        <f>EXP(LN(J25)-1.96*SQRT((1/D25+1/(C25-D25)+1/G25+1/(F25-G25))))</f>
        <v>0.12148601625688449</v>
      </c>
      <c r="L25" s="1">
        <f>EXP(LN(J25)+1.96*SQRT(1/D25+1/(C25-D25)+1/G25+1/(F25-G25)))</f>
        <v>0.24571680194730164</v>
      </c>
    </row>
    <row r="29" spans="2:12" x14ac:dyDescent="0.2">
      <c r="B29" s="2"/>
      <c r="C29" s="2"/>
      <c r="D29" s="2"/>
    </row>
    <row r="30" spans="2:12" x14ac:dyDescent="0.2">
      <c r="C30" s="4" t="s">
        <v>32</v>
      </c>
      <c r="D30" s="4" t="s">
        <v>219</v>
      </c>
      <c r="E30" s="4" t="s">
        <v>220</v>
      </c>
      <c r="F30" s="4"/>
      <c r="G30" s="4"/>
      <c r="H30" s="4"/>
      <c r="I30" s="4"/>
    </row>
    <row r="31" spans="2:12" x14ac:dyDescent="0.2">
      <c r="B31" t="s">
        <v>28</v>
      </c>
      <c r="C31" s="2">
        <f>C18+F18</f>
        <v>2101</v>
      </c>
      <c r="D31" s="2">
        <f>F18</f>
        <v>1337</v>
      </c>
      <c r="E31" s="3">
        <f>D31/C31</f>
        <v>0.63636363636363635</v>
      </c>
      <c r="F31" s="2"/>
      <c r="G31" s="2"/>
      <c r="H31" s="3"/>
      <c r="J31" s="1"/>
      <c r="K31" s="1"/>
      <c r="L31" s="1"/>
    </row>
    <row r="32" spans="2:12" x14ac:dyDescent="0.2">
      <c r="B32" t="s">
        <v>29</v>
      </c>
      <c r="C32" s="2">
        <f>C19+F19</f>
        <v>5067</v>
      </c>
      <c r="D32" s="2">
        <f>F19</f>
        <v>3502</v>
      </c>
      <c r="E32" s="3">
        <f>D32/C32</f>
        <v>0.69113874087231109</v>
      </c>
      <c r="F32" s="2"/>
      <c r="G32" s="2"/>
      <c r="H32" s="3"/>
      <c r="J32" s="1"/>
      <c r="K32" s="1"/>
      <c r="L32" s="1"/>
    </row>
    <row r="33" spans="2:12" x14ac:dyDescent="0.2">
      <c r="B33" t="s">
        <v>30</v>
      </c>
      <c r="C33" s="2">
        <f>C20+F20</f>
        <v>190</v>
      </c>
      <c r="D33" s="2">
        <f>F20</f>
        <v>85</v>
      </c>
      <c r="E33" s="3">
        <f t="shared" ref="E33:E34" si="1">D33/C33</f>
        <v>0.44736842105263158</v>
      </c>
      <c r="F33" s="2"/>
      <c r="G33" s="2"/>
      <c r="H33" s="3"/>
      <c r="J33" s="1"/>
      <c r="K33" s="1"/>
      <c r="L33" s="1"/>
    </row>
    <row r="34" spans="2:12" x14ac:dyDescent="0.2">
      <c r="B34" t="s">
        <v>31</v>
      </c>
      <c r="C34" s="2">
        <f>C21+F21</f>
        <v>1167</v>
      </c>
      <c r="D34" s="2">
        <f>F21</f>
        <v>737</v>
      </c>
      <c r="E34" s="3">
        <f t="shared" si="1"/>
        <v>0.6315338474721508</v>
      </c>
      <c r="F34" s="2"/>
      <c r="G34" s="2"/>
      <c r="H34" s="3"/>
      <c r="J34" s="1"/>
      <c r="K34" s="1"/>
      <c r="L34" s="1"/>
    </row>
    <row r="36" spans="2:12" x14ac:dyDescent="0.2">
      <c r="C36" s="4" t="s">
        <v>32</v>
      </c>
      <c r="D36" s="4" t="s">
        <v>219</v>
      </c>
      <c r="E36" s="4" t="s">
        <v>220</v>
      </c>
      <c r="F36" s="4"/>
      <c r="G36" s="4"/>
      <c r="H36" s="4"/>
      <c r="I36" s="4"/>
    </row>
    <row r="37" spans="2:12" x14ac:dyDescent="0.2">
      <c r="B37" t="s">
        <v>212</v>
      </c>
      <c r="C37" s="2">
        <f>C24+F24</f>
        <v>7218</v>
      </c>
      <c r="D37" s="2">
        <f>F24</f>
        <v>4636</v>
      </c>
      <c r="E37" s="3">
        <f>D37/C37</f>
        <v>0.64228318093654757</v>
      </c>
      <c r="F37" s="2"/>
      <c r="G37" s="2"/>
      <c r="H37" s="3"/>
      <c r="J37" s="1"/>
      <c r="K37" s="1"/>
      <c r="L37" s="1"/>
    </row>
    <row r="38" spans="2:12" x14ac:dyDescent="0.2">
      <c r="B38" t="s">
        <v>213</v>
      </c>
      <c r="C38" s="2">
        <f>C25+F25</f>
        <v>1307</v>
      </c>
      <c r="D38" s="2">
        <f>F25</f>
        <v>1025</v>
      </c>
      <c r="E38" s="3">
        <f>D38/C38</f>
        <v>0.78423871461361894</v>
      </c>
      <c r="F38" s="2"/>
      <c r="G38" s="2"/>
      <c r="H38" s="3"/>
      <c r="J38" s="1"/>
      <c r="K38" s="1"/>
      <c r="L38" s="1"/>
    </row>
    <row r="42" spans="2:12" x14ac:dyDescent="0.2">
      <c r="B42" s="2"/>
      <c r="C42" s="2"/>
      <c r="D42" s="2" t="s">
        <v>2</v>
      </c>
      <c r="F42" t="s">
        <v>3</v>
      </c>
    </row>
    <row r="43" spans="2:12" x14ac:dyDescent="0.2">
      <c r="C43" s="4" t="s">
        <v>32</v>
      </c>
      <c r="D43" s="4" t="s">
        <v>34</v>
      </c>
      <c r="E43" s="4" t="s">
        <v>33</v>
      </c>
      <c r="F43" s="4" t="s">
        <v>32</v>
      </c>
      <c r="G43" s="4" t="s">
        <v>34</v>
      </c>
      <c r="H43" s="4" t="s">
        <v>33</v>
      </c>
      <c r="I43" s="4" t="s">
        <v>35</v>
      </c>
      <c r="J43" t="s">
        <v>11</v>
      </c>
      <c r="K43" t="s">
        <v>26</v>
      </c>
      <c r="L43" t="s">
        <v>27</v>
      </c>
    </row>
    <row r="44" spans="2:12" x14ac:dyDescent="0.2">
      <c r="B44" t="s">
        <v>222</v>
      </c>
      <c r="C44">
        <v>96</v>
      </c>
      <c r="D44">
        <v>10</v>
      </c>
      <c r="E44" s="3">
        <f>D44/C44</f>
        <v>0.10416666666666667</v>
      </c>
      <c r="F44">
        <v>104</v>
      </c>
      <c r="G44">
        <v>9</v>
      </c>
      <c r="H44" s="3">
        <f>G44/F44</f>
        <v>8.6538461538461536E-2</v>
      </c>
      <c r="I44" t="str">
        <f>CONCATENATE(TEXT(J44,"0.00")," (",TEXT(K44,"0.00"),"-",TEXT(L44,"0.00"),")")</f>
        <v>0.81 (0.32-2.10)</v>
      </c>
      <c r="J44" s="1">
        <f>H44/(1-H44)*(1-E44)/E44</f>
        <v>0.81473684210526309</v>
      </c>
      <c r="K44" s="1">
        <f>EXP(LN(J44)-1.96*SQRT((1/D44+1/(C44-D44)+1/G44+1/(F44-G44))))</f>
        <v>0.31615518582266605</v>
      </c>
      <c r="L44" s="1">
        <f>EXP(LN(J44)+1.96*SQRT(1/D44+1/(C44-D44)+1/G44+1/(F44-G44)))</f>
        <v>2.0995895422572155</v>
      </c>
    </row>
    <row r="45" spans="2:12" x14ac:dyDescent="0.2">
      <c r="B45" t="s">
        <v>6</v>
      </c>
      <c r="C45">
        <v>348</v>
      </c>
      <c r="D45">
        <v>105</v>
      </c>
      <c r="E45" s="3">
        <f>D45/C45</f>
        <v>0.30172413793103448</v>
      </c>
      <c r="F45">
        <v>724</v>
      </c>
      <c r="G45">
        <v>30</v>
      </c>
      <c r="H45" s="3">
        <f>G45/F45</f>
        <v>4.1436464088397788E-2</v>
      </c>
      <c r="I45" t="str">
        <f>CONCATENATE(TEXT(J45,"0.00")," (",TEXT(K45,"0.00"),"-",TEXT(L45,"0.00"),")")</f>
        <v>0.10 (0.06-0.15)</v>
      </c>
      <c r="J45" s="1">
        <f>H45/(1-H45)*(1-E45)/E45</f>
        <v>0.10004116920543432</v>
      </c>
      <c r="K45" s="1">
        <f>EXP(LN(J45)-1.96*SQRT((1/D45+1/(C45-D45)+1/G45+1/(F45-G45))))</f>
        <v>6.4995795962699957E-2</v>
      </c>
      <c r="L45" s="1">
        <f>EXP(LN(J45)+1.96*SQRT(1/D45+1/(C45-D45)+1/G45+1/(F45-G45)))</f>
        <v>0.15398281362280583</v>
      </c>
    </row>
    <row r="46" spans="2:12" x14ac:dyDescent="0.2">
      <c r="B46" t="s">
        <v>7</v>
      </c>
      <c r="C46">
        <v>606</v>
      </c>
      <c r="D46">
        <v>190</v>
      </c>
      <c r="E46" s="3">
        <f t="shared" ref="E46:E47" si="2">D46/C46</f>
        <v>0.31353135313531355</v>
      </c>
      <c r="F46">
        <v>1338</v>
      </c>
      <c r="G46">
        <v>76</v>
      </c>
      <c r="H46" s="3">
        <f>G46/F46</f>
        <v>5.6801195814648729E-2</v>
      </c>
      <c r="I46" t="str">
        <f>CONCATENATE(TEXT(J46,"0.00")," (",TEXT(K46,"0.00"),"-",TEXT(L46,"0.00"),")")</f>
        <v>0.13 (0.10-0.18)</v>
      </c>
      <c r="J46" s="1">
        <f>H46/(1-H46)*(1-E46)/E46</f>
        <v>0.13185419968304277</v>
      </c>
      <c r="K46" s="1">
        <f>EXP(LN(J46)-1.96*SQRT((1/D46+1/(C46-D46)+1/G46+1/(F46-G46))))</f>
        <v>9.884188882083933E-2</v>
      </c>
      <c r="L46" s="1">
        <f>EXP(LN(J46)+1.96*SQRT(1/D46+1/(C46-D46)+1/G46+1/(F46-G46)))</f>
        <v>0.17589232845973535</v>
      </c>
    </row>
    <row r="47" spans="2:12" x14ac:dyDescent="0.2">
      <c r="B47" t="s">
        <v>8</v>
      </c>
      <c r="C47">
        <v>989</v>
      </c>
      <c r="D47">
        <v>354</v>
      </c>
      <c r="E47" s="3">
        <f t="shared" si="2"/>
        <v>0.35793731041456017</v>
      </c>
      <c r="F47">
        <v>2109</v>
      </c>
      <c r="G47">
        <v>148</v>
      </c>
      <c r="H47" s="3">
        <f>G47/F47</f>
        <v>7.0175438596491224E-2</v>
      </c>
      <c r="I47" t="str">
        <f>CONCATENATE(TEXT(J47,"0.00")," (",TEXT(K47,"0.00"),"-",TEXT(L47,"0.00"),")")</f>
        <v>0.14 (0.11-0.17)</v>
      </c>
      <c r="J47" s="1">
        <f>H47/(1-H47)*(1-E47)/E47</f>
        <v>0.13538002345165759</v>
      </c>
      <c r="K47" s="1">
        <f>EXP(LN(J47)-1.96*SQRT((1/D47+1/(C47-D47)+1/G47+1/(F47-G47))))</f>
        <v>0.10955036252579411</v>
      </c>
      <c r="L47" s="1">
        <f>EXP(LN(J47)+1.96*SQRT(1/D47+1/(C47-D47)+1/G47+1/(F47-G47)))</f>
        <v>0.16729977270003105</v>
      </c>
    </row>
    <row r="48" spans="2:12" x14ac:dyDescent="0.2">
      <c r="B48" t="s">
        <v>9</v>
      </c>
      <c r="C48">
        <v>467</v>
      </c>
      <c r="D48">
        <v>203</v>
      </c>
      <c r="E48" s="3">
        <f t="shared" ref="E48:E50" si="3">D48/C48</f>
        <v>0.43468950749464669</v>
      </c>
      <c r="F48">
        <v>793</v>
      </c>
      <c r="G48">
        <v>69</v>
      </c>
      <c r="H48" s="3">
        <f t="shared" ref="H48:H50" si="4">G48/F48</f>
        <v>8.7011349306431271E-2</v>
      </c>
      <c r="I48" t="str">
        <f t="shared" ref="I48:I50" si="5">CONCATENATE(TEXT(J48,"0.00")," (",TEXT(K48,"0.00"),"-",TEXT(L48,"0.00"),")")</f>
        <v>0.12 (0.09-0.17)</v>
      </c>
      <c r="J48" s="1">
        <f t="shared" ref="J48:J50" si="6">H48/(1-H48)*(1-E48)/E48</f>
        <v>0.12394197534224206</v>
      </c>
      <c r="K48" s="1">
        <f t="shared" ref="K48:K50" si="7">EXP(LN(J48)-1.96*SQRT((1/D48+1/(C48-D48)+1/G48+1/(F48-G48))))</f>
        <v>9.1147109475755578E-2</v>
      </c>
      <c r="L48" s="1">
        <f t="shared" ref="L48:L50" si="8">EXP(LN(J48)+1.96*SQRT(1/D48+1/(C48-D48)+1/G48+1/(F48-G48)))</f>
        <v>0.16853648283627704</v>
      </c>
    </row>
    <row r="49" spans="2:12" x14ac:dyDescent="0.2">
      <c r="B49" t="s">
        <v>10</v>
      </c>
      <c r="C49">
        <v>269</v>
      </c>
      <c r="D49">
        <v>131</v>
      </c>
      <c r="E49" s="3">
        <f t="shared" si="3"/>
        <v>0.48698884758364314</v>
      </c>
      <c r="F49">
        <v>452</v>
      </c>
      <c r="G49">
        <v>28</v>
      </c>
      <c r="H49" s="3">
        <f t="shared" si="4"/>
        <v>6.1946902654867256E-2</v>
      </c>
      <c r="I49" t="str">
        <f t="shared" si="5"/>
        <v>0.07 (0.04-0.11)</v>
      </c>
      <c r="J49" s="1">
        <f t="shared" si="6"/>
        <v>6.9566469825723745E-2</v>
      </c>
      <c r="K49" s="1">
        <f t="shared" si="7"/>
        <v>4.4312111184777722E-2</v>
      </c>
      <c r="L49" s="1">
        <f t="shared" si="8"/>
        <v>0.10921379267697393</v>
      </c>
    </row>
    <row r="50" spans="2:12" x14ac:dyDescent="0.2">
      <c r="B50" t="s">
        <v>223</v>
      </c>
      <c r="C50">
        <v>89</v>
      </c>
      <c r="D50">
        <v>45</v>
      </c>
      <c r="E50" s="3">
        <f t="shared" si="3"/>
        <v>0.5056179775280899</v>
      </c>
      <c r="F50">
        <v>141</v>
      </c>
      <c r="G50">
        <v>7</v>
      </c>
      <c r="H50" s="3">
        <f t="shared" si="4"/>
        <v>4.9645390070921988E-2</v>
      </c>
      <c r="I50" t="str">
        <f t="shared" si="5"/>
        <v>0.05 (0.02-0.12)</v>
      </c>
      <c r="J50" s="1">
        <f t="shared" si="6"/>
        <v>5.107794361525704E-2</v>
      </c>
      <c r="K50" s="1">
        <f t="shared" si="7"/>
        <v>2.148258725675271E-2</v>
      </c>
      <c r="L50" s="1">
        <f t="shared" si="8"/>
        <v>0.12144516360073407</v>
      </c>
    </row>
    <row r="79" spans="2:2" x14ac:dyDescent="0.2">
      <c r="B79" t="s">
        <v>221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6A48-E177-DC44-A6D6-F2302A99D57F}">
  <dimension ref="B3:M38"/>
  <sheetViews>
    <sheetView workbookViewId="0">
      <selection activeCell="D30" sqref="D30"/>
    </sheetView>
  </sheetViews>
  <sheetFormatPr baseColWidth="10" defaultRowHeight="16" x14ac:dyDescent="0.2"/>
  <cols>
    <col min="2" max="2" width="30.1640625" style="4" bestFit="1" customWidth="1"/>
    <col min="4" max="4" width="14" bestFit="1" customWidth="1"/>
    <col min="8" max="8" width="30.1640625" style="4" bestFit="1" customWidth="1"/>
    <col min="9" max="9" width="11.1640625" bestFit="1" customWidth="1"/>
    <col min="10" max="10" width="15" bestFit="1" customWidth="1"/>
    <col min="11" max="11" width="12.33203125" bestFit="1" customWidth="1"/>
  </cols>
  <sheetData>
    <row r="3" spans="2:13" x14ac:dyDescent="0.2">
      <c r="C3" s="4" t="s">
        <v>113</v>
      </c>
      <c r="D3" s="4" t="s">
        <v>114</v>
      </c>
      <c r="E3" s="4" t="s">
        <v>112</v>
      </c>
      <c r="I3" s="7" t="s">
        <v>207</v>
      </c>
      <c r="J3" s="7" t="s">
        <v>208</v>
      </c>
      <c r="K3" s="7" t="s">
        <v>30</v>
      </c>
      <c r="L3" s="7" t="s">
        <v>209</v>
      </c>
      <c r="M3" s="4" t="s">
        <v>112</v>
      </c>
    </row>
    <row r="4" spans="2:13" x14ac:dyDescent="0.2">
      <c r="B4" s="4" t="s">
        <v>4</v>
      </c>
      <c r="C4">
        <v>2864</v>
      </c>
      <c r="D4">
        <v>5661</v>
      </c>
      <c r="H4" s="4" t="s">
        <v>4</v>
      </c>
      <c r="I4">
        <v>2101</v>
      </c>
      <c r="J4">
        <v>5067</v>
      </c>
      <c r="K4">
        <v>190</v>
      </c>
      <c r="L4">
        <v>1167</v>
      </c>
    </row>
    <row r="5" spans="2:13" x14ac:dyDescent="0.2">
      <c r="B5" s="6" t="s">
        <v>38</v>
      </c>
      <c r="E5" t="s">
        <v>0</v>
      </c>
      <c r="H5" s="6" t="s">
        <v>38</v>
      </c>
      <c r="M5" t="s">
        <v>0</v>
      </c>
    </row>
    <row r="6" spans="2:13" x14ac:dyDescent="0.2">
      <c r="B6" s="4" t="s">
        <v>39</v>
      </c>
      <c r="C6" t="s">
        <v>40</v>
      </c>
      <c r="D6" t="s">
        <v>41</v>
      </c>
      <c r="H6" s="4" t="s">
        <v>39</v>
      </c>
      <c r="I6" t="s">
        <v>116</v>
      </c>
      <c r="J6" t="s">
        <v>41</v>
      </c>
      <c r="K6" t="s">
        <v>117</v>
      </c>
      <c r="L6" t="s">
        <v>118</v>
      </c>
    </row>
    <row r="7" spans="2:13" x14ac:dyDescent="0.2">
      <c r="B7" s="5" t="s">
        <v>115</v>
      </c>
      <c r="C7" t="s">
        <v>42</v>
      </c>
      <c r="D7" t="s">
        <v>43</v>
      </c>
      <c r="H7" s="5" t="s">
        <v>115</v>
      </c>
      <c r="I7" t="s">
        <v>119</v>
      </c>
      <c r="J7" t="s">
        <v>117</v>
      </c>
      <c r="K7" t="s">
        <v>117</v>
      </c>
      <c r="L7" t="s">
        <v>117</v>
      </c>
    </row>
    <row r="8" spans="2:13" x14ac:dyDescent="0.2">
      <c r="B8" s="4" t="s">
        <v>44</v>
      </c>
      <c r="C8" t="s">
        <v>45</v>
      </c>
      <c r="D8" t="s">
        <v>46</v>
      </c>
      <c r="H8" s="4" t="s">
        <v>44</v>
      </c>
      <c r="I8" t="s">
        <v>120</v>
      </c>
      <c r="J8" t="s">
        <v>121</v>
      </c>
      <c r="K8" t="s">
        <v>122</v>
      </c>
      <c r="L8" t="s">
        <v>123</v>
      </c>
    </row>
    <row r="9" spans="2:13" x14ac:dyDescent="0.2">
      <c r="B9" s="4" t="s">
        <v>6</v>
      </c>
      <c r="C9" t="s">
        <v>47</v>
      </c>
      <c r="D9" t="s">
        <v>48</v>
      </c>
      <c r="H9" s="4" t="s">
        <v>6</v>
      </c>
      <c r="I9" t="s">
        <v>124</v>
      </c>
      <c r="J9" t="s">
        <v>125</v>
      </c>
      <c r="K9" t="s">
        <v>126</v>
      </c>
      <c r="L9" t="s">
        <v>127</v>
      </c>
    </row>
    <row r="10" spans="2:13" x14ac:dyDescent="0.2">
      <c r="B10" s="4" t="s">
        <v>7</v>
      </c>
      <c r="C10" t="s">
        <v>49</v>
      </c>
      <c r="D10" t="s">
        <v>50</v>
      </c>
      <c r="H10" s="4" t="s">
        <v>7</v>
      </c>
      <c r="I10" t="s">
        <v>128</v>
      </c>
      <c r="J10" t="s">
        <v>129</v>
      </c>
      <c r="K10" t="s">
        <v>130</v>
      </c>
      <c r="L10" t="s">
        <v>131</v>
      </c>
    </row>
    <row r="11" spans="2:13" x14ac:dyDescent="0.2">
      <c r="B11" s="4" t="s">
        <v>8</v>
      </c>
      <c r="C11" t="s">
        <v>51</v>
      </c>
      <c r="D11" t="s">
        <v>52</v>
      </c>
      <c r="H11" s="4" t="s">
        <v>8</v>
      </c>
      <c r="I11" t="s">
        <v>132</v>
      </c>
      <c r="J11" t="s">
        <v>133</v>
      </c>
      <c r="K11" t="s">
        <v>134</v>
      </c>
      <c r="L11" t="s">
        <v>135</v>
      </c>
    </row>
    <row r="12" spans="2:13" x14ac:dyDescent="0.2">
      <c r="B12" s="4" t="s">
        <v>9</v>
      </c>
      <c r="C12" t="s">
        <v>53</v>
      </c>
      <c r="D12" t="s">
        <v>54</v>
      </c>
      <c r="H12" s="4" t="s">
        <v>9</v>
      </c>
      <c r="I12" t="s">
        <v>136</v>
      </c>
      <c r="J12" t="s">
        <v>137</v>
      </c>
      <c r="K12" t="s">
        <v>138</v>
      </c>
      <c r="L12" t="s">
        <v>139</v>
      </c>
    </row>
    <row r="13" spans="2:13" x14ac:dyDescent="0.2">
      <c r="B13" s="4" t="s">
        <v>10</v>
      </c>
      <c r="C13" t="s">
        <v>55</v>
      </c>
      <c r="D13" t="s">
        <v>56</v>
      </c>
      <c r="H13" s="4" t="s">
        <v>10</v>
      </c>
      <c r="I13" t="s">
        <v>140</v>
      </c>
      <c r="J13" t="s">
        <v>141</v>
      </c>
      <c r="K13" t="s">
        <v>142</v>
      </c>
      <c r="L13" t="s">
        <v>143</v>
      </c>
    </row>
    <row r="14" spans="2:13" x14ac:dyDescent="0.2">
      <c r="B14" s="4" t="s">
        <v>57</v>
      </c>
      <c r="C14" t="s">
        <v>58</v>
      </c>
      <c r="D14" t="s">
        <v>59</v>
      </c>
      <c r="H14" s="4" t="s">
        <v>57</v>
      </c>
      <c r="I14" t="s">
        <v>144</v>
      </c>
      <c r="J14" t="s">
        <v>145</v>
      </c>
      <c r="K14" t="s">
        <v>146</v>
      </c>
      <c r="L14" t="s">
        <v>147</v>
      </c>
    </row>
    <row r="15" spans="2:13" x14ac:dyDescent="0.2">
      <c r="B15" s="4" t="s">
        <v>60</v>
      </c>
      <c r="C15" t="s">
        <v>61</v>
      </c>
      <c r="D15" t="s">
        <v>62</v>
      </c>
      <c r="H15" s="4" t="s">
        <v>60</v>
      </c>
      <c r="I15" t="s">
        <v>119</v>
      </c>
      <c r="J15" t="s">
        <v>148</v>
      </c>
      <c r="K15" t="s">
        <v>117</v>
      </c>
      <c r="L15" t="s">
        <v>118</v>
      </c>
    </row>
    <row r="16" spans="2:13" x14ac:dyDescent="0.2">
      <c r="B16" s="4" t="s">
        <v>63</v>
      </c>
      <c r="C16" t="s">
        <v>64</v>
      </c>
      <c r="D16" t="s">
        <v>64</v>
      </c>
      <c r="H16" s="4" t="s">
        <v>63</v>
      </c>
      <c r="I16" t="s">
        <v>64</v>
      </c>
      <c r="J16" t="s">
        <v>64</v>
      </c>
      <c r="K16" t="s">
        <v>117</v>
      </c>
      <c r="L16" t="s">
        <v>117</v>
      </c>
    </row>
    <row r="17" spans="2:13" x14ac:dyDescent="0.2">
      <c r="B17" s="6" t="s">
        <v>65</v>
      </c>
      <c r="E17" t="s">
        <v>0</v>
      </c>
      <c r="H17" s="6" t="s">
        <v>65</v>
      </c>
      <c r="M17" t="s">
        <v>0</v>
      </c>
    </row>
    <row r="18" spans="2:13" x14ac:dyDescent="0.2">
      <c r="B18" s="4" t="s">
        <v>66</v>
      </c>
      <c r="C18" t="s">
        <v>67</v>
      </c>
      <c r="D18" t="s">
        <v>68</v>
      </c>
      <c r="H18" s="4" t="s">
        <v>66</v>
      </c>
      <c r="I18" t="s">
        <v>149</v>
      </c>
      <c r="J18" t="s">
        <v>150</v>
      </c>
      <c r="K18" t="s">
        <v>151</v>
      </c>
      <c r="L18" t="s">
        <v>152</v>
      </c>
    </row>
    <row r="19" spans="2:13" x14ac:dyDescent="0.2">
      <c r="B19" s="4" t="s">
        <v>206</v>
      </c>
      <c r="C19" t="s">
        <v>117</v>
      </c>
      <c r="D19" t="s">
        <v>69</v>
      </c>
      <c r="H19" s="4" t="s">
        <v>206</v>
      </c>
      <c r="I19" t="s">
        <v>64</v>
      </c>
      <c r="J19" t="s">
        <v>64</v>
      </c>
      <c r="K19" t="s">
        <v>153</v>
      </c>
      <c r="L19" t="s">
        <v>117</v>
      </c>
    </row>
    <row r="20" spans="2:13" x14ac:dyDescent="0.2">
      <c r="B20" s="4" t="s">
        <v>70</v>
      </c>
      <c r="C20" t="s">
        <v>40</v>
      </c>
      <c r="D20" t="s">
        <v>71</v>
      </c>
      <c r="H20" s="4" t="s">
        <v>70</v>
      </c>
      <c r="I20" t="s">
        <v>154</v>
      </c>
      <c r="J20" t="s">
        <v>155</v>
      </c>
      <c r="K20" t="s">
        <v>153</v>
      </c>
      <c r="L20" t="s">
        <v>156</v>
      </c>
    </row>
    <row r="21" spans="2:13" x14ac:dyDescent="0.2">
      <c r="B21" s="4" t="s">
        <v>25</v>
      </c>
      <c r="C21" t="s">
        <v>72</v>
      </c>
      <c r="D21" t="s">
        <v>73</v>
      </c>
      <c r="H21" s="4" t="s">
        <v>25</v>
      </c>
      <c r="I21" t="s">
        <v>157</v>
      </c>
      <c r="J21" t="s">
        <v>158</v>
      </c>
      <c r="K21" t="s">
        <v>159</v>
      </c>
      <c r="L21" t="s">
        <v>160</v>
      </c>
    </row>
    <row r="22" spans="2:13" x14ac:dyDescent="0.2">
      <c r="B22" s="4" t="s">
        <v>74</v>
      </c>
      <c r="C22" t="s">
        <v>75</v>
      </c>
      <c r="D22" t="s">
        <v>76</v>
      </c>
      <c r="H22" s="4" t="s">
        <v>74</v>
      </c>
      <c r="I22" t="s">
        <v>161</v>
      </c>
      <c r="J22" t="s">
        <v>162</v>
      </c>
      <c r="K22" t="s">
        <v>163</v>
      </c>
      <c r="L22" t="s">
        <v>123</v>
      </c>
    </row>
    <row r="23" spans="2:13" x14ac:dyDescent="0.2">
      <c r="B23" s="6" t="s">
        <v>77</v>
      </c>
      <c r="E23">
        <v>0.27400000000000002</v>
      </c>
      <c r="H23" s="6" t="s">
        <v>77</v>
      </c>
      <c r="M23" t="s">
        <v>0</v>
      </c>
    </row>
    <row r="24" spans="2:13" x14ac:dyDescent="0.2">
      <c r="B24" s="4" t="s">
        <v>78</v>
      </c>
      <c r="C24" t="s">
        <v>79</v>
      </c>
      <c r="D24" t="s">
        <v>80</v>
      </c>
      <c r="H24" s="4" t="s">
        <v>78</v>
      </c>
      <c r="I24" t="s">
        <v>164</v>
      </c>
      <c r="J24" t="s">
        <v>165</v>
      </c>
      <c r="K24" t="s">
        <v>166</v>
      </c>
      <c r="L24" t="s">
        <v>167</v>
      </c>
    </row>
    <row r="25" spans="2:13" x14ac:dyDescent="0.2">
      <c r="B25" s="4" t="s">
        <v>81</v>
      </c>
      <c r="C25" t="s">
        <v>82</v>
      </c>
      <c r="D25" t="s">
        <v>83</v>
      </c>
      <c r="H25" s="4" t="s">
        <v>81</v>
      </c>
      <c r="I25" t="s">
        <v>168</v>
      </c>
      <c r="J25" t="s">
        <v>169</v>
      </c>
      <c r="K25" t="s">
        <v>159</v>
      </c>
      <c r="L25" t="s">
        <v>170</v>
      </c>
    </row>
    <row r="26" spans="2:13" x14ac:dyDescent="0.2">
      <c r="B26" s="4" t="s">
        <v>84</v>
      </c>
      <c r="C26" t="s">
        <v>41</v>
      </c>
      <c r="D26" t="s">
        <v>41</v>
      </c>
      <c r="H26" s="4" t="s">
        <v>84</v>
      </c>
      <c r="I26" t="s">
        <v>69</v>
      </c>
      <c r="J26" t="s">
        <v>41</v>
      </c>
      <c r="K26" t="s">
        <v>117</v>
      </c>
      <c r="L26" t="s">
        <v>171</v>
      </c>
    </row>
    <row r="27" spans="2:13" x14ac:dyDescent="0.2">
      <c r="B27" s="4" t="s">
        <v>74</v>
      </c>
      <c r="C27" t="s">
        <v>85</v>
      </c>
      <c r="D27" t="s">
        <v>86</v>
      </c>
      <c r="H27" s="4" t="s">
        <v>74</v>
      </c>
      <c r="I27" t="s">
        <v>172</v>
      </c>
      <c r="J27" t="s">
        <v>173</v>
      </c>
      <c r="K27" t="s">
        <v>174</v>
      </c>
      <c r="L27" t="s">
        <v>175</v>
      </c>
    </row>
    <row r="28" spans="2:13" x14ac:dyDescent="0.2">
      <c r="B28" s="6" t="s">
        <v>87</v>
      </c>
      <c r="E28">
        <v>2.3E-2</v>
      </c>
      <c r="H28" s="6" t="s">
        <v>87</v>
      </c>
      <c r="M28" t="s">
        <v>0</v>
      </c>
    </row>
    <row r="29" spans="2:13" x14ac:dyDescent="0.2">
      <c r="B29" s="4" t="s">
        <v>20</v>
      </c>
      <c r="C29" t="s">
        <v>88</v>
      </c>
      <c r="D29" t="s">
        <v>89</v>
      </c>
      <c r="H29" s="4" t="s">
        <v>20</v>
      </c>
      <c r="I29" t="s">
        <v>176</v>
      </c>
      <c r="J29" t="s">
        <v>177</v>
      </c>
      <c r="K29" t="s">
        <v>134</v>
      </c>
      <c r="L29" t="s">
        <v>178</v>
      </c>
    </row>
    <row r="30" spans="2:13" x14ac:dyDescent="0.2">
      <c r="B30" s="4" t="s">
        <v>90</v>
      </c>
      <c r="C30" t="s">
        <v>91</v>
      </c>
      <c r="D30" t="s">
        <v>92</v>
      </c>
      <c r="H30" s="4" t="s">
        <v>90</v>
      </c>
      <c r="I30" t="s">
        <v>179</v>
      </c>
      <c r="J30" t="s">
        <v>180</v>
      </c>
      <c r="K30" t="s">
        <v>181</v>
      </c>
      <c r="L30" t="s">
        <v>182</v>
      </c>
    </row>
    <row r="31" spans="2:13" x14ac:dyDescent="0.2">
      <c r="B31" s="4" t="s">
        <v>74</v>
      </c>
      <c r="C31" t="s">
        <v>93</v>
      </c>
      <c r="D31" t="s">
        <v>94</v>
      </c>
      <c r="H31" s="4" t="s">
        <v>74</v>
      </c>
      <c r="I31" t="s">
        <v>183</v>
      </c>
      <c r="J31" t="s">
        <v>184</v>
      </c>
      <c r="K31" t="s">
        <v>117</v>
      </c>
      <c r="L31" t="s">
        <v>185</v>
      </c>
    </row>
    <row r="32" spans="2:13" x14ac:dyDescent="0.2">
      <c r="B32" s="4" t="s">
        <v>95</v>
      </c>
      <c r="C32" t="s">
        <v>96</v>
      </c>
      <c r="D32" t="s">
        <v>97</v>
      </c>
      <c r="E32" t="s">
        <v>0</v>
      </c>
      <c r="H32" s="4" t="s">
        <v>210</v>
      </c>
      <c r="I32" t="s">
        <v>186</v>
      </c>
      <c r="J32" t="s">
        <v>187</v>
      </c>
      <c r="K32" t="s">
        <v>188</v>
      </c>
      <c r="L32" t="s">
        <v>189</v>
      </c>
      <c r="M32" t="s">
        <v>0</v>
      </c>
    </row>
    <row r="33" spans="2:13" x14ac:dyDescent="0.2">
      <c r="B33" s="4" t="s">
        <v>98</v>
      </c>
      <c r="C33" t="s">
        <v>99</v>
      </c>
      <c r="D33" t="s">
        <v>100</v>
      </c>
      <c r="E33" t="s">
        <v>0</v>
      </c>
      <c r="H33" s="4" t="s">
        <v>101</v>
      </c>
      <c r="I33" t="s">
        <v>190</v>
      </c>
      <c r="J33" t="s">
        <v>191</v>
      </c>
      <c r="K33" t="s">
        <v>192</v>
      </c>
      <c r="L33" t="s">
        <v>193</v>
      </c>
      <c r="M33" t="s">
        <v>0</v>
      </c>
    </row>
    <row r="34" spans="2:13" x14ac:dyDescent="0.2">
      <c r="B34" s="4" t="s">
        <v>101</v>
      </c>
      <c r="C34" t="s">
        <v>102</v>
      </c>
      <c r="D34" t="s">
        <v>103</v>
      </c>
      <c r="E34" t="s">
        <v>0</v>
      </c>
      <c r="H34" s="6" t="s">
        <v>104</v>
      </c>
      <c r="M34" t="s">
        <v>0</v>
      </c>
    </row>
    <row r="35" spans="2:13" x14ac:dyDescent="0.2">
      <c r="B35" s="6" t="s">
        <v>104</v>
      </c>
      <c r="E35" t="s">
        <v>0</v>
      </c>
      <c r="H35" s="4" t="s">
        <v>36</v>
      </c>
      <c r="I35" t="s">
        <v>194</v>
      </c>
      <c r="J35" t="s">
        <v>195</v>
      </c>
      <c r="K35" t="s">
        <v>196</v>
      </c>
      <c r="L35" t="s">
        <v>197</v>
      </c>
    </row>
    <row r="36" spans="2:13" x14ac:dyDescent="0.2">
      <c r="B36" s="4" t="s">
        <v>36</v>
      </c>
      <c r="C36" t="s">
        <v>105</v>
      </c>
      <c r="D36" t="s">
        <v>106</v>
      </c>
      <c r="H36" s="4" t="s">
        <v>107</v>
      </c>
      <c r="I36" t="s">
        <v>198</v>
      </c>
      <c r="J36" t="s">
        <v>199</v>
      </c>
      <c r="K36" t="s">
        <v>200</v>
      </c>
      <c r="L36" t="s">
        <v>201</v>
      </c>
    </row>
    <row r="37" spans="2:13" x14ac:dyDescent="0.2">
      <c r="B37" s="4" t="s">
        <v>107</v>
      </c>
      <c r="C37" t="s">
        <v>108</v>
      </c>
      <c r="D37" t="s">
        <v>109</v>
      </c>
      <c r="H37" s="4" t="s">
        <v>37</v>
      </c>
      <c r="I37" t="s">
        <v>202</v>
      </c>
      <c r="J37" t="s">
        <v>203</v>
      </c>
      <c r="K37" t="s">
        <v>204</v>
      </c>
      <c r="L37" t="s">
        <v>205</v>
      </c>
    </row>
    <row r="38" spans="2:13" x14ac:dyDescent="0.2">
      <c r="B38" s="4" t="s">
        <v>37</v>
      </c>
      <c r="C38" t="s">
        <v>110</v>
      </c>
      <c r="D38" t="s">
        <v>111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P-values and Odds Ratios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Mitch Maltenfort</cp:lastModifiedBy>
  <dcterms:created xsi:type="dcterms:W3CDTF">2020-02-10T20:19:06Z</dcterms:created>
  <dcterms:modified xsi:type="dcterms:W3CDTF">2020-03-07T19:57:18Z</dcterms:modified>
</cp:coreProperties>
</file>