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7c6ae7910b606/Documents/LaSalle College IT Programmer-Analyst/Computer Tools/"/>
    </mc:Choice>
  </mc:AlternateContent>
  <xr:revisionPtr revIDLastSave="250" documentId="8_{D5AFE495-9DBB-4DDA-9B17-2B951B653CA4}" xr6:coauthVersionLast="47" xr6:coauthVersionMax="47" xr10:uidLastSave="{1FB44E74-8D96-425B-8E20-E41F59896B18}"/>
  <bookViews>
    <workbookView xWindow="-108" yWindow="-108" windowWidth="23256" windowHeight="13176" xr2:uid="{918F513E-A12C-42C2-9506-90F360A94F72}"/>
  </bookViews>
  <sheets>
    <sheet name="Sheet1" sheetId="1" r:id="rId1"/>
  </sheets>
  <definedNames>
    <definedName name="_xlnm._FilterDatabase" localSheetId="0" hidden="1">Sheet1!$A$2:$I$16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3" i="1" l="1" a="1"/>
  <c r="B63" i="1" s="1"/>
  <c r="B58" i="1" a="1"/>
  <c r="B58" i="1" s="1"/>
  <c r="M25" i="1"/>
  <c r="L25" i="1"/>
  <c r="M4" i="1"/>
  <c r="L4" i="1"/>
  <c r="C54" i="1"/>
  <c r="B54" i="1"/>
  <c r="B50" i="1"/>
  <c r="C46" i="1"/>
  <c r="B46" i="1"/>
  <c r="C43" i="1"/>
  <c r="B43" i="1"/>
  <c r="B39" i="1"/>
  <c r="B35" i="1"/>
  <c r="B31" i="1"/>
  <c r="B27" i="1"/>
  <c r="B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<sst xmlns="http://schemas.openxmlformats.org/spreadsheetml/2006/main" count="142" uniqueCount="97">
  <si>
    <t>EEID</t>
  </si>
  <si>
    <t>Full Name</t>
  </si>
  <si>
    <t>Job Title</t>
  </si>
  <si>
    <t>Department</t>
  </si>
  <si>
    <t>Gender</t>
  </si>
  <si>
    <t>Age</t>
  </si>
  <si>
    <t>Annual Salary</t>
  </si>
  <si>
    <t>Country</t>
  </si>
  <si>
    <t>City</t>
  </si>
  <si>
    <t>Emily Davis</t>
  </si>
  <si>
    <t>IT</t>
  </si>
  <si>
    <t>Female</t>
  </si>
  <si>
    <t>United States</t>
  </si>
  <si>
    <t>Seattle</t>
  </si>
  <si>
    <t>Theodore Dinh</t>
  </si>
  <si>
    <t>Technical Architect</t>
  </si>
  <si>
    <t>Male</t>
  </si>
  <si>
    <t>China</t>
  </si>
  <si>
    <t>Chongqing</t>
  </si>
  <si>
    <t>Luna Sanders</t>
  </si>
  <si>
    <t>Director</t>
  </si>
  <si>
    <t>Finance</t>
  </si>
  <si>
    <t>Chicago</t>
  </si>
  <si>
    <t>Penelope Jordan</t>
  </si>
  <si>
    <t>Computer Systems Manager</t>
  </si>
  <si>
    <t>Austin Vo</t>
  </si>
  <si>
    <t>Sr. Analyst</t>
  </si>
  <si>
    <t>Phoenix</t>
  </si>
  <si>
    <t>Joshua Gupta</t>
  </si>
  <si>
    <t>Account Representative</t>
  </si>
  <si>
    <t>Sales</t>
  </si>
  <si>
    <t>Ruby Barnes</t>
  </si>
  <si>
    <t>Manager</t>
  </si>
  <si>
    <t>Luke Martin</t>
  </si>
  <si>
    <t>Analyst</t>
  </si>
  <si>
    <t>Miami</t>
  </si>
  <si>
    <t>Easton Bailey</t>
  </si>
  <si>
    <t>Accounting</t>
  </si>
  <si>
    <t>Austin</t>
  </si>
  <si>
    <t>Madeline Walker</t>
  </si>
  <si>
    <t>Savannah Ali</t>
  </si>
  <si>
    <t>Human Resources</t>
  </si>
  <si>
    <t>Camila Rogers</t>
  </si>
  <si>
    <t>Controls Engineer</t>
  </si>
  <si>
    <t>Engineering</t>
  </si>
  <si>
    <t>Eli Jones</t>
  </si>
  <si>
    <t>Everleigh Ng</t>
  </si>
  <si>
    <t>Shanghai</t>
  </si>
  <si>
    <t>Add filter for columns.</t>
  </si>
  <si>
    <t>Done.</t>
  </si>
  <si>
    <t>Create (formula) the Average for salary.</t>
  </si>
  <si>
    <t>Salary Average</t>
  </si>
  <si>
    <t>Create (formula) to get the Count of employees if the employee is older than 50.</t>
  </si>
  <si>
    <t>Employees older than 50</t>
  </si>
  <si>
    <t>Create(formula) statement to Get the information about the IT department Annual salary on total.</t>
  </si>
  <si>
    <t>IT total salary</t>
  </si>
  <si>
    <t>Create (formula) to find how many females employees work in IT department.</t>
  </si>
  <si>
    <t>Females employees in  IT</t>
  </si>
  <si>
    <t>Create (Formula) to find top earner based on annual salary.</t>
  </si>
  <si>
    <t>Top earner</t>
  </si>
  <si>
    <t>Create(formula) to get the Full name and EEID for youngest and oldest Employee.</t>
  </si>
  <si>
    <t>Youngest employee name</t>
  </si>
  <si>
    <t>E02387</t>
  </si>
  <si>
    <t>E04105</t>
  </si>
  <si>
    <t>E02572</t>
  </si>
  <si>
    <t>E02832</t>
  </si>
  <si>
    <t>E01639</t>
  </si>
  <si>
    <t>E00644</t>
  </si>
  <si>
    <t>E01550</t>
  </si>
  <si>
    <t>E04332</t>
  </si>
  <si>
    <t>E04533</t>
  </si>
  <si>
    <t>E03838</t>
  </si>
  <si>
    <t>E00591</t>
  </si>
  <si>
    <t>E03344</t>
  </si>
  <si>
    <t>E00530</t>
  </si>
  <si>
    <t>E04239</t>
  </si>
  <si>
    <t>Oldest employee name</t>
  </si>
  <si>
    <t>Oldest employee ID</t>
  </si>
  <si>
    <t>Youngest employee ID</t>
  </si>
  <si>
    <t>Create(formula) to get the Count for all employees from United States.</t>
  </si>
  <si>
    <t>Employees from USA</t>
  </si>
  <si>
    <t>Create(formula) to get the Average salary based on the gender.</t>
  </si>
  <si>
    <t>Avg for male employees</t>
  </si>
  <si>
    <t>Avg for female employees</t>
  </si>
  <si>
    <t>Create(formula) to get the name of all managers for each department.</t>
  </si>
  <si>
    <t>Sr. Manager</t>
  </si>
  <si>
    <t>#2</t>
  </si>
  <si>
    <t>#1</t>
  </si>
  <si>
    <t>#3</t>
  </si>
  <si>
    <t>Create Graph to show the Employees for different Gender.</t>
  </si>
  <si>
    <t>Count of Males</t>
  </si>
  <si>
    <t>Count of Females</t>
  </si>
  <si>
    <t>Create Graph for each Country results.</t>
  </si>
  <si>
    <t>Total costs of salary by country</t>
  </si>
  <si>
    <t>USA</t>
  </si>
  <si>
    <t>Sr. Managers</t>
  </si>
  <si>
    <t>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</si>
</sst>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164" fontId="4" fillId="0" borderId="3" xfId="0" applyNumberFormat="1" applyFont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44" fontId="0" fillId="0" borderId="4" xfId="1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0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Employees by gender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Sheet1!$L$3:$M$3</c:f>
              <c:strCache>
                <c:ptCount val="2"/>
                <c:pt idx="0">
                  <c:v>Count of Males</c:v>
                </c:pt>
                <c:pt idx="1">
                  <c:v>Count of Females</c:v>
                </c:pt>
              </c:strCache>
            </c:strRef>
          </c:cat>
          <c:val>
            <c:numRef>
              <c:f>Sheet1!$L$4:$M$4</c:f>
              <c:numCache>
                <c:formatCode>General</c:formatCode>
                <c:ptCount val="2"/>
                <c:pt idx="0">
                  <c:v>6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8C-4F00-AA93-9C39B4585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 costs of salary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Sheet1!$L$24:$M$24</c:f>
              <c:strCache>
                <c:ptCount val="2"/>
                <c:pt idx="0">
                  <c:v>USA</c:v>
                </c:pt>
                <c:pt idx="1">
                  <c:v>China</c:v>
                </c:pt>
              </c:strCache>
            </c:strRef>
          </c:cat>
          <c:val>
            <c:numRef>
              <c:f>Sheet1!$L$25:$M$25</c:f>
              <c:numCache>
                <c:formatCode>_("$"* #,##0.00_);_("$"* \(#,##0.00\);_("$"* "-"??_);_(@_)</c:formatCode>
                <c:ptCount val="2"/>
                <c:pt idx="0">
                  <c:v>1209107</c:v>
                </c:pt>
                <c:pt idx="1">
                  <c:v>297711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5-46B0-8567-0644C848E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225248"/>
        <c:axId val="1439322607"/>
      </c:barChart>
      <c:catAx>
        <c:axId val="16622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322607"/>
        <c:crosses val="autoZero"/>
        <c:auto val="1"/>
        <c:lblAlgn val="ctr"/>
        <c:lblOffset val="100"/>
        <c:noMultiLvlLbl val="0"/>
      </c:catAx>
      <c:valAx>
        <c:axId val="143932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601980</xdr:colOff>
      <xdr:row>5</xdr:row>
      <xdr:rowOff>0</xdr:rowOff>
    </xdr:from>
    <xdr:to>
      <xdr:col>16</xdr:col>
      <xdr:colOff>121920</xdr:colOff>
      <xdr:row>19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7D7D5E-F672-0A5F-2E26-1E6C9AC4E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25</xdr:row>
      <xdr:rowOff>167640</xdr:rowOff>
    </xdr:from>
    <xdr:to>
      <xdr:col>16</xdr:col>
      <xdr:colOff>129540</xdr:colOff>
      <xdr:row>40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82A4D85-843E-1F5C-137E-BA9B7A2F1F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2DB3-BD3F-438F-BCFC-B197A8414231}">
  <dimension ref="A1:M65"/>
  <sheetViews>
    <sheetView tabSelected="1" zoomScaleNormal="100" workbookViewId="0"/>
  </sheetViews>
  <sheetFormatPr defaultRowHeight="14.4" x14ac:dyDescent="0.3"/>
  <cols>
    <col min="1" max="1" width="8.88671875" style="2"/>
    <col min="2" max="2" width="23.109375" style="2" customWidth="1"/>
    <col min="3" max="3" width="27.5546875" style="2" bestFit="1" customWidth="1"/>
    <col min="4" max="4" width="14.5546875" style="2" bestFit="1" customWidth="1"/>
    <col min="5" max="5" width="15.5546875" style="2" customWidth="1"/>
    <col min="6" max="6" width="8.88671875" style="2"/>
    <col min="7" max="7" width="16.109375" style="2" bestFit="1" customWidth="1"/>
    <col min="8" max="8" width="13.6640625" style="2" bestFit="1" customWidth="1"/>
    <col min="9" max="9" width="10.88671875" style="2" bestFit="1" customWidth="1"/>
    <col min="10" max="11" width="8.88671875" style="2"/>
    <col min="12" max="12" width="13.88671875" style="2" customWidth="1"/>
    <col min="13" max="13" width="15.33203125" style="2" bestFit="1" customWidth="1"/>
    <col min="14" max="16384" width="8.88671875" style="2"/>
  </cols>
  <sheetData>
    <row r="1" spans="1:13" ht="15" thickBot="1" x14ac:dyDescent="0.35">
      <c r="A1" s="1" t="s">
        <v>87</v>
      </c>
      <c r="K1" s="1" t="s">
        <v>88</v>
      </c>
    </row>
    <row r="2" spans="1:13" ht="15" thickBot="1" x14ac:dyDescent="0.3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K2" s="1">
        <v>1</v>
      </c>
      <c r="L2" s="1" t="s">
        <v>89</v>
      </c>
    </row>
    <row r="3" spans="1:13" ht="15" thickBot="1" x14ac:dyDescent="0.35">
      <c r="A3" s="5" t="s">
        <v>62</v>
      </c>
      <c r="B3" s="5" t="s">
        <v>9</v>
      </c>
      <c r="C3" s="5" t="s">
        <v>85</v>
      </c>
      <c r="D3" s="5" t="s">
        <v>10</v>
      </c>
      <c r="E3" s="5" t="s">
        <v>11</v>
      </c>
      <c r="F3" s="6">
        <v>55</v>
      </c>
      <c r="G3" s="7">
        <v>141604</v>
      </c>
      <c r="H3" s="5" t="s">
        <v>12</v>
      </c>
      <c r="I3" s="5" t="s">
        <v>13</v>
      </c>
      <c r="L3" s="9" t="s">
        <v>90</v>
      </c>
      <c r="M3" s="9" t="s">
        <v>91</v>
      </c>
    </row>
    <row r="4" spans="1:13" ht="15" thickBot="1" x14ac:dyDescent="0.35">
      <c r="A4" s="5" t="s">
        <v>63</v>
      </c>
      <c r="B4" s="5" t="s">
        <v>14</v>
      </c>
      <c r="C4" s="5" t="s">
        <v>15</v>
      </c>
      <c r="D4" s="5" t="s">
        <v>10</v>
      </c>
      <c r="E4" s="5" t="s">
        <v>16</v>
      </c>
      <c r="F4" s="6">
        <v>59</v>
      </c>
      <c r="G4" s="7">
        <v>99975</v>
      </c>
      <c r="H4" s="5" t="s">
        <v>17</v>
      </c>
      <c r="I4" s="5" t="s">
        <v>18</v>
      </c>
      <c r="L4" s="11">
        <f>COUNTIFS(E3:E16, "Male")</f>
        <v>6</v>
      </c>
      <c r="M4" s="11">
        <f>COUNTIFS(E3:E16, "Female")</f>
        <v>8</v>
      </c>
    </row>
    <row r="5" spans="1:13" ht="15" thickBot="1" x14ac:dyDescent="0.35">
      <c r="A5" s="5" t="s">
        <v>64</v>
      </c>
      <c r="B5" s="5" t="s">
        <v>19</v>
      </c>
      <c r="C5" s="5" t="s">
        <v>20</v>
      </c>
      <c r="D5" s="5" t="s">
        <v>21</v>
      </c>
      <c r="E5" s="5" t="s">
        <v>11</v>
      </c>
      <c r="F5" s="6">
        <v>50</v>
      </c>
      <c r="G5" s="7">
        <v>163099</v>
      </c>
      <c r="H5" s="5" t="s">
        <v>12</v>
      </c>
      <c r="I5" s="5" t="s">
        <v>22</v>
      </c>
    </row>
    <row r="6" spans="1:13" ht="15" thickBot="1" x14ac:dyDescent="0.35">
      <c r="A6" s="5" t="s">
        <v>65</v>
      </c>
      <c r="B6" s="5" t="s">
        <v>23</v>
      </c>
      <c r="C6" s="5" t="s">
        <v>24</v>
      </c>
      <c r="D6" s="5" t="s">
        <v>10</v>
      </c>
      <c r="E6" s="5" t="s">
        <v>11</v>
      </c>
      <c r="F6" s="6">
        <v>26</v>
      </c>
      <c r="G6" s="7">
        <v>84913</v>
      </c>
      <c r="H6" s="5" t="s">
        <v>12</v>
      </c>
      <c r="I6" s="5" t="s">
        <v>22</v>
      </c>
    </row>
    <row r="7" spans="1:13" ht="15" thickBot="1" x14ac:dyDescent="0.35">
      <c r="A7" s="5" t="s">
        <v>66</v>
      </c>
      <c r="B7" s="5" t="s">
        <v>25</v>
      </c>
      <c r="C7" s="5" t="s">
        <v>26</v>
      </c>
      <c r="D7" s="5" t="s">
        <v>21</v>
      </c>
      <c r="E7" s="5" t="s">
        <v>16</v>
      </c>
      <c r="F7" s="6">
        <v>55</v>
      </c>
      <c r="G7" s="7">
        <v>95409</v>
      </c>
      <c r="H7" s="5" t="s">
        <v>12</v>
      </c>
      <c r="I7" s="5" t="s">
        <v>27</v>
      </c>
    </row>
    <row r="8" spans="1:13" ht="15" thickBot="1" x14ac:dyDescent="0.35">
      <c r="A8" s="5" t="s">
        <v>67</v>
      </c>
      <c r="B8" s="5" t="s">
        <v>28</v>
      </c>
      <c r="C8" s="5" t="s">
        <v>29</v>
      </c>
      <c r="D8" s="5" t="s">
        <v>30</v>
      </c>
      <c r="E8" s="5" t="s">
        <v>16</v>
      </c>
      <c r="F8" s="6">
        <v>57</v>
      </c>
      <c r="G8" s="7">
        <v>50994</v>
      </c>
      <c r="H8" s="5" t="s">
        <v>17</v>
      </c>
      <c r="I8" s="5" t="s">
        <v>18</v>
      </c>
    </row>
    <row r="9" spans="1:13" ht="15" thickBot="1" x14ac:dyDescent="0.35">
      <c r="A9" s="5" t="s">
        <v>68</v>
      </c>
      <c r="B9" s="5" t="s">
        <v>31</v>
      </c>
      <c r="C9" s="5" t="s">
        <v>32</v>
      </c>
      <c r="D9" s="5" t="s">
        <v>10</v>
      </c>
      <c r="E9" s="5" t="s">
        <v>11</v>
      </c>
      <c r="F9" s="6">
        <v>27</v>
      </c>
      <c r="G9" s="7">
        <v>119746</v>
      </c>
      <c r="H9" s="5" t="s">
        <v>12</v>
      </c>
      <c r="I9" s="5" t="s">
        <v>27</v>
      </c>
    </row>
    <row r="10" spans="1:13" ht="15" thickBot="1" x14ac:dyDescent="0.35">
      <c r="A10" s="5" t="s">
        <v>69</v>
      </c>
      <c r="B10" s="5" t="s">
        <v>33</v>
      </c>
      <c r="C10" s="5" t="s">
        <v>34</v>
      </c>
      <c r="D10" s="5" t="s">
        <v>21</v>
      </c>
      <c r="E10" s="5" t="s">
        <v>16</v>
      </c>
      <c r="F10" s="6">
        <v>25</v>
      </c>
      <c r="G10" s="7">
        <v>41336</v>
      </c>
      <c r="H10" s="5" t="s">
        <v>12</v>
      </c>
      <c r="I10" s="5" t="s">
        <v>35</v>
      </c>
    </row>
    <row r="11" spans="1:13" ht="15" thickBot="1" x14ac:dyDescent="0.35">
      <c r="A11" s="5" t="s">
        <v>70</v>
      </c>
      <c r="B11" s="5" t="s">
        <v>36</v>
      </c>
      <c r="C11" s="5" t="s">
        <v>32</v>
      </c>
      <c r="D11" s="5" t="s">
        <v>37</v>
      </c>
      <c r="E11" s="5" t="s">
        <v>16</v>
      </c>
      <c r="F11" s="6">
        <v>29</v>
      </c>
      <c r="G11" s="7">
        <v>113527</v>
      </c>
      <c r="H11" s="5" t="s">
        <v>12</v>
      </c>
      <c r="I11" s="5" t="s">
        <v>38</v>
      </c>
    </row>
    <row r="12" spans="1:13" ht="15" thickBot="1" x14ac:dyDescent="0.35">
      <c r="A12" s="5" t="s">
        <v>71</v>
      </c>
      <c r="B12" s="5" t="s">
        <v>39</v>
      </c>
      <c r="C12" s="5" t="s">
        <v>26</v>
      </c>
      <c r="D12" s="5" t="s">
        <v>21</v>
      </c>
      <c r="E12" s="5" t="s">
        <v>11</v>
      </c>
      <c r="F12" s="6">
        <v>34</v>
      </c>
      <c r="G12" s="7">
        <v>77203</v>
      </c>
      <c r="H12" s="5" t="s">
        <v>12</v>
      </c>
      <c r="I12" s="5" t="s">
        <v>22</v>
      </c>
    </row>
    <row r="13" spans="1:13" ht="15" thickBot="1" x14ac:dyDescent="0.35">
      <c r="A13" s="5" t="s">
        <v>72</v>
      </c>
      <c r="B13" s="5" t="s">
        <v>40</v>
      </c>
      <c r="C13" s="5" t="s">
        <v>85</v>
      </c>
      <c r="D13" s="5" t="s">
        <v>41</v>
      </c>
      <c r="E13" s="5" t="s">
        <v>11</v>
      </c>
      <c r="F13" s="6">
        <v>36</v>
      </c>
      <c r="G13" s="7">
        <v>157333</v>
      </c>
      <c r="H13" s="5" t="s">
        <v>12</v>
      </c>
      <c r="I13" s="5" t="s">
        <v>35</v>
      </c>
    </row>
    <row r="14" spans="1:13" ht="15" thickBot="1" x14ac:dyDescent="0.35">
      <c r="A14" s="5" t="s">
        <v>73</v>
      </c>
      <c r="B14" s="5" t="s">
        <v>42</v>
      </c>
      <c r="C14" s="5" t="s">
        <v>43</v>
      </c>
      <c r="D14" s="5" t="s">
        <v>44</v>
      </c>
      <c r="E14" s="5" t="s">
        <v>11</v>
      </c>
      <c r="F14" s="6">
        <v>27</v>
      </c>
      <c r="G14" s="7">
        <v>109851</v>
      </c>
      <c r="H14" s="5" t="s">
        <v>12</v>
      </c>
      <c r="I14" s="5" t="s">
        <v>13</v>
      </c>
    </row>
    <row r="15" spans="1:13" ht="15" thickBot="1" x14ac:dyDescent="0.35">
      <c r="A15" s="5" t="s">
        <v>74</v>
      </c>
      <c r="B15" s="5" t="s">
        <v>45</v>
      </c>
      <c r="C15" s="5" t="s">
        <v>32</v>
      </c>
      <c r="D15" s="5" t="s">
        <v>41</v>
      </c>
      <c r="E15" s="5" t="s">
        <v>16</v>
      </c>
      <c r="F15" s="6">
        <v>59</v>
      </c>
      <c r="G15" s="7">
        <v>105086</v>
      </c>
      <c r="H15" s="5" t="s">
        <v>12</v>
      </c>
      <c r="I15" s="5" t="s">
        <v>38</v>
      </c>
    </row>
    <row r="16" spans="1:13" ht="15" thickBot="1" x14ac:dyDescent="0.35">
      <c r="A16" s="5" t="s">
        <v>75</v>
      </c>
      <c r="B16" s="5" t="s">
        <v>46</v>
      </c>
      <c r="C16" s="5" t="s">
        <v>85</v>
      </c>
      <c r="D16" s="5" t="s">
        <v>21</v>
      </c>
      <c r="E16" s="5" t="s">
        <v>11</v>
      </c>
      <c r="F16" s="6">
        <v>51</v>
      </c>
      <c r="G16" s="7">
        <v>146742</v>
      </c>
      <c r="H16" s="5" t="s">
        <v>17</v>
      </c>
      <c r="I16" s="5" t="s">
        <v>47</v>
      </c>
    </row>
    <row r="17" spans="1:13" x14ac:dyDescent="0.3">
      <c r="A17" s="14" t="s">
        <v>86</v>
      </c>
    </row>
    <row r="18" spans="1:13" x14ac:dyDescent="0.3">
      <c r="A18" s="1">
        <v>1</v>
      </c>
      <c r="B18" s="1" t="s">
        <v>48</v>
      </c>
    </row>
    <row r="19" spans="1:13" x14ac:dyDescent="0.3">
      <c r="B19" s="8" t="s">
        <v>49</v>
      </c>
    </row>
    <row r="21" spans="1:13" x14ac:dyDescent="0.3">
      <c r="A21" s="1">
        <v>2</v>
      </c>
      <c r="B21" s="1" t="s">
        <v>50</v>
      </c>
    </row>
    <row r="22" spans="1:13" x14ac:dyDescent="0.3">
      <c r="B22" s="9" t="s">
        <v>51</v>
      </c>
      <c r="K22" s="1">
        <v>2</v>
      </c>
      <c r="L22" s="1" t="s">
        <v>92</v>
      </c>
    </row>
    <row r="23" spans="1:13" x14ac:dyDescent="0.3">
      <c r="B23" s="10">
        <f>AVERAGE(G3:G16)</f>
        <v>107629.85714285714</v>
      </c>
      <c r="L23" s="15" t="s">
        <v>93</v>
      </c>
      <c r="M23" s="15"/>
    </row>
    <row r="24" spans="1:13" x14ac:dyDescent="0.3">
      <c r="L24" s="9" t="s">
        <v>94</v>
      </c>
      <c r="M24" s="9" t="s">
        <v>17</v>
      </c>
    </row>
    <row r="25" spans="1:13" x14ac:dyDescent="0.3">
      <c r="A25" s="1">
        <v>3</v>
      </c>
      <c r="B25" s="1" t="s">
        <v>52</v>
      </c>
      <c r="L25" s="13">
        <f>SUMIF(H3:H16, "United States", G3:G16)</f>
        <v>1209107</v>
      </c>
      <c r="M25" s="13">
        <f>SUMIF(H3:H16, "China", G3:G16)</f>
        <v>297711</v>
      </c>
    </row>
    <row r="26" spans="1:13" x14ac:dyDescent="0.3">
      <c r="B26" s="9" t="s">
        <v>53</v>
      </c>
    </row>
    <row r="27" spans="1:13" x14ac:dyDescent="0.3">
      <c r="B27" s="11">
        <f>COUNTIF(F3:F16, "&gt;50")</f>
        <v>6</v>
      </c>
    </row>
    <row r="29" spans="1:13" x14ac:dyDescent="0.3">
      <c r="A29" s="1">
        <v>4</v>
      </c>
      <c r="B29" s="1" t="s">
        <v>54</v>
      </c>
    </row>
    <row r="30" spans="1:13" x14ac:dyDescent="0.3">
      <c r="B30" s="9" t="s">
        <v>55</v>
      </c>
    </row>
    <row r="31" spans="1:13" x14ac:dyDescent="0.3">
      <c r="B31" s="13">
        <f>SUMIF(D3:D16,"IT",G3:G16)</f>
        <v>446238</v>
      </c>
    </row>
    <row r="33" spans="1:3" x14ac:dyDescent="0.3">
      <c r="A33" s="1">
        <v>5</v>
      </c>
      <c r="B33" s="1" t="s">
        <v>56</v>
      </c>
    </row>
    <row r="34" spans="1:3" x14ac:dyDescent="0.3">
      <c r="B34" s="9" t="s">
        <v>57</v>
      </c>
    </row>
    <row r="35" spans="1:3" x14ac:dyDescent="0.3">
      <c r="B35" s="11">
        <f>COUNTIFS(D3:D16,"IT",E3:E16,"Female")</f>
        <v>3</v>
      </c>
    </row>
    <row r="37" spans="1:3" x14ac:dyDescent="0.3">
      <c r="A37" s="1">
        <v>6</v>
      </c>
      <c r="B37" s="1" t="s">
        <v>58</v>
      </c>
    </row>
    <row r="38" spans="1:3" x14ac:dyDescent="0.3">
      <c r="B38" s="9" t="s">
        <v>59</v>
      </c>
    </row>
    <row r="39" spans="1:3" x14ac:dyDescent="0.3">
      <c r="B39" s="11" t="str">
        <f>INDEX(B3:B16, MATCH(MAX(G3:G16), G3:G16, 0))</f>
        <v>Luna Sanders</v>
      </c>
    </row>
    <row r="41" spans="1:3" x14ac:dyDescent="0.3">
      <c r="A41" s="1">
        <v>7</v>
      </c>
      <c r="B41" s="1" t="s">
        <v>60</v>
      </c>
    </row>
    <row r="42" spans="1:3" x14ac:dyDescent="0.3">
      <c r="B42" s="9" t="s">
        <v>61</v>
      </c>
      <c r="C42" s="9" t="s">
        <v>78</v>
      </c>
    </row>
    <row r="43" spans="1:3" x14ac:dyDescent="0.3">
      <c r="B43" s="11" t="str">
        <f>INDEX(B3:B16, MATCH(MIN(F3:F16), F3:F16, 0))</f>
        <v>Luke Martin</v>
      </c>
      <c r="C43" s="11" t="str">
        <f>INDEX(A3:A16, MATCH(MIN(F3:F16), F3:F16, 0))</f>
        <v>E04332</v>
      </c>
    </row>
    <row r="45" spans="1:3" x14ac:dyDescent="0.3">
      <c r="B45" s="9" t="s">
        <v>76</v>
      </c>
      <c r="C45" s="9" t="s">
        <v>77</v>
      </c>
    </row>
    <row r="46" spans="1:3" x14ac:dyDescent="0.3">
      <c r="B46" s="11" t="str">
        <f>INDEX(B3:B16, MATCH(MAX(F3:F16), F3:F16, 0))</f>
        <v>Theodore Dinh</v>
      </c>
      <c r="C46" s="11" t="str">
        <f>INDEX(A3:A16, MATCH(MAX(F3:F16), F3:F16, 0))</f>
        <v>E04105</v>
      </c>
    </row>
    <row r="48" spans="1:3" x14ac:dyDescent="0.3">
      <c r="A48" s="1">
        <v>8</v>
      </c>
      <c r="B48" s="1" t="s">
        <v>79</v>
      </c>
    </row>
    <row r="49" spans="1:5" x14ac:dyDescent="0.3">
      <c r="B49" s="9" t="s">
        <v>80</v>
      </c>
    </row>
    <row r="50" spans="1:5" x14ac:dyDescent="0.3">
      <c r="B50" s="11">
        <f>COUNTIF(H3:H16, "United States")</f>
        <v>11</v>
      </c>
    </row>
    <row r="52" spans="1:5" x14ac:dyDescent="0.3">
      <c r="A52" s="1">
        <v>9</v>
      </c>
      <c r="B52" s="1" t="s">
        <v>81</v>
      </c>
    </row>
    <row r="53" spans="1:5" x14ac:dyDescent="0.3">
      <c r="B53" s="9" t="s">
        <v>82</v>
      </c>
      <c r="C53" s="9" t="s">
        <v>83</v>
      </c>
    </row>
    <row r="54" spans="1:5" x14ac:dyDescent="0.3">
      <c r="B54" s="13">
        <f>AVERAGEIF(E3:E16, "Male", G3:G16)</f>
        <v>84387.833333333328</v>
      </c>
      <c r="C54" s="13">
        <f>AVERAGEIF(E3:E16, "Female", G3:G16)</f>
        <v>125061.375</v>
      </c>
    </row>
    <row r="56" spans="1:5" x14ac:dyDescent="0.3">
      <c r="A56" s="1">
        <v>10</v>
      </c>
      <c r="B56" s="1" t="s">
        <v>84</v>
      </c>
    </row>
    <row r="57" spans="1:5" x14ac:dyDescent="0.3">
      <c r="B57" s="16" t="s">
        <v>95</v>
      </c>
      <c r="C57" s="16"/>
      <c r="D57" s="16"/>
      <c r="E57" s="16"/>
    </row>
    <row r="58" spans="1:5" x14ac:dyDescent="0.3">
      <c r="B58" s="12" t="str" cm="1">
        <f t="array" ref="B58:E60">_xlfn._xlws.FILTER(A3:D16,C3:C16=C3)</f>
        <v>E02387</v>
      </c>
      <c r="C58" s="12" t="str">
        <v>Emily Davis</v>
      </c>
      <c r="D58" s="12" t="str">
        <v>Sr. Manager</v>
      </c>
      <c r="E58" s="12" t="str">
        <v>IT</v>
      </c>
    </row>
    <row r="59" spans="1:5" x14ac:dyDescent="0.3">
      <c r="B59" s="12" t="str">
        <v>E00591</v>
      </c>
      <c r="C59" s="12" t="str">
        <v>Savannah Ali</v>
      </c>
      <c r="D59" s="12" t="str">
        <v>Sr. Manager</v>
      </c>
      <c r="E59" s="12" t="str">
        <v>Human Resources</v>
      </c>
    </row>
    <row r="60" spans="1:5" x14ac:dyDescent="0.3">
      <c r="B60" s="12" t="str">
        <v>E04239</v>
      </c>
      <c r="C60" s="12" t="str">
        <v>Everleigh Ng</v>
      </c>
      <c r="D60" s="12" t="str">
        <v>Sr. Manager</v>
      </c>
      <c r="E60" s="12" t="str">
        <v>Finance</v>
      </c>
    </row>
    <row r="61" spans="1:5" x14ac:dyDescent="0.3">
      <c r="B61" s="17"/>
      <c r="C61" s="17"/>
      <c r="D61" s="17"/>
      <c r="E61" s="17"/>
    </row>
    <row r="62" spans="1:5" x14ac:dyDescent="0.3">
      <c r="B62" s="15" t="s">
        <v>96</v>
      </c>
      <c r="C62" s="15"/>
      <c r="D62" s="15"/>
      <c r="E62" s="15"/>
    </row>
    <row r="63" spans="1:5" x14ac:dyDescent="0.3">
      <c r="B63" s="12" t="str" cm="1">
        <f t="array" ref="B63:E65">_xlfn._xlws.FILTER(A3:D16, C3:C16="Manager")</f>
        <v>E01550</v>
      </c>
      <c r="C63" s="12" t="str">
        <v>Ruby Barnes</v>
      </c>
      <c r="D63" s="12" t="str">
        <v>Manager</v>
      </c>
      <c r="E63" s="12" t="str">
        <v>IT</v>
      </c>
    </row>
    <row r="64" spans="1:5" x14ac:dyDescent="0.3">
      <c r="B64" s="12" t="str">
        <v>E04533</v>
      </c>
      <c r="C64" s="12" t="str">
        <v>Easton Bailey</v>
      </c>
      <c r="D64" s="12" t="str">
        <v>Manager</v>
      </c>
      <c r="E64" s="12" t="str">
        <v>Accounting</v>
      </c>
    </row>
    <row r="65" spans="2:5" x14ac:dyDescent="0.3">
      <c r="B65" s="12" t="str">
        <v>E00530</v>
      </c>
      <c r="C65" s="12" t="str">
        <v>Eli Jones</v>
      </c>
      <c r="D65" s="12" t="str">
        <v>Manager</v>
      </c>
      <c r="E65" s="12" t="str">
        <v>Human Resources</v>
      </c>
    </row>
  </sheetData>
  <autoFilter ref="A2:I16" xr:uid="{7DBF2DB3-BD3F-438F-BCFC-B197A8414231}"/>
  <mergeCells count="3">
    <mergeCell ref="L23:M23"/>
    <mergeCell ref="B57:E57"/>
    <mergeCell ref="B62:E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Cervantes</dc:creator>
  <cp:lastModifiedBy>Joaquín Cervantes</cp:lastModifiedBy>
  <dcterms:created xsi:type="dcterms:W3CDTF">2023-12-19T13:15:43Z</dcterms:created>
  <dcterms:modified xsi:type="dcterms:W3CDTF">2023-12-19T14:47:50Z</dcterms:modified>
</cp:coreProperties>
</file>