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fcadea2d58d9a6/Escritorio/"/>
    </mc:Choice>
  </mc:AlternateContent>
  <xr:revisionPtr revIDLastSave="53" documentId="8_{36F7D95D-DC5A-49C5-839D-4B90A797BFE1}" xr6:coauthVersionLast="47" xr6:coauthVersionMax="47" xr10:uidLastSave="{79FCDA6F-26F3-43D3-A65E-B0C7E042DE43}"/>
  <bookViews>
    <workbookView xWindow="-108" yWindow="-108" windowWidth="23256" windowHeight="12720" firstSheet="2" activeTab="4" xr2:uid="{D1EF8956-8FDA-4C70-BAD8-562EF20F5767}"/>
  </bookViews>
  <sheets>
    <sheet name="Ganancias negocio" sheetId="1" r:id="rId1"/>
    <sheet name="Hoja3" sheetId="3" r:id="rId2"/>
    <sheet name="Publicidad" sheetId="6" r:id="rId3"/>
    <sheet name="Tenis vendidos" sheetId="4" r:id="rId4"/>
    <sheet name="Tenis comprados" sheetId="2" r:id="rId5"/>
    <sheet name="Hoja1" sheetId="8" r:id="rId6"/>
    <sheet name="Cálculo de retiro" sheetId="7" r:id="rId7"/>
    <sheet name="Tenis en el inventario" sheetId="5" r:id="rId8"/>
  </sheets>
  <definedNames>
    <definedName name="_xlnm._FilterDatabase" localSheetId="4" hidden="1">'Tenis comprados'!$A$1:$M$202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7" l="1"/>
  <c r="B2" i="2"/>
  <c r="B10" i="2"/>
  <c r="B24" i="2"/>
  <c r="B26" i="2"/>
  <c r="B30" i="2"/>
  <c r="B34" i="2"/>
  <c r="B35" i="2"/>
  <c r="B36" i="2"/>
  <c r="B40" i="2"/>
  <c r="B41" i="2"/>
  <c r="B42" i="2"/>
  <c r="B43" i="2"/>
  <c r="B44" i="2"/>
  <c r="B45" i="2"/>
  <c r="B46" i="2"/>
  <c r="B47" i="2"/>
  <c r="B48" i="2"/>
  <c r="B49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3" i="2"/>
  <c r="B84" i="2"/>
  <c r="B85" i="2"/>
  <c r="B86" i="2"/>
  <c r="B88" i="2"/>
  <c r="B90" i="2"/>
  <c r="B91" i="2"/>
  <c r="B92" i="2"/>
  <c r="B93" i="2"/>
  <c r="B94" i="2"/>
  <c r="B95" i="2"/>
  <c r="B97" i="2"/>
  <c r="B98" i="2"/>
  <c r="B99" i="2"/>
  <c r="B100" i="2"/>
  <c r="B101" i="2"/>
  <c r="B102" i="2"/>
  <c r="B106" i="2"/>
  <c r="B107" i="2"/>
  <c r="B108" i="2"/>
  <c r="B109" i="2"/>
  <c r="B111" i="2"/>
  <c r="B112" i="2"/>
  <c r="B113" i="2"/>
  <c r="B114" i="2"/>
  <c r="B115" i="2"/>
  <c r="B116" i="2"/>
  <c r="B119" i="2"/>
  <c r="B120" i="2"/>
  <c r="B121" i="2"/>
  <c r="B123" i="2"/>
  <c r="B126" i="2"/>
  <c r="B128" i="2"/>
  <c r="B129" i="2"/>
  <c r="B134" i="2"/>
  <c r="B136" i="2"/>
  <c r="B137" i="2"/>
  <c r="B144" i="2"/>
  <c r="B145" i="2"/>
  <c r="I176" i="2"/>
  <c r="I177" i="2"/>
  <c r="I178" i="2"/>
  <c r="I179" i="2"/>
  <c r="I180" i="2"/>
  <c r="I181" i="2"/>
  <c r="I182" i="2"/>
  <c r="I183" i="2"/>
  <c r="I184" i="2"/>
  <c r="I185" i="2"/>
  <c r="H176" i="2"/>
  <c r="H177" i="2"/>
  <c r="H178" i="2"/>
  <c r="H179" i="2"/>
  <c r="H180" i="2"/>
  <c r="H181" i="2"/>
  <c r="H182" i="2"/>
  <c r="H183" i="2"/>
  <c r="H184" i="2"/>
  <c r="H185" i="2"/>
  <c r="I172" i="2"/>
  <c r="I173" i="2"/>
  <c r="I174" i="2"/>
  <c r="I175" i="2"/>
  <c r="I186" i="2"/>
  <c r="I187" i="2"/>
  <c r="I188" i="2"/>
  <c r="I189" i="2"/>
  <c r="I190" i="2"/>
  <c r="I191" i="2"/>
  <c r="I192" i="2"/>
  <c r="I193" i="2"/>
  <c r="I194" i="2"/>
  <c r="I195" i="2"/>
  <c r="H172" i="2"/>
  <c r="H173" i="2"/>
  <c r="H174" i="2"/>
  <c r="H175" i="2"/>
  <c r="H186" i="2"/>
  <c r="H187" i="2"/>
  <c r="H188" i="2"/>
  <c r="H189" i="2"/>
  <c r="H190" i="2"/>
  <c r="H191" i="2"/>
  <c r="H192" i="2"/>
  <c r="H193" i="2"/>
  <c r="H194" i="2"/>
  <c r="H195" i="2"/>
  <c r="I164" i="2"/>
  <c r="I165" i="2"/>
  <c r="I166" i="2"/>
  <c r="I167" i="2"/>
  <c r="I168" i="2"/>
  <c r="I169" i="2"/>
  <c r="I170" i="2"/>
  <c r="I171" i="2"/>
  <c r="I196" i="2"/>
  <c r="I197" i="2"/>
  <c r="I198" i="2"/>
  <c r="I199" i="2"/>
  <c r="H164" i="2"/>
  <c r="J164" i="2" s="1"/>
  <c r="L164" i="2" s="1"/>
  <c r="H165" i="2"/>
  <c r="H166" i="2"/>
  <c r="J166" i="2" s="1"/>
  <c r="L166" i="2" s="1"/>
  <c r="H167" i="2"/>
  <c r="H168" i="2"/>
  <c r="J168" i="2" s="1"/>
  <c r="L168" i="2" s="1"/>
  <c r="H169" i="2"/>
  <c r="J169" i="2" s="1"/>
  <c r="L169" i="2" s="1"/>
  <c r="H170" i="2"/>
  <c r="J170" i="2" s="1"/>
  <c r="L170" i="2" s="1"/>
  <c r="H171" i="2"/>
  <c r="J171" i="2" s="1"/>
  <c r="L171" i="2" s="1"/>
  <c r="H196" i="2"/>
  <c r="J196" i="2" s="1"/>
  <c r="L196" i="2" s="1"/>
  <c r="H197" i="2"/>
  <c r="J197" i="2" s="1"/>
  <c r="L197" i="2" s="1"/>
  <c r="H198" i="2"/>
  <c r="J198" i="2" s="1"/>
  <c r="L198" i="2" s="1"/>
  <c r="H199" i="2"/>
  <c r="J199" i="2" s="1"/>
  <c r="L199" i="2" s="1"/>
  <c r="I146" i="2"/>
  <c r="I148" i="2"/>
  <c r="I149" i="2"/>
  <c r="I150" i="2"/>
  <c r="I151" i="2"/>
  <c r="I152" i="2"/>
  <c r="I153" i="2"/>
  <c r="I154" i="2"/>
  <c r="H144" i="2"/>
  <c r="H145" i="2"/>
  <c r="H146" i="2"/>
  <c r="H147" i="2"/>
  <c r="H148" i="2"/>
  <c r="H149" i="2"/>
  <c r="H150" i="2"/>
  <c r="H151" i="2"/>
  <c r="H152" i="2"/>
  <c r="H153" i="2"/>
  <c r="H154" i="2"/>
  <c r="I138" i="2"/>
  <c r="I141" i="2"/>
  <c r="I142" i="2"/>
  <c r="I143" i="2"/>
  <c r="I155" i="2"/>
  <c r="I156" i="2"/>
  <c r="I157" i="2"/>
  <c r="I158" i="2"/>
  <c r="H137" i="2"/>
  <c r="H138" i="2"/>
  <c r="H139" i="2"/>
  <c r="J139" i="2" s="1"/>
  <c r="L139" i="2" s="1"/>
  <c r="H140" i="2"/>
  <c r="H141" i="2"/>
  <c r="H142" i="2"/>
  <c r="H143" i="2"/>
  <c r="H155" i="2"/>
  <c r="H156" i="2"/>
  <c r="H157" i="2"/>
  <c r="H158" i="2"/>
  <c r="H159" i="2"/>
  <c r="H161" i="2"/>
  <c r="I134" i="2"/>
  <c r="I135" i="2"/>
  <c r="H132" i="2"/>
  <c r="H133" i="2"/>
  <c r="H134" i="2"/>
  <c r="H135" i="2"/>
  <c r="H136" i="2"/>
  <c r="H160" i="2"/>
  <c r="I162" i="2"/>
  <c r="I163" i="2"/>
  <c r="I200" i="2"/>
  <c r="I201" i="2"/>
  <c r="I123" i="2"/>
  <c r="I124" i="2"/>
  <c r="I127" i="2"/>
  <c r="H162" i="2"/>
  <c r="H163" i="2"/>
  <c r="H200" i="2"/>
  <c r="H201" i="2"/>
  <c r="H122" i="2"/>
  <c r="H123" i="2"/>
  <c r="H124" i="2"/>
  <c r="H125" i="2"/>
  <c r="H126" i="2"/>
  <c r="H127" i="2"/>
  <c r="H128" i="2"/>
  <c r="H129" i="2"/>
  <c r="H130" i="2"/>
  <c r="J130" i="2" s="1"/>
  <c r="L130" i="2" s="1"/>
  <c r="H115" i="2"/>
  <c r="H101" i="2"/>
  <c r="J101" i="2" s="1"/>
  <c r="L101" i="2" s="1"/>
  <c r="D10" i="7"/>
  <c r="D11" i="7"/>
  <c r="D12" i="7"/>
  <c r="D13" i="7"/>
  <c r="D14" i="7"/>
  <c r="I75" i="2"/>
  <c r="I77" i="2"/>
  <c r="I80" i="2"/>
  <c r="I89" i="2"/>
  <c r="I91" i="2"/>
  <c r="I100" i="2"/>
  <c r="I111" i="2"/>
  <c r="I202" i="2"/>
  <c r="H107" i="2"/>
  <c r="J107" i="2" s="1"/>
  <c r="L107" i="2" s="1"/>
  <c r="H108" i="2"/>
  <c r="J108" i="2" s="1"/>
  <c r="L108" i="2" s="1"/>
  <c r="H109" i="2"/>
  <c r="J109" i="2" s="1"/>
  <c r="L109" i="2" s="1"/>
  <c r="H110" i="2"/>
  <c r="H111" i="2"/>
  <c r="H112" i="2"/>
  <c r="H113" i="2"/>
  <c r="H114" i="2"/>
  <c r="H116" i="2"/>
  <c r="H117" i="2"/>
  <c r="H118" i="2"/>
  <c r="H93" i="2"/>
  <c r="H94" i="2"/>
  <c r="J94" i="2" s="1"/>
  <c r="L94" i="2" s="1"/>
  <c r="H95" i="2"/>
  <c r="J95" i="2" s="1"/>
  <c r="L95" i="2" s="1"/>
  <c r="H97" i="2"/>
  <c r="H98" i="2"/>
  <c r="H99" i="2"/>
  <c r="H100" i="2"/>
  <c r="H102" i="2"/>
  <c r="H49" i="2"/>
  <c r="J49" i="2" s="1"/>
  <c r="D17" i="7"/>
  <c r="D16" i="7"/>
  <c r="D15" i="7"/>
  <c r="D6" i="7"/>
  <c r="D7" i="7"/>
  <c r="H87" i="2"/>
  <c r="J87" i="2" s="1"/>
  <c r="L87" i="2" s="1"/>
  <c r="H88" i="2"/>
  <c r="J88" i="2" s="1"/>
  <c r="L88" i="2" s="1"/>
  <c r="H89" i="2"/>
  <c r="H90" i="2"/>
  <c r="H91" i="2"/>
  <c r="H85" i="2"/>
  <c r="J85" i="2" s="1"/>
  <c r="L85" i="2" s="1"/>
  <c r="H86" i="2"/>
  <c r="H92" i="2"/>
  <c r="H103" i="2"/>
  <c r="H104" i="2"/>
  <c r="J104" i="2" s="1"/>
  <c r="L104" i="2" s="1"/>
  <c r="H105" i="2"/>
  <c r="H106" i="2"/>
  <c r="H77" i="2"/>
  <c r="H78" i="2"/>
  <c r="J78" i="2" s="1"/>
  <c r="L78" i="2" s="1"/>
  <c r="H79" i="2"/>
  <c r="H80" i="2"/>
  <c r="H81" i="2"/>
  <c r="H82" i="2"/>
  <c r="J82" i="2" s="1"/>
  <c r="L82" i="2" s="1"/>
  <c r="H73" i="2"/>
  <c r="J73" i="2" s="1"/>
  <c r="L73" i="2" s="1"/>
  <c r="H74" i="2"/>
  <c r="J74" i="2" s="1"/>
  <c r="L74" i="2" s="1"/>
  <c r="H75" i="2"/>
  <c r="H76" i="2"/>
  <c r="H83" i="2"/>
  <c r="H84" i="2"/>
  <c r="J84" i="2" s="1"/>
  <c r="L84" i="2" s="1"/>
  <c r="H119" i="2"/>
  <c r="H120" i="2"/>
  <c r="H121" i="2"/>
  <c r="H131" i="2"/>
  <c r="H202" i="2"/>
  <c r="H72" i="2"/>
  <c r="J72" i="2" s="1"/>
  <c r="L72" i="2" s="1"/>
  <c r="H71" i="2"/>
  <c r="J71" i="2" s="1"/>
  <c r="L71" i="2" s="1"/>
  <c r="H70" i="2"/>
  <c r="J70" i="2" s="1"/>
  <c r="L70" i="2" s="1"/>
  <c r="H69" i="2"/>
  <c r="J69" i="2" s="1"/>
  <c r="L69" i="2" s="1"/>
  <c r="H52" i="2"/>
  <c r="J52" i="2" s="1"/>
  <c r="L52" i="2" s="1"/>
  <c r="H53" i="2"/>
  <c r="J53" i="2" s="1"/>
  <c r="L53" i="2" s="1"/>
  <c r="H54" i="2"/>
  <c r="J54" i="2" s="1"/>
  <c r="L54" i="2" s="1"/>
  <c r="H55" i="2"/>
  <c r="J55" i="2" s="1"/>
  <c r="L55" i="2" s="1"/>
  <c r="H56" i="2"/>
  <c r="J56" i="2" s="1"/>
  <c r="L56" i="2" s="1"/>
  <c r="H57" i="2"/>
  <c r="J57" i="2" s="1"/>
  <c r="L57" i="2" s="1"/>
  <c r="H58" i="2"/>
  <c r="J58" i="2" s="1"/>
  <c r="L58" i="2" s="1"/>
  <c r="H59" i="2"/>
  <c r="J59" i="2" s="1"/>
  <c r="L59" i="2" s="1"/>
  <c r="H60" i="2"/>
  <c r="J60" i="2" s="1"/>
  <c r="L60" i="2" s="1"/>
  <c r="H61" i="2"/>
  <c r="J61" i="2" s="1"/>
  <c r="L61" i="2" s="1"/>
  <c r="H62" i="2"/>
  <c r="J62" i="2" s="1"/>
  <c r="L62" i="2" s="1"/>
  <c r="H63" i="2"/>
  <c r="J63" i="2" s="1"/>
  <c r="L63" i="2" s="1"/>
  <c r="H64" i="2"/>
  <c r="J64" i="2" s="1"/>
  <c r="L64" i="2" s="1"/>
  <c r="H65" i="2"/>
  <c r="J65" i="2" s="1"/>
  <c r="L65" i="2" s="1"/>
  <c r="H66" i="2"/>
  <c r="J66" i="2" s="1"/>
  <c r="L66" i="2" s="1"/>
  <c r="H67" i="2"/>
  <c r="J67" i="2" s="1"/>
  <c r="L67" i="2" s="1"/>
  <c r="H68" i="2"/>
  <c r="J68" i="2" s="1"/>
  <c r="L68" i="2" s="1"/>
  <c r="H45" i="2"/>
  <c r="J45" i="2" s="1"/>
  <c r="L45" i="2" s="1"/>
  <c r="H48" i="2"/>
  <c r="J48" i="2" s="1"/>
  <c r="L48" i="2" s="1"/>
  <c r="H46" i="2"/>
  <c r="J46" i="2" s="1"/>
  <c r="L46" i="2" s="1"/>
  <c r="H47" i="2"/>
  <c r="J47" i="2" s="1"/>
  <c r="L47" i="2" s="1"/>
  <c r="H44" i="2"/>
  <c r="J44" i="2" s="1"/>
  <c r="L44" i="2" s="1"/>
  <c r="H43" i="2"/>
  <c r="J43" i="2" s="1"/>
  <c r="H36" i="2"/>
  <c r="J36" i="2" s="1"/>
  <c r="L36" i="2" s="1"/>
  <c r="H37" i="2"/>
  <c r="J37" i="2" s="1"/>
  <c r="L37" i="2" s="1"/>
  <c r="H38" i="2"/>
  <c r="J38" i="2" s="1"/>
  <c r="L38" i="2" s="1"/>
  <c r="H39" i="2"/>
  <c r="J39" i="2" s="1"/>
  <c r="L39" i="2" s="1"/>
  <c r="H40" i="2"/>
  <c r="J40" i="2" s="1"/>
  <c r="L40" i="2" s="1"/>
  <c r="H41" i="2"/>
  <c r="J41" i="2" s="1"/>
  <c r="L41" i="2" s="1"/>
  <c r="H42" i="2"/>
  <c r="J42" i="2" s="1"/>
  <c r="L42" i="2" s="1"/>
  <c r="H29" i="2"/>
  <c r="J29" i="2" s="1"/>
  <c r="L29" i="2" s="1"/>
  <c r="H31" i="2"/>
  <c r="J31" i="2" s="1"/>
  <c r="L31" i="2" s="1"/>
  <c r="H34" i="2"/>
  <c r="J34" i="2" s="1"/>
  <c r="L34" i="2" s="1"/>
  <c r="H35" i="2"/>
  <c r="J35" i="2" s="1"/>
  <c r="L35" i="2" s="1"/>
  <c r="H32" i="2"/>
  <c r="J32" i="2" s="1"/>
  <c r="L32" i="2" s="1"/>
  <c r="H33" i="2"/>
  <c r="J33" i="2" s="1"/>
  <c r="L33" i="2" s="1"/>
  <c r="H30" i="2"/>
  <c r="J30" i="2" s="1"/>
  <c r="L30" i="2" s="1"/>
  <c r="H18" i="2"/>
  <c r="J18" i="2" s="1"/>
  <c r="L18" i="2" s="1"/>
  <c r="H19" i="2"/>
  <c r="J19" i="2" s="1"/>
  <c r="L19" i="2" s="1"/>
  <c r="H20" i="2"/>
  <c r="J20" i="2" s="1"/>
  <c r="L20" i="2" s="1"/>
  <c r="H21" i="2"/>
  <c r="J21" i="2" s="1"/>
  <c r="L21" i="2" s="1"/>
  <c r="H22" i="2"/>
  <c r="J22" i="2" s="1"/>
  <c r="L22" i="2" s="1"/>
  <c r="H23" i="2"/>
  <c r="J23" i="2" s="1"/>
  <c r="L23" i="2" s="1"/>
  <c r="H24" i="2"/>
  <c r="J24" i="2" s="1"/>
  <c r="L24" i="2" s="1"/>
  <c r="H25" i="2"/>
  <c r="J25" i="2" s="1"/>
  <c r="L25" i="2" s="1"/>
  <c r="H26" i="2"/>
  <c r="J26" i="2" s="1"/>
  <c r="L26" i="2" s="1"/>
  <c r="H27" i="2"/>
  <c r="J27" i="2" s="1"/>
  <c r="L27" i="2" s="1"/>
  <c r="H28" i="2"/>
  <c r="J28" i="2" s="1"/>
  <c r="L28" i="2" s="1"/>
  <c r="H16" i="2"/>
  <c r="J16" i="2" s="1"/>
  <c r="L16" i="2" s="1"/>
  <c r="H15" i="2"/>
  <c r="J15" i="2" s="1"/>
  <c r="L15" i="2" s="1"/>
  <c r="J156" i="2" l="1"/>
  <c r="L156" i="2" s="1"/>
  <c r="J141" i="2"/>
  <c r="L141" i="2" s="1"/>
  <c r="J167" i="2"/>
  <c r="L167" i="2" s="1"/>
  <c r="J143" i="2"/>
  <c r="J157" i="2"/>
  <c r="L157" i="2" s="1"/>
  <c r="J142" i="2"/>
  <c r="J158" i="2"/>
  <c r="L158" i="2" s="1"/>
  <c r="J165" i="2"/>
  <c r="L165" i="2" s="1"/>
  <c r="J184" i="2"/>
  <c r="L184" i="2" s="1"/>
  <c r="J180" i="2"/>
  <c r="L180" i="2" s="1"/>
  <c r="J176" i="2"/>
  <c r="L176" i="2" s="1"/>
  <c r="L49" i="2"/>
  <c r="J183" i="2"/>
  <c r="L183" i="2" s="1"/>
  <c r="J179" i="2"/>
  <c r="L179" i="2" s="1"/>
  <c r="J159" i="2"/>
  <c r="L159" i="2" s="1"/>
  <c r="J155" i="2"/>
  <c r="L155" i="2" s="1"/>
  <c r="J182" i="2"/>
  <c r="L182" i="2" s="1"/>
  <c r="J178" i="2"/>
  <c r="L178" i="2" s="1"/>
  <c r="J195" i="2"/>
  <c r="L195" i="2" s="1"/>
  <c r="J191" i="2"/>
  <c r="L191" i="2" s="1"/>
  <c r="J187" i="2"/>
  <c r="L187" i="2" s="1"/>
  <c r="J173" i="2"/>
  <c r="L173" i="2" s="1"/>
  <c r="J185" i="2"/>
  <c r="L185" i="2" s="1"/>
  <c r="J181" i="2"/>
  <c r="L181" i="2" s="1"/>
  <c r="J177" i="2"/>
  <c r="L177" i="2" s="1"/>
  <c r="J194" i="2"/>
  <c r="L194" i="2" s="1"/>
  <c r="J190" i="2"/>
  <c r="L190" i="2" s="1"/>
  <c r="J186" i="2"/>
  <c r="L186" i="2" s="1"/>
  <c r="J172" i="2"/>
  <c r="L172" i="2" s="1"/>
  <c r="J193" i="2"/>
  <c r="L193" i="2" s="1"/>
  <c r="J189" i="2"/>
  <c r="L189" i="2" s="1"/>
  <c r="J175" i="2"/>
  <c r="L175" i="2" s="1"/>
  <c r="J192" i="2"/>
  <c r="L192" i="2" s="1"/>
  <c r="J188" i="2"/>
  <c r="L188" i="2" s="1"/>
  <c r="J174" i="2"/>
  <c r="L174" i="2" s="1"/>
  <c r="J154" i="2"/>
  <c r="L154" i="2" s="1"/>
  <c r="J146" i="2"/>
  <c r="L146" i="2" s="1"/>
  <c r="J150" i="2"/>
  <c r="L150" i="2" s="1"/>
  <c r="J153" i="2"/>
  <c r="L153" i="2" s="1"/>
  <c r="J152" i="2"/>
  <c r="L152" i="2" s="1"/>
  <c r="J148" i="2"/>
  <c r="L148" i="2" s="1"/>
  <c r="J140" i="2"/>
  <c r="L140" i="2" s="1"/>
  <c r="J151" i="2"/>
  <c r="L151" i="2" s="1"/>
  <c r="J147" i="2"/>
  <c r="L147" i="2" s="1"/>
  <c r="J144" i="2"/>
  <c r="L144" i="2" s="1"/>
  <c r="J149" i="2"/>
  <c r="L149" i="2" s="1"/>
  <c r="J145" i="2"/>
  <c r="L145" i="2" s="1"/>
  <c r="J161" i="2"/>
  <c r="L161" i="2" s="1"/>
  <c r="J134" i="2"/>
  <c r="L134" i="2" s="1"/>
  <c r="J160" i="2"/>
  <c r="L160" i="2" s="1"/>
  <c r="J136" i="2"/>
  <c r="J138" i="2"/>
  <c r="L138" i="2" s="1"/>
  <c r="J137" i="2"/>
  <c r="L137" i="2" s="1"/>
  <c r="J133" i="2"/>
  <c r="L133" i="2" s="1"/>
  <c r="J135" i="2"/>
  <c r="L135" i="2" s="1"/>
  <c r="J125" i="2"/>
  <c r="L125" i="2" s="1"/>
  <c r="J126" i="2"/>
  <c r="L126" i="2" s="1"/>
  <c r="J132" i="2"/>
  <c r="L132" i="2" s="1"/>
  <c r="J124" i="2"/>
  <c r="L124" i="2" s="1"/>
  <c r="J122" i="2"/>
  <c r="L122" i="2" s="1"/>
  <c r="J123" i="2"/>
  <c r="L123" i="2" s="1"/>
  <c r="J127" i="2"/>
  <c r="L127" i="2" s="1"/>
  <c r="J129" i="2"/>
  <c r="L129" i="2" s="1"/>
  <c r="J200" i="2"/>
  <c r="L200" i="2" s="1"/>
  <c r="J128" i="2"/>
  <c r="L128" i="2" s="1"/>
  <c r="J201" i="2"/>
  <c r="L201" i="2" s="1"/>
  <c r="J163" i="2"/>
  <c r="L163" i="2" s="1"/>
  <c r="J162" i="2"/>
  <c r="L162" i="2" s="1"/>
  <c r="J115" i="2"/>
  <c r="L115" i="2" s="1"/>
  <c r="J91" i="2"/>
  <c r="L91" i="2" s="1"/>
  <c r="J202" i="2"/>
  <c r="L202" i="2" s="1"/>
  <c r="J89" i="2"/>
  <c r="L89" i="2" s="1"/>
  <c r="J113" i="2"/>
  <c r="L113" i="2" s="1"/>
  <c r="J98" i="2"/>
  <c r="L98" i="2" s="1"/>
  <c r="J102" i="2"/>
  <c r="L102" i="2" s="1"/>
  <c r="J75" i="2"/>
  <c r="L75" i="2" s="1"/>
  <c r="J103" i="2"/>
  <c r="L103" i="2" s="1"/>
  <c r="J117" i="2"/>
  <c r="L117" i="2" s="1"/>
  <c r="J131" i="2"/>
  <c r="L131" i="2" s="1"/>
  <c r="J119" i="2"/>
  <c r="L119" i="2" s="1"/>
  <c r="J83" i="2"/>
  <c r="L83" i="2" s="1"/>
  <c r="J77" i="2"/>
  <c r="L77" i="2" s="1"/>
  <c r="J116" i="2"/>
  <c r="L116" i="2" s="1"/>
  <c r="J112" i="2"/>
  <c r="L112" i="2" s="1"/>
  <c r="J80" i="2"/>
  <c r="L80" i="2" s="1"/>
  <c r="J111" i="2"/>
  <c r="L111" i="2" s="1"/>
  <c r="J120" i="2"/>
  <c r="L120" i="2" s="1"/>
  <c r="J79" i="2"/>
  <c r="L79" i="2" s="1"/>
  <c r="J118" i="2"/>
  <c r="L118" i="2" s="1"/>
  <c r="J114" i="2"/>
  <c r="L114" i="2" s="1"/>
  <c r="J110" i="2"/>
  <c r="L110" i="2" s="1"/>
  <c r="J76" i="2"/>
  <c r="L76" i="2" s="1"/>
  <c r="J92" i="2"/>
  <c r="L92" i="2" s="1"/>
  <c r="J100" i="2"/>
  <c r="L100" i="2" s="1"/>
  <c r="J97" i="2"/>
  <c r="L97" i="2" s="1"/>
  <c r="J93" i="2"/>
  <c r="L93" i="2" s="1"/>
  <c r="J105" i="2"/>
  <c r="L105" i="2" s="1"/>
  <c r="J90" i="2"/>
  <c r="L90" i="2" s="1"/>
  <c r="J99" i="2"/>
  <c r="L99" i="2" s="1"/>
  <c r="J121" i="2"/>
  <c r="L121" i="2" s="1"/>
  <c r="J106" i="2"/>
  <c r="L106" i="2" s="1"/>
  <c r="J81" i="2"/>
  <c r="L81" i="2" s="1"/>
  <c r="J86" i="2"/>
  <c r="L86" i="2" s="1"/>
  <c r="L43" i="2"/>
  <c r="H11" i="2"/>
  <c r="J11" i="2" s="1"/>
  <c r="L11" i="2" s="1"/>
  <c r="H12" i="2"/>
  <c r="J12" i="2" s="1"/>
  <c r="L12" i="2" s="1"/>
  <c r="H13" i="2"/>
  <c r="J13" i="2" s="1"/>
  <c r="L13" i="2" s="1"/>
  <c r="H14" i="2"/>
  <c r="J14" i="2" s="1"/>
  <c r="L14" i="2" s="1"/>
  <c r="H8" i="2"/>
  <c r="J8" i="2" s="1"/>
  <c r="L8" i="2" s="1"/>
  <c r="H9" i="2"/>
  <c r="J9" i="2" s="1"/>
  <c r="L9" i="2" s="1"/>
  <c r="H10" i="2"/>
  <c r="J10" i="2" s="1"/>
  <c r="L10" i="2" s="1"/>
  <c r="H6" i="2"/>
  <c r="J6" i="2" s="1"/>
  <c r="L6" i="2" s="1"/>
  <c r="H5" i="2"/>
  <c r="J5" i="2" s="1"/>
  <c r="L5" i="2" s="1"/>
  <c r="H4" i="2"/>
  <c r="J4" i="2" s="1"/>
  <c r="L4" i="2" s="1"/>
  <c r="H3" i="2"/>
  <c r="J3" i="2" s="1"/>
  <c r="L3" i="2" s="1"/>
  <c r="H2" i="2"/>
  <c r="J2" i="2" s="1"/>
  <c r="L2" i="2" s="1"/>
  <c r="C27" i="3"/>
  <c r="D18" i="7"/>
  <c r="D9" i="7"/>
  <c r="D8" i="7"/>
  <c r="D5" i="7"/>
  <c r="D4" i="7"/>
  <c r="D5" i="6"/>
  <c r="D6" i="6"/>
  <c r="D7" i="6"/>
  <c r="D8" i="6"/>
  <c r="D9" i="6"/>
  <c r="D10" i="6"/>
  <c r="D11" i="6"/>
  <c r="D12" i="6"/>
  <c r="D13" i="6"/>
  <c r="D14" i="6"/>
  <c r="D20" i="6"/>
  <c r="D4" i="6"/>
  <c r="B21" i="6"/>
  <c r="G19" i="4"/>
  <c r="I19" i="4" s="1"/>
  <c r="E19" i="4"/>
  <c r="E18" i="4"/>
  <c r="G18" i="4" s="1"/>
  <c r="I18" i="4" s="1"/>
  <c r="K16" i="5"/>
  <c r="I16" i="5"/>
  <c r="H15" i="5"/>
  <c r="E16" i="5"/>
  <c r="F15" i="5"/>
  <c r="E16" i="4"/>
  <c r="G16" i="4" s="1"/>
  <c r="I16" i="4" s="1"/>
  <c r="E17" i="4"/>
  <c r="G17" i="4" s="1"/>
  <c r="I17" i="4" s="1"/>
  <c r="E15" i="4"/>
  <c r="G15" i="4" s="1"/>
  <c r="I15" i="4" s="1"/>
  <c r="H23" i="4"/>
  <c r="E14" i="4"/>
  <c r="G14" i="4" s="1"/>
  <c r="I14" i="4" s="1"/>
  <c r="E13" i="4"/>
  <c r="G13" i="4" s="1"/>
  <c r="I13" i="4" s="1"/>
  <c r="E12" i="4"/>
  <c r="G12" i="4" s="1"/>
  <c r="I12" i="4" s="1"/>
  <c r="E11" i="4"/>
  <c r="G11" i="4" s="1"/>
  <c r="I11" i="4" s="1"/>
  <c r="E10" i="4"/>
  <c r="G10" i="4" s="1"/>
  <c r="I10" i="4" s="1"/>
  <c r="E9" i="4"/>
  <c r="G9" i="4" s="1"/>
  <c r="I9" i="4" s="1"/>
  <c r="E8" i="4"/>
  <c r="G8" i="4" s="1"/>
  <c r="I8" i="4" s="1"/>
  <c r="E7" i="4"/>
  <c r="G7" i="4" s="1"/>
  <c r="I7" i="4" s="1"/>
  <c r="H10" i="5"/>
  <c r="H11" i="5"/>
  <c r="H12" i="5"/>
  <c r="H13" i="5"/>
  <c r="F12" i="5"/>
  <c r="J12" i="5" s="1"/>
  <c r="L12" i="5" s="1"/>
  <c r="F13" i="5"/>
  <c r="J13" i="5" s="1"/>
  <c r="L13" i="5" s="1"/>
  <c r="F14" i="5"/>
  <c r="J14" i="5" s="1"/>
  <c r="L14" i="5" s="1"/>
  <c r="L136" i="2" l="1"/>
  <c r="D21" i="6"/>
  <c r="J15" i="5"/>
  <c r="L15" i="5" s="1"/>
  <c r="D19" i="7"/>
  <c r="F11" i="5"/>
  <c r="J11" i="5" s="1"/>
  <c r="L11" i="5" s="1"/>
  <c r="F10" i="5"/>
  <c r="J10" i="5" s="1"/>
  <c r="L10" i="5" s="1"/>
  <c r="I20" i="5"/>
  <c r="F22" i="5"/>
  <c r="G22" i="5" s="1"/>
  <c r="H9" i="5"/>
  <c r="H14" i="5"/>
  <c r="H8" i="5"/>
  <c r="D16" i="5"/>
  <c r="F9" i="5"/>
  <c r="J9" i="5" s="1"/>
  <c r="L9" i="5" s="1"/>
  <c r="F8" i="5"/>
  <c r="J8" i="5" s="1"/>
  <c r="F23" i="4"/>
  <c r="C23" i="4"/>
  <c r="C17" i="3"/>
  <c r="F17" i="3" s="1"/>
  <c r="C21" i="1"/>
  <c r="F7" i="1" s="1"/>
  <c r="H16" i="5" l="1"/>
  <c r="L8" i="5"/>
  <c r="L16" i="5" s="1"/>
  <c r="J16" i="5"/>
  <c r="F16" i="5"/>
  <c r="H20" i="5"/>
  <c r="E23" i="4"/>
  <c r="I23" i="4" l="1"/>
  <c r="G23" i="4"/>
</calcChain>
</file>

<file path=xl/sharedStrings.xml><?xml version="1.0" encoding="utf-8"?>
<sst xmlns="http://schemas.openxmlformats.org/spreadsheetml/2006/main" count="272" uniqueCount="220">
  <si>
    <t>Mitchell ISSUE 3</t>
  </si>
  <si>
    <t>Costo eBay USD$</t>
  </si>
  <si>
    <t>Conversión USD$</t>
  </si>
  <si>
    <t xml:space="preserve">Retiro BM </t>
  </si>
  <si>
    <t>TENIS</t>
  </si>
  <si>
    <t>Tasa dólar</t>
  </si>
  <si>
    <t>Mitchell ISSUE 2</t>
  </si>
  <si>
    <t>Adidas Dame 7</t>
  </si>
  <si>
    <t>Condición</t>
  </si>
  <si>
    <t>Total</t>
  </si>
  <si>
    <t>Total Costo</t>
  </si>
  <si>
    <t>Precio venta</t>
  </si>
  <si>
    <t>Ganancia</t>
  </si>
  <si>
    <t>Total prestamo</t>
  </si>
  <si>
    <t>Ganancia reloj</t>
  </si>
  <si>
    <t>Ganancias tenias</t>
  </si>
  <si>
    <t>Iphone XMAX</t>
  </si>
  <si>
    <t>Totales</t>
  </si>
  <si>
    <t>Total en cuenta</t>
  </si>
  <si>
    <t>Deuda negocio</t>
  </si>
  <si>
    <t>En la cuenta</t>
  </si>
  <si>
    <t>Calle gastados</t>
  </si>
  <si>
    <t xml:space="preserve">Yo debería tener </t>
  </si>
  <si>
    <t xml:space="preserve">Sobran </t>
  </si>
  <si>
    <t>Issue 2 Size 9</t>
  </si>
  <si>
    <t>TABLA GENEARAL</t>
  </si>
  <si>
    <t>Cantidad</t>
  </si>
  <si>
    <t>Tasa dólar para venta</t>
  </si>
  <si>
    <t>Conversión USD$ venta</t>
  </si>
  <si>
    <t>Tasa dólar real</t>
  </si>
  <si>
    <t>Conversión USD$ real</t>
  </si>
  <si>
    <t>Adidas Dame 6 - 9.5</t>
  </si>
  <si>
    <t>KI Flytrap 5 Size - 8</t>
  </si>
  <si>
    <t>KI Flytrap 5 Size - 9</t>
  </si>
  <si>
    <t>Issu 1 Alfredo - size 8</t>
  </si>
  <si>
    <t>Adidas Issue 1 Size 11</t>
  </si>
  <si>
    <t>Adidas Dame 7 - size 10</t>
  </si>
  <si>
    <t>Issue 2 - Size 8</t>
  </si>
  <si>
    <t>Under Armour Curry 7 - Size 8</t>
  </si>
  <si>
    <t>Adidas Issue 4 - Size 9.5</t>
  </si>
  <si>
    <t>USD$</t>
  </si>
  <si>
    <t>Gasto en publicidad</t>
  </si>
  <si>
    <t>Adidas Dame 5 - Size 8.5</t>
  </si>
  <si>
    <t>Lebron Witness 4. Size 8.5</t>
  </si>
  <si>
    <t>Kyrie Irving Flytrap 5 size 11</t>
  </si>
  <si>
    <t>Adidas Issue 4 Size 9</t>
  </si>
  <si>
    <t>Lebron Witness 4. Size 11</t>
  </si>
  <si>
    <t>Lebron Witness 4. Size 8</t>
  </si>
  <si>
    <t>Mitchell ISSUE 3 Size 11</t>
  </si>
  <si>
    <t>Monto</t>
  </si>
  <si>
    <t>No. Track</t>
  </si>
  <si>
    <t xml:space="preserve">Peso </t>
  </si>
  <si>
    <t>Peso</t>
  </si>
  <si>
    <t>Referencia</t>
  </si>
  <si>
    <t>Costo_eBay_USD$</t>
  </si>
  <si>
    <t>Tasa_dólar</t>
  </si>
  <si>
    <t>Conversión_USD$</t>
  </si>
  <si>
    <t xml:space="preserve">Retiro_BM </t>
  </si>
  <si>
    <t>Total_Costo</t>
  </si>
  <si>
    <t>Precio_venta</t>
  </si>
  <si>
    <t>Lebron Witness 4 - Size 8.5 (Black)</t>
  </si>
  <si>
    <t>Mio</t>
  </si>
  <si>
    <t>Giannis Immortality - size 9</t>
  </si>
  <si>
    <t>Nike Giannis 3 - Size 8</t>
  </si>
  <si>
    <t>Lebron Witness 5 - Size 9 (B&amp;W)</t>
  </si>
  <si>
    <t>Nike Kyrie Low 5 - Size 12</t>
  </si>
  <si>
    <t>Mitchell ISSUE 3 - Size 11</t>
  </si>
  <si>
    <t>Kyrie Irving Flytrap 5 - size 8 black</t>
  </si>
  <si>
    <t>Lebron Witness 4 - Size 9.5 (B&amp;W)</t>
  </si>
  <si>
    <t>Lebron Witness 5 - Size 10.5 (B&amp;R)</t>
  </si>
  <si>
    <t>Nike Kyrie University Red - Size 10.5</t>
  </si>
  <si>
    <t>Kyrie Irving Flytrap 5 - size 10.5 (P&amp;W)</t>
  </si>
  <si>
    <t>Giannis Immortality - size 10</t>
  </si>
  <si>
    <t>Tracking</t>
  </si>
  <si>
    <t>Kyrie Irving Flytrap 4 - size 10.5 (B&amp;W)</t>
  </si>
  <si>
    <t>Kyrie Irving Flytrap 5 - size 9.5 (G&amp;W)</t>
  </si>
  <si>
    <t>Kyrie Irving Flytrap 5 - size 10 (G&amp;W)</t>
  </si>
  <si>
    <t>Adidas Issue 3 Grey - Size 9.5</t>
  </si>
  <si>
    <t>Adidas Issue 3 Grey - Size 9</t>
  </si>
  <si>
    <t>Nike KD Trey 5 - size 12</t>
  </si>
  <si>
    <t>Adidas Issue 4 - Size 12 (RED)</t>
  </si>
  <si>
    <t>Kyrie Irving Flytrap 5 - size 11 (Black)</t>
  </si>
  <si>
    <t>Nike Kyrie Low 5 - Size 9.5</t>
  </si>
  <si>
    <t>Adidas Issue 4 - Size 11.5 (B&amp;W)</t>
  </si>
  <si>
    <t>Nike Kyrie Low 5 - Size 10.5 WHITE</t>
  </si>
  <si>
    <t>Kyrie Irving Flytrap 5 - size 9.5 (Black)</t>
  </si>
  <si>
    <t>Kyrie Irving Flytrap 2 - size 11.5 (BL&amp;R)</t>
  </si>
  <si>
    <t>Lebron Witness 4 - Size 10.5 (B&amp;R)</t>
  </si>
  <si>
    <t>Kyrie Irving Flytrap 4 - size 10 (Blue Navy)</t>
  </si>
  <si>
    <t>Kyrie Irving Flytrap 4 - size 10 (B&amp;W)</t>
  </si>
  <si>
    <t>Nike KD Trey 5 8 - size 11 (B&amp;R)</t>
  </si>
  <si>
    <t>Nike KD Trey 5 7 - size 11 (Black)</t>
  </si>
  <si>
    <t>Lebron Witness 4 - Size 12 (RD)</t>
  </si>
  <si>
    <t>Adidas Issue 1 - Size 12.5 (SILVER)</t>
  </si>
  <si>
    <t>Curry 4 - size 12</t>
  </si>
  <si>
    <t>Adidas Issue 1 - size 10.5 (B&amp;G)</t>
  </si>
  <si>
    <t>Giannis Immortality - size 11</t>
  </si>
  <si>
    <t>Giannis Immortality - size 10.5</t>
  </si>
  <si>
    <t>Lebron Witness 7 - Size 11.5 (G&amp;R)</t>
  </si>
  <si>
    <t>Adidas Issue 3 Grey - Size 11.5</t>
  </si>
  <si>
    <t>Kyrie Irving Flytrap 3 - size 9.5 (B&amp;G)</t>
  </si>
  <si>
    <t>Lebron Witness 4 - Size 10.5 (RD)</t>
  </si>
  <si>
    <t>Adidas Issue 1 - size 9 (B&amp;G)</t>
  </si>
  <si>
    <t>Deudas</t>
  </si>
  <si>
    <t>Kibelo</t>
  </si>
  <si>
    <t>Anuel</t>
  </si>
  <si>
    <t>Lenin</t>
  </si>
  <si>
    <t>Giannis Zoomfreak 4 - Sieze 12 (purple)</t>
  </si>
  <si>
    <t>Giannis Immortality 2 - size 10.5 (Rose)</t>
  </si>
  <si>
    <t>Nike Lebron Witness 5 - size 10.5 (RED)</t>
  </si>
  <si>
    <t>Giannis Immortality 2 - size 11.5 (Black)</t>
  </si>
  <si>
    <t>Kyrie Infinity - size 10.5 (Leopardo)</t>
  </si>
  <si>
    <t>Lebron Witness 4 - Size 11 (RD)</t>
  </si>
  <si>
    <t>Lebron Witness 5 - Size 9 (Black)</t>
  </si>
  <si>
    <t>Nike Kyrie 6 - size 10.5 (B&amp;Red)</t>
  </si>
  <si>
    <t>Giannis Zoomfreak 3 - Sieze 12 (B&amp;Rose)</t>
  </si>
  <si>
    <t>Lebron Witness 4 - Size 11.5 (B&amp;W)</t>
  </si>
  <si>
    <t>Giannis Immortality 2 - size 8.5 (Rose)</t>
  </si>
  <si>
    <t>Giannis Immortality 2 - size 11.5 (G&amp;Rose)</t>
  </si>
  <si>
    <t>Adidas Issue 3 - size 9 (B&amp;P)</t>
  </si>
  <si>
    <t>Kyrie Irving Flytrap 3 - size 11 (B&amp;R)</t>
  </si>
  <si>
    <t>Giannis Zoomfreak 4 - Sieze 12 (crema)</t>
  </si>
  <si>
    <t>Lebron Witness 5 - Size 9.5 (RED)</t>
  </si>
  <si>
    <t>Nike Kyrie Low 5 - Size 10 (B&amp;W)</t>
  </si>
  <si>
    <t>Kyrie Irving Flytrap 5 - size 10.5 (B&amp;W)</t>
  </si>
  <si>
    <t>Giannis Zoomfreak 3 - Sieze 9.5 (Blue)</t>
  </si>
  <si>
    <t>Nike Lebron Witness 4 - size 9 (G&amp;G)</t>
  </si>
  <si>
    <t>Kyrie Irving Flytrap 5 - size 10.5 (G&amp;G)</t>
  </si>
  <si>
    <t>Kyrie Irving Flytrap 5 - size 10.5 (Black)</t>
  </si>
  <si>
    <t>Nike Kyrie FT 3 - Size 9.5 (Grey)</t>
  </si>
  <si>
    <t>Puma Clyde Court - Size 11 (Green)</t>
  </si>
  <si>
    <t>Puma Clyde Court - Size 11 (mamei)</t>
  </si>
  <si>
    <t>Giannis Immortality 1 - size 10 (Black)</t>
  </si>
  <si>
    <t>Giannis Immortality 2 - size 10 (B&amp;Rose)</t>
  </si>
  <si>
    <t>Nike Kyrie 5 - size 10.5 (Blue navy)</t>
  </si>
  <si>
    <t>Giannis Immortality 2 - size 11 (crema)</t>
  </si>
  <si>
    <t>Giannis Immortality 2 - size 10 (B AND B)</t>
  </si>
  <si>
    <t>Kyrie Irving Flytrap 6 - size 12 (RED)</t>
  </si>
  <si>
    <t>Kyrie Irving Flytrap 5 - size 9.5 (G&amp;B)</t>
  </si>
  <si>
    <t>Kyrie Infinity - size 11 (B&amp;R)</t>
  </si>
  <si>
    <t>Kyrie Irving Flytrap 3 - size 9 (R&amp;B)</t>
  </si>
  <si>
    <t>Nike Kyrie 6 - size 9 (Purple)</t>
  </si>
  <si>
    <t>Adidas Harden Vol. 5 - size 9 (RED)</t>
  </si>
  <si>
    <t>Adidas Dame 7 - size 9.5 (Black)</t>
  </si>
  <si>
    <t>Adidas Issue 3 - size 10.5  (B&amp;P) USA</t>
  </si>
  <si>
    <t>Kyrie Infinity - size 11 (Black)</t>
  </si>
  <si>
    <t>Giannis Immortality 2 - size 12 (crema)</t>
  </si>
  <si>
    <t>Kyrie Irving Flytrap 4 - size 11.5 (B,G &amp; B)</t>
  </si>
  <si>
    <t>Giannis Zoomfreak 3 - Sieze 12 (Amarillos)</t>
  </si>
  <si>
    <t>Giannis Immortality 2 - size 11 (B&amp;B)</t>
  </si>
  <si>
    <t>Nike Kyrie Flytrap 5 - size 11.5 (G&amp;B)</t>
  </si>
  <si>
    <t>0.0.73</t>
  </si>
  <si>
    <t>Nike Kyrie FT 4 - Size 12 (B&amp;G)</t>
  </si>
  <si>
    <t>Lebron Witness 7 - size 11 (B&amp;P)</t>
  </si>
  <si>
    <t>Giannis Immortality 2 - size 11.5 (B&amp;B)</t>
  </si>
  <si>
    <t>Adidas Issue 3 - size 9.5  White</t>
  </si>
  <si>
    <t>Adidas Dame Certified Size 11 (B&amp;G)</t>
  </si>
  <si>
    <t>Adidas Harden Vol. 5 - size 8 (RED)</t>
  </si>
  <si>
    <t>Adidas Harden Vol. 5 - size 8.5 (RED)</t>
  </si>
  <si>
    <t>Giannis Immortality 1 - size 10.5 (B&amp;W)</t>
  </si>
  <si>
    <t>Adidas Harden Vol. 5 - size 9.5 (RED)</t>
  </si>
  <si>
    <t>Nike Victor one slides Size 10</t>
  </si>
  <si>
    <t>Nike Kyrie Low 5 - Size 10.5 (B&amp;W)</t>
  </si>
  <si>
    <t>El don</t>
  </si>
  <si>
    <t>Giannis Immortality 2 - size 13 (negros)</t>
  </si>
  <si>
    <t>Giannis Immortality 2 - size 12 (nergos)</t>
  </si>
  <si>
    <t>Giannis Immortality 1 - size 8 (Blue)</t>
  </si>
  <si>
    <t>Giannis Immortality 1 - size 8.5 (Black)</t>
  </si>
  <si>
    <t>Nike KD Trey 5 X - Size 10.5 (Black)</t>
  </si>
  <si>
    <t>Nike KD Trey 5 9 - Size 9 (Black)</t>
  </si>
  <si>
    <t>Nike Kyrie Low 5 - Size 9.5 (red)</t>
  </si>
  <si>
    <t>Nike Kyrie Low 5 - Size 11 (Black)</t>
  </si>
  <si>
    <t>Adidas Issue 3 - size 9.5  Stars of Utah</t>
  </si>
  <si>
    <t>Trae Youn 2 - Size 9.5 (china)</t>
  </si>
  <si>
    <t>Kyrie Irving Flytrap 5 - size 10 (pink)</t>
  </si>
  <si>
    <t>Kyrie Irving Flytrap 5 - size 10.5 (pink)</t>
  </si>
  <si>
    <t>Giannis Immortality 2 - size 10 (Crema)</t>
  </si>
  <si>
    <t>Giannis Immortality 1 - size 11 (Blue)</t>
  </si>
  <si>
    <t>Nike Kyrie FT 4 - Size 10.5 (B&amp;B)</t>
  </si>
  <si>
    <t>Giannis Immortality 2 - size 13 (Negros)</t>
  </si>
  <si>
    <t>Jordan Luka 1</t>
  </si>
  <si>
    <t>Giannis Immortality 2 - size 10.5 (Negro y azul)</t>
  </si>
  <si>
    <t>Nike KD Trey 5 8- Size 9.5 (Verde y negros)</t>
  </si>
  <si>
    <t>Giannis Immortality 1 - size 9 (negro y blanco)</t>
  </si>
  <si>
    <t>Giannis Zoomfreak 4 - Sieze 12 (Marron)</t>
  </si>
  <si>
    <t>Nike KD Trey 5 9 - Size 9 (blanco y amarillo)</t>
  </si>
  <si>
    <t>Nike Lebron Witness 4 - size 9 (Blanco y negro)</t>
  </si>
  <si>
    <t>Nike Lebron Witness 5 - size 9 (rojo y negro)</t>
  </si>
  <si>
    <t>Nike KD Trey 5 9 - Size 10 (gris)</t>
  </si>
  <si>
    <t>Nike KD Trey 5 X - Size 10.5 (Grey)</t>
  </si>
  <si>
    <t>Adidas Issue 3 - size 10  Stars of Utah</t>
  </si>
  <si>
    <t>Nike Victor one slides Size 11</t>
  </si>
  <si>
    <t>Nike Kyrie Low 5 - Size 11 (Blanco y negro)</t>
  </si>
  <si>
    <t>Giannis Immortality 2 - size 12 (Negros con azul)</t>
  </si>
  <si>
    <t>Giannis Immortality 1 - size 13 (negro y blanco)</t>
  </si>
  <si>
    <t>Nike Kyrie FT 4 - Size 10 (Rojo y negro)</t>
  </si>
  <si>
    <t>Nike Kyrie FT 4 - Size 10 (Azul Marino)</t>
  </si>
  <si>
    <t>Nike Kyrie 5 - size 9 (Black)</t>
  </si>
  <si>
    <t>Nike Kyrie FT 4 - Size 13 (Rojo y negro)</t>
  </si>
  <si>
    <t>Giannis Immortality 2 - size 13 (Gris)</t>
  </si>
  <si>
    <t>Puma Mens Court Rider Size 9 (Negros con amarillo)</t>
  </si>
  <si>
    <t>Adidas Dame Certified Size 11 (Azul con blanco)</t>
  </si>
  <si>
    <t>Under Armour Flow BreakThru - size 11</t>
  </si>
  <si>
    <t>Lebron Witness 7 - size 11 (Azul y rosa)</t>
  </si>
  <si>
    <t>Nike Irving 6 - Size 9.5 (Negro, blanco y verde)</t>
  </si>
  <si>
    <t>Adidas Issue 9 - Size 10 (Blanco con dibujos)</t>
  </si>
  <si>
    <t>Adidas Harden B</t>
  </si>
  <si>
    <t>Giannis Immortality 1 - size 11 (Negro y verde)</t>
  </si>
  <si>
    <t>vendí mis KD</t>
  </si>
  <si>
    <t>MES</t>
  </si>
  <si>
    <t>Giannis Immortality 2 - size 12 (Rosado y amarillo)</t>
  </si>
  <si>
    <t>Giannis Immortality 2 - size 10.5 (Marron)</t>
  </si>
  <si>
    <t>0.6.0.0</t>
  </si>
  <si>
    <t>Giannis Zoomfreak 3 - Size 9 (Azules)</t>
  </si>
  <si>
    <t>Giannis Immortality 1 - size 12 (Blue)</t>
  </si>
  <si>
    <t>Under Armour Curry 3Z6 - size 11</t>
  </si>
  <si>
    <t>Giannis Immortality 2 - size 11 (marron)</t>
  </si>
  <si>
    <t xml:space="preserve"> </t>
  </si>
  <si>
    <t>Nike Lebron Witness 5 - size 12 (rojo y negro)</t>
  </si>
  <si>
    <t>Fecha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</si>
</sst>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43" fontId="0" fillId="0" borderId="1" xfId="1" applyFont="1" applyBorder="1"/>
    <xf numFmtId="164" fontId="0" fillId="0" borderId="1" xfId="1" applyNumberFormat="1" applyFont="1" applyBorder="1"/>
    <xf numFmtId="43" fontId="0" fillId="0" borderId="0" xfId="0" applyNumberFormat="1"/>
    <xf numFmtId="43" fontId="2" fillId="0" borderId="1" xfId="0" applyNumberFormat="1" applyFont="1" applyBorder="1"/>
    <xf numFmtId="164" fontId="2" fillId="0" borderId="1" xfId="0" applyNumberFormat="1" applyFont="1" applyBorder="1"/>
    <xf numFmtId="44" fontId="0" fillId="0" borderId="1" xfId="2" applyFont="1" applyBorder="1"/>
    <xf numFmtId="43" fontId="0" fillId="0" borderId="0" xfId="1" applyFont="1"/>
    <xf numFmtId="165" fontId="0" fillId="0" borderId="0" xfId="2" applyNumberFormat="1" applyFont="1"/>
    <xf numFmtId="165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43" fontId="0" fillId="2" borderId="1" xfId="1" applyFont="1" applyFill="1" applyBorder="1"/>
    <xf numFmtId="164" fontId="0" fillId="2" borderId="1" xfId="1" applyNumberFormat="1" applyFont="1" applyFill="1" applyBorder="1"/>
    <xf numFmtId="43" fontId="2" fillId="2" borderId="1" xfId="0" applyNumberFormat="1" applyFont="1" applyFill="1" applyBorder="1"/>
    <xf numFmtId="0" fontId="3" fillId="0" borderId="8" xfId="0" applyFont="1" applyBorder="1" applyAlignment="1">
      <alignment horizontal="center" vertical="center"/>
    </xf>
    <xf numFmtId="0" fontId="0" fillId="3" borderId="1" xfId="0" applyFill="1" applyBorder="1"/>
    <xf numFmtId="164" fontId="0" fillId="3" borderId="1" xfId="1" applyNumberFormat="1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164" fontId="1" fillId="4" borderId="1" xfId="1" applyNumberFormat="1" applyFont="1" applyFill="1" applyBorder="1"/>
    <xf numFmtId="164" fontId="0" fillId="4" borderId="1" xfId="0" applyNumberFormat="1" applyFill="1" applyBorder="1"/>
    <xf numFmtId="164" fontId="0" fillId="0" borderId="0" xfId="1" applyNumberFormat="1" applyFont="1"/>
    <xf numFmtId="164" fontId="0" fillId="3" borderId="1" xfId="0" applyNumberFormat="1" applyFill="1" applyBorder="1"/>
    <xf numFmtId="164" fontId="0" fillId="0" borderId="1" xfId="1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1" fontId="0" fillId="0" borderId="0" xfId="0" applyNumberFormat="1"/>
    <xf numFmtId="0" fontId="0" fillId="7" borderId="0" xfId="0" applyFill="1"/>
    <xf numFmtId="2" fontId="0" fillId="0" borderId="0" xfId="0" applyNumberFormat="1"/>
    <xf numFmtId="0" fontId="0" fillId="6" borderId="0" xfId="0" applyFill="1"/>
    <xf numFmtId="2" fontId="0" fillId="3" borderId="1" xfId="0" applyNumberFormat="1" applyFill="1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/>
    <xf numFmtId="0" fontId="2" fillId="0" borderId="0" xfId="0" applyFont="1"/>
    <xf numFmtId="2" fontId="0" fillId="5" borderId="1" xfId="0" applyNumberFormat="1" applyFill="1" applyBorder="1"/>
    <xf numFmtId="0" fontId="0" fillId="4" borderId="9" xfId="0" applyFill="1" applyBorder="1"/>
    <xf numFmtId="0" fontId="2" fillId="5" borderId="1" xfId="0" applyFont="1" applyFill="1" applyBorder="1"/>
    <xf numFmtId="0" fontId="0" fillId="8" borderId="1" xfId="0" applyFill="1" applyBorder="1"/>
    <xf numFmtId="164" fontId="0" fillId="9" borderId="1" xfId="0" applyNumberFormat="1" applyFill="1" applyBorder="1"/>
    <xf numFmtId="165" fontId="0" fillId="0" borderId="1" xfId="2" applyNumberFormat="1" applyFont="1" applyBorder="1"/>
    <xf numFmtId="0" fontId="0" fillId="5" borderId="0" xfId="0" applyFill="1"/>
    <xf numFmtId="1" fontId="0" fillId="4" borderId="1" xfId="0" applyNumberFormat="1" applyFill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1" fontId="0" fillId="0" borderId="1" xfId="0" applyNumberFormat="1" applyBorder="1"/>
    <xf numFmtId="1" fontId="0" fillId="3" borderId="1" xfId="0" applyNumberFormat="1" applyFill="1" applyBorder="1"/>
    <xf numFmtId="1" fontId="0" fillId="10" borderId="1" xfId="0" applyNumberFormat="1" applyFill="1" applyBorder="1"/>
    <xf numFmtId="0" fontId="0" fillId="11" borderId="1" xfId="0" applyFill="1" applyBorder="1"/>
    <xf numFmtId="2" fontId="0" fillId="11" borderId="1" xfId="0" applyNumberFormat="1" applyFill="1" applyBorder="1"/>
    <xf numFmtId="164" fontId="0" fillId="11" borderId="1" xfId="0" applyNumberFormat="1" applyFill="1" applyBorder="1"/>
    <xf numFmtId="1" fontId="0" fillId="11" borderId="1" xfId="0" applyNumberFormat="1" applyFill="1" applyBorder="1"/>
    <xf numFmtId="0" fontId="0" fillId="9" borderId="1" xfId="0" applyFill="1" applyBorder="1"/>
    <xf numFmtId="2" fontId="0" fillId="8" borderId="1" xfId="0" applyNumberFormat="1" applyFill="1" applyBorder="1"/>
    <xf numFmtId="164" fontId="0" fillId="8" borderId="1" xfId="0" applyNumberFormat="1" applyFill="1" applyBorder="1"/>
    <xf numFmtId="1" fontId="0" fillId="8" borderId="1" xfId="0" applyNumberFormat="1" applyFill="1" applyBorder="1"/>
    <xf numFmtId="14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2" fontId="0" fillId="13" borderId="1" xfId="0" applyNumberFormat="1" applyFill="1" applyBorder="1"/>
    <xf numFmtId="164" fontId="0" fillId="13" borderId="1" xfId="0" applyNumberFormat="1" applyFill="1" applyBorder="1"/>
    <xf numFmtId="1" fontId="0" fillId="13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2" fillId="9" borderId="0" xfId="0" applyFont="1" applyFill="1"/>
    <xf numFmtId="0" fontId="5" fillId="9" borderId="1" xfId="0" applyFont="1" applyFill="1" applyBorder="1"/>
    <xf numFmtId="0" fontId="0" fillId="9" borderId="0" xfId="0" applyFill="1"/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EF0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133351</xdr:rowOff>
    </xdr:to>
    <xdr:sp macro="" textlink="">
      <xdr:nvSpPr>
        <xdr:cNvPr id="1025" name="AutoShape 1" descr="Nike LeBron Witness 4 Black/University Red Men's - BV7427-002 - US">
          <a:extLst>
            <a:ext uri="{FF2B5EF4-FFF2-40B4-BE49-F238E27FC236}">
              <a16:creationId xmlns:a16="http://schemas.microsoft.com/office/drawing/2014/main" id="{7F99D29C-E586-66A7-4A38-4A7A5DF22D60}"/>
            </a:ext>
          </a:extLst>
        </xdr:cNvPr>
        <xdr:cNvSpPr>
          <a:spLocks noChangeAspect="1" noChangeArrowheads="1"/>
        </xdr:cNvSpPr>
      </xdr:nvSpPr>
      <xdr:spPr bwMode="auto">
        <a:xfrm>
          <a:off x="4602480" y="1570863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AD3E-6D05-46A4-89D4-937C378CA927}">
  <dimension ref="B6:F21"/>
  <sheetViews>
    <sheetView workbookViewId="0">
      <selection activeCell="E20" sqref="E20"/>
    </sheetView>
  </sheetViews>
  <sheetFormatPr baseColWidth="10" defaultRowHeight="14.4" x14ac:dyDescent="0.3"/>
  <cols>
    <col min="2" max="2" width="14.5546875" customWidth="1"/>
    <col min="5" max="5" width="15.44140625" customWidth="1"/>
  </cols>
  <sheetData>
    <row r="6" spans="2:6" x14ac:dyDescent="0.3">
      <c r="B6" s="1" t="s">
        <v>13</v>
      </c>
      <c r="C6" s="9">
        <v>10000</v>
      </c>
      <c r="E6" t="s">
        <v>18</v>
      </c>
      <c r="F6" s="11">
        <v>13000</v>
      </c>
    </row>
    <row r="7" spans="2:6" x14ac:dyDescent="0.3">
      <c r="B7" s="1" t="s">
        <v>14</v>
      </c>
      <c r="C7" s="9">
        <v>7000</v>
      </c>
      <c r="E7" t="s">
        <v>19</v>
      </c>
      <c r="F7" s="12">
        <f>+C21-F6</f>
        <v>4700</v>
      </c>
    </row>
    <row r="8" spans="2:6" x14ac:dyDescent="0.3">
      <c r="B8" s="1" t="s">
        <v>15</v>
      </c>
      <c r="C8" s="9">
        <v>700</v>
      </c>
    </row>
    <row r="9" spans="2:6" x14ac:dyDescent="0.3">
      <c r="B9" s="1" t="s">
        <v>16</v>
      </c>
      <c r="C9" s="9"/>
    </row>
    <row r="10" spans="2:6" x14ac:dyDescent="0.3">
      <c r="B10" s="1"/>
      <c r="C10" s="9"/>
    </row>
    <row r="11" spans="2:6" x14ac:dyDescent="0.3">
      <c r="B11" s="1"/>
      <c r="C11" s="9"/>
      <c r="F11" s="12"/>
    </row>
    <row r="12" spans="2:6" x14ac:dyDescent="0.3">
      <c r="B12" s="1"/>
      <c r="C12" s="9"/>
    </row>
    <row r="13" spans="2:6" x14ac:dyDescent="0.3">
      <c r="B13" s="1"/>
      <c r="C13" s="9"/>
    </row>
    <row r="14" spans="2:6" x14ac:dyDescent="0.3">
      <c r="B14" s="1"/>
      <c r="C14" s="9"/>
    </row>
    <row r="15" spans="2:6" x14ac:dyDescent="0.3">
      <c r="B15" s="1"/>
      <c r="C15" s="9"/>
    </row>
    <row r="16" spans="2:6" x14ac:dyDescent="0.3">
      <c r="B16" s="1"/>
      <c r="C16" s="9"/>
    </row>
    <row r="17" spans="2:3" x14ac:dyDescent="0.3">
      <c r="B17" s="1"/>
      <c r="C17" s="9"/>
    </row>
    <row r="18" spans="2:3" x14ac:dyDescent="0.3">
      <c r="B18" s="1"/>
      <c r="C18" s="9"/>
    </row>
    <row r="19" spans="2:3" x14ac:dyDescent="0.3">
      <c r="B19" s="1"/>
      <c r="C19" s="9"/>
    </row>
    <row r="20" spans="2:3" x14ac:dyDescent="0.3">
      <c r="B20" s="1"/>
      <c r="C20" s="9"/>
    </row>
    <row r="21" spans="2:3" x14ac:dyDescent="0.3">
      <c r="B21" s="1" t="s">
        <v>9</v>
      </c>
      <c r="C21" s="9">
        <f>SUM(C6:C20)</f>
        <v>17700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D2AE-E900-413D-AC75-804D22F67BAA}">
  <dimension ref="B5:F27"/>
  <sheetViews>
    <sheetView topLeftCell="A16" workbookViewId="0">
      <selection activeCell="D26" sqref="D26"/>
    </sheetView>
  </sheetViews>
  <sheetFormatPr baseColWidth="10" defaultRowHeight="14.4" x14ac:dyDescent="0.3"/>
  <cols>
    <col min="2" max="2" width="14.109375" customWidth="1"/>
    <col min="5" max="5" width="22.44140625" customWidth="1"/>
  </cols>
  <sheetData>
    <row r="5" spans="2:6" x14ac:dyDescent="0.3">
      <c r="B5" s="1" t="s">
        <v>20</v>
      </c>
      <c r="C5" s="1">
        <v>13000</v>
      </c>
      <c r="E5" s="1" t="s">
        <v>22</v>
      </c>
      <c r="F5" s="1">
        <v>17700</v>
      </c>
    </row>
    <row r="6" spans="2:6" x14ac:dyDescent="0.3">
      <c r="B6" s="1" t="s">
        <v>21</v>
      </c>
      <c r="C6" s="1">
        <v>5745</v>
      </c>
      <c r="E6" s="1"/>
      <c r="F6" s="1"/>
    </row>
    <row r="7" spans="2:6" x14ac:dyDescent="0.3">
      <c r="B7" s="1"/>
      <c r="C7" s="1"/>
      <c r="E7" s="1"/>
      <c r="F7" s="1"/>
    </row>
    <row r="8" spans="2:6" x14ac:dyDescent="0.3">
      <c r="B8" s="1"/>
      <c r="C8" s="1"/>
      <c r="E8" s="1"/>
      <c r="F8" s="1"/>
    </row>
    <row r="9" spans="2:6" x14ac:dyDescent="0.3">
      <c r="B9" s="1"/>
      <c r="C9" s="1"/>
      <c r="E9" s="1"/>
      <c r="F9" s="1"/>
    </row>
    <row r="10" spans="2:6" x14ac:dyDescent="0.3">
      <c r="B10" s="1"/>
      <c r="C10" s="1"/>
      <c r="E10" s="1"/>
      <c r="F10" s="1"/>
    </row>
    <row r="11" spans="2:6" x14ac:dyDescent="0.3">
      <c r="B11" s="1"/>
      <c r="C11" s="1"/>
      <c r="E11" s="1"/>
      <c r="F11" s="1"/>
    </row>
    <row r="12" spans="2:6" x14ac:dyDescent="0.3">
      <c r="B12" s="1"/>
      <c r="C12" s="1"/>
      <c r="E12" s="1"/>
      <c r="F12" s="1"/>
    </row>
    <row r="13" spans="2:6" x14ac:dyDescent="0.3">
      <c r="B13" s="1"/>
      <c r="C13" s="1"/>
      <c r="E13" s="1"/>
      <c r="F13" s="1"/>
    </row>
    <row r="14" spans="2:6" x14ac:dyDescent="0.3">
      <c r="B14" s="1"/>
      <c r="C14" s="1"/>
      <c r="E14" s="1"/>
      <c r="F14" s="1"/>
    </row>
    <row r="15" spans="2:6" x14ac:dyDescent="0.3">
      <c r="B15" s="1"/>
      <c r="C15" s="1"/>
      <c r="E15" s="1"/>
      <c r="F15" s="1"/>
    </row>
    <row r="16" spans="2:6" x14ac:dyDescent="0.3">
      <c r="B16" s="1"/>
      <c r="C16" s="1"/>
      <c r="E16" s="1"/>
      <c r="F16" s="1"/>
    </row>
    <row r="17" spans="2:6" x14ac:dyDescent="0.3">
      <c r="B17" s="1" t="s">
        <v>9</v>
      </c>
      <c r="C17" s="1">
        <f>SUM(C5:C16)</f>
        <v>18745</v>
      </c>
      <c r="E17" s="1" t="s">
        <v>23</v>
      </c>
      <c r="F17" s="1">
        <f>+C17-F5</f>
        <v>1045</v>
      </c>
    </row>
    <row r="24" spans="2:6" x14ac:dyDescent="0.3">
      <c r="B24" s="1" t="s">
        <v>61</v>
      </c>
      <c r="C24" s="1">
        <v>4000</v>
      </c>
    </row>
    <row r="25" spans="2:6" x14ac:dyDescent="0.3">
      <c r="B25" s="1"/>
      <c r="C25" s="1">
        <v>3800</v>
      </c>
    </row>
    <row r="26" spans="2:6" x14ac:dyDescent="0.3">
      <c r="B26" s="1"/>
      <c r="C26" s="1">
        <v>1000</v>
      </c>
    </row>
    <row r="27" spans="2:6" x14ac:dyDescent="0.3">
      <c r="B27" s="1"/>
      <c r="C27" s="1">
        <f>SUM(C24:C26)</f>
        <v>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A9C3-33AF-4661-A5EF-46732BAE39ED}">
  <dimension ref="A3:G21"/>
  <sheetViews>
    <sheetView workbookViewId="0">
      <selection activeCell="G8" sqref="G8"/>
    </sheetView>
  </sheetViews>
  <sheetFormatPr baseColWidth="10" defaultRowHeight="14.4" x14ac:dyDescent="0.3"/>
  <sheetData>
    <row r="3" spans="1:7" x14ac:dyDescent="0.3">
      <c r="A3" s="74" t="s">
        <v>41</v>
      </c>
      <c r="B3" s="74"/>
      <c r="F3" s="2" t="s">
        <v>103</v>
      </c>
      <c r="G3" s="1"/>
    </row>
    <row r="4" spans="1:7" x14ac:dyDescent="0.3">
      <c r="A4" s="1" t="s">
        <v>40</v>
      </c>
      <c r="B4" s="1">
        <v>5</v>
      </c>
      <c r="C4">
        <v>55.65</v>
      </c>
      <c r="D4" s="31">
        <f>+B4*C4</f>
        <v>278.25</v>
      </c>
      <c r="F4" s="2" t="s">
        <v>104</v>
      </c>
      <c r="G4" s="45">
        <v>3700</v>
      </c>
    </row>
    <row r="5" spans="1:7" x14ac:dyDescent="0.3">
      <c r="A5" s="1" t="s">
        <v>40</v>
      </c>
      <c r="B5" s="1">
        <v>2</v>
      </c>
      <c r="C5">
        <v>55.65</v>
      </c>
      <c r="D5" s="31">
        <f t="shared" ref="D5:D20" si="0">+B5*C5</f>
        <v>111.3</v>
      </c>
      <c r="F5" s="2" t="s">
        <v>105</v>
      </c>
      <c r="G5" s="45">
        <v>1500</v>
      </c>
    </row>
    <row r="6" spans="1:7" x14ac:dyDescent="0.3">
      <c r="A6" s="1" t="s">
        <v>40</v>
      </c>
      <c r="B6" s="1">
        <v>5</v>
      </c>
      <c r="C6">
        <v>55.65</v>
      </c>
      <c r="D6" s="31">
        <f t="shared" si="0"/>
        <v>278.25</v>
      </c>
      <c r="F6" s="2" t="s">
        <v>106</v>
      </c>
      <c r="G6" s="45">
        <v>1400</v>
      </c>
    </row>
    <row r="7" spans="1:7" x14ac:dyDescent="0.3">
      <c r="A7" s="1" t="s">
        <v>40</v>
      </c>
      <c r="B7" s="1">
        <v>5</v>
      </c>
      <c r="C7">
        <v>55.65</v>
      </c>
      <c r="D7" s="31">
        <f t="shared" si="0"/>
        <v>278.25</v>
      </c>
    </row>
    <row r="8" spans="1:7" x14ac:dyDescent="0.3">
      <c r="A8" s="1" t="s">
        <v>40</v>
      </c>
      <c r="B8" s="1">
        <v>8</v>
      </c>
      <c r="C8">
        <v>55.65</v>
      </c>
      <c r="D8" s="31">
        <f t="shared" si="0"/>
        <v>445.2</v>
      </c>
    </row>
    <row r="9" spans="1:7" x14ac:dyDescent="0.3">
      <c r="A9" s="1" t="s">
        <v>40</v>
      </c>
      <c r="B9" s="1">
        <v>5</v>
      </c>
      <c r="C9">
        <v>55.65</v>
      </c>
      <c r="D9" s="31">
        <f t="shared" si="0"/>
        <v>278.25</v>
      </c>
    </row>
    <row r="10" spans="1:7" x14ac:dyDescent="0.3">
      <c r="A10" s="1" t="s">
        <v>40</v>
      </c>
      <c r="B10" s="1">
        <v>6.84</v>
      </c>
      <c r="C10">
        <v>55.65</v>
      </c>
      <c r="D10" s="31">
        <f t="shared" si="0"/>
        <v>380.64599999999996</v>
      </c>
    </row>
    <row r="11" spans="1:7" x14ac:dyDescent="0.3">
      <c r="A11" s="1" t="s">
        <v>40</v>
      </c>
      <c r="B11" s="1">
        <v>10</v>
      </c>
      <c r="C11">
        <v>55.65</v>
      </c>
      <c r="D11">
        <f t="shared" si="0"/>
        <v>556.5</v>
      </c>
    </row>
    <row r="12" spans="1:7" x14ac:dyDescent="0.3">
      <c r="A12" s="1" t="s">
        <v>40</v>
      </c>
      <c r="B12" s="1">
        <v>5</v>
      </c>
      <c r="C12">
        <v>55.65</v>
      </c>
      <c r="D12">
        <f t="shared" si="0"/>
        <v>278.25</v>
      </c>
    </row>
    <row r="13" spans="1:7" x14ac:dyDescent="0.3">
      <c r="A13" s="1" t="s">
        <v>40</v>
      </c>
      <c r="B13" s="1">
        <v>10</v>
      </c>
      <c r="C13">
        <v>55.65</v>
      </c>
      <c r="D13">
        <f t="shared" si="0"/>
        <v>556.5</v>
      </c>
    </row>
    <row r="14" spans="1:7" x14ac:dyDescent="0.3">
      <c r="A14" s="1" t="s">
        <v>40</v>
      </c>
      <c r="B14" s="1">
        <v>10</v>
      </c>
      <c r="C14">
        <v>55.65</v>
      </c>
      <c r="D14">
        <f t="shared" si="0"/>
        <v>556.5</v>
      </c>
    </row>
    <row r="15" spans="1:7" x14ac:dyDescent="0.3">
      <c r="A15" s="1" t="s">
        <v>40</v>
      </c>
      <c r="B15" s="1">
        <v>10</v>
      </c>
    </row>
    <row r="16" spans="1:7" x14ac:dyDescent="0.3">
      <c r="A16" s="1"/>
      <c r="B16" s="1"/>
    </row>
    <row r="17" spans="1:4" x14ac:dyDescent="0.3">
      <c r="A17" s="1"/>
      <c r="B17" s="1"/>
    </row>
    <row r="18" spans="1:4" x14ac:dyDescent="0.3">
      <c r="A18" s="1"/>
      <c r="B18" s="1"/>
    </row>
    <row r="19" spans="1:4" x14ac:dyDescent="0.3">
      <c r="A19" s="1"/>
      <c r="B19" s="1"/>
    </row>
    <row r="20" spans="1:4" x14ac:dyDescent="0.3">
      <c r="A20" s="1" t="s">
        <v>40</v>
      </c>
      <c r="B20" s="1"/>
      <c r="C20">
        <v>55.65</v>
      </c>
      <c r="D20">
        <f t="shared" si="0"/>
        <v>0</v>
      </c>
    </row>
    <row r="21" spans="1:4" x14ac:dyDescent="0.3">
      <c r="B21">
        <f>SUM(B4:B20)</f>
        <v>81.84</v>
      </c>
      <c r="D21" s="31">
        <f>SUM(D4:D20)</f>
        <v>3997.8959999999997</v>
      </c>
    </row>
  </sheetData>
  <mergeCells count="1">
    <mergeCell ref="A3:B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BF99-58C8-4A4A-B3B5-7CC4467A8581}">
  <dimension ref="B3:I24"/>
  <sheetViews>
    <sheetView topLeftCell="A2" workbookViewId="0">
      <selection activeCell="A28" sqref="A27:A28"/>
    </sheetView>
  </sheetViews>
  <sheetFormatPr baseColWidth="10" defaultColWidth="18.44140625" defaultRowHeight="14.4" x14ac:dyDescent="0.3"/>
  <cols>
    <col min="2" max="2" width="25" customWidth="1"/>
  </cols>
  <sheetData>
    <row r="3" spans="2:9" x14ac:dyDescent="0.3">
      <c r="C3" s="75" t="s">
        <v>25</v>
      </c>
      <c r="D3" s="76"/>
      <c r="E3" s="76"/>
      <c r="F3" s="76"/>
      <c r="G3" s="76"/>
      <c r="H3" s="77"/>
    </row>
    <row r="4" spans="2:9" x14ac:dyDescent="0.3">
      <c r="C4" s="78"/>
      <c r="D4" s="79"/>
      <c r="E4" s="79"/>
      <c r="F4" s="79"/>
      <c r="G4" s="79"/>
      <c r="H4" s="80"/>
    </row>
    <row r="6" spans="2:9" ht="15.6" x14ac:dyDescent="0.3">
      <c r="B6" s="3" t="s">
        <v>4</v>
      </c>
      <c r="C6" s="3" t="s">
        <v>1</v>
      </c>
      <c r="D6" s="3" t="s">
        <v>5</v>
      </c>
      <c r="E6" s="3" t="s">
        <v>2</v>
      </c>
      <c r="F6" s="19" t="s">
        <v>3</v>
      </c>
      <c r="G6" s="3" t="s">
        <v>10</v>
      </c>
      <c r="H6" s="3" t="s">
        <v>11</v>
      </c>
      <c r="I6" s="3" t="s">
        <v>12</v>
      </c>
    </row>
    <row r="7" spans="2:9" x14ac:dyDescent="0.3">
      <c r="B7" s="22" t="s">
        <v>0</v>
      </c>
      <c r="C7" s="22">
        <v>36.369999999999997</v>
      </c>
      <c r="D7" s="22">
        <v>55.65</v>
      </c>
      <c r="E7" s="23">
        <f t="shared" ref="E7:E19" si="0">+C7*D7</f>
        <v>2023.9904999999999</v>
      </c>
      <c r="F7" s="24">
        <v>563</v>
      </c>
      <c r="G7" s="23">
        <f t="shared" ref="G7:G19" si="1">+E7+F7</f>
        <v>2586.9904999999999</v>
      </c>
      <c r="H7" s="23">
        <v>3000</v>
      </c>
      <c r="I7" s="23">
        <f t="shared" ref="I7:I19" si="2">+H7-G7</f>
        <v>413.00950000000012</v>
      </c>
    </row>
    <row r="8" spans="2:9" x14ac:dyDescent="0.3">
      <c r="B8" s="22" t="s">
        <v>6</v>
      </c>
      <c r="C8" s="22">
        <v>27.82</v>
      </c>
      <c r="D8" s="22">
        <v>55.65</v>
      </c>
      <c r="E8" s="23">
        <f t="shared" si="0"/>
        <v>1548.183</v>
      </c>
      <c r="F8" s="23">
        <v>594</v>
      </c>
      <c r="G8" s="23">
        <f t="shared" si="1"/>
        <v>2142.183</v>
      </c>
      <c r="H8" s="23">
        <v>2900</v>
      </c>
      <c r="I8" s="23">
        <f t="shared" si="2"/>
        <v>757.81700000000001</v>
      </c>
    </row>
    <row r="9" spans="2:9" x14ac:dyDescent="0.3">
      <c r="B9" s="22" t="s">
        <v>32</v>
      </c>
      <c r="C9" s="22">
        <v>32.619999999999997</v>
      </c>
      <c r="D9" s="22">
        <v>55.65</v>
      </c>
      <c r="E9" s="23">
        <f t="shared" si="0"/>
        <v>1815.3029999999999</v>
      </c>
      <c r="F9" s="23">
        <v>438</v>
      </c>
      <c r="G9" s="23">
        <f t="shared" si="1"/>
        <v>2253.3029999999999</v>
      </c>
      <c r="H9" s="23">
        <v>2300</v>
      </c>
      <c r="I9" s="23">
        <f t="shared" si="2"/>
        <v>46.697000000000116</v>
      </c>
    </row>
    <row r="10" spans="2:9" x14ac:dyDescent="0.3">
      <c r="B10" s="22" t="s">
        <v>42</v>
      </c>
      <c r="C10" s="22">
        <v>32.1</v>
      </c>
      <c r="D10" s="22">
        <v>55.65</v>
      </c>
      <c r="E10" s="23">
        <f t="shared" si="0"/>
        <v>1786.365</v>
      </c>
      <c r="F10" s="23">
        <v>428</v>
      </c>
      <c r="G10" s="23">
        <f t="shared" si="1"/>
        <v>2214.3649999999998</v>
      </c>
      <c r="H10" s="23">
        <v>3200</v>
      </c>
      <c r="I10" s="23">
        <f t="shared" si="2"/>
        <v>985.63500000000022</v>
      </c>
    </row>
    <row r="11" spans="2:9" x14ac:dyDescent="0.3">
      <c r="B11" s="22" t="s">
        <v>31</v>
      </c>
      <c r="C11" s="22">
        <v>24.61</v>
      </c>
      <c r="D11" s="22">
        <v>55.65</v>
      </c>
      <c r="E11" s="23">
        <f t="shared" si="0"/>
        <v>1369.5464999999999</v>
      </c>
      <c r="F11" s="22">
        <v>707</v>
      </c>
      <c r="G11" s="25">
        <f t="shared" si="1"/>
        <v>2076.5464999999999</v>
      </c>
      <c r="H11" s="25">
        <v>3300</v>
      </c>
      <c r="I11" s="23">
        <f t="shared" si="2"/>
        <v>1223.4535000000001</v>
      </c>
    </row>
    <row r="12" spans="2:9" x14ac:dyDescent="0.3">
      <c r="B12" s="22" t="s">
        <v>33</v>
      </c>
      <c r="C12" s="22">
        <v>35.33</v>
      </c>
      <c r="D12" s="22">
        <v>55.65</v>
      </c>
      <c r="E12" s="23">
        <f t="shared" si="0"/>
        <v>1966.1144999999999</v>
      </c>
      <c r="F12" s="22">
        <v>449</v>
      </c>
      <c r="G12" s="25">
        <f t="shared" si="1"/>
        <v>2415.1144999999997</v>
      </c>
      <c r="H12" s="23">
        <v>3500</v>
      </c>
      <c r="I12" s="25">
        <f t="shared" si="2"/>
        <v>1084.8855000000003</v>
      </c>
    </row>
    <row r="13" spans="2:9" x14ac:dyDescent="0.3">
      <c r="B13" s="22" t="s">
        <v>34</v>
      </c>
      <c r="C13" s="22">
        <v>31.01</v>
      </c>
      <c r="D13" s="22">
        <v>55.65</v>
      </c>
      <c r="E13" s="25">
        <f t="shared" si="0"/>
        <v>1725.7065</v>
      </c>
      <c r="F13" s="22">
        <v>637</v>
      </c>
      <c r="G13" s="25">
        <f t="shared" si="1"/>
        <v>2362.7065000000002</v>
      </c>
      <c r="H13" s="25">
        <v>3500</v>
      </c>
      <c r="I13" s="25">
        <f t="shared" si="2"/>
        <v>1137.2934999999998</v>
      </c>
    </row>
    <row r="14" spans="2:9" x14ac:dyDescent="0.3">
      <c r="B14" s="22" t="s">
        <v>24</v>
      </c>
      <c r="C14" s="22">
        <v>31.01</v>
      </c>
      <c r="D14" s="22">
        <v>55.65</v>
      </c>
      <c r="E14" s="25">
        <f t="shared" si="0"/>
        <v>1725.7065</v>
      </c>
      <c r="F14" s="22">
        <v>637</v>
      </c>
      <c r="G14" s="25">
        <f t="shared" si="1"/>
        <v>2362.7065000000002</v>
      </c>
      <c r="H14" s="25">
        <v>3500</v>
      </c>
      <c r="I14" s="23">
        <f t="shared" si="2"/>
        <v>1137.2934999999998</v>
      </c>
    </row>
    <row r="15" spans="2:9" x14ac:dyDescent="0.3">
      <c r="B15" s="22" t="s">
        <v>43</v>
      </c>
      <c r="C15" s="22">
        <v>32.64</v>
      </c>
      <c r="D15" s="22">
        <v>55.65</v>
      </c>
      <c r="E15" s="25">
        <f t="shared" si="0"/>
        <v>1816.4159999999999</v>
      </c>
      <c r="F15" s="22">
        <v>517</v>
      </c>
      <c r="G15" s="25">
        <f t="shared" si="1"/>
        <v>2333.4160000000002</v>
      </c>
      <c r="H15" s="25">
        <v>3500</v>
      </c>
      <c r="I15" s="25">
        <f t="shared" si="2"/>
        <v>1166.5839999999998</v>
      </c>
    </row>
    <row r="16" spans="2:9" x14ac:dyDescent="0.3">
      <c r="B16" s="22" t="s">
        <v>44</v>
      </c>
      <c r="C16" s="22">
        <v>31.03</v>
      </c>
      <c r="D16" s="22">
        <v>55.65</v>
      </c>
      <c r="E16" s="25">
        <f t="shared" si="0"/>
        <v>1726.8195000000001</v>
      </c>
      <c r="F16" s="22">
        <v>411</v>
      </c>
      <c r="G16" s="25">
        <f t="shared" si="1"/>
        <v>2137.8195000000001</v>
      </c>
      <c r="H16" s="25">
        <v>3500</v>
      </c>
      <c r="I16" s="25">
        <f t="shared" si="2"/>
        <v>1362.1804999999999</v>
      </c>
    </row>
    <row r="17" spans="2:9" x14ac:dyDescent="0.3">
      <c r="B17" s="22" t="s">
        <v>35</v>
      </c>
      <c r="C17" s="22">
        <v>32.1</v>
      </c>
      <c r="D17" s="22">
        <v>55.65</v>
      </c>
      <c r="E17" s="25">
        <f t="shared" si="0"/>
        <v>1786.365</v>
      </c>
      <c r="F17" s="22">
        <v>976</v>
      </c>
      <c r="G17" s="25">
        <f t="shared" si="1"/>
        <v>2762.3649999999998</v>
      </c>
      <c r="H17" s="25">
        <v>3800</v>
      </c>
      <c r="I17" s="25">
        <f t="shared" si="2"/>
        <v>1037.6350000000002</v>
      </c>
    </row>
    <row r="18" spans="2:9" x14ac:dyDescent="0.3">
      <c r="B18" s="22" t="s">
        <v>45</v>
      </c>
      <c r="C18" s="22">
        <v>36.380000000000003</v>
      </c>
      <c r="D18" s="22">
        <v>55.65</v>
      </c>
      <c r="E18" s="23">
        <f t="shared" si="0"/>
        <v>2024.547</v>
      </c>
      <c r="F18" s="22">
        <v>605</v>
      </c>
      <c r="G18" s="23">
        <f t="shared" si="1"/>
        <v>2629.547</v>
      </c>
      <c r="H18" s="25">
        <v>3600</v>
      </c>
      <c r="I18" s="25">
        <f t="shared" si="2"/>
        <v>970.45299999999997</v>
      </c>
    </row>
    <row r="19" spans="2:9" x14ac:dyDescent="0.3">
      <c r="B19" s="25" t="s">
        <v>7</v>
      </c>
      <c r="C19" s="25">
        <v>38.520000000000003</v>
      </c>
      <c r="D19" s="25">
        <v>55.65</v>
      </c>
      <c r="E19" s="25">
        <f t="shared" si="0"/>
        <v>2143.6379999999999</v>
      </c>
      <c r="F19" s="25">
        <v>848</v>
      </c>
      <c r="G19" s="23">
        <f t="shared" si="1"/>
        <v>2991.6379999999999</v>
      </c>
      <c r="H19" s="25">
        <v>4000</v>
      </c>
      <c r="I19" s="25">
        <f t="shared" si="2"/>
        <v>1008.3620000000001</v>
      </c>
    </row>
    <row r="20" spans="2:9" x14ac:dyDescent="0.3">
      <c r="B20" s="22"/>
      <c r="C20" s="22"/>
      <c r="D20" s="22"/>
      <c r="E20" s="25"/>
      <c r="F20" s="22"/>
      <c r="G20" s="25"/>
      <c r="H20" s="25"/>
      <c r="I20" s="25"/>
    </row>
    <row r="21" spans="2:9" x14ac:dyDescent="0.3">
      <c r="B21" s="22"/>
      <c r="C21" s="22"/>
      <c r="D21" s="22"/>
      <c r="E21" s="25"/>
      <c r="F21" s="22"/>
      <c r="G21" s="25"/>
      <c r="H21" s="25"/>
      <c r="I21" s="25"/>
    </row>
    <row r="22" spans="2:9" x14ac:dyDescent="0.3">
      <c r="B22" s="1"/>
      <c r="C22" s="1"/>
      <c r="D22" s="1"/>
      <c r="E22" s="13"/>
      <c r="F22" s="1"/>
      <c r="G22" s="1"/>
      <c r="H22" s="1"/>
      <c r="I22" s="13"/>
    </row>
    <row r="23" spans="2:9" x14ac:dyDescent="0.3">
      <c r="B23" s="2" t="s">
        <v>17</v>
      </c>
      <c r="C23" s="2">
        <f t="shared" ref="C23:I23" si="3">SUM(C7:C22)</f>
        <v>421.53999999999996</v>
      </c>
      <c r="D23" s="2"/>
      <c r="E23" s="7">
        <f t="shared" si="3"/>
        <v>23458.700999999997</v>
      </c>
      <c r="F23" s="8">
        <f t="shared" si="3"/>
        <v>7810</v>
      </c>
      <c r="G23" s="8">
        <f t="shared" si="3"/>
        <v>31268.701000000001</v>
      </c>
      <c r="H23" s="8">
        <f t="shared" si="3"/>
        <v>43600</v>
      </c>
      <c r="I23" s="8">
        <f t="shared" si="3"/>
        <v>12331.298999999999</v>
      </c>
    </row>
    <row r="24" spans="2:9" x14ac:dyDescent="0.3">
      <c r="C24" s="26"/>
    </row>
  </sheetData>
  <mergeCells count="1">
    <mergeCell ref="C3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80C5-0329-424C-BF75-DED3B3C2F5D3}">
  <dimension ref="A1:Q209"/>
  <sheetViews>
    <sheetView tabSelected="1" zoomScaleNormal="100" workbookViewId="0">
      <pane ySplit="1" topLeftCell="A2" activePane="bottomLeft" state="frozen"/>
      <selection pane="bottomLeft" activeCell="C9" sqref="C9"/>
    </sheetView>
  </sheetViews>
  <sheetFormatPr baseColWidth="10" defaultRowHeight="14.4" x14ac:dyDescent="0.3"/>
  <cols>
    <col min="1" max="1" width="15.77734375" style="73" customWidth="1"/>
    <col min="2" max="2" width="11.5546875" style="73"/>
    <col min="5" max="5" width="43.6640625" bestFit="1" customWidth="1"/>
    <col min="6" max="7" width="20.109375" customWidth="1"/>
    <col min="8" max="8" width="19" customWidth="1"/>
    <col min="9" max="12" width="17.88671875" customWidth="1"/>
  </cols>
  <sheetData>
    <row r="1" spans="1:12" s="39" customFormat="1" ht="23.1" customHeight="1" x14ac:dyDescent="0.3">
      <c r="A1" s="71" t="s">
        <v>219</v>
      </c>
      <c r="B1" s="71" t="s">
        <v>209</v>
      </c>
      <c r="C1" s="39" t="s">
        <v>73</v>
      </c>
      <c r="D1" s="39" t="s">
        <v>52</v>
      </c>
      <c r="E1" s="3" t="s">
        <v>4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70" t="s">
        <v>12</v>
      </c>
    </row>
    <row r="2" spans="1:12" ht="13.8" customHeight="1" x14ac:dyDescent="0.3">
      <c r="A2" s="62">
        <v>45184</v>
      </c>
      <c r="B2" s="62" t="str">
        <f t="shared" ref="B2:B35" si="0">+TEXT(A2,"MMMM")</f>
        <v>septiembre</v>
      </c>
      <c r="C2" s="22">
        <v>4380</v>
      </c>
      <c r="D2" s="38">
        <v>1.6</v>
      </c>
      <c r="E2" s="22" t="s">
        <v>63</v>
      </c>
      <c r="F2" s="22">
        <v>32.1</v>
      </c>
      <c r="G2" s="22">
        <v>56</v>
      </c>
      <c r="H2" s="25">
        <f t="shared" ref="H2:H202" si="1">+G2*F2</f>
        <v>1797.6000000000001</v>
      </c>
      <c r="I2" s="22">
        <v>420</v>
      </c>
      <c r="J2" s="25">
        <f t="shared" ref="J2:J64" si="2">+H2+I2</f>
        <v>2217.6000000000004</v>
      </c>
      <c r="K2" s="25">
        <v>3000</v>
      </c>
      <c r="L2" s="25">
        <f t="shared" ref="L2" si="3">+K2-J2</f>
        <v>782.39999999999964</v>
      </c>
    </row>
    <row r="3" spans="1:12" ht="13.8" customHeight="1" x14ac:dyDescent="0.3">
      <c r="A3" s="58"/>
      <c r="B3" s="62"/>
      <c r="C3" s="22">
        <v>1847</v>
      </c>
      <c r="D3" s="22">
        <v>2.25</v>
      </c>
      <c r="E3" s="22" t="s">
        <v>60</v>
      </c>
      <c r="F3" s="22">
        <v>28.89</v>
      </c>
      <c r="G3" s="22">
        <v>56</v>
      </c>
      <c r="H3" s="25">
        <f t="shared" si="1"/>
        <v>1617.8400000000001</v>
      </c>
      <c r="I3" s="22">
        <v>543</v>
      </c>
      <c r="J3" s="25">
        <f t="shared" si="2"/>
        <v>2160.84</v>
      </c>
      <c r="K3" s="25">
        <v>3300</v>
      </c>
      <c r="L3" s="25">
        <f t="shared" ref="L3:L10" si="4">+K3-J3</f>
        <v>1139.1599999999999</v>
      </c>
    </row>
    <row r="4" spans="1:12" ht="13.8" customHeight="1" x14ac:dyDescent="0.3">
      <c r="A4" s="58"/>
      <c r="B4" s="62"/>
      <c r="C4" s="22">
        <v>7219</v>
      </c>
      <c r="D4" s="38">
        <v>1.4</v>
      </c>
      <c r="E4" s="22" t="s">
        <v>62</v>
      </c>
      <c r="F4" s="22">
        <v>32.1</v>
      </c>
      <c r="G4" s="22">
        <v>56</v>
      </c>
      <c r="H4" s="25">
        <f t="shared" si="1"/>
        <v>1797.6000000000001</v>
      </c>
      <c r="I4" s="22">
        <v>380</v>
      </c>
      <c r="J4" s="25">
        <f t="shared" si="2"/>
        <v>2177.6000000000004</v>
      </c>
      <c r="K4" s="25">
        <v>3500</v>
      </c>
      <c r="L4" s="25">
        <f t="shared" si="4"/>
        <v>1322.3999999999996</v>
      </c>
    </row>
    <row r="5" spans="1:12" ht="13.8" customHeight="1" x14ac:dyDescent="0.3">
      <c r="A5" s="58"/>
      <c r="B5" s="62"/>
      <c r="C5" s="22">
        <v>3740</v>
      </c>
      <c r="D5" s="38">
        <v>2.2999999999999998</v>
      </c>
      <c r="E5" s="22" t="s">
        <v>64</v>
      </c>
      <c r="F5" s="22">
        <v>36.380000000000003</v>
      </c>
      <c r="G5" s="22">
        <v>56</v>
      </c>
      <c r="H5" s="25">
        <f t="shared" si="1"/>
        <v>2037.2800000000002</v>
      </c>
      <c r="I5" s="22">
        <v>593</v>
      </c>
      <c r="J5" s="25">
        <f t="shared" si="2"/>
        <v>2630.28</v>
      </c>
      <c r="K5" s="25">
        <v>3700</v>
      </c>
      <c r="L5" s="25">
        <f t="shared" si="4"/>
        <v>1069.7199999999998</v>
      </c>
    </row>
    <row r="6" spans="1:12" ht="13.8" customHeight="1" x14ac:dyDescent="0.3">
      <c r="A6" s="58"/>
      <c r="B6" s="62"/>
      <c r="C6" s="22">
        <v>6883</v>
      </c>
      <c r="D6" s="38">
        <v>2.2999999999999998</v>
      </c>
      <c r="E6" s="22" t="s">
        <v>42</v>
      </c>
      <c r="F6" s="22">
        <v>38.04</v>
      </c>
      <c r="G6" s="41">
        <v>56</v>
      </c>
      <c r="H6" s="25">
        <f t="shared" si="1"/>
        <v>2130.2399999999998</v>
      </c>
      <c r="I6" s="22">
        <v>595</v>
      </c>
      <c r="J6" s="25">
        <f t="shared" si="2"/>
        <v>2725.24</v>
      </c>
      <c r="K6" s="25">
        <v>3300</v>
      </c>
      <c r="L6" s="25">
        <f t="shared" si="4"/>
        <v>574.76000000000022</v>
      </c>
    </row>
    <row r="7" spans="1:12" ht="13.8" customHeight="1" x14ac:dyDescent="0.3">
      <c r="A7" s="58"/>
      <c r="B7" s="62"/>
      <c r="C7" s="29"/>
      <c r="D7" s="29"/>
      <c r="E7" s="29"/>
      <c r="F7" s="29"/>
      <c r="G7" s="29"/>
      <c r="H7" s="29"/>
      <c r="I7" s="29"/>
      <c r="J7" s="30"/>
      <c r="K7" s="30"/>
      <c r="L7" s="30"/>
    </row>
    <row r="8" spans="1:12" ht="13.8" customHeight="1" x14ac:dyDescent="0.3">
      <c r="A8" s="58"/>
      <c r="B8" s="62"/>
      <c r="C8" s="22">
        <v>4065</v>
      </c>
      <c r="D8" s="38">
        <v>1.9</v>
      </c>
      <c r="E8" s="22" t="s">
        <v>65</v>
      </c>
      <c r="F8" s="22">
        <v>39.590000000000003</v>
      </c>
      <c r="G8" s="22">
        <v>56</v>
      </c>
      <c r="H8" s="25">
        <f t="shared" si="1"/>
        <v>2217.04</v>
      </c>
      <c r="I8" s="22">
        <v>500</v>
      </c>
      <c r="J8" s="25">
        <f t="shared" si="2"/>
        <v>2717.04</v>
      </c>
      <c r="K8" s="25">
        <v>3800</v>
      </c>
      <c r="L8" s="25">
        <f t="shared" si="4"/>
        <v>1082.96</v>
      </c>
    </row>
    <row r="9" spans="1:12" ht="13.8" customHeight="1" x14ac:dyDescent="0.3">
      <c r="A9" s="58"/>
      <c r="B9" s="62"/>
      <c r="C9" s="22">
        <v>3375</v>
      </c>
      <c r="D9" s="22"/>
      <c r="E9" s="22" t="s">
        <v>66</v>
      </c>
      <c r="F9" s="22">
        <v>37.29</v>
      </c>
      <c r="G9" s="22">
        <v>56</v>
      </c>
      <c r="H9" s="25">
        <f t="shared" si="1"/>
        <v>2088.2399999999998</v>
      </c>
      <c r="I9" s="22">
        <v>550</v>
      </c>
      <c r="J9" s="25">
        <f t="shared" si="2"/>
        <v>2638.24</v>
      </c>
      <c r="K9" s="25">
        <v>3600</v>
      </c>
      <c r="L9" s="25">
        <f t="shared" si="4"/>
        <v>961.76000000000022</v>
      </c>
    </row>
    <row r="10" spans="1:12" ht="13.8" customHeight="1" x14ac:dyDescent="0.3">
      <c r="A10" s="62">
        <v>45191</v>
      </c>
      <c r="B10" s="62" t="str">
        <f t="shared" si="0"/>
        <v>septiembre</v>
      </c>
      <c r="C10" s="22">
        <v>1967</v>
      </c>
      <c r="D10" s="38">
        <v>1.8</v>
      </c>
      <c r="E10" s="22" t="s">
        <v>67</v>
      </c>
      <c r="F10" s="41">
        <v>34.29</v>
      </c>
      <c r="G10" s="22">
        <v>56</v>
      </c>
      <c r="H10" s="25">
        <f t="shared" si="1"/>
        <v>1920.24</v>
      </c>
      <c r="I10" s="22">
        <v>470</v>
      </c>
      <c r="J10" s="25">
        <f t="shared" si="2"/>
        <v>2390.2399999999998</v>
      </c>
      <c r="K10" s="25">
        <v>3000</v>
      </c>
      <c r="L10" s="25">
        <f t="shared" si="4"/>
        <v>609.76000000000022</v>
      </c>
    </row>
    <row r="11" spans="1:12" ht="13.8" customHeight="1" x14ac:dyDescent="0.3">
      <c r="A11" s="58"/>
      <c r="B11" s="62"/>
      <c r="C11" s="22">
        <v>8509</v>
      </c>
      <c r="D11" s="22">
        <v>2.75</v>
      </c>
      <c r="E11" s="22" t="s">
        <v>68</v>
      </c>
      <c r="F11" s="22">
        <v>41.3</v>
      </c>
      <c r="G11" s="22">
        <v>56</v>
      </c>
      <c r="H11" s="25">
        <f t="shared" si="1"/>
        <v>2312.7999999999997</v>
      </c>
      <c r="I11" s="22">
        <v>695</v>
      </c>
      <c r="J11" s="25">
        <f t="shared" si="2"/>
        <v>3007.7999999999997</v>
      </c>
      <c r="K11" s="25">
        <v>3800</v>
      </c>
      <c r="L11" s="25">
        <f>+K11-J11</f>
        <v>792.20000000000027</v>
      </c>
    </row>
    <row r="12" spans="1:12" ht="13.8" customHeight="1" x14ac:dyDescent="0.3">
      <c r="A12" s="58"/>
      <c r="B12" s="62"/>
      <c r="C12" s="22">
        <v>1650</v>
      </c>
      <c r="D12" s="22"/>
      <c r="E12" s="22" t="s">
        <v>69</v>
      </c>
      <c r="F12" s="22">
        <v>39.81</v>
      </c>
      <c r="G12" s="22">
        <v>56</v>
      </c>
      <c r="H12" s="25">
        <f t="shared" si="1"/>
        <v>2229.36</v>
      </c>
      <c r="I12" s="22">
        <v>612</v>
      </c>
      <c r="J12" s="25">
        <f t="shared" si="2"/>
        <v>2841.36</v>
      </c>
      <c r="K12" s="25">
        <v>3800</v>
      </c>
      <c r="L12" s="25">
        <f t="shared" ref="L12:L74" si="5">+K12-J12</f>
        <v>958.63999999999987</v>
      </c>
    </row>
    <row r="13" spans="1:12" ht="13.8" customHeight="1" x14ac:dyDescent="0.3">
      <c r="A13" s="58"/>
      <c r="B13" s="62"/>
      <c r="C13" s="22">
        <v>3374</v>
      </c>
      <c r="D13" s="22"/>
      <c r="E13" s="22" t="s">
        <v>70</v>
      </c>
      <c r="F13" s="22">
        <v>40</v>
      </c>
      <c r="G13" s="22">
        <v>56</v>
      </c>
      <c r="H13" s="25">
        <f t="shared" si="1"/>
        <v>2240</v>
      </c>
      <c r="I13" s="22">
        <v>575</v>
      </c>
      <c r="J13" s="25">
        <f t="shared" si="2"/>
        <v>2815</v>
      </c>
      <c r="K13" s="25">
        <v>4000</v>
      </c>
      <c r="L13" s="25">
        <f t="shared" si="5"/>
        <v>1185</v>
      </c>
    </row>
    <row r="14" spans="1:12" ht="13.8" customHeight="1" x14ac:dyDescent="0.3">
      <c r="A14" s="58"/>
      <c r="B14" s="62"/>
      <c r="C14" s="22">
        <v>3374</v>
      </c>
      <c r="D14" s="22"/>
      <c r="E14" s="22" t="s">
        <v>71</v>
      </c>
      <c r="F14" s="22">
        <v>40</v>
      </c>
      <c r="G14" s="22">
        <v>56</v>
      </c>
      <c r="H14" s="25">
        <f t="shared" si="1"/>
        <v>2240</v>
      </c>
      <c r="I14" s="22">
        <v>575</v>
      </c>
      <c r="J14" s="25">
        <f t="shared" si="2"/>
        <v>2815</v>
      </c>
      <c r="K14" s="25">
        <v>3800</v>
      </c>
      <c r="L14" s="25">
        <f t="shared" si="5"/>
        <v>985</v>
      </c>
    </row>
    <row r="15" spans="1:12" ht="13.8" customHeight="1" x14ac:dyDescent="0.3">
      <c r="A15" s="58"/>
      <c r="B15" s="62"/>
      <c r="C15" s="22">
        <v>5754</v>
      </c>
      <c r="D15" s="38">
        <v>1.5</v>
      </c>
      <c r="E15" s="22" t="s">
        <v>72</v>
      </c>
      <c r="F15" s="22">
        <v>35</v>
      </c>
      <c r="G15" s="22">
        <v>56</v>
      </c>
      <c r="H15" s="25">
        <f t="shared" si="1"/>
        <v>1960</v>
      </c>
      <c r="I15" s="22">
        <v>403</v>
      </c>
      <c r="J15" s="25">
        <f t="shared" si="2"/>
        <v>2363</v>
      </c>
      <c r="K15" s="25">
        <v>3500</v>
      </c>
      <c r="L15" s="25">
        <f t="shared" si="5"/>
        <v>1137</v>
      </c>
    </row>
    <row r="16" spans="1:12" ht="13.8" customHeight="1" x14ac:dyDescent="0.3">
      <c r="A16" s="58"/>
      <c r="B16" s="62"/>
      <c r="C16" s="22">
        <v>9118</v>
      </c>
      <c r="D16" s="38">
        <v>1.8</v>
      </c>
      <c r="E16" s="22" t="s">
        <v>72</v>
      </c>
      <c r="F16" s="22">
        <v>35</v>
      </c>
      <c r="G16" s="22">
        <v>56</v>
      </c>
      <c r="H16" s="25">
        <f t="shared" si="1"/>
        <v>1960</v>
      </c>
      <c r="I16" s="22">
        <v>495</v>
      </c>
      <c r="J16" s="25">
        <f t="shared" si="2"/>
        <v>2455</v>
      </c>
      <c r="K16" s="25">
        <v>3500</v>
      </c>
      <c r="L16" s="25">
        <f t="shared" si="5"/>
        <v>1045</v>
      </c>
    </row>
    <row r="17" spans="1:12" ht="13.8" customHeight="1" x14ac:dyDescent="0.3">
      <c r="A17" s="58"/>
      <c r="B17" s="62"/>
      <c r="C17" s="29"/>
      <c r="D17" s="40"/>
      <c r="E17" s="29"/>
      <c r="F17" s="29"/>
      <c r="G17" s="29"/>
      <c r="H17" s="29"/>
      <c r="I17" s="29"/>
      <c r="J17" s="29"/>
      <c r="K17" s="30"/>
      <c r="L17" s="42"/>
    </row>
    <row r="18" spans="1:12" ht="13.8" customHeight="1" x14ac:dyDescent="0.3">
      <c r="A18" s="58"/>
      <c r="B18" s="62"/>
      <c r="C18" s="22">
        <v>8949</v>
      </c>
      <c r="D18" s="38"/>
      <c r="E18" s="22" t="s">
        <v>74</v>
      </c>
      <c r="F18" s="22">
        <v>30</v>
      </c>
      <c r="G18" s="22">
        <v>56</v>
      </c>
      <c r="H18" s="25">
        <f t="shared" si="1"/>
        <v>1680</v>
      </c>
      <c r="I18" s="22">
        <v>430</v>
      </c>
      <c r="J18" s="25">
        <f t="shared" si="2"/>
        <v>2110</v>
      </c>
      <c r="K18" s="25">
        <v>3300</v>
      </c>
      <c r="L18" s="25">
        <f t="shared" si="5"/>
        <v>1190</v>
      </c>
    </row>
    <row r="19" spans="1:12" ht="13.8" customHeight="1" x14ac:dyDescent="0.3">
      <c r="A19" s="58"/>
      <c r="B19" s="62"/>
      <c r="C19" s="22">
        <v>5504</v>
      </c>
      <c r="D19" s="38">
        <v>2.2000000000000002</v>
      </c>
      <c r="E19" s="22" t="s">
        <v>75</v>
      </c>
      <c r="F19" s="22">
        <v>35</v>
      </c>
      <c r="G19" s="22">
        <v>56</v>
      </c>
      <c r="H19" s="25">
        <f t="shared" si="1"/>
        <v>1960</v>
      </c>
      <c r="I19" s="22">
        <v>574</v>
      </c>
      <c r="J19" s="25">
        <f t="shared" si="2"/>
        <v>2534</v>
      </c>
      <c r="K19" s="25">
        <v>3600</v>
      </c>
      <c r="L19" s="25">
        <f t="shared" si="5"/>
        <v>1066</v>
      </c>
    </row>
    <row r="20" spans="1:12" ht="13.8" customHeight="1" x14ac:dyDescent="0.3">
      <c r="A20" s="58"/>
      <c r="B20" s="62"/>
      <c r="C20" s="22">
        <v>2527</v>
      </c>
      <c r="D20" s="38"/>
      <c r="E20" s="22" t="s">
        <v>76</v>
      </c>
      <c r="F20" s="22">
        <v>34</v>
      </c>
      <c r="G20" s="22">
        <v>56</v>
      </c>
      <c r="H20" s="25">
        <f t="shared" si="1"/>
        <v>1904</v>
      </c>
      <c r="I20" s="22">
        <v>411</v>
      </c>
      <c r="J20" s="25">
        <f t="shared" si="2"/>
        <v>2315</v>
      </c>
      <c r="K20" s="25">
        <v>3600</v>
      </c>
      <c r="L20" s="25">
        <f t="shared" si="5"/>
        <v>1285</v>
      </c>
    </row>
    <row r="21" spans="1:12" ht="13.8" customHeight="1" x14ac:dyDescent="0.3">
      <c r="A21" s="58"/>
      <c r="B21" s="62"/>
      <c r="C21" s="22">
        <v>6668</v>
      </c>
      <c r="D21" s="38"/>
      <c r="E21" s="22" t="s">
        <v>77</v>
      </c>
      <c r="F21" s="22">
        <v>40</v>
      </c>
      <c r="G21" s="22">
        <v>56</v>
      </c>
      <c r="H21" s="25">
        <f t="shared" si="1"/>
        <v>2240</v>
      </c>
      <c r="I21" s="22">
        <v>670</v>
      </c>
      <c r="J21" s="25">
        <f t="shared" si="2"/>
        <v>2910</v>
      </c>
      <c r="K21" s="25">
        <v>4000</v>
      </c>
      <c r="L21" s="25">
        <f t="shared" si="5"/>
        <v>1090</v>
      </c>
    </row>
    <row r="22" spans="1:12" ht="13.8" customHeight="1" x14ac:dyDescent="0.3">
      <c r="A22" s="58"/>
      <c r="B22" s="62"/>
      <c r="C22" s="22">
        <v>6668</v>
      </c>
      <c r="D22" s="38"/>
      <c r="E22" s="22" t="s">
        <v>78</v>
      </c>
      <c r="F22" s="22">
        <v>40</v>
      </c>
      <c r="G22" s="22">
        <v>56</v>
      </c>
      <c r="H22" s="25">
        <f t="shared" si="1"/>
        <v>2240</v>
      </c>
      <c r="I22" s="22">
        <v>670</v>
      </c>
      <c r="J22" s="25">
        <f t="shared" si="2"/>
        <v>2910</v>
      </c>
      <c r="K22" s="25">
        <v>4000</v>
      </c>
      <c r="L22" s="25">
        <f t="shared" si="5"/>
        <v>1090</v>
      </c>
    </row>
    <row r="23" spans="1:12" ht="13.2" customHeight="1" x14ac:dyDescent="0.3">
      <c r="A23" s="58"/>
      <c r="B23" s="62"/>
      <c r="C23" s="22">
        <v>8949</v>
      </c>
      <c r="D23" s="38"/>
      <c r="E23" s="22" t="s">
        <v>79</v>
      </c>
      <c r="F23" s="22">
        <v>35</v>
      </c>
      <c r="G23" s="22">
        <v>56</v>
      </c>
      <c r="H23" s="25">
        <f t="shared" si="1"/>
        <v>1960</v>
      </c>
      <c r="I23" s="22">
        <v>430</v>
      </c>
      <c r="J23" s="25">
        <f t="shared" si="2"/>
        <v>2390</v>
      </c>
      <c r="K23" s="25">
        <v>3700</v>
      </c>
      <c r="L23" s="25">
        <f t="shared" si="5"/>
        <v>1310</v>
      </c>
    </row>
    <row r="24" spans="1:12" ht="13.8" customHeight="1" x14ac:dyDescent="0.3">
      <c r="A24" s="62">
        <v>45144</v>
      </c>
      <c r="B24" s="62" t="str">
        <f t="shared" si="0"/>
        <v>agosto</v>
      </c>
      <c r="C24" s="22">
        <v>1112</v>
      </c>
      <c r="D24" s="38"/>
      <c r="E24" s="22" t="s">
        <v>87</v>
      </c>
      <c r="F24" s="22">
        <v>35</v>
      </c>
      <c r="G24" s="22">
        <v>56</v>
      </c>
      <c r="H24" s="25">
        <f t="shared" si="1"/>
        <v>1960</v>
      </c>
      <c r="I24" s="22">
        <v>485</v>
      </c>
      <c r="J24" s="25">
        <f t="shared" si="2"/>
        <v>2445</v>
      </c>
      <c r="K24" s="25">
        <v>3800</v>
      </c>
      <c r="L24" s="25">
        <f t="shared" si="5"/>
        <v>1355</v>
      </c>
    </row>
    <row r="25" spans="1:12" ht="13.8" customHeight="1" x14ac:dyDescent="0.3">
      <c r="A25" s="58"/>
      <c r="B25" s="62"/>
      <c r="C25" s="20">
        <v>84112</v>
      </c>
      <c r="D25" s="35"/>
      <c r="E25" s="20" t="s">
        <v>80</v>
      </c>
      <c r="F25" s="20">
        <v>33</v>
      </c>
      <c r="G25" s="20">
        <v>56</v>
      </c>
      <c r="H25" s="27">
        <f t="shared" si="1"/>
        <v>1848</v>
      </c>
      <c r="I25" s="20">
        <v>585</v>
      </c>
      <c r="J25" s="27">
        <f t="shared" si="2"/>
        <v>2433</v>
      </c>
      <c r="K25" s="27">
        <v>3500</v>
      </c>
      <c r="L25" s="27">
        <f t="shared" si="5"/>
        <v>1067</v>
      </c>
    </row>
    <row r="26" spans="1:12" ht="13.8" customHeight="1" x14ac:dyDescent="0.3">
      <c r="A26" s="62">
        <v>45144</v>
      </c>
      <c r="B26" s="62" t="str">
        <f t="shared" si="0"/>
        <v>agosto</v>
      </c>
      <c r="C26" s="22">
        <v>2753</v>
      </c>
      <c r="D26" s="38">
        <v>2.2000000000000002</v>
      </c>
      <c r="E26" s="22" t="s">
        <v>81</v>
      </c>
      <c r="F26" s="22">
        <v>42.45</v>
      </c>
      <c r="G26" s="22">
        <v>56</v>
      </c>
      <c r="H26" s="25">
        <f t="shared" si="1"/>
        <v>2377.2000000000003</v>
      </c>
      <c r="I26" s="22">
        <v>565</v>
      </c>
      <c r="J26" s="25">
        <f t="shared" si="2"/>
        <v>2942.2000000000003</v>
      </c>
      <c r="K26" s="25">
        <v>3700</v>
      </c>
      <c r="L26" s="25">
        <f t="shared" si="5"/>
        <v>757.79999999999973</v>
      </c>
    </row>
    <row r="27" spans="1:12" ht="13.8" customHeight="1" x14ac:dyDescent="0.3">
      <c r="A27" s="58"/>
      <c r="B27" s="62"/>
      <c r="C27" s="22">
        <v>2815</v>
      </c>
      <c r="D27" s="38">
        <v>2.65</v>
      </c>
      <c r="E27" s="22" t="s">
        <v>72</v>
      </c>
      <c r="F27" s="22">
        <v>41.43</v>
      </c>
      <c r="G27" s="22">
        <v>56</v>
      </c>
      <c r="H27" s="25">
        <f t="shared" si="1"/>
        <v>2320.08</v>
      </c>
      <c r="I27" s="22">
        <v>710</v>
      </c>
      <c r="J27" s="25">
        <f t="shared" si="2"/>
        <v>3030.08</v>
      </c>
      <c r="K27" s="25">
        <v>3800</v>
      </c>
      <c r="L27" s="25">
        <f t="shared" si="5"/>
        <v>769.92000000000007</v>
      </c>
    </row>
    <row r="28" spans="1:12" ht="13.8" customHeight="1" x14ac:dyDescent="0.3">
      <c r="A28" s="58"/>
      <c r="B28" s="62"/>
      <c r="C28" s="22">
        <v>3773</v>
      </c>
      <c r="D28" s="38"/>
      <c r="E28" s="22" t="s">
        <v>82</v>
      </c>
      <c r="F28" s="22">
        <v>34.21</v>
      </c>
      <c r="G28" s="22">
        <v>56</v>
      </c>
      <c r="H28" s="25">
        <f t="shared" si="1"/>
        <v>1915.76</v>
      </c>
      <c r="I28" s="22">
        <v>486</v>
      </c>
      <c r="J28" s="25">
        <f t="shared" si="2"/>
        <v>2401.7600000000002</v>
      </c>
      <c r="K28" s="25">
        <v>3600</v>
      </c>
      <c r="L28" s="25">
        <f t="shared" si="5"/>
        <v>1198.2399999999998</v>
      </c>
    </row>
    <row r="29" spans="1:12" ht="13.8" customHeight="1" x14ac:dyDescent="0.3">
      <c r="A29" s="58"/>
      <c r="B29" s="62"/>
      <c r="C29" s="22">
        <v>404913</v>
      </c>
      <c r="D29" s="38">
        <v>2.25</v>
      </c>
      <c r="E29" s="22" t="s">
        <v>83</v>
      </c>
      <c r="F29" s="22">
        <v>40</v>
      </c>
      <c r="G29" s="22">
        <v>56</v>
      </c>
      <c r="H29" s="25">
        <f t="shared" si="1"/>
        <v>2240</v>
      </c>
      <c r="I29" s="22">
        <v>577</v>
      </c>
      <c r="J29" s="25">
        <f t="shared" si="2"/>
        <v>2817</v>
      </c>
      <c r="K29" s="25">
        <v>3800</v>
      </c>
      <c r="L29" s="25">
        <f t="shared" si="5"/>
        <v>983</v>
      </c>
    </row>
    <row r="30" spans="1:12" ht="13.8" customHeight="1" x14ac:dyDescent="0.3">
      <c r="A30" s="62">
        <v>45142</v>
      </c>
      <c r="B30" s="62" t="str">
        <f t="shared" si="0"/>
        <v>agosto</v>
      </c>
      <c r="C30" s="22">
        <v>728799</v>
      </c>
      <c r="D30" s="38"/>
      <c r="E30" s="22" t="s">
        <v>84</v>
      </c>
      <c r="F30" s="22">
        <v>40</v>
      </c>
      <c r="G30" s="22">
        <v>56</v>
      </c>
      <c r="H30" s="25">
        <f t="shared" si="1"/>
        <v>2240</v>
      </c>
      <c r="I30" s="22">
        <v>460</v>
      </c>
      <c r="J30" s="25">
        <f t="shared" si="2"/>
        <v>2700</v>
      </c>
      <c r="K30" s="25">
        <v>3300</v>
      </c>
      <c r="L30" s="25">
        <f t="shared" si="5"/>
        <v>600</v>
      </c>
    </row>
    <row r="31" spans="1:12" ht="13.8" customHeight="1" x14ac:dyDescent="0.3">
      <c r="A31" s="58"/>
      <c r="B31" s="62"/>
      <c r="C31" s="22">
        <v>2521570</v>
      </c>
      <c r="D31" s="38"/>
      <c r="E31" s="22" t="s">
        <v>86</v>
      </c>
      <c r="F31" s="22">
        <v>38</v>
      </c>
      <c r="G31" s="22">
        <v>56</v>
      </c>
      <c r="H31" s="25">
        <f t="shared" si="1"/>
        <v>2128</v>
      </c>
      <c r="I31" s="22">
        <v>490</v>
      </c>
      <c r="J31" s="25">
        <f t="shared" si="2"/>
        <v>2618</v>
      </c>
      <c r="K31" s="25">
        <v>3600</v>
      </c>
      <c r="L31" s="25">
        <f t="shared" si="5"/>
        <v>982</v>
      </c>
    </row>
    <row r="32" spans="1:12" ht="13.8" customHeight="1" x14ac:dyDescent="0.3">
      <c r="A32" s="58"/>
      <c r="B32" s="62"/>
      <c r="C32" s="48" t="s">
        <v>163</v>
      </c>
      <c r="D32" s="49"/>
      <c r="E32" s="48" t="s">
        <v>85</v>
      </c>
      <c r="F32" s="48">
        <v>30</v>
      </c>
      <c r="G32" s="48">
        <v>56</v>
      </c>
      <c r="H32" s="50">
        <f t="shared" si="1"/>
        <v>1680</v>
      </c>
      <c r="I32" s="48">
        <v>490</v>
      </c>
      <c r="J32" s="50">
        <f t="shared" si="2"/>
        <v>2170</v>
      </c>
      <c r="K32" s="50">
        <v>3600</v>
      </c>
      <c r="L32" s="50">
        <f t="shared" si="5"/>
        <v>1430</v>
      </c>
    </row>
    <row r="33" spans="1:12" ht="13.8" customHeight="1" x14ac:dyDescent="0.3">
      <c r="A33" s="58"/>
      <c r="B33" s="62"/>
      <c r="C33" s="22">
        <v>481180</v>
      </c>
      <c r="D33" s="38">
        <v>1.9</v>
      </c>
      <c r="E33" s="22" t="s">
        <v>88</v>
      </c>
      <c r="F33" s="22">
        <v>40.35</v>
      </c>
      <c r="G33" s="22">
        <v>56</v>
      </c>
      <c r="H33" s="25">
        <f t="shared" si="1"/>
        <v>2259.6</v>
      </c>
      <c r="I33" s="22">
        <v>485</v>
      </c>
      <c r="J33" s="25">
        <f t="shared" si="2"/>
        <v>2744.6</v>
      </c>
      <c r="K33" s="25">
        <v>3800</v>
      </c>
      <c r="L33" s="25">
        <f t="shared" si="5"/>
        <v>1055.4000000000001</v>
      </c>
    </row>
    <row r="34" spans="1:12" ht="13.8" customHeight="1" x14ac:dyDescent="0.3">
      <c r="A34" s="62">
        <v>45164</v>
      </c>
      <c r="B34" s="62" t="str">
        <f t="shared" si="0"/>
        <v>agosto</v>
      </c>
      <c r="C34" s="22">
        <v>2698</v>
      </c>
      <c r="D34" s="38">
        <v>1.9</v>
      </c>
      <c r="E34" s="22" t="s">
        <v>89</v>
      </c>
      <c r="F34" s="22">
        <v>38</v>
      </c>
      <c r="G34" s="22">
        <v>56</v>
      </c>
      <c r="H34" s="25">
        <f t="shared" si="1"/>
        <v>2128</v>
      </c>
      <c r="I34" s="22">
        <v>498</v>
      </c>
      <c r="J34" s="25">
        <f t="shared" si="2"/>
        <v>2626</v>
      </c>
      <c r="K34" s="25">
        <v>3000</v>
      </c>
      <c r="L34" s="25">
        <f t="shared" si="5"/>
        <v>374</v>
      </c>
    </row>
    <row r="35" spans="1:12" ht="13.8" customHeight="1" x14ac:dyDescent="0.3">
      <c r="A35" s="62">
        <v>45139</v>
      </c>
      <c r="B35" s="62" t="str">
        <f t="shared" si="0"/>
        <v>agosto</v>
      </c>
      <c r="C35" s="22">
        <v>7828</v>
      </c>
      <c r="D35" s="38">
        <v>1.9</v>
      </c>
      <c r="E35" s="22" t="s">
        <v>91</v>
      </c>
      <c r="F35" s="22">
        <v>30.45</v>
      </c>
      <c r="G35" s="22">
        <v>56</v>
      </c>
      <c r="H35" s="25">
        <f t="shared" si="1"/>
        <v>1705.2</v>
      </c>
      <c r="I35" s="22">
        <v>506</v>
      </c>
      <c r="J35" s="25">
        <f t="shared" si="2"/>
        <v>2211.1999999999998</v>
      </c>
      <c r="K35" s="25">
        <v>3400</v>
      </c>
      <c r="L35" s="25">
        <f>+K35-J35</f>
        <v>1188.8000000000002</v>
      </c>
    </row>
    <row r="36" spans="1:12" ht="13.8" customHeight="1" x14ac:dyDescent="0.3">
      <c r="A36" s="62">
        <v>45149</v>
      </c>
      <c r="B36" s="62" t="str">
        <f t="shared" ref="B36:B99" si="6">+TEXT(A36,"MMMM")</f>
        <v>agosto</v>
      </c>
      <c r="C36" s="22">
        <v>8838</v>
      </c>
      <c r="D36" s="38">
        <v>2</v>
      </c>
      <c r="E36" s="22" t="s">
        <v>90</v>
      </c>
      <c r="F36" s="22">
        <v>25.85</v>
      </c>
      <c r="G36" s="22">
        <v>56</v>
      </c>
      <c r="H36" s="25">
        <f t="shared" si="1"/>
        <v>1447.6000000000001</v>
      </c>
      <c r="I36" s="22">
        <v>522</v>
      </c>
      <c r="J36" s="25">
        <f t="shared" si="2"/>
        <v>1969.6000000000001</v>
      </c>
      <c r="K36" s="25">
        <v>3350</v>
      </c>
      <c r="L36" s="25">
        <f t="shared" si="5"/>
        <v>1380.3999999999999</v>
      </c>
    </row>
    <row r="37" spans="1:12" ht="13.8" customHeight="1" x14ac:dyDescent="0.3">
      <c r="A37" s="62"/>
      <c r="B37" s="62"/>
      <c r="C37" s="22">
        <v>8239</v>
      </c>
      <c r="D37" s="38">
        <v>2.15</v>
      </c>
      <c r="E37" s="22" t="s">
        <v>92</v>
      </c>
      <c r="F37" s="22">
        <v>33</v>
      </c>
      <c r="G37" s="22">
        <v>56</v>
      </c>
      <c r="H37" s="25">
        <f t="shared" si="1"/>
        <v>1848</v>
      </c>
      <c r="I37" s="22">
        <v>554</v>
      </c>
      <c r="J37" s="25">
        <f t="shared" si="2"/>
        <v>2402</v>
      </c>
      <c r="K37" s="25">
        <v>3800</v>
      </c>
      <c r="L37" s="25">
        <f t="shared" si="5"/>
        <v>1398</v>
      </c>
    </row>
    <row r="38" spans="1:12" ht="13.8" customHeight="1" x14ac:dyDescent="0.3">
      <c r="A38" s="58"/>
      <c r="B38" s="62"/>
      <c r="C38" s="20">
        <v>8243</v>
      </c>
      <c r="D38" s="35">
        <v>3.7</v>
      </c>
      <c r="E38" s="20" t="s">
        <v>93</v>
      </c>
      <c r="F38" s="20">
        <v>35</v>
      </c>
      <c r="G38" s="20">
        <v>56</v>
      </c>
      <c r="H38" s="27">
        <f t="shared" si="1"/>
        <v>1960</v>
      </c>
      <c r="I38" s="20">
        <v>952</v>
      </c>
      <c r="J38" s="27">
        <f t="shared" si="2"/>
        <v>2912</v>
      </c>
      <c r="K38" s="27">
        <v>3800</v>
      </c>
      <c r="L38" s="27">
        <f t="shared" si="5"/>
        <v>888</v>
      </c>
    </row>
    <row r="39" spans="1:12" ht="13.8" customHeight="1" x14ac:dyDescent="0.3">
      <c r="A39" s="58"/>
      <c r="B39" s="62"/>
      <c r="C39" s="22">
        <v>5769</v>
      </c>
      <c r="D39" s="38">
        <v>2.65</v>
      </c>
      <c r="E39" s="22" t="s">
        <v>94</v>
      </c>
      <c r="F39" s="22">
        <v>43.3</v>
      </c>
      <c r="G39" s="22">
        <v>56</v>
      </c>
      <c r="H39" s="25">
        <f t="shared" si="1"/>
        <v>2424.7999999999997</v>
      </c>
      <c r="I39" s="22">
        <v>687</v>
      </c>
      <c r="J39" s="25">
        <f t="shared" si="2"/>
        <v>3111.7999999999997</v>
      </c>
      <c r="K39" s="25">
        <v>4000</v>
      </c>
      <c r="L39" s="25">
        <f t="shared" si="5"/>
        <v>888.20000000000027</v>
      </c>
    </row>
    <row r="40" spans="1:12" ht="13.8" customHeight="1" x14ac:dyDescent="0.3">
      <c r="A40" s="62">
        <v>45144</v>
      </c>
      <c r="B40" s="62" t="str">
        <f t="shared" si="6"/>
        <v>agosto</v>
      </c>
      <c r="C40" s="22">
        <v>8448</v>
      </c>
      <c r="D40" s="38">
        <v>2.4</v>
      </c>
      <c r="E40" s="22" t="s">
        <v>101</v>
      </c>
      <c r="F40" s="22">
        <v>41.8</v>
      </c>
      <c r="G40" s="22">
        <v>56</v>
      </c>
      <c r="H40" s="25">
        <f t="shared" si="1"/>
        <v>2340.7999999999997</v>
      </c>
      <c r="I40" s="22">
        <v>606</v>
      </c>
      <c r="J40" s="25">
        <f t="shared" si="2"/>
        <v>2946.7999999999997</v>
      </c>
      <c r="K40" s="25">
        <v>3700</v>
      </c>
      <c r="L40" s="25">
        <f t="shared" si="5"/>
        <v>753.20000000000027</v>
      </c>
    </row>
    <row r="41" spans="1:12" ht="13.8" customHeight="1" x14ac:dyDescent="0.3">
      <c r="A41" s="62">
        <v>45144</v>
      </c>
      <c r="B41" s="62" t="str">
        <f t="shared" si="6"/>
        <v>agosto</v>
      </c>
      <c r="C41" s="22">
        <v>9871</v>
      </c>
      <c r="D41" s="38">
        <v>2.9</v>
      </c>
      <c r="E41" s="22" t="s">
        <v>95</v>
      </c>
      <c r="F41" s="22">
        <v>33.93</v>
      </c>
      <c r="G41" s="22">
        <v>56</v>
      </c>
      <c r="H41" s="25">
        <f t="shared" si="1"/>
        <v>1900.08</v>
      </c>
      <c r="I41" s="22">
        <v>736</v>
      </c>
      <c r="J41" s="25">
        <f t="shared" si="2"/>
        <v>2636.08</v>
      </c>
      <c r="K41" s="25">
        <v>3500</v>
      </c>
      <c r="L41" s="25">
        <f t="shared" si="5"/>
        <v>863.92000000000007</v>
      </c>
    </row>
    <row r="42" spans="1:12" ht="13.8" customHeight="1" x14ac:dyDescent="0.3">
      <c r="A42" s="62">
        <v>45149</v>
      </c>
      <c r="B42" s="62" t="str">
        <f t="shared" si="6"/>
        <v>agosto</v>
      </c>
      <c r="C42" s="22">
        <v>9619</v>
      </c>
      <c r="D42" s="38">
        <v>2.6</v>
      </c>
      <c r="E42" s="22" t="s">
        <v>96</v>
      </c>
      <c r="F42" s="38">
        <v>36.4</v>
      </c>
      <c r="G42" s="22">
        <v>56</v>
      </c>
      <c r="H42" s="25">
        <f t="shared" si="1"/>
        <v>2038.3999999999999</v>
      </c>
      <c r="I42" s="22">
        <v>667</v>
      </c>
      <c r="J42" s="25">
        <f t="shared" si="2"/>
        <v>2705.3999999999996</v>
      </c>
      <c r="K42" s="25">
        <v>3500</v>
      </c>
      <c r="L42" s="25">
        <f t="shared" si="5"/>
        <v>794.60000000000036</v>
      </c>
    </row>
    <row r="43" spans="1:12" ht="13.8" customHeight="1" x14ac:dyDescent="0.3">
      <c r="A43" s="62">
        <v>45144</v>
      </c>
      <c r="B43" s="62" t="str">
        <f t="shared" si="6"/>
        <v>agosto</v>
      </c>
      <c r="C43" s="22">
        <v>8936</v>
      </c>
      <c r="D43" s="38">
        <v>1.9</v>
      </c>
      <c r="E43" s="22" t="s">
        <v>96</v>
      </c>
      <c r="F43" s="22">
        <v>37.99</v>
      </c>
      <c r="G43" s="22">
        <v>56</v>
      </c>
      <c r="H43" s="23">
        <f t="shared" si="1"/>
        <v>2127.44</v>
      </c>
      <c r="I43" s="22">
        <v>498</v>
      </c>
      <c r="J43" s="25">
        <f t="shared" si="2"/>
        <v>2625.44</v>
      </c>
      <c r="K43" s="25">
        <v>3200</v>
      </c>
      <c r="L43" s="25">
        <f t="shared" si="5"/>
        <v>574.55999999999995</v>
      </c>
    </row>
    <row r="44" spans="1:12" ht="13.8" customHeight="1" x14ac:dyDescent="0.3">
      <c r="A44" s="62">
        <v>45143</v>
      </c>
      <c r="B44" s="62" t="str">
        <f t="shared" si="6"/>
        <v>agosto</v>
      </c>
      <c r="C44" s="22">
        <v>6538</v>
      </c>
      <c r="D44" s="38">
        <v>1.9</v>
      </c>
      <c r="E44" s="22" t="s">
        <v>97</v>
      </c>
      <c r="F44" s="22">
        <v>40</v>
      </c>
      <c r="G44" s="22">
        <v>56</v>
      </c>
      <c r="H44" s="23">
        <f t="shared" si="1"/>
        <v>2240</v>
      </c>
      <c r="I44" s="22">
        <v>488</v>
      </c>
      <c r="J44" s="25">
        <f t="shared" si="2"/>
        <v>2728</v>
      </c>
      <c r="K44" s="25">
        <v>3700</v>
      </c>
      <c r="L44" s="25">
        <f t="shared" si="5"/>
        <v>972</v>
      </c>
    </row>
    <row r="45" spans="1:12" ht="13.8" customHeight="1" x14ac:dyDescent="0.3">
      <c r="A45" s="62">
        <v>45147</v>
      </c>
      <c r="B45" s="62" t="str">
        <f t="shared" si="6"/>
        <v>agosto</v>
      </c>
      <c r="C45" s="22">
        <v>7562</v>
      </c>
      <c r="D45" s="38">
        <v>1.9</v>
      </c>
      <c r="E45" s="22" t="s">
        <v>98</v>
      </c>
      <c r="F45" s="22">
        <v>41</v>
      </c>
      <c r="G45" s="22">
        <v>56</v>
      </c>
      <c r="H45" s="22">
        <f t="shared" si="1"/>
        <v>2296</v>
      </c>
      <c r="I45" s="22">
        <v>512</v>
      </c>
      <c r="J45" s="25">
        <f t="shared" si="2"/>
        <v>2808</v>
      </c>
      <c r="K45" s="25">
        <v>4100</v>
      </c>
      <c r="L45" s="25">
        <f t="shared" si="5"/>
        <v>1292</v>
      </c>
    </row>
    <row r="46" spans="1:12" ht="13.8" customHeight="1" x14ac:dyDescent="0.3">
      <c r="A46" s="62">
        <v>45184</v>
      </c>
      <c r="B46" s="62" t="str">
        <f t="shared" si="6"/>
        <v>septiembre</v>
      </c>
      <c r="C46" s="22">
        <v>9378</v>
      </c>
      <c r="D46" s="38">
        <v>2.5</v>
      </c>
      <c r="E46" s="22" t="s">
        <v>99</v>
      </c>
      <c r="F46" s="22">
        <v>40</v>
      </c>
      <c r="G46" s="22">
        <v>56</v>
      </c>
      <c r="H46" s="23">
        <f t="shared" si="1"/>
        <v>2240</v>
      </c>
      <c r="I46" s="22">
        <v>641</v>
      </c>
      <c r="J46" s="25">
        <f t="shared" si="2"/>
        <v>2881</v>
      </c>
      <c r="K46" s="25">
        <v>3800</v>
      </c>
      <c r="L46" s="25">
        <f t="shared" si="5"/>
        <v>919</v>
      </c>
    </row>
    <row r="47" spans="1:12" ht="13.8" customHeight="1" x14ac:dyDescent="0.3">
      <c r="A47" s="62">
        <v>45141</v>
      </c>
      <c r="B47" s="62" t="str">
        <f t="shared" si="6"/>
        <v>agosto</v>
      </c>
      <c r="C47" s="22">
        <v>6104</v>
      </c>
      <c r="D47" s="38">
        <v>2.6</v>
      </c>
      <c r="E47" s="22" t="s">
        <v>100</v>
      </c>
      <c r="F47" s="22">
        <v>40</v>
      </c>
      <c r="G47" s="22">
        <v>56</v>
      </c>
      <c r="H47" s="23">
        <f t="shared" si="1"/>
        <v>2240</v>
      </c>
      <c r="I47" s="22">
        <v>667</v>
      </c>
      <c r="J47" s="25">
        <f t="shared" si="2"/>
        <v>2907</v>
      </c>
      <c r="K47" s="25">
        <v>3800</v>
      </c>
      <c r="L47" s="25">
        <f t="shared" si="5"/>
        <v>893</v>
      </c>
    </row>
    <row r="48" spans="1:12" ht="13.8" customHeight="1" x14ac:dyDescent="0.3">
      <c r="A48" s="62">
        <v>45142</v>
      </c>
      <c r="B48" s="62" t="str">
        <f t="shared" si="6"/>
        <v>agosto</v>
      </c>
      <c r="C48" s="22">
        <v>1346</v>
      </c>
      <c r="D48" s="38">
        <v>2.25</v>
      </c>
      <c r="E48" s="22" t="s">
        <v>102</v>
      </c>
      <c r="F48" s="22">
        <v>35.799999999999997</v>
      </c>
      <c r="G48" s="22">
        <v>56</v>
      </c>
      <c r="H48" s="23">
        <f t="shared" si="1"/>
        <v>2004.7999999999997</v>
      </c>
      <c r="I48" s="22">
        <v>577</v>
      </c>
      <c r="J48" s="25">
        <f t="shared" si="2"/>
        <v>2581.7999999999997</v>
      </c>
      <c r="K48" s="25">
        <v>3600</v>
      </c>
      <c r="L48" s="25">
        <f t="shared" si="5"/>
        <v>1018.2000000000003</v>
      </c>
    </row>
    <row r="49" spans="1:12" ht="13.8" customHeight="1" x14ac:dyDescent="0.3">
      <c r="A49" s="62">
        <v>45164</v>
      </c>
      <c r="B49" s="62" t="str">
        <f t="shared" si="6"/>
        <v>agosto</v>
      </c>
      <c r="C49" s="22">
        <v>5040</v>
      </c>
      <c r="D49" s="38"/>
      <c r="E49" s="22" t="s">
        <v>147</v>
      </c>
      <c r="F49" s="22">
        <v>37.44</v>
      </c>
      <c r="G49" s="22">
        <v>56</v>
      </c>
      <c r="H49" s="23">
        <f t="shared" si="1"/>
        <v>2096.64</v>
      </c>
      <c r="I49" s="22">
        <v>431</v>
      </c>
      <c r="J49" s="25">
        <f t="shared" si="2"/>
        <v>2527.64</v>
      </c>
      <c r="K49" s="25">
        <v>3600</v>
      </c>
      <c r="L49" s="25">
        <f t="shared" si="5"/>
        <v>1072.3600000000001</v>
      </c>
    </row>
    <row r="50" spans="1:12" s="46" customFormat="1" ht="13.8" customHeight="1" x14ac:dyDescent="0.3">
      <c r="A50" s="58"/>
      <c r="B50" s="62"/>
      <c r="C50" s="29"/>
      <c r="D50" s="40"/>
      <c r="E50" s="29"/>
      <c r="F50" s="29"/>
      <c r="G50" s="29"/>
      <c r="H50" s="29"/>
      <c r="I50" s="29"/>
      <c r="J50" s="29"/>
      <c r="K50" s="29"/>
      <c r="L50" s="29"/>
    </row>
    <row r="51" spans="1:12" ht="13.8" customHeight="1" x14ac:dyDescent="0.3">
      <c r="A51" s="58"/>
      <c r="B51" s="62"/>
      <c r="C51" s="1"/>
      <c r="D51" s="36"/>
      <c r="E51" s="1"/>
      <c r="F51" s="1"/>
      <c r="G51" s="1"/>
      <c r="H51" s="28"/>
      <c r="I51" s="1"/>
      <c r="J51" s="13"/>
      <c r="K51" s="13"/>
      <c r="L51" s="13"/>
    </row>
    <row r="52" spans="1:12" ht="13.8" customHeight="1" x14ac:dyDescent="0.3">
      <c r="A52" s="62">
        <v>45157</v>
      </c>
      <c r="B52" s="62" t="str">
        <f t="shared" si="6"/>
        <v>agosto</v>
      </c>
      <c r="C52" s="22">
        <v>5637</v>
      </c>
      <c r="D52" s="38">
        <v>2.95</v>
      </c>
      <c r="E52" s="22" t="s">
        <v>107</v>
      </c>
      <c r="F52" s="22">
        <v>44.99</v>
      </c>
      <c r="G52" s="22">
        <v>56</v>
      </c>
      <c r="H52" s="23">
        <f t="shared" si="1"/>
        <v>2519.44</v>
      </c>
      <c r="I52" s="22">
        <v>597</v>
      </c>
      <c r="J52" s="25">
        <f t="shared" si="2"/>
        <v>3116.44</v>
      </c>
      <c r="K52" s="25">
        <v>4000</v>
      </c>
      <c r="L52" s="25">
        <f t="shared" si="5"/>
        <v>883.56</v>
      </c>
    </row>
    <row r="53" spans="1:12" ht="13.8" customHeight="1" x14ac:dyDescent="0.3">
      <c r="A53" s="62">
        <v>45154</v>
      </c>
      <c r="B53" s="62" t="str">
        <f t="shared" si="6"/>
        <v>agosto</v>
      </c>
      <c r="C53" s="22">
        <v>5397</v>
      </c>
      <c r="D53" s="38">
        <v>2.2000000000000002</v>
      </c>
      <c r="E53" s="22" t="s">
        <v>108</v>
      </c>
      <c r="F53" s="22">
        <v>33</v>
      </c>
      <c r="G53" s="22">
        <v>56</v>
      </c>
      <c r="H53" s="23">
        <f t="shared" si="1"/>
        <v>1848</v>
      </c>
      <c r="I53" s="22">
        <v>565</v>
      </c>
      <c r="J53" s="25">
        <f t="shared" si="2"/>
        <v>2413</v>
      </c>
      <c r="K53" s="25">
        <v>3700</v>
      </c>
      <c r="L53" s="25">
        <f t="shared" si="5"/>
        <v>1287</v>
      </c>
    </row>
    <row r="54" spans="1:12" ht="13.8" customHeight="1" x14ac:dyDescent="0.3">
      <c r="A54" s="62">
        <v>45154</v>
      </c>
      <c r="B54" s="62" t="str">
        <f t="shared" si="6"/>
        <v>agosto</v>
      </c>
      <c r="C54" s="22">
        <v>1280</v>
      </c>
      <c r="D54" s="38">
        <v>2.5</v>
      </c>
      <c r="E54" s="22" t="s">
        <v>109</v>
      </c>
      <c r="F54" s="22">
        <v>40.049999999999997</v>
      </c>
      <c r="G54" s="22">
        <v>56</v>
      </c>
      <c r="H54" s="23">
        <f t="shared" si="1"/>
        <v>2242.7999999999997</v>
      </c>
      <c r="I54" s="22">
        <v>645</v>
      </c>
      <c r="J54" s="25">
        <f t="shared" si="2"/>
        <v>2887.7999999999997</v>
      </c>
      <c r="K54" s="25">
        <v>3800</v>
      </c>
      <c r="L54" s="25">
        <f t="shared" si="5"/>
        <v>912.20000000000027</v>
      </c>
    </row>
    <row r="55" spans="1:12" ht="13.8" customHeight="1" x14ac:dyDescent="0.3">
      <c r="A55" s="62">
        <v>45154</v>
      </c>
      <c r="B55" s="62" t="str">
        <f t="shared" si="6"/>
        <v>agosto</v>
      </c>
      <c r="C55" s="22">
        <v>6712</v>
      </c>
      <c r="D55" s="38">
        <v>2.06</v>
      </c>
      <c r="E55" s="22" t="s">
        <v>110</v>
      </c>
      <c r="F55" s="22">
        <v>45</v>
      </c>
      <c r="G55" s="22">
        <v>56</v>
      </c>
      <c r="H55" s="23">
        <f t="shared" si="1"/>
        <v>2520</v>
      </c>
      <c r="I55" s="22">
        <v>545</v>
      </c>
      <c r="J55" s="25">
        <f t="shared" si="2"/>
        <v>3065</v>
      </c>
      <c r="K55" s="25">
        <v>4100</v>
      </c>
      <c r="L55" s="25">
        <f t="shared" si="5"/>
        <v>1035</v>
      </c>
    </row>
    <row r="56" spans="1:12" ht="13.8" customHeight="1" x14ac:dyDescent="0.3">
      <c r="A56" s="62">
        <v>45155</v>
      </c>
      <c r="B56" s="62" t="str">
        <f t="shared" si="6"/>
        <v>agosto</v>
      </c>
      <c r="C56" s="22">
        <v>6712</v>
      </c>
      <c r="D56" s="38">
        <v>2.06</v>
      </c>
      <c r="E56" s="22" t="s">
        <v>110</v>
      </c>
      <c r="F56" s="22">
        <v>45</v>
      </c>
      <c r="G56" s="22">
        <v>56</v>
      </c>
      <c r="H56" s="23">
        <f t="shared" si="1"/>
        <v>2520</v>
      </c>
      <c r="I56" s="22">
        <v>545</v>
      </c>
      <c r="J56" s="25">
        <f t="shared" si="2"/>
        <v>3065</v>
      </c>
      <c r="K56" s="25">
        <v>4100</v>
      </c>
      <c r="L56" s="25">
        <f t="shared" si="5"/>
        <v>1035</v>
      </c>
    </row>
    <row r="57" spans="1:12" ht="13.8" customHeight="1" x14ac:dyDescent="0.3">
      <c r="A57" s="62">
        <v>45156</v>
      </c>
      <c r="B57" s="62" t="str">
        <f t="shared" si="6"/>
        <v>agosto</v>
      </c>
      <c r="C57" s="22">
        <v>6712</v>
      </c>
      <c r="D57" s="38">
        <v>2.06</v>
      </c>
      <c r="E57" s="22" t="s">
        <v>110</v>
      </c>
      <c r="F57" s="22">
        <v>45</v>
      </c>
      <c r="G57" s="22">
        <v>56</v>
      </c>
      <c r="H57" s="23">
        <f t="shared" si="1"/>
        <v>2520</v>
      </c>
      <c r="I57" s="22">
        <v>545</v>
      </c>
      <c r="J57" s="25">
        <f t="shared" si="2"/>
        <v>3065</v>
      </c>
      <c r="K57" s="25">
        <v>4100</v>
      </c>
      <c r="L57" s="25">
        <f t="shared" si="5"/>
        <v>1035</v>
      </c>
    </row>
    <row r="58" spans="1:12" ht="13.8" customHeight="1" x14ac:dyDescent="0.3">
      <c r="A58" s="62">
        <v>45158</v>
      </c>
      <c r="B58" s="62" t="str">
        <f t="shared" si="6"/>
        <v>agosto</v>
      </c>
      <c r="C58" s="22">
        <v>4690</v>
      </c>
      <c r="D58" s="38">
        <v>2.95</v>
      </c>
      <c r="E58" s="22" t="s">
        <v>111</v>
      </c>
      <c r="F58" s="22">
        <v>35.65</v>
      </c>
      <c r="G58" s="22">
        <v>56</v>
      </c>
      <c r="H58" s="23">
        <f t="shared" si="1"/>
        <v>1996.3999999999999</v>
      </c>
      <c r="I58" s="22">
        <v>760</v>
      </c>
      <c r="J58" s="25">
        <f t="shared" si="2"/>
        <v>2756.3999999999996</v>
      </c>
      <c r="K58" s="25">
        <v>3800</v>
      </c>
      <c r="L58" s="25">
        <f t="shared" si="5"/>
        <v>1043.6000000000004</v>
      </c>
    </row>
    <row r="59" spans="1:12" ht="13.8" customHeight="1" x14ac:dyDescent="0.3">
      <c r="A59" s="62">
        <v>45157</v>
      </c>
      <c r="B59" s="62" t="str">
        <f t="shared" si="6"/>
        <v>agosto</v>
      </c>
      <c r="C59" s="22">
        <v>9581</v>
      </c>
      <c r="D59" s="38">
        <v>2.4</v>
      </c>
      <c r="E59" s="22" t="s">
        <v>112</v>
      </c>
      <c r="F59" s="22">
        <v>42.99</v>
      </c>
      <c r="G59" s="22">
        <v>56</v>
      </c>
      <c r="H59" s="23">
        <f t="shared" si="1"/>
        <v>2407.44</v>
      </c>
      <c r="I59" s="22">
        <v>624</v>
      </c>
      <c r="J59" s="25">
        <f t="shared" si="2"/>
        <v>3031.44</v>
      </c>
      <c r="K59" s="25">
        <v>3700</v>
      </c>
      <c r="L59" s="25">
        <f t="shared" si="5"/>
        <v>668.56</v>
      </c>
    </row>
    <row r="60" spans="1:12" ht="13.8" customHeight="1" x14ac:dyDescent="0.3">
      <c r="A60" s="62">
        <v>45157</v>
      </c>
      <c r="B60" s="62" t="str">
        <f t="shared" si="6"/>
        <v>agosto</v>
      </c>
      <c r="C60" s="22">
        <v>1123</v>
      </c>
      <c r="D60" s="38">
        <v>2</v>
      </c>
      <c r="E60" s="22" t="s">
        <v>115</v>
      </c>
      <c r="F60" s="22">
        <v>37.049999999999997</v>
      </c>
      <c r="G60" s="22">
        <v>56</v>
      </c>
      <c r="H60" s="23">
        <f t="shared" si="1"/>
        <v>2074.7999999999997</v>
      </c>
      <c r="I60" s="22">
        <v>521</v>
      </c>
      <c r="J60" s="25">
        <f t="shared" si="2"/>
        <v>2595.7999999999997</v>
      </c>
      <c r="K60" s="25">
        <v>3600</v>
      </c>
      <c r="L60" s="25">
        <f t="shared" si="5"/>
        <v>1004.2000000000003</v>
      </c>
    </row>
    <row r="61" spans="1:12" ht="13.8" customHeight="1" x14ac:dyDescent="0.3">
      <c r="A61" s="62">
        <v>44435</v>
      </c>
      <c r="B61" s="62" t="str">
        <f t="shared" si="6"/>
        <v>agosto</v>
      </c>
      <c r="C61" s="22">
        <v>3409</v>
      </c>
      <c r="D61" s="38">
        <v>1.9</v>
      </c>
      <c r="E61" s="22" t="s">
        <v>113</v>
      </c>
      <c r="F61" s="38">
        <v>39.5</v>
      </c>
      <c r="G61" s="22">
        <v>56</v>
      </c>
      <c r="H61" s="23">
        <f t="shared" si="1"/>
        <v>2212</v>
      </c>
      <c r="I61" s="22">
        <v>481</v>
      </c>
      <c r="J61" s="25">
        <f t="shared" si="2"/>
        <v>2693</v>
      </c>
      <c r="K61" s="25">
        <v>3400</v>
      </c>
      <c r="L61" s="25">
        <f t="shared" si="5"/>
        <v>707</v>
      </c>
    </row>
    <row r="62" spans="1:12" ht="13.8" customHeight="1" x14ac:dyDescent="0.3">
      <c r="A62" s="62">
        <v>45153</v>
      </c>
      <c r="B62" s="62" t="str">
        <f t="shared" si="6"/>
        <v>agosto</v>
      </c>
      <c r="C62" s="47">
        <v>54</v>
      </c>
      <c r="D62" s="38">
        <v>2.1</v>
      </c>
      <c r="E62" s="22" t="s">
        <v>114</v>
      </c>
      <c r="F62" s="22">
        <v>40</v>
      </c>
      <c r="G62" s="22">
        <v>56</v>
      </c>
      <c r="H62" s="23">
        <f t="shared" si="1"/>
        <v>2240</v>
      </c>
      <c r="I62" s="22">
        <v>548</v>
      </c>
      <c r="J62" s="25">
        <f t="shared" si="2"/>
        <v>2788</v>
      </c>
      <c r="K62" s="25">
        <v>3800</v>
      </c>
      <c r="L62" s="25">
        <f t="shared" si="5"/>
        <v>1012</v>
      </c>
    </row>
    <row r="63" spans="1:12" ht="13.8" customHeight="1" x14ac:dyDescent="0.3">
      <c r="A63" s="62">
        <v>45191</v>
      </c>
      <c r="B63" s="62" t="str">
        <f t="shared" si="6"/>
        <v>septiembre</v>
      </c>
      <c r="C63" s="22">
        <v>7821</v>
      </c>
      <c r="D63" s="38">
        <v>2.25</v>
      </c>
      <c r="E63" s="22" t="s">
        <v>116</v>
      </c>
      <c r="F63" s="22">
        <v>40.4</v>
      </c>
      <c r="G63" s="22">
        <v>56</v>
      </c>
      <c r="H63" s="23">
        <f t="shared" si="1"/>
        <v>2262.4</v>
      </c>
      <c r="I63" s="22">
        <v>585</v>
      </c>
      <c r="J63" s="25">
        <f t="shared" si="2"/>
        <v>2847.4</v>
      </c>
      <c r="K63" s="25">
        <v>3500</v>
      </c>
      <c r="L63" s="25">
        <f t="shared" si="5"/>
        <v>652.59999999999991</v>
      </c>
    </row>
    <row r="64" spans="1:12" ht="13.8" customHeight="1" x14ac:dyDescent="0.3">
      <c r="A64" s="62">
        <v>45158</v>
      </c>
      <c r="B64" s="62" t="str">
        <f t="shared" si="6"/>
        <v>agosto</v>
      </c>
      <c r="C64" s="22">
        <v>7739</v>
      </c>
      <c r="D64" s="38">
        <v>1.7</v>
      </c>
      <c r="E64" s="22" t="s">
        <v>127</v>
      </c>
      <c r="F64" s="22">
        <v>30.4</v>
      </c>
      <c r="G64" s="22">
        <v>56</v>
      </c>
      <c r="H64" s="23">
        <f t="shared" si="1"/>
        <v>1702.3999999999999</v>
      </c>
      <c r="I64" s="22">
        <v>442</v>
      </c>
      <c r="J64" s="25">
        <f t="shared" si="2"/>
        <v>2144.3999999999996</v>
      </c>
      <c r="K64" s="25">
        <v>3700</v>
      </c>
      <c r="L64" s="25">
        <f t="shared" si="5"/>
        <v>1555.6000000000004</v>
      </c>
    </row>
    <row r="65" spans="1:12" ht="13.8" customHeight="1" x14ac:dyDescent="0.3">
      <c r="A65" s="62">
        <v>45163</v>
      </c>
      <c r="B65" s="62" t="str">
        <f t="shared" si="6"/>
        <v>agosto</v>
      </c>
      <c r="C65" s="22">
        <v>6364</v>
      </c>
      <c r="D65" s="38">
        <v>1.8</v>
      </c>
      <c r="E65" s="22" t="s">
        <v>117</v>
      </c>
      <c r="F65" s="22">
        <v>40.85</v>
      </c>
      <c r="G65" s="22">
        <v>56</v>
      </c>
      <c r="H65" s="23">
        <f t="shared" si="1"/>
        <v>2287.6</v>
      </c>
      <c r="I65" s="22">
        <v>461</v>
      </c>
      <c r="J65" s="25">
        <f t="shared" ref="J65:J202" si="7">+H65+I65</f>
        <v>2748.6</v>
      </c>
      <c r="K65" s="25">
        <v>3800</v>
      </c>
      <c r="L65" s="25">
        <f t="shared" si="5"/>
        <v>1051.4000000000001</v>
      </c>
    </row>
    <row r="66" spans="1:12" ht="13.8" customHeight="1" x14ac:dyDescent="0.3">
      <c r="A66" s="62">
        <v>45163</v>
      </c>
      <c r="B66" s="62" t="str">
        <f t="shared" si="6"/>
        <v>agosto</v>
      </c>
      <c r="C66" s="22">
        <v>3822</v>
      </c>
      <c r="D66" s="38">
        <v>2.35</v>
      </c>
      <c r="E66" s="22" t="s">
        <v>118</v>
      </c>
      <c r="F66" s="22">
        <v>31.5</v>
      </c>
      <c r="G66" s="22">
        <v>56</v>
      </c>
      <c r="H66" s="23">
        <f t="shared" si="1"/>
        <v>1764</v>
      </c>
      <c r="I66" s="22">
        <v>618</v>
      </c>
      <c r="J66" s="25">
        <f t="shared" si="7"/>
        <v>2382</v>
      </c>
      <c r="K66" s="25">
        <v>3600</v>
      </c>
      <c r="L66" s="25">
        <f t="shared" si="5"/>
        <v>1218</v>
      </c>
    </row>
    <row r="67" spans="1:12" ht="13.8" customHeight="1" x14ac:dyDescent="0.3">
      <c r="A67" s="62">
        <v>45158</v>
      </c>
      <c r="B67" s="62" t="str">
        <f t="shared" si="6"/>
        <v>agosto</v>
      </c>
      <c r="C67" s="22">
        <v>9022</v>
      </c>
      <c r="D67" s="38">
        <v>2.5499999999999998</v>
      </c>
      <c r="E67" s="22" t="s">
        <v>119</v>
      </c>
      <c r="F67" s="22">
        <v>40</v>
      </c>
      <c r="G67" s="22">
        <v>56</v>
      </c>
      <c r="H67" s="23">
        <f t="shared" si="1"/>
        <v>2240</v>
      </c>
      <c r="I67" s="22">
        <v>653</v>
      </c>
      <c r="J67" s="25">
        <f t="shared" si="7"/>
        <v>2893</v>
      </c>
      <c r="K67" s="25">
        <v>3800</v>
      </c>
      <c r="L67" s="25">
        <f t="shared" si="5"/>
        <v>907</v>
      </c>
    </row>
    <row r="68" spans="1:12" ht="13.8" customHeight="1" x14ac:dyDescent="0.3">
      <c r="A68" s="62">
        <v>45157</v>
      </c>
      <c r="B68" s="62" t="str">
        <f t="shared" si="6"/>
        <v>agosto</v>
      </c>
      <c r="C68" s="22">
        <v>8368</v>
      </c>
      <c r="D68" s="38">
        <v>1.8</v>
      </c>
      <c r="E68" s="22" t="s">
        <v>120</v>
      </c>
      <c r="F68" s="22">
        <v>28.68</v>
      </c>
      <c r="G68" s="22">
        <v>56</v>
      </c>
      <c r="H68" s="23">
        <f t="shared" si="1"/>
        <v>1606.08</v>
      </c>
      <c r="I68" s="22">
        <v>464</v>
      </c>
      <c r="J68" s="25">
        <f t="shared" si="7"/>
        <v>2070.08</v>
      </c>
      <c r="K68" s="25">
        <v>3200</v>
      </c>
      <c r="L68" s="25">
        <f t="shared" si="5"/>
        <v>1129.92</v>
      </c>
    </row>
    <row r="69" spans="1:12" ht="13.8" customHeight="1" x14ac:dyDescent="0.3">
      <c r="A69" s="62">
        <v>45163</v>
      </c>
      <c r="B69" s="62" t="str">
        <f t="shared" si="6"/>
        <v>agosto</v>
      </c>
      <c r="C69" s="22">
        <v>4868</v>
      </c>
      <c r="D69" s="38">
        <v>3.3</v>
      </c>
      <c r="E69" s="22" t="s">
        <v>121</v>
      </c>
      <c r="F69" s="22">
        <v>40</v>
      </c>
      <c r="G69" s="22">
        <v>56</v>
      </c>
      <c r="H69" s="25">
        <f t="shared" si="1"/>
        <v>2240</v>
      </c>
      <c r="I69" s="22">
        <v>838</v>
      </c>
      <c r="J69" s="25">
        <f t="shared" si="7"/>
        <v>3078</v>
      </c>
      <c r="K69" s="25">
        <v>4000</v>
      </c>
      <c r="L69" s="25">
        <f t="shared" si="5"/>
        <v>922</v>
      </c>
    </row>
    <row r="70" spans="1:12" ht="13.8" customHeight="1" x14ac:dyDescent="0.3">
      <c r="A70" s="62">
        <v>45169</v>
      </c>
      <c r="B70" s="62" t="str">
        <f t="shared" si="6"/>
        <v>agosto</v>
      </c>
      <c r="C70" s="22">
        <v>2848</v>
      </c>
      <c r="D70" s="38">
        <v>1.8</v>
      </c>
      <c r="E70" s="22" t="s">
        <v>122</v>
      </c>
      <c r="F70" s="22">
        <v>37</v>
      </c>
      <c r="G70" s="22">
        <v>56</v>
      </c>
      <c r="H70" s="25">
        <f t="shared" si="1"/>
        <v>2072</v>
      </c>
      <c r="I70" s="22">
        <v>473</v>
      </c>
      <c r="J70" s="25">
        <f t="shared" si="7"/>
        <v>2545</v>
      </c>
      <c r="K70" s="25">
        <v>3500</v>
      </c>
      <c r="L70" s="25">
        <f t="shared" si="5"/>
        <v>955</v>
      </c>
    </row>
    <row r="71" spans="1:12" ht="13.8" customHeight="1" x14ac:dyDescent="0.3">
      <c r="A71" s="62">
        <v>45157</v>
      </c>
      <c r="B71" s="62" t="str">
        <f t="shared" si="6"/>
        <v>agosto</v>
      </c>
      <c r="C71" s="22">
        <v>1168</v>
      </c>
      <c r="D71" s="38">
        <v>2.15</v>
      </c>
      <c r="E71" s="22" t="s">
        <v>123</v>
      </c>
      <c r="F71" s="22">
        <v>36.299999999999997</v>
      </c>
      <c r="G71" s="22">
        <v>56</v>
      </c>
      <c r="H71" s="25">
        <f t="shared" si="1"/>
        <v>2032.7999999999997</v>
      </c>
      <c r="I71" s="22">
        <v>550</v>
      </c>
      <c r="J71" s="25">
        <f t="shared" si="7"/>
        <v>2582.7999999999997</v>
      </c>
      <c r="K71" s="25">
        <v>3700</v>
      </c>
      <c r="L71" s="25">
        <f t="shared" si="5"/>
        <v>1117.2000000000003</v>
      </c>
    </row>
    <row r="72" spans="1:12" ht="13.8" customHeight="1" x14ac:dyDescent="0.3">
      <c r="A72" s="62">
        <v>45164</v>
      </c>
      <c r="B72" s="62" t="str">
        <f t="shared" si="6"/>
        <v>agosto</v>
      </c>
      <c r="C72" s="22">
        <v>6834</v>
      </c>
      <c r="D72" s="38">
        <v>2.5499999999999998</v>
      </c>
      <c r="E72" s="22" t="s">
        <v>124</v>
      </c>
      <c r="F72" s="22">
        <v>37.299999999999997</v>
      </c>
      <c r="G72" s="22">
        <v>56</v>
      </c>
      <c r="H72" s="25">
        <f t="shared" si="1"/>
        <v>2088.7999999999997</v>
      </c>
      <c r="I72" s="22">
        <v>654</v>
      </c>
      <c r="J72" s="25">
        <f t="shared" si="7"/>
        <v>2742.7999999999997</v>
      </c>
      <c r="K72" s="25">
        <v>4000</v>
      </c>
      <c r="L72" s="25">
        <f t="shared" si="5"/>
        <v>1257.2000000000003</v>
      </c>
    </row>
    <row r="73" spans="1:12" ht="13.8" customHeight="1" x14ac:dyDescent="0.3">
      <c r="A73" s="62">
        <v>45165</v>
      </c>
      <c r="B73" s="62" t="str">
        <f t="shared" si="6"/>
        <v>agosto</v>
      </c>
      <c r="C73" s="22">
        <v>6162</v>
      </c>
      <c r="D73" s="38">
        <v>2.4500000000000002</v>
      </c>
      <c r="E73" s="22" t="s">
        <v>125</v>
      </c>
      <c r="F73" s="22">
        <v>28.15</v>
      </c>
      <c r="G73" s="22">
        <v>56</v>
      </c>
      <c r="H73" s="25">
        <f t="shared" si="1"/>
        <v>1576.3999999999999</v>
      </c>
      <c r="I73" s="22">
        <v>632</v>
      </c>
      <c r="J73" s="25">
        <f t="shared" si="7"/>
        <v>2208.3999999999996</v>
      </c>
      <c r="K73" s="25">
        <v>3400</v>
      </c>
      <c r="L73" s="25">
        <f t="shared" si="5"/>
        <v>1191.6000000000004</v>
      </c>
    </row>
    <row r="74" spans="1:12" ht="13.8" customHeight="1" x14ac:dyDescent="0.3">
      <c r="A74" s="62">
        <v>45196</v>
      </c>
      <c r="B74" s="62" t="str">
        <f t="shared" si="6"/>
        <v>septiembre</v>
      </c>
      <c r="C74" s="22">
        <v>6852</v>
      </c>
      <c r="D74" s="38">
        <v>1.9</v>
      </c>
      <c r="E74" s="22" t="s">
        <v>126</v>
      </c>
      <c r="F74" s="22">
        <v>33.1</v>
      </c>
      <c r="G74" s="22">
        <v>56</v>
      </c>
      <c r="H74" s="25">
        <f t="shared" si="1"/>
        <v>1853.6000000000001</v>
      </c>
      <c r="I74" s="22">
        <v>481</v>
      </c>
      <c r="J74" s="25">
        <f t="shared" si="7"/>
        <v>2334.6000000000004</v>
      </c>
      <c r="K74" s="25">
        <v>3400</v>
      </c>
      <c r="L74" s="25">
        <f t="shared" si="5"/>
        <v>1065.3999999999996</v>
      </c>
    </row>
    <row r="75" spans="1:12" ht="13.8" customHeight="1" x14ac:dyDescent="0.3">
      <c r="A75" s="62">
        <v>45168</v>
      </c>
      <c r="B75" s="62" t="str">
        <f t="shared" si="6"/>
        <v>agosto</v>
      </c>
      <c r="C75" s="22">
        <v>7618</v>
      </c>
      <c r="D75" s="38">
        <v>1.5</v>
      </c>
      <c r="E75" s="22" t="s">
        <v>85</v>
      </c>
      <c r="F75" s="22">
        <v>33.549999999999997</v>
      </c>
      <c r="G75" s="22">
        <v>56</v>
      </c>
      <c r="H75" s="25">
        <f t="shared" si="1"/>
        <v>1878.7999999999997</v>
      </c>
      <c r="I75" s="47">
        <f>+D75*Q$96/P$96</f>
        <v>386.16734693877549</v>
      </c>
      <c r="J75" s="25">
        <f t="shared" si="7"/>
        <v>2264.9673469387753</v>
      </c>
      <c r="K75" s="25">
        <v>3600</v>
      </c>
      <c r="L75" s="25">
        <f t="shared" ref="L75:L202" si="8">+K75-J75</f>
        <v>1335.0326530612247</v>
      </c>
    </row>
    <row r="76" spans="1:12" ht="13.8" customHeight="1" x14ac:dyDescent="0.3">
      <c r="A76" s="62">
        <v>45164</v>
      </c>
      <c r="B76" s="62" t="str">
        <f t="shared" si="6"/>
        <v>agosto</v>
      </c>
      <c r="C76" s="22">
        <v>5833</v>
      </c>
      <c r="D76" s="38">
        <v>2.4</v>
      </c>
      <c r="E76" s="22" t="s">
        <v>134</v>
      </c>
      <c r="F76" s="22">
        <v>40</v>
      </c>
      <c r="G76" s="22">
        <v>56</v>
      </c>
      <c r="H76" s="25">
        <f t="shared" si="1"/>
        <v>2240</v>
      </c>
      <c r="I76" s="47">
        <v>621</v>
      </c>
      <c r="J76" s="25">
        <f t="shared" si="7"/>
        <v>2861</v>
      </c>
      <c r="K76" s="25">
        <v>3800</v>
      </c>
      <c r="L76" s="25">
        <f t="shared" si="8"/>
        <v>939</v>
      </c>
    </row>
    <row r="77" spans="1:12" ht="13.8" customHeight="1" x14ac:dyDescent="0.3">
      <c r="A77" s="62">
        <v>45165</v>
      </c>
      <c r="B77" s="62" t="str">
        <f t="shared" si="6"/>
        <v>agosto</v>
      </c>
      <c r="C77" s="22">
        <v>8255</v>
      </c>
      <c r="D77" s="38"/>
      <c r="E77" s="22" t="s">
        <v>129</v>
      </c>
      <c r="F77" s="22">
        <v>37</v>
      </c>
      <c r="G77" s="22">
        <v>56</v>
      </c>
      <c r="H77" s="25">
        <f t="shared" si="1"/>
        <v>2072</v>
      </c>
      <c r="I77" s="47">
        <f>+D77*Q$96/P$96</f>
        <v>0</v>
      </c>
      <c r="J77" s="25">
        <f t="shared" si="7"/>
        <v>2072</v>
      </c>
      <c r="K77" s="25">
        <v>3000</v>
      </c>
      <c r="L77" s="25">
        <f t="shared" si="8"/>
        <v>928</v>
      </c>
    </row>
    <row r="78" spans="1:12" ht="13.8" customHeight="1" x14ac:dyDescent="0.3">
      <c r="A78" s="62">
        <v>45192</v>
      </c>
      <c r="B78" s="62" t="str">
        <f t="shared" si="6"/>
        <v>septiembre</v>
      </c>
      <c r="C78" s="22">
        <v>5819</v>
      </c>
      <c r="D78" s="38">
        <v>2.0499999999999998</v>
      </c>
      <c r="E78" s="22" t="s">
        <v>130</v>
      </c>
      <c r="F78" s="22">
        <v>30</v>
      </c>
      <c r="G78" s="22">
        <v>56</v>
      </c>
      <c r="H78" s="25">
        <f t="shared" si="1"/>
        <v>1680</v>
      </c>
      <c r="I78" s="47">
        <v>526</v>
      </c>
      <c r="J78" s="25">
        <f t="shared" si="7"/>
        <v>2206</v>
      </c>
      <c r="K78" s="25">
        <v>3000</v>
      </c>
      <c r="L78" s="25">
        <f t="shared" si="8"/>
        <v>794</v>
      </c>
    </row>
    <row r="79" spans="1:12" ht="13.8" customHeight="1" x14ac:dyDescent="0.3">
      <c r="A79" s="62">
        <v>45192</v>
      </c>
      <c r="B79" s="62" t="str">
        <f t="shared" si="6"/>
        <v>septiembre</v>
      </c>
      <c r="C79" s="22">
        <v>5796</v>
      </c>
      <c r="D79" s="38">
        <v>2.35</v>
      </c>
      <c r="E79" s="22" t="s">
        <v>131</v>
      </c>
      <c r="F79" s="22">
        <v>30</v>
      </c>
      <c r="G79" s="22">
        <v>56</v>
      </c>
      <c r="H79" s="25">
        <f t="shared" si="1"/>
        <v>1680</v>
      </c>
      <c r="I79" s="47">
        <v>598</v>
      </c>
      <c r="J79" s="25">
        <f t="shared" si="7"/>
        <v>2278</v>
      </c>
      <c r="K79" s="25">
        <v>3000</v>
      </c>
      <c r="L79" s="25">
        <f t="shared" si="8"/>
        <v>722</v>
      </c>
    </row>
    <row r="80" spans="1:12" ht="13.8" customHeight="1" x14ac:dyDescent="0.3">
      <c r="A80" s="62">
        <v>45168</v>
      </c>
      <c r="B80" s="62" t="str">
        <f t="shared" si="6"/>
        <v>agosto</v>
      </c>
      <c r="C80" s="22">
        <v>6230</v>
      </c>
      <c r="D80" s="38">
        <v>1.6</v>
      </c>
      <c r="E80" s="22" t="s">
        <v>132</v>
      </c>
      <c r="F80" s="22">
        <v>35</v>
      </c>
      <c r="G80" s="22">
        <v>56</v>
      </c>
      <c r="H80" s="25">
        <f t="shared" si="1"/>
        <v>1960</v>
      </c>
      <c r="I80" s="47">
        <f>+D80*Q$96/P$96</f>
        <v>411.91183673469391</v>
      </c>
      <c r="J80" s="25">
        <f t="shared" si="7"/>
        <v>2371.9118367346937</v>
      </c>
      <c r="K80" s="25">
        <v>3800</v>
      </c>
      <c r="L80" s="25">
        <f t="shared" si="8"/>
        <v>1428.0881632653063</v>
      </c>
    </row>
    <row r="81" spans="1:17" ht="13.8" customHeight="1" x14ac:dyDescent="0.3">
      <c r="A81" s="62">
        <v>45167</v>
      </c>
      <c r="B81" s="62" t="str">
        <f t="shared" si="6"/>
        <v>agosto</v>
      </c>
      <c r="C81" s="22">
        <v>6164</v>
      </c>
      <c r="D81" s="38">
        <v>2.15</v>
      </c>
      <c r="E81" s="22" t="s">
        <v>133</v>
      </c>
      <c r="F81" s="22">
        <v>45</v>
      </c>
      <c r="G81" s="22">
        <v>56</v>
      </c>
      <c r="H81" s="25">
        <f t="shared" si="1"/>
        <v>2520</v>
      </c>
      <c r="I81" s="47">
        <v>565.46</v>
      </c>
      <c r="J81" s="25">
        <f t="shared" si="7"/>
        <v>3085.46</v>
      </c>
      <c r="K81" s="25">
        <v>4500</v>
      </c>
      <c r="L81" s="25">
        <f t="shared" si="8"/>
        <v>1414.54</v>
      </c>
    </row>
    <row r="82" spans="1:17" ht="13.8" customHeight="1" x14ac:dyDescent="0.3">
      <c r="A82" s="72"/>
      <c r="B82" s="62"/>
      <c r="C82" s="54" t="s">
        <v>208</v>
      </c>
      <c r="D82" s="55">
        <v>2.15</v>
      </c>
      <c r="E82" s="54" t="s">
        <v>128</v>
      </c>
      <c r="F82" s="54">
        <v>40</v>
      </c>
      <c r="G82" s="54">
        <v>56</v>
      </c>
      <c r="H82" s="56">
        <f t="shared" si="1"/>
        <v>2240</v>
      </c>
      <c r="I82" s="57">
        <v>560</v>
      </c>
      <c r="J82" s="56">
        <f t="shared" si="7"/>
        <v>2800</v>
      </c>
      <c r="K82" s="56">
        <v>2800</v>
      </c>
      <c r="L82" s="56">
        <f t="shared" si="8"/>
        <v>0</v>
      </c>
    </row>
    <row r="83" spans="1:17" ht="13.8" customHeight="1" x14ac:dyDescent="0.3">
      <c r="A83" s="62">
        <v>45187</v>
      </c>
      <c r="B83" s="62" t="str">
        <f t="shared" si="6"/>
        <v>septiembre</v>
      </c>
      <c r="C83" s="22">
        <v>8088</v>
      </c>
      <c r="D83" s="38">
        <v>2.1</v>
      </c>
      <c r="E83" s="22" t="s">
        <v>135</v>
      </c>
      <c r="F83" s="22">
        <v>43</v>
      </c>
      <c r="G83" s="22">
        <v>56</v>
      </c>
      <c r="H83" s="25">
        <f t="shared" si="1"/>
        <v>2408</v>
      </c>
      <c r="I83" s="47">
        <v>531</v>
      </c>
      <c r="J83" s="25">
        <f t="shared" si="7"/>
        <v>2939</v>
      </c>
      <c r="K83" s="25">
        <v>3500</v>
      </c>
      <c r="L83" s="25">
        <f t="shared" si="8"/>
        <v>561</v>
      </c>
    </row>
    <row r="84" spans="1:17" ht="13.8" customHeight="1" x14ac:dyDescent="0.3">
      <c r="A84" s="62">
        <v>45167</v>
      </c>
      <c r="B84" s="62" t="str">
        <f t="shared" si="6"/>
        <v>agosto</v>
      </c>
      <c r="C84" s="22">
        <v>7921</v>
      </c>
      <c r="D84" s="38">
        <v>2</v>
      </c>
      <c r="E84" s="22" t="s">
        <v>136</v>
      </c>
      <c r="F84" s="22">
        <v>28</v>
      </c>
      <c r="G84" s="22">
        <v>56</v>
      </c>
      <c r="H84" s="25">
        <f t="shared" si="1"/>
        <v>1568</v>
      </c>
      <c r="I84" s="47">
        <v>520</v>
      </c>
      <c r="J84" s="25">
        <f t="shared" si="7"/>
        <v>2088</v>
      </c>
      <c r="K84" s="25">
        <v>3700</v>
      </c>
      <c r="L84" s="25">
        <f t="shared" si="8"/>
        <v>1612</v>
      </c>
    </row>
    <row r="85" spans="1:17" ht="13.8" customHeight="1" x14ac:dyDescent="0.3">
      <c r="A85" s="62">
        <v>45167</v>
      </c>
      <c r="B85" s="62" t="str">
        <f t="shared" si="6"/>
        <v>agosto</v>
      </c>
      <c r="C85" s="22">
        <v>2499</v>
      </c>
      <c r="D85" s="38">
        <v>2.2999999999999998</v>
      </c>
      <c r="E85" s="22" t="s">
        <v>137</v>
      </c>
      <c r="F85" s="22">
        <v>43</v>
      </c>
      <c r="G85" s="22">
        <v>56</v>
      </c>
      <c r="H85" s="25">
        <f t="shared" si="1"/>
        <v>2408</v>
      </c>
      <c r="I85" s="47">
        <v>600</v>
      </c>
      <c r="J85" s="25">
        <f t="shared" si="7"/>
        <v>3008</v>
      </c>
      <c r="K85" s="25">
        <v>3900</v>
      </c>
      <c r="L85" s="25">
        <f t="shared" si="8"/>
        <v>892</v>
      </c>
    </row>
    <row r="86" spans="1:17" ht="13.8" customHeight="1" x14ac:dyDescent="0.3">
      <c r="A86" s="62">
        <v>45168</v>
      </c>
      <c r="B86" s="62" t="str">
        <f t="shared" si="6"/>
        <v>agosto</v>
      </c>
      <c r="C86" s="22">
        <v>1989</v>
      </c>
      <c r="D86" s="38">
        <v>1.6</v>
      </c>
      <c r="E86" s="22" t="s">
        <v>138</v>
      </c>
      <c r="F86" s="22">
        <v>42</v>
      </c>
      <c r="G86" s="22">
        <v>56</v>
      </c>
      <c r="H86" s="25">
        <f t="shared" si="1"/>
        <v>2352</v>
      </c>
      <c r="I86" s="47">
        <v>429</v>
      </c>
      <c r="J86" s="25">
        <f t="shared" si="7"/>
        <v>2781</v>
      </c>
      <c r="K86" s="25">
        <v>4000</v>
      </c>
      <c r="L86" s="25">
        <f t="shared" si="8"/>
        <v>1219</v>
      </c>
    </row>
    <row r="87" spans="1:17" ht="13.8" customHeight="1" x14ac:dyDescent="0.3">
      <c r="A87" s="58"/>
      <c r="B87" s="62"/>
      <c r="C87" s="22">
        <v>4813</v>
      </c>
      <c r="D87" s="38">
        <v>1.8</v>
      </c>
      <c r="E87" s="22" t="s">
        <v>138</v>
      </c>
      <c r="F87" s="22">
        <v>42</v>
      </c>
      <c r="G87" s="22">
        <v>56</v>
      </c>
      <c r="H87" s="25">
        <f t="shared" si="1"/>
        <v>2352</v>
      </c>
      <c r="I87" s="47">
        <v>477</v>
      </c>
      <c r="J87" s="25">
        <f t="shared" si="7"/>
        <v>2829</v>
      </c>
      <c r="K87" s="25">
        <v>3800</v>
      </c>
      <c r="L87" s="25">
        <f t="shared" si="8"/>
        <v>971</v>
      </c>
    </row>
    <row r="88" spans="1:17" ht="13.8" customHeight="1" x14ac:dyDescent="0.3">
      <c r="A88" s="62">
        <v>45168</v>
      </c>
      <c r="B88" s="62" t="str">
        <f t="shared" si="6"/>
        <v>agosto</v>
      </c>
      <c r="C88" s="22">
        <v>2500</v>
      </c>
      <c r="D88" s="38">
        <v>2.35</v>
      </c>
      <c r="E88" s="22" t="s">
        <v>139</v>
      </c>
      <c r="F88" s="22">
        <v>37</v>
      </c>
      <c r="G88" s="22">
        <v>56</v>
      </c>
      <c r="H88" s="25">
        <f t="shared" si="1"/>
        <v>2072</v>
      </c>
      <c r="I88" s="47">
        <v>634</v>
      </c>
      <c r="J88" s="25">
        <f t="shared" si="7"/>
        <v>2706</v>
      </c>
      <c r="K88" s="25">
        <v>3600</v>
      </c>
      <c r="L88" s="25">
        <f t="shared" si="8"/>
        <v>894</v>
      </c>
    </row>
    <row r="89" spans="1:17" ht="13.8" customHeight="1" x14ac:dyDescent="0.3">
      <c r="A89" s="58"/>
      <c r="B89" s="62"/>
      <c r="C89" s="20">
        <v>7930</v>
      </c>
      <c r="D89" s="35">
        <v>2.35</v>
      </c>
      <c r="E89" s="20" t="s">
        <v>144</v>
      </c>
      <c r="F89" s="20">
        <v>42</v>
      </c>
      <c r="G89" s="20">
        <v>56</v>
      </c>
      <c r="H89" s="27">
        <f t="shared" si="1"/>
        <v>2352</v>
      </c>
      <c r="I89" s="52">
        <f>+D89*Q$96/P$96</f>
        <v>604.9955102040816</v>
      </c>
      <c r="J89" s="27">
        <f t="shared" si="7"/>
        <v>2956.9955102040817</v>
      </c>
      <c r="K89" s="27">
        <v>4000</v>
      </c>
      <c r="L89" s="27">
        <f t="shared" si="8"/>
        <v>1043.0044897959183</v>
      </c>
    </row>
    <row r="90" spans="1:17" ht="13.8" customHeight="1" x14ac:dyDescent="0.3">
      <c r="A90" s="62">
        <v>45174</v>
      </c>
      <c r="B90" s="62" t="str">
        <f t="shared" si="6"/>
        <v>septiembre</v>
      </c>
      <c r="C90" s="22">
        <v>8004</v>
      </c>
      <c r="D90" s="38">
        <v>1.6</v>
      </c>
      <c r="E90" s="22" t="s">
        <v>140</v>
      </c>
      <c r="F90" s="22">
        <v>28.42</v>
      </c>
      <c r="G90" s="22">
        <v>56</v>
      </c>
      <c r="H90" s="25">
        <f t="shared" si="1"/>
        <v>1591.52</v>
      </c>
      <c r="I90" s="47">
        <v>416</v>
      </c>
      <c r="J90" s="25">
        <f t="shared" si="7"/>
        <v>2007.52</v>
      </c>
      <c r="K90" s="25">
        <v>3000</v>
      </c>
      <c r="L90" s="25">
        <f t="shared" si="8"/>
        <v>992.48</v>
      </c>
    </row>
    <row r="91" spans="1:17" ht="13.8" customHeight="1" x14ac:dyDescent="0.3">
      <c r="A91" s="62">
        <v>45183</v>
      </c>
      <c r="B91" s="62" t="str">
        <f t="shared" si="6"/>
        <v>septiembre</v>
      </c>
      <c r="C91" s="22">
        <v>3709</v>
      </c>
      <c r="D91" s="38">
        <v>2</v>
      </c>
      <c r="E91" s="22" t="s">
        <v>141</v>
      </c>
      <c r="F91" s="22">
        <v>40</v>
      </c>
      <c r="G91" s="22">
        <v>56</v>
      </c>
      <c r="H91" s="25">
        <f t="shared" si="1"/>
        <v>2240</v>
      </c>
      <c r="I91" s="47">
        <f>+D91*Q$96/P$96</f>
        <v>514.88979591836733</v>
      </c>
      <c r="J91" s="25">
        <f t="shared" si="7"/>
        <v>2754.8897959183673</v>
      </c>
      <c r="K91" s="25">
        <v>3800</v>
      </c>
      <c r="L91" s="25">
        <f t="shared" si="8"/>
        <v>1045.1102040816327</v>
      </c>
    </row>
    <row r="92" spans="1:17" ht="13.8" customHeight="1" x14ac:dyDescent="0.3">
      <c r="A92" s="62">
        <v>45173</v>
      </c>
      <c r="B92" s="62" t="str">
        <f t="shared" si="6"/>
        <v>septiembre</v>
      </c>
      <c r="C92" s="22">
        <v>6485</v>
      </c>
      <c r="D92" s="38"/>
      <c r="E92" s="22" t="s">
        <v>174</v>
      </c>
      <c r="F92" s="22">
        <v>45</v>
      </c>
      <c r="G92" s="22">
        <v>56</v>
      </c>
      <c r="H92" s="25">
        <f t="shared" si="1"/>
        <v>2520</v>
      </c>
      <c r="I92" s="47">
        <v>472</v>
      </c>
      <c r="J92" s="25">
        <f t="shared" si="7"/>
        <v>2992</v>
      </c>
      <c r="K92" s="25">
        <v>4000</v>
      </c>
      <c r="L92" s="25">
        <f t="shared" si="8"/>
        <v>1008</v>
      </c>
    </row>
    <row r="93" spans="1:17" ht="13.8" customHeight="1" x14ac:dyDescent="0.3">
      <c r="A93" s="62">
        <v>45185</v>
      </c>
      <c r="B93" s="62" t="str">
        <f t="shared" si="6"/>
        <v>septiembre</v>
      </c>
      <c r="C93" s="22">
        <v>6485</v>
      </c>
      <c r="D93" s="38"/>
      <c r="E93" s="22" t="s">
        <v>175</v>
      </c>
      <c r="F93" s="22">
        <v>45</v>
      </c>
      <c r="G93" s="22">
        <v>56</v>
      </c>
      <c r="H93" s="25">
        <f t="shared" si="1"/>
        <v>2520</v>
      </c>
      <c r="I93" s="47">
        <v>472</v>
      </c>
      <c r="J93" s="25">
        <f t="shared" si="7"/>
        <v>2992</v>
      </c>
      <c r="K93" s="25">
        <v>4000</v>
      </c>
      <c r="L93" s="25">
        <f t="shared" si="8"/>
        <v>1008</v>
      </c>
    </row>
    <row r="94" spans="1:17" ht="13.8" customHeight="1" x14ac:dyDescent="0.3">
      <c r="A94" s="62">
        <v>45169</v>
      </c>
      <c r="B94" s="62" t="str">
        <f t="shared" si="6"/>
        <v>agosto</v>
      </c>
      <c r="C94" s="22">
        <v>6485</v>
      </c>
      <c r="D94" s="38"/>
      <c r="E94" s="22" t="s">
        <v>174</v>
      </c>
      <c r="F94" s="22">
        <v>45</v>
      </c>
      <c r="G94" s="22">
        <v>56</v>
      </c>
      <c r="H94" s="25">
        <f t="shared" si="1"/>
        <v>2520</v>
      </c>
      <c r="I94" s="47">
        <v>472</v>
      </c>
      <c r="J94" s="25">
        <f t="shared" si="7"/>
        <v>2992</v>
      </c>
      <c r="K94" s="25">
        <v>4000</v>
      </c>
      <c r="L94" s="25">
        <f t="shared" si="8"/>
        <v>1008</v>
      </c>
      <c r="O94" s="81" t="s">
        <v>53</v>
      </c>
      <c r="P94" s="81"/>
      <c r="Q94" s="81"/>
    </row>
    <row r="95" spans="1:17" ht="13.8" customHeight="1" x14ac:dyDescent="0.3">
      <c r="A95" s="62">
        <v>45168</v>
      </c>
      <c r="B95" s="62" t="str">
        <f t="shared" si="6"/>
        <v>agosto</v>
      </c>
      <c r="C95" s="22">
        <v>6485</v>
      </c>
      <c r="D95" s="38"/>
      <c r="E95" s="22" t="s">
        <v>175</v>
      </c>
      <c r="F95" s="22">
        <v>45</v>
      </c>
      <c r="G95" s="22">
        <v>56</v>
      </c>
      <c r="H95" s="25">
        <f t="shared" si="1"/>
        <v>2520</v>
      </c>
      <c r="I95" s="47">
        <v>472</v>
      </c>
      <c r="J95" s="25">
        <f t="shared" si="7"/>
        <v>2992</v>
      </c>
      <c r="K95" s="25">
        <v>4100</v>
      </c>
      <c r="L95" s="25">
        <f t="shared" si="8"/>
        <v>1108</v>
      </c>
      <c r="O95" s="37" t="s">
        <v>50</v>
      </c>
      <c r="P95" s="37" t="s">
        <v>52</v>
      </c>
      <c r="Q95" s="37" t="s">
        <v>9</v>
      </c>
    </row>
    <row r="96" spans="1:17" ht="13.8" customHeight="1" x14ac:dyDescent="0.3">
      <c r="A96" s="58"/>
      <c r="B96" s="62"/>
      <c r="C96" s="48"/>
      <c r="D96" s="49"/>
      <c r="E96" s="48"/>
      <c r="F96" s="48"/>
      <c r="G96" s="48"/>
      <c r="H96" s="50"/>
      <c r="I96" s="53"/>
      <c r="J96" s="50"/>
      <c r="K96" s="50"/>
      <c r="L96" s="50"/>
      <c r="O96" s="1">
        <v>68319</v>
      </c>
      <c r="P96" s="36">
        <v>2.4500000000000002</v>
      </c>
      <c r="Q96" s="1">
        <v>630.74</v>
      </c>
    </row>
    <row r="97" spans="1:12" ht="13.8" customHeight="1" x14ac:dyDescent="0.3">
      <c r="A97" s="62">
        <v>44440</v>
      </c>
      <c r="B97" s="62" t="str">
        <f t="shared" si="6"/>
        <v>septiembre</v>
      </c>
      <c r="C97" s="22">
        <v>0.89300000000000002</v>
      </c>
      <c r="D97" s="38">
        <v>2.56</v>
      </c>
      <c r="E97" s="22" t="s">
        <v>142</v>
      </c>
      <c r="F97" s="22">
        <v>40</v>
      </c>
      <c r="G97" s="22">
        <v>56</v>
      </c>
      <c r="H97" s="25">
        <f t="shared" si="1"/>
        <v>2240</v>
      </c>
      <c r="I97" s="47">
        <v>649</v>
      </c>
      <c r="J97" s="25">
        <f t="shared" si="7"/>
        <v>2889</v>
      </c>
      <c r="K97" s="25">
        <v>4000</v>
      </c>
      <c r="L97" s="25">
        <f t="shared" si="8"/>
        <v>1111</v>
      </c>
    </row>
    <row r="98" spans="1:12" ht="13.8" customHeight="1" x14ac:dyDescent="0.3">
      <c r="A98" s="62">
        <v>45171</v>
      </c>
      <c r="B98" s="62" t="str">
        <f t="shared" si="6"/>
        <v>septiembre</v>
      </c>
      <c r="C98" s="22">
        <v>0.89300000000000002</v>
      </c>
      <c r="D98" s="38">
        <v>2.56</v>
      </c>
      <c r="E98" s="22" t="s">
        <v>143</v>
      </c>
      <c r="F98" s="22">
        <v>40</v>
      </c>
      <c r="G98" s="22">
        <v>56</v>
      </c>
      <c r="H98" s="25">
        <f t="shared" si="1"/>
        <v>2240</v>
      </c>
      <c r="I98" s="47">
        <v>649</v>
      </c>
      <c r="J98" s="25">
        <f t="shared" si="7"/>
        <v>2889</v>
      </c>
      <c r="K98" s="25">
        <v>3900</v>
      </c>
      <c r="L98" s="25">
        <f t="shared" si="8"/>
        <v>1011</v>
      </c>
    </row>
    <row r="99" spans="1:12" ht="13.8" customHeight="1" x14ac:dyDescent="0.3">
      <c r="A99" s="62">
        <v>45186</v>
      </c>
      <c r="B99" s="62" t="str">
        <f t="shared" si="6"/>
        <v>septiembre</v>
      </c>
      <c r="C99" s="22">
        <v>2602</v>
      </c>
      <c r="D99" s="38">
        <v>2.4500000000000002</v>
      </c>
      <c r="E99" s="22" t="s">
        <v>145</v>
      </c>
      <c r="F99" s="22">
        <v>29.5</v>
      </c>
      <c r="G99" s="22">
        <v>56</v>
      </c>
      <c r="H99" s="25">
        <f t="shared" si="1"/>
        <v>1652</v>
      </c>
      <c r="I99" s="47">
        <v>740</v>
      </c>
      <c r="J99" s="25">
        <f t="shared" si="7"/>
        <v>2392</v>
      </c>
      <c r="K99" s="25">
        <v>3400</v>
      </c>
      <c r="L99" s="25">
        <f t="shared" si="8"/>
        <v>1008</v>
      </c>
    </row>
    <row r="100" spans="1:12" ht="13.8" customHeight="1" x14ac:dyDescent="0.3">
      <c r="A100" s="62">
        <v>45179</v>
      </c>
      <c r="B100" s="62" t="str">
        <f t="shared" ref="B100:B145" si="9">+TEXT(A100,"MMMM")</f>
        <v>septiembre</v>
      </c>
      <c r="C100" s="22">
        <v>2265</v>
      </c>
      <c r="D100" s="38">
        <v>2.5499999999999998</v>
      </c>
      <c r="E100" s="22" t="s">
        <v>148</v>
      </c>
      <c r="F100" s="22">
        <v>40</v>
      </c>
      <c r="G100" s="22">
        <v>56</v>
      </c>
      <c r="H100" s="25">
        <f t="shared" si="1"/>
        <v>2240</v>
      </c>
      <c r="I100" s="47">
        <f>+D100*Q$96/P$96</f>
        <v>656.48448979591831</v>
      </c>
      <c r="J100" s="25">
        <f t="shared" si="7"/>
        <v>2896.4844897959183</v>
      </c>
      <c r="K100" s="25">
        <v>3800</v>
      </c>
      <c r="L100" s="25">
        <f t="shared" si="8"/>
        <v>903.51551020408169</v>
      </c>
    </row>
    <row r="101" spans="1:12" ht="13.8" customHeight="1" x14ac:dyDescent="0.3">
      <c r="A101" s="62">
        <v>45167</v>
      </c>
      <c r="B101" s="62" t="str">
        <f t="shared" si="9"/>
        <v>agosto</v>
      </c>
      <c r="C101" s="22">
        <v>9505</v>
      </c>
      <c r="D101" s="38">
        <v>2.9</v>
      </c>
      <c r="E101" s="22" t="s">
        <v>138</v>
      </c>
      <c r="F101" s="22">
        <v>41</v>
      </c>
      <c r="G101" s="22">
        <v>56</v>
      </c>
      <c r="H101" s="25">
        <f>+G101*F101</f>
        <v>2296</v>
      </c>
      <c r="I101" s="47">
        <v>743</v>
      </c>
      <c r="J101" s="25">
        <f>+H101+I101</f>
        <v>3039</v>
      </c>
      <c r="K101" s="25">
        <v>4000</v>
      </c>
      <c r="L101" s="25">
        <f>+K101-J101</f>
        <v>961</v>
      </c>
    </row>
    <row r="102" spans="1:12" ht="13.8" customHeight="1" x14ac:dyDescent="0.3">
      <c r="A102" s="62">
        <v>45176</v>
      </c>
      <c r="B102" s="62" t="str">
        <f t="shared" si="9"/>
        <v>septiembre</v>
      </c>
      <c r="C102" s="22">
        <v>0</v>
      </c>
      <c r="D102" s="38"/>
      <c r="E102" s="22" t="s">
        <v>146</v>
      </c>
      <c r="F102" s="22">
        <v>43.75</v>
      </c>
      <c r="G102" s="22">
        <v>56</v>
      </c>
      <c r="H102" s="25">
        <f t="shared" si="1"/>
        <v>2450</v>
      </c>
      <c r="I102" s="47">
        <v>1288</v>
      </c>
      <c r="J102" s="25">
        <f t="shared" si="7"/>
        <v>3738</v>
      </c>
      <c r="K102" s="25">
        <v>4500</v>
      </c>
      <c r="L102" s="25">
        <f t="shared" si="8"/>
        <v>762</v>
      </c>
    </row>
    <row r="103" spans="1:12" ht="13.8" customHeight="1" x14ac:dyDescent="0.3">
      <c r="A103" s="58"/>
      <c r="B103" s="62"/>
      <c r="C103" s="20"/>
      <c r="D103" s="35"/>
      <c r="E103" s="20" t="s">
        <v>146</v>
      </c>
      <c r="F103" s="20">
        <v>43.75</v>
      </c>
      <c r="G103" s="20">
        <v>56</v>
      </c>
      <c r="H103" s="27">
        <f t="shared" si="1"/>
        <v>2450</v>
      </c>
      <c r="I103" s="52">
        <v>1288</v>
      </c>
      <c r="J103" s="27">
        <f t="shared" si="7"/>
        <v>3738</v>
      </c>
      <c r="K103" s="27">
        <v>4500</v>
      </c>
      <c r="L103" s="27">
        <f t="shared" si="8"/>
        <v>762</v>
      </c>
    </row>
    <row r="104" spans="1:12" ht="13.8" customHeight="1" x14ac:dyDescent="0.3">
      <c r="A104" s="58"/>
      <c r="B104" s="62"/>
      <c r="C104" s="20"/>
      <c r="D104" s="35"/>
      <c r="E104" s="20" t="s">
        <v>146</v>
      </c>
      <c r="F104" s="20">
        <v>43.75</v>
      </c>
      <c r="G104" s="20">
        <v>56</v>
      </c>
      <c r="H104" s="27">
        <f t="shared" si="1"/>
        <v>2450</v>
      </c>
      <c r="I104" s="52">
        <v>1288</v>
      </c>
      <c r="J104" s="27">
        <f t="shared" si="7"/>
        <v>3738</v>
      </c>
      <c r="K104" s="27">
        <v>4500</v>
      </c>
      <c r="L104" s="27">
        <f t="shared" si="8"/>
        <v>762</v>
      </c>
    </row>
    <row r="105" spans="1:12" ht="13.8" customHeight="1" x14ac:dyDescent="0.3">
      <c r="A105" s="58"/>
      <c r="B105" s="62"/>
      <c r="C105" s="20"/>
      <c r="D105" s="35"/>
      <c r="E105" s="20" t="s">
        <v>146</v>
      </c>
      <c r="F105" s="20">
        <v>43.75</v>
      </c>
      <c r="G105" s="20">
        <v>56</v>
      </c>
      <c r="H105" s="27">
        <f t="shared" si="1"/>
        <v>2450</v>
      </c>
      <c r="I105" s="52">
        <v>1288</v>
      </c>
      <c r="J105" s="27">
        <f t="shared" si="7"/>
        <v>3738</v>
      </c>
      <c r="K105" s="27">
        <v>4500</v>
      </c>
      <c r="L105" s="27">
        <f t="shared" si="8"/>
        <v>762</v>
      </c>
    </row>
    <row r="106" spans="1:12" ht="13.8" customHeight="1" x14ac:dyDescent="0.3">
      <c r="A106" s="62">
        <v>45184</v>
      </c>
      <c r="B106" s="62" t="str">
        <f t="shared" si="9"/>
        <v>septiembre</v>
      </c>
      <c r="C106" s="22">
        <v>9755</v>
      </c>
      <c r="D106" s="38">
        <v>2.1</v>
      </c>
      <c r="E106" s="22" t="s">
        <v>165</v>
      </c>
      <c r="F106" s="22">
        <v>38</v>
      </c>
      <c r="G106" s="22">
        <v>56</v>
      </c>
      <c r="H106" s="25">
        <f t="shared" si="1"/>
        <v>2128</v>
      </c>
      <c r="I106" s="47">
        <v>540</v>
      </c>
      <c r="J106" s="25">
        <f t="shared" si="7"/>
        <v>2668</v>
      </c>
      <c r="K106" s="25">
        <v>4100</v>
      </c>
      <c r="L106" s="25">
        <f t="shared" si="8"/>
        <v>1432</v>
      </c>
    </row>
    <row r="107" spans="1:12" ht="13.8" customHeight="1" x14ac:dyDescent="0.3">
      <c r="A107" s="62">
        <v>45176</v>
      </c>
      <c r="B107" s="62" t="str">
        <f t="shared" si="9"/>
        <v>septiembre</v>
      </c>
      <c r="C107" s="22">
        <v>9755</v>
      </c>
      <c r="D107" s="38">
        <v>2.1</v>
      </c>
      <c r="E107" s="22" t="s">
        <v>164</v>
      </c>
      <c r="F107" s="22">
        <v>37</v>
      </c>
      <c r="G107" s="22">
        <v>56</v>
      </c>
      <c r="H107" s="25">
        <f t="shared" si="1"/>
        <v>2072</v>
      </c>
      <c r="I107" s="47">
        <v>540</v>
      </c>
      <c r="J107" s="25">
        <f t="shared" si="7"/>
        <v>2612</v>
      </c>
      <c r="K107" s="25">
        <v>4100</v>
      </c>
      <c r="L107" s="25">
        <f t="shared" si="8"/>
        <v>1488</v>
      </c>
    </row>
    <row r="108" spans="1:12" ht="13.8" customHeight="1" x14ac:dyDescent="0.3">
      <c r="A108" s="62">
        <v>45188</v>
      </c>
      <c r="B108" s="62" t="str">
        <f t="shared" si="9"/>
        <v>septiembre</v>
      </c>
      <c r="C108" s="22">
        <v>4470</v>
      </c>
      <c r="D108" s="38">
        <v>1.45</v>
      </c>
      <c r="E108" s="22" t="s">
        <v>152</v>
      </c>
      <c r="F108" s="22">
        <v>35</v>
      </c>
      <c r="G108" s="22">
        <v>56</v>
      </c>
      <c r="H108" s="25">
        <f t="shared" si="1"/>
        <v>1960</v>
      </c>
      <c r="I108" s="47">
        <v>450</v>
      </c>
      <c r="J108" s="25">
        <f t="shared" si="7"/>
        <v>2410</v>
      </c>
      <c r="K108" s="25">
        <v>3800</v>
      </c>
      <c r="L108" s="25">
        <f t="shared" si="8"/>
        <v>1390</v>
      </c>
    </row>
    <row r="109" spans="1:12" ht="13.8" customHeight="1" x14ac:dyDescent="0.3">
      <c r="A109" s="62">
        <v>45184</v>
      </c>
      <c r="B109" s="62" t="str">
        <f t="shared" si="9"/>
        <v>septiembre</v>
      </c>
      <c r="C109" s="22">
        <v>9920</v>
      </c>
      <c r="D109" s="38">
        <v>2.2000000000000002</v>
      </c>
      <c r="E109" s="22" t="s">
        <v>149</v>
      </c>
      <c r="F109" s="22">
        <v>40.35</v>
      </c>
      <c r="G109" s="22">
        <v>56</v>
      </c>
      <c r="H109" s="25">
        <f t="shared" si="1"/>
        <v>2259.6</v>
      </c>
      <c r="I109" s="47">
        <v>680</v>
      </c>
      <c r="J109" s="25">
        <f t="shared" si="7"/>
        <v>2939.6</v>
      </c>
      <c r="K109" s="25">
        <v>4000</v>
      </c>
      <c r="L109" s="25">
        <f t="shared" si="8"/>
        <v>1060.4000000000001</v>
      </c>
    </row>
    <row r="110" spans="1:12" ht="13.8" customHeight="1" x14ac:dyDescent="0.3">
      <c r="A110" s="58"/>
      <c r="B110" s="62"/>
      <c r="C110" s="20">
        <v>9982</v>
      </c>
      <c r="D110" s="35">
        <v>2.4500000000000002</v>
      </c>
      <c r="E110" s="20" t="s">
        <v>215</v>
      </c>
      <c r="F110" s="20">
        <v>36.450000000000003</v>
      </c>
      <c r="G110" s="20">
        <v>56</v>
      </c>
      <c r="H110" s="27">
        <f t="shared" si="1"/>
        <v>2041.2000000000003</v>
      </c>
      <c r="I110" s="52">
        <v>750</v>
      </c>
      <c r="J110" s="27">
        <f t="shared" si="7"/>
        <v>2791.2000000000003</v>
      </c>
      <c r="K110" s="27">
        <v>4100</v>
      </c>
      <c r="L110" s="27">
        <f t="shared" si="8"/>
        <v>1308.7999999999997</v>
      </c>
    </row>
    <row r="111" spans="1:12" ht="13.8" customHeight="1" x14ac:dyDescent="0.3">
      <c r="A111" s="62">
        <v>44462</v>
      </c>
      <c r="B111" s="62" t="str">
        <f t="shared" si="9"/>
        <v>septiembre</v>
      </c>
      <c r="C111" s="68" t="s">
        <v>151</v>
      </c>
      <c r="D111" s="38">
        <v>3.05</v>
      </c>
      <c r="E111" s="22" t="s">
        <v>150</v>
      </c>
      <c r="F111" s="22">
        <v>42.45</v>
      </c>
      <c r="G111" s="22">
        <v>56</v>
      </c>
      <c r="H111" s="25">
        <f t="shared" si="1"/>
        <v>2377.2000000000003</v>
      </c>
      <c r="I111" s="47">
        <f>+D111*Q$96/P$96</f>
        <v>785.20693877551003</v>
      </c>
      <c r="J111" s="25">
        <f t="shared" si="7"/>
        <v>3162.4069387755103</v>
      </c>
      <c r="K111" s="25">
        <v>4000</v>
      </c>
      <c r="L111" s="25">
        <f t="shared" si="8"/>
        <v>837.5930612244897</v>
      </c>
    </row>
    <row r="112" spans="1:12" ht="13.8" customHeight="1" x14ac:dyDescent="0.3">
      <c r="A112" s="62">
        <v>45190</v>
      </c>
      <c r="B112" s="62" t="str">
        <f t="shared" si="9"/>
        <v>septiembre</v>
      </c>
      <c r="C112" s="22">
        <v>5612</v>
      </c>
      <c r="D112" s="38">
        <v>2.25</v>
      </c>
      <c r="E112" s="22" t="s">
        <v>154</v>
      </c>
      <c r="F112" s="22">
        <v>37.450000000000003</v>
      </c>
      <c r="G112" s="22">
        <v>56</v>
      </c>
      <c r="H112" s="25">
        <f t="shared" si="1"/>
        <v>2097.2000000000003</v>
      </c>
      <c r="I112" s="47">
        <v>610</v>
      </c>
      <c r="J112" s="25">
        <f t="shared" si="7"/>
        <v>2707.2000000000003</v>
      </c>
      <c r="K112" s="25">
        <v>4000</v>
      </c>
      <c r="L112" s="25">
        <f t="shared" si="8"/>
        <v>1292.7999999999997</v>
      </c>
    </row>
    <row r="113" spans="1:12" ht="13.8" customHeight="1" x14ac:dyDescent="0.3">
      <c r="A113" s="62">
        <v>45186</v>
      </c>
      <c r="B113" s="62" t="str">
        <f t="shared" si="9"/>
        <v>septiembre</v>
      </c>
      <c r="C113" s="22">
        <v>1751</v>
      </c>
      <c r="D113" s="38">
        <v>1.6</v>
      </c>
      <c r="E113" s="22" t="s">
        <v>154</v>
      </c>
      <c r="F113" s="22">
        <v>42.9</v>
      </c>
      <c r="G113" s="22">
        <v>56</v>
      </c>
      <c r="H113" s="25">
        <f t="shared" si="1"/>
        <v>2402.4</v>
      </c>
      <c r="I113" s="47">
        <v>433</v>
      </c>
      <c r="J113" s="25">
        <f t="shared" si="7"/>
        <v>2835.4</v>
      </c>
      <c r="K113" s="25">
        <v>3700</v>
      </c>
      <c r="L113" s="25">
        <f t="shared" si="8"/>
        <v>864.59999999999991</v>
      </c>
    </row>
    <row r="114" spans="1:12" ht="13.8" customHeight="1" x14ac:dyDescent="0.3">
      <c r="A114" s="62">
        <v>45184</v>
      </c>
      <c r="B114" s="62" t="str">
        <f t="shared" si="9"/>
        <v>septiembre</v>
      </c>
      <c r="C114" s="22">
        <v>9058</v>
      </c>
      <c r="D114" s="38">
        <v>2.4500000000000002</v>
      </c>
      <c r="E114" s="22" t="s">
        <v>153</v>
      </c>
      <c r="F114" s="22">
        <v>47.45</v>
      </c>
      <c r="G114" s="22">
        <v>56</v>
      </c>
      <c r="H114" s="25">
        <f t="shared" si="1"/>
        <v>2657.2000000000003</v>
      </c>
      <c r="I114" s="47">
        <v>640</v>
      </c>
      <c r="J114" s="25">
        <f t="shared" si="7"/>
        <v>3297.2000000000003</v>
      </c>
      <c r="K114" s="25">
        <v>4200</v>
      </c>
      <c r="L114" s="25">
        <f t="shared" si="8"/>
        <v>902.79999999999973</v>
      </c>
    </row>
    <row r="115" spans="1:12" ht="13.8" customHeight="1" x14ac:dyDescent="0.3">
      <c r="A115" s="62">
        <v>45183</v>
      </c>
      <c r="B115" s="62" t="str">
        <f t="shared" si="9"/>
        <v>septiembre</v>
      </c>
      <c r="C115" s="22">
        <v>9418</v>
      </c>
      <c r="D115" s="38">
        <v>2</v>
      </c>
      <c r="E115" s="22" t="s">
        <v>155</v>
      </c>
      <c r="F115" s="22">
        <v>36.299999999999997</v>
      </c>
      <c r="G115" s="22">
        <v>56</v>
      </c>
      <c r="H115" s="25">
        <f t="shared" si="1"/>
        <v>2032.7999999999997</v>
      </c>
      <c r="I115" s="47">
        <v>612</v>
      </c>
      <c r="J115" s="25">
        <f t="shared" si="7"/>
        <v>2644.7999999999997</v>
      </c>
      <c r="K115" s="25">
        <v>3800</v>
      </c>
      <c r="L115" s="25">
        <f t="shared" si="8"/>
        <v>1155.2000000000003</v>
      </c>
    </row>
    <row r="116" spans="1:12" ht="13.8" customHeight="1" x14ac:dyDescent="0.3">
      <c r="A116" s="62">
        <v>45191</v>
      </c>
      <c r="B116" s="62" t="str">
        <f t="shared" si="9"/>
        <v>septiembre</v>
      </c>
      <c r="C116" s="22">
        <v>6811</v>
      </c>
      <c r="D116" s="38">
        <v>6.6</v>
      </c>
      <c r="E116" s="22" t="s">
        <v>143</v>
      </c>
      <c r="F116" s="22">
        <v>45</v>
      </c>
      <c r="G116" s="22">
        <v>56</v>
      </c>
      <c r="H116" s="25">
        <f t="shared" si="1"/>
        <v>2520</v>
      </c>
      <c r="I116" s="47">
        <v>582</v>
      </c>
      <c r="J116" s="25">
        <f t="shared" si="7"/>
        <v>3102</v>
      </c>
      <c r="K116" s="25">
        <v>4000</v>
      </c>
      <c r="L116" s="25">
        <f t="shared" si="8"/>
        <v>898</v>
      </c>
    </row>
    <row r="117" spans="1:12" ht="13.8" customHeight="1" x14ac:dyDescent="0.3">
      <c r="A117" s="58"/>
      <c r="B117" s="62"/>
      <c r="C117" s="20">
        <v>6811</v>
      </c>
      <c r="D117" s="35"/>
      <c r="E117" s="20" t="s">
        <v>156</v>
      </c>
      <c r="F117" s="20">
        <v>45</v>
      </c>
      <c r="G117" s="20">
        <v>56</v>
      </c>
      <c r="H117" s="27">
        <f t="shared" si="1"/>
        <v>2520</v>
      </c>
      <c r="I117" s="52">
        <v>582</v>
      </c>
      <c r="J117" s="27">
        <f t="shared" si="7"/>
        <v>3102</v>
      </c>
      <c r="K117" s="27">
        <v>4100</v>
      </c>
      <c r="L117" s="27">
        <f t="shared" si="8"/>
        <v>998</v>
      </c>
    </row>
    <row r="118" spans="1:12" ht="13.8" customHeight="1" x14ac:dyDescent="0.3">
      <c r="A118" s="58"/>
      <c r="B118" s="62"/>
      <c r="C118" s="20">
        <v>6811</v>
      </c>
      <c r="D118" s="35"/>
      <c r="E118" s="20" t="s">
        <v>157</v>
      </c>
      <c r="F118" s="20">
        <v>35</v>
      </c>
      <c r="G118" s="20">
        <v>56</v>
      </c>
      <c r="H118" s="27">
        <f t="shared" si="1"/>
        <v>1960</v>
      </c>
      <c r="I118" s="52">
        <v>582</v>
      </c>
      <c r="J118" s="27">
        <f t="shared" si="7"/>
        <v>2542</v>
      </c>
      <c r="K118" s="27">
        <v>4000</v>
      </c>
      <c r="L118" s="27">
        <f t="shared" si="8"/>
        <v>1458</v>
      </c>
    </row>
    <row r="119" spans="1:12" ht="13.8" customHeight="1" x14ac:dyDescent="0.3">
      <c r="A119" s="62">
        <v>45192</v>
      </c>
      <c r="B119" s="62" t="str">
        <f t="shared" si="9"/>
        <v>septiembre</v>
      </c>
      <c r="C119" s="22">
        <v>9784</v>
      </c>
      <c r="D119" s="38">
        <v>2.25</v>
      </c>
      <c r="E119" s="22" t="s">
        <v>158</v>
      </c>
      <c r="F119" s="22">
        <v>32.44</v>
      </c>
      <c r="G119" s="22">
        <v>56</v>
      </c>
      <c r="H119" s="25">
        <f t="shared" si="1"/>
        <v>1816.6399999999999</v>
      </c>
      <c r="I119" s="47">
        <v>655</v>
      </c>
      <c r="J119" s="25">
        <f t="shared" si="7"/>
        <v>2471.64</v>
      </c>
      <c r="K119" s="25">
        <v>4000</v>
      </c>
      <c r="L119" s="25">
        <f t="shared" si="8"/>
        <v>1528.3600000000001</v>
      </c>
    </row>
    <row r="120" spans="1:12" ht="13.8" customHeight="1" x14ac:dyDescent="0.3">
      <c r="A120" s="62">
        <v>45190</v>
      </c>
      <c r="B120" s="62" t="str">
        <f t="shared" si="9"/>
        <v>septiembre</v>
      </c>
      <c r="C120" s="22">
        <v>2232</v>
      </c>
      <c r="D120" s="38">
        <v>2.0499999999999998</v>
      </c>
      <c r="E120" s="22" t="s">
        <v>159</v>
      </c>
      <c r="F120" s="22">
        <v>33</v>
      </c>
      <c r="G120" s="22">
        <v>56</v>
      </c>
      <c r="H120" s="25">
        <f t="shared" si="1"/>
        <v>1848</v>
      </c>
      <c r="I120" s="47">
        <v>529</v>
      </c>
      <c r="J120" s="25">
        <f t="shared" si="7"/>
        <v>2377</v>
      </c>
      <c r="K120" s="25">
        <v>3800</v>
      </c>
      <c r="L120" s="25">
        <f t="shared" si="8"/>
        <v>1423</v>
      </c>
    </row>
    <row r="121" spans="1:12" ht="13.8" customHeight="1" x14ac:dyDescent="0.3">
      <c r="A121" s="62">
        <v>45192</v>
      </c>
      <c r="B121" s="62" t="str">
        <f t="shared" si="9"/>
        <v>septiembre</v>
      </c>
      <c r="C121" s="22">
        <v>2916</v>
      </c>
      <c r="D121" s="38">
        <v>2.25</v>
      </c>
      <c r="E121" s="22" t="s">
        <v>160</v>
      </c>
      <c r="F121" s="22">
        <v>45</v>
      </c>
      <c r="G121" s="22">
        <v>56</v>
      </c>
      <c r="H121" s="25">
        <f t="shared" si="1"/>
        <v>2520</v>
      </c>
      <c r="I121" s="47">
        <v>590</v>
      </c>
      <c r="J121" s="25">
        <f t="shared" si="7"/>
        <v>3110</v>
      </c>
      <c r="K121" s="25">
        <v>4000</v>
      </c>
      <c r="L121" s="25">
        <f t="shared" si="8"/>
        <v>890</v>
      </c>
    </row>
    <row r="122" spans="1:12" ht="13.8" customHeight="1" x14ac:dyDescent="0.3">
      <c r="A122" s="58"/>
      <c r="B122" s="62"/>
      <c r="C122" s="64">
        <v>8013</v>
      </c>
      <c r="D122" s="65">
        <v>0.6</v>
      </c>
      <c r="E122" s="64" t="s">
        <v>161</v>
      </c>
      <c r="F122" s="64">
        <v>23.9</v>
      </c>
      <c r="G122" s="64">
        <v>56</v>
      </c>
      <c r="H122" s="66">
        <f t="shared" si="1"/>
        <v>1338.3999999999999</v>
      </c>
      <c r="I122" s="67">
        <v>173</v>
      </c>
      <c r="J122" s="66">
        <f t="shared" si="7"/>
        <v>1511.3999999999999</v>
      </c>
      <c r="K122" s="66">
        <v>2200</v>
      </c>
      <c r="L122" s="66">
        <f t="shared" si="8"/>
        <v>688.60000000000014</v>
      </c>
    </row>
    <row r="123" spans="1:12" ht="13.8" customHeight="1" x14ac:dyDescent="0.3">
      <c r="A123" s="62">
        <v>45194</v>
      </c>
      <c r="B123" s="62" t="str">
        <f t="shared" si="9"/>
        <v>septiembre</v>
      </c>
      <c r="C123" s="22">
        <v>3586</v>
      </c>
      <c r="D123" s="38">
        <v>2.25</v>
      </c>
      <c r="E123" s="22" t="s">
        <v>162</v>
      </c>
      <c r="F123" s="22">
        <v>31.99</v>
      </c>
      <c r="G123" s="22">
        <v>56</v>
      </c>
      <c r="H123" s="25">
        <f t="shared" si="1"/>
        <v>1791.4399999999998</v>
      </c>
      <c r="I123" s="47">
        <f>+D123*Q$96/P$96</f>
        <v>579.25102040816319</v>
      </c>
      <c r="J123" s="25">
        <f t="shared" si="7"/>
        <v>2370.6910204081632</v>
      </c>
      <c r="K123" s="25">
        <v>3700</v>
      </c>
      <c r="L123" s="25">
        <f t="shared" si="8"/>
        <v>1329.3089795918368</v>
      </c>
    </row>
    <row r="124" spans="1:12" ht="13.8" customHeight="1" x14ac:dyDescent="0.3">
      <c r="A124" s="58"/>
      <c r="B124" s="62"/>
      <c r="C124" s="20">
        <v>9929</v>
      </c>
      <c r="D124" s="35">
        <v>3.4</v>
      </c>
      <c r="E124" s="20" t="s">
        <v>216</v>
      </c>
      <c r="F124" s="20">
        <v>26.48</v>
      </c>
      <c r="G124" s="20">
        <v>56</v>
      </c>
      <c r="H124" s="27">
        <f t="shared" si="1"/>
        <v>1482.88</v>
      </c>
      <c r="I124" s="52">
        <f>+D124*Q$96/P$96</f>
        <v>875.31265306122441</v>
      </c>
      <c r="J124" s="27">
        <f t="shared" si="7"/>
        <v>2358.1926530612245</v>
      </c>
      <c r="K124" s="27">
        <v>4000</v>
      </c>
      <c r="L124" s="27">
        <f t="shared" si="8"/>
        <v>1641.8073469387755</v>
      </c>
    </row>
    <row r="125" spans="1:12" ht="13.8" customHeight="1" x14ac:dyDescent="0.3">
      <c r="A125" s="58"/>
      <c r="B125" s="62"/>
      <c r="C125" s="20">
        <v>3797</v>
      </c>
      <c r="D125" s="35">
        <v>1.8</v>
      </c>
      <c r="E125" s="20" t="s">
        <v>166</v>
      </c>
      <c r="F125" s="20">
        <v>40.450000000000003</v>
      </c>
      <c r="G125" s="20">
        <v>56</v>
      </c>
      <c r="H125" s="27">
        <f t="shared" si="1"/>
        <v>2265.2000000000003</v>
      </c>
      <c r="I125" s="52">
        <v>461</v>
      </c>
      <c r="J125" s="27">
        <f t="shared" si="7"/>
        <v>2726.2000000000003</v>
      </c>
      <c r="K125" s="27">
        <v>3800</v>
      </c>
      <c r="L125" s="27">
        <f t="shared" si="8"/>
        <v>1073.7999999999997</v>
      </c>
    </row>
    <row r="126" spans="1:12" ht="13.8" customHeight="1" x14ac:dyDescent="0.3">
      <c r="A126" s="62">
        <v>45191</v>
      </c>
      <c r="B126" s="62" t="str">
        <f t="shared" si="9"/>
        <v>septiembre</v>
      </c>
      <c r="C126" s="22">
        <v>8187</v>
      </c>
      <c r="D126" s="38">
        <v>2.0499999999999998</v>
      </c>
      <c r="E126" s="22" t="s">
        <v>167</v>
      </c>
      <c r="F126" s="22">
        <v>38.4</v>
      </c>
      <c r="G126" s="22">
        <v>56</v>
      </c>
      <c r="H126" s="25">
        <f t="shared" si="1"/>
        <v>2150.4</v>
      </c>
      <c r="I126" s="47">
        <v>535</v>
      </c>
      <c r="J126" s="25">
        <f t="shared" si="7"/>
        <v>2685.4</v>
      </c>
      <c r="K126" s="25">
        <v>3700</v>
      </c>
      <c r="L126" s="25">
        <f t="shared" si="8"/>
        <v>1014.5999999999999</v>
      </c>
    </row>
    <row r="127" spans="1:12" ht="13.8" customHeight="1" x14ac:dyDescent="0.3">
      <c r="A127" s="58"/>
      <c r="B127" s="62"/>
      <c r="C127" s="20">
        <v>6401</v>
      </c>
      <c r="D127" s="35">
        <v>2.8</v>
      </c>
      <c r="E127" s="20" t="s">
        <v>169</v>
      </c>
      <c r="F127" s="20">
        <v>36.29</v>
      </c>
      <c r="G127" s="20">
        <v>58</v>
      </c>
      <c r="H127" s="27">
        <f t="shared" si="1"/>
        <v>2104.8200000000002</v>
      </c>
      <c r="I127" s="52">
        <f>+D127*Q$96/P$96</f>
        <v>720.84571428571417</v>
      </c>
      <c r="J127" s="27">
        <f t="shared" si="7"/>
        <v>2825.6657142857143</v>
      </c>
      <c r="K127" s="27">
        <v>3800</v>
      </c>
      <c r="L127" s="27">
        <f t="shared" si="8"/>
        <v>974.33428571428567</v>
      </c>
    </row>
    <row r="128" spans="1:12" ht="13.8" customHeight="1" x14ac:dyDescent="0.3">
      <c r="A128" s="62">
        <v>45190</v>
      </c>
      <c r="B128" s="62" t="str">
        <f t="shared" si="9"/>
        <v>septiembre</v>
      </c>
      <c r="C128" s="22">
        <v>2986</v>
      </c>
      <c r="D128" s="38">
        <v>2.1</v>
      </c>
      <c r="E128" s="22" t="s">
        <v>178</v>
      </c>
      <c r="F128" s="22">
        <v>46</v>
      </c>
      <c r="G128" s="22">
        <v>57</v>
      </c>
      <c r="H128" s="25">
        <f t="shared" si="1"/>
        <v>2622</v>
      </c>
      <c r="I128" s="47">
        <v>660.45</v>
      </c>
      <c r="J128" s="25">
        <f t="shared" si="7"/>
        <v>3282.45</v>
      </c>
      <c r="K128" s="25">
        <v>4000</v>
      </c>
      <c r="L128" s="25">
        <f t="shared" si="8"/>
        <v>717.55000000000018</v>
      </c>
    </row>
    <row r="129" spans="1:12" ht="13.8" customHeight="1" x14ac:dyDescent="0.3">
      <c r="A129" s="62">
        <v>45190</v>
      </c>
      <c r="B129" s="62" t="str">
        <f t="shared" si="9"/>
        <v>septiembre</v>
      </c>
      <c r="C129" s="22">
        <v>3159</v>
      </c>
      <c r="D129" s="38">
        <v>1.9</v>
      </c>
      <c r="E129" s="22" t="s">
        <v>168</v>
      </c>
      <c r="F129" s="22">
        <v>30</v>
      </c>
      <c r="G129" s="22">
        <v>57</v>
      </c>
      <c r="H129" s="25">
        <f t="shared" si="1"/>
        <v>1710</v>
      </c>
      <c r="I129" s="47">
        <v>481</v>
      </c>
      <c r="J129" s="25">
        <f t="shared" si="7"/>
        <v>2191</v>
      </c>
      <c r="K129" s="25">
        <v>3600</v>
      </c>
      <c r="L129" s="25">
        <f t="shared" si="8"/>
        <v>1409</v>
      </c>
    </row>
    <row r="130" spans="1:12" ht="13.8" customHeight="1" x14ac:dyDescent="0.3">
      <c r="A130" s="58"/>
      <c r="B130" s="62"/>
      <c r="C130" s="20">
        <v>8520</v>
      </c>
      <c r="D130" s="35">
        <v>2.4500000000000002</v>
      </c>
      <c r="E130" s="20" t="s">
        <v>170</v>
      </c>
      <c r="F130" s="20">
        <v>42</v>
      </c>
      <c r="G130" s="20">
        <v>57</v>
      </c>
      <c r="H130" s="27">
        <f t="shared" si="1"/>
        <v>2394</v>
      </c>
      <c r="I130" s="52">
        <v>631</v>
      </c>
      <c r="J130" s="27">
        <f t="shared" si="7"/>
        <v>3025</v>
      </c>
      <c r="K130" s="27">
        <v>3800</v>
      </c>
      <c r="L130" s="27">
        <f t="shared" si="8"/>
        <v>775</v>
      </c>
    </row>
    <row r="131" spans="1:12" ht="13.8" customHeight="1" x14ac:dyDescent="0.3">
      <c r="A131" s="58"/>
      <c r="B131" s="62"/>
      <c r="C131" s="20">
        <v>4694</v>
      </c>
      <c r="D131" s="35">
        <v>3.1</v>
      </c>
      <c r="E131" s="20" t="s">
        <v>171</v>
      </c>
      <c r="F131" s="20">
        <v>34.99</v>
      </c>
      <c r="G131" s="20">
        <v>57</v>
      </c>
      <c r="H131" s="27">
        <f t="shared" si="1"/>
        <v>1994.43</v>
      </c>
      <c r="I131" s="52">
        <v>817</v>
      </c>
      <c r="J131" s="27">
        <f t="shared" si="7"/>
        <v>2811.4300000000003</v>
      </c>
      <c r="K131" s="27">
        <v>4100</v>
      </c>
      <c r="L131" s="27">
        <f t="shared" si="8"/>
        <v>1288.5699999999997</v>
      </c>
    </row>
    <row r="132" spans="1:12" ht="13.8" customHeight="1" x14ac:dyDescent="0.3">
      <c r="A132" s="58"/>
      <c r="B132" s="62"/>
      <c r="C132" s="20">
        <v>4790</v>
      </c>
      <c r="D132" s="35">
        <v>2.7</v>
      </c>
      <c r="E132" s="20" t="s">
        <v>172</v>
      </c>
      <c r="F132" s="20">
        <v>40</v>
      </c>
      <c r="G132" s="20">
        <v>57</v>
      </c>
      <c r="H132" s="27">
        <f t="shared" si="1"/>
        <v>2280</v>
      </c>
      <c r="I132" s="52">
        <v>719</v>
      </c>
      <c r="J132" s="27">
        <f t="shared" si="7"/>
        <v>2999</v>
      </c>
      <c r="K132" s="27">
        <v>4000</v>
      </c>
      <c r="L132" s="27">
        <f t="shared" si="8"/>
        <v>1001</v>
      </c>
    </row>
    <row r="133" spans="1:12" ht="13.8" customHeight="1" x14ac:dyDescent="0.3">
      <c r="A133" s="58"/>
      <c r="B133" s="62"/>
      <c r="C133" s="20">
        <v>7290</v>
      </c>
      <c r="D133" s="35">
        <v>2.2999999999999998</v>
      </c>
      <c r="E133" s="20" t="s">
        <v>173</v>
      </c>
      <c r="F133" s="20">
        <v>40</v>
      </c>
      <c r="G133" s="20">
        <v>57</v>
      </c>
      <c r="H133" s="27">
        <f t="shared" si="1"/>
        <v>2280</v>
      </c>
      <c r="I133" s="52">
        <v>597</v>
      </c>
      <c r="J133" s="27">
        <f t="shared" si="7"/>
        <v>2877</v>
      </c>
      <c r="K133" s="27">
        <v>3800</v>
      </c>
      <c r="L133" s="27">
        <f t="shared" si="8"/>
        <v>923</v>
      </c>
    </row>
    <row r="134" spans="1:12" ht="13.8" customHeight="1" x14ac:dyDescent="0.3">
      <c r="A134" s="62">
        <v>45195</v>
      </c>
      <c r="B134" s="62" t="str">
        <f t="shared" si="9"/>
        <v>septiembre</v>
      </c>
      <c r="C134" s="22">
        <v>8154</v>
      </c>
      <c r="D134" s="38">
        <v>1.6</v>
      </c>
      <c r="E134" s="22" t="s">
        <v>176</v>
      </c>
      <c r="F134" s="22">
        <v>30.99</v>
      </c>
      <c r="G134" s="22">
        <v>57</v>
      </c>
      <c r="H134" s="25">
        <f t="shared" si="1"/>
        <v>1766.4299999999998</v>
      </c>
      <c r="I134" s="47">
        <f>+D134*Q$96/P$96</f>
        <v>411.91183673469391</v>
      </c>
      <c r="J134" s="25">
        <f t="shared" si="7"/>
        <v>2178.341836734694</v>
      </c>
      <c r="K134" s="25">
        <v>3700</v>
      </c>
      <c r="L134" s="25">
        <f t="shared" si="8"/>
        <v>1521.658163265306</v>
      </c>
    </row>
    <row r="135" spans="1:12" ht="13.8" customHeight="1" x14ac:dyDescent="0.3">
      <c r="A135" s="58"/>
      <c r="B135" s="62"/>
      <c r="C135" s="20">
        <v>8797</v>
      </c>
      <c r="D135" s="35">
        <v>2.15</v>
      </c>
      <c r="E135" s="20" t="s">
        <v>177</v>
      </c>
      <c r="F135" s="20">
        <v>46</v>
      </c>
      <c r="G135" s="20">
        <v>57</v>
      </c>
      <c r="H135" s="27">
        <f t="shared" si="1"/>
        <v>2622</v>
      </c>
      <c r="I135" s="52">
        <f>+D135*Q$96/P$96</f>
        <v>553.50653061224477</v>
      </c>
      <c r="J135" s="27">
        <f t="shared" si="7"/>
        <v>3175.5065306122447</v>
      </c>
      <c r="K135" s="27">
        <v>3800</v>
      </c>
      <c r="L135" s="27">
        <f t="shared" si="8"/>
        <v>624.49346938775534</v>
      </c>
    </row>
    <row r="136" spans="1:12" ht="13.8" customHeight="1" x14ac:dyDescent="0.3">
      <c r="A136" s="62">
        <v>45195</v>
      </c>
      <c r="B136" s="62" t="str">
        <f t="shared" si="9"/>
        <v>septiembre</v>
      </c>
      <c r="C136" s="22">
        <v>6004</v>
      </c>
      <c r="D136" s="38">
        <v>2.0499999999999998</v>
      </c>
      <c r="E136" s="22" t="s">
        <v>189</v>
      </c>
      <c r="F136" s="22">
        <v>46</v>
      </c>
      <c r="G136" s="22">
        <v>57</v>
      </c>
      <c r="H136" s="25">
        <f t="shared" si="1"/>
        <v>2622</v>
      </c>
      <c r="I136" s="47">
        <v>541</v>
      </c>
      <c r="J136" s="25">
        <f t="shared" si="7"/>
        <v>3163</v>
      </c>
      <c r="K136" s="25">
        <v>4000</v>
      </c>
      <c r="L136" s="25">
        <f t="shared" si="8"/>
        <v>837</v>
      </c>
    </row>
    <row r="137" spans="1:12" ht="13.8" customHeight="1" x14ac:dyDescent="0.3">
      <c r="A137" s="62">
        <v>45196</v>
      </c>
      <c r="B137" s="62" t="str">
        <f t="shared" si="9"/>
        <v>septiembre</v>
      </c>
      <c r="C137" s="22">
        <v>4108</v>
      </c>
      <c r="D137" s="38">
        <v>2.4</v>
      </c>
      <c r="E137" s="22" t="s">
        <v>179</v>
      </c>
      <c r="F137" s="22">
        <v>32.979999999999997</v>
      </c>
      <c r="G137" s="22">
        <v>57</v>
      </c>
      <c r="H137" s="25">
        <f t="shared" si="1"/>
        <v>1879.86</v>
      </c>
      <c r="I137" s="47">
        <v>636</v>
      </c>
      <c r="J137" s="25">
        <f t="shared" si="7"/>
        <v>2515.8599999999997</v>
      </c>
      <c r="K137" s="25">
        <v>3800</v>
      </c>
      <c r="L137" s="25">
        <f t="shared" si="8"/>
        <v>1284.1400000000003</v>
      </c>
    </row>
    <row r="138" spans="1:12" ht="13.8" customHeight="1" x14ac:dyDescent="0.3">
      <c r="A138" s="58"/>
      <c r="B138" s="62"/>
      <c r="C138" s="43">
        <v>9130</v>
      </c>
      <c r="D138" s="59">
        <v>2.25</v>
      </c>
      <c r="E138" s="43" t="s">
        <v>180</v>
      </c>
      <c r="F138" s="43">
        <v>40</v>
      </c>
      <c r="G138" s="43">
        <v>57</v>
      </c>
      <c r="H138" s="60">
        <f t="shared" si="1"/>
        <v>2280</v>
      </c>
      <c r="I138" s="61">
        <f>+D138*Q$96/P$96</f>
        <v>579.25102040816319</v>
      </c>
      <c r="J138" s="60">
        <f t="shared" si="7"/>
        <v>2859.2510204081632</v>
      </c>
      <c r="K138" s="60">
        <v>4000</v>
      </c>
      <c r="L138" s="60">
        <f t="shared" si="8"/>
        <v>1140.7489795918368</v>
      </c>
    </row>
    <row r="139" spans="1:12" ht="13.8" customHeight="1" x14ac:dyDescent="0.3">
      <c r="A139" s="58"/>
      <c r="B139" s="62"/>
      <c r="C139" s="20">
        <v>3311</v>
      </c>
      <c r="D139" s="35">
        <v>2.4500000000000002</v>
      </c>
      <c r="E139" s="20" t="s">
        <v>181</v>
      </c>
      <c r="F139" s="20">
        <v>36.299999999999997</v>
      </c>
      <c r="G139" s="20">
        <v>58</v>
      </c>
      <c r="H139" s="27">
        <f t="shared" si="1"/>
        <v>2105.3999999999996</v>
      </c>
      <c r="I139" s="52">
        <v>730</v>
      </c>
      <c r="J139" s="27">
        <f t="shared" si="7"/>
        <v>2835.3999999999996</v>
      </c>
      <c r="K139" s="27">
        <v>4000</v>
      </c>
      <c r="L139" s="27">
        <f t="shared" si="8"/>
        <v>1164.6000000000004</v>
      </c>
    </row>
    <row r="140" spans="1:12" ht="13.8" customHeight="1" x14ac:dyDescent="0.3">
      <c r="A140" s="58"/>
      <c r="B140" s="62"/>
      <c r="C140" s="20">
        <v>0.30099999999999999</v>
      </c>
      <c r="D140" s="35">
        <v>1.8</v>
      </c>
      <c r="E140" s="20" t="s">
        <v>182</v>
      </c>
      <c r="F140" s="20">
        <v>30</v>
      </c>
      <c r="G140" s="20">
        <v>58</v>
      </c>
      <c r="H140" s="27">
        <f t="shared" si="1"/>
        <v>1740</v>
      </c>
      <c r="I140" s="52">
        <v>466</v>
      </c>
      <c r="J140" s="27">
        <f t="shared" si="7"/>
        <v>2206</v>
      </c>
      <c r="K140" s="27">
        <v>3600</v>
      </c>
      <c r="L140" s="27">
        <f t="shared" si="8"/>
        <v>1394</v>
      </c>
    </row>
    <row r="141" spans="1:12" ht="13.8" customHeight="1" x14ac:dyDescent="0.3">
      <c r="A141" s="58"/>
      <c r="B141" s="62"/>
      <c r="C141" s="43">
        <v>0.38300000000000001</v>
      </c>
      <c r="D141" s="59">
        <v>2.0499999999999998</v>
      </c>
      <c r="E141" s="43" t="s">
        <v>183</v>
      </c>
      <c r="F141" s="43">
        <v>39.99</v>
      </c>
      <c r="G141" s="43">
        <v>58</v>
      </c>
      <c r="H141" s="60">
        <f t="shared" si="1"/>
        <v>2319.42</v>
      </c>
      <c r="I141" s="61">
        <f>+D141*Q$96/P$96</f>
        <v>527.76204081632648</v>
      </c>
      <c r="J141" s="60">
        <f t="shared" si="7"/>
        <v>2847.1820408163267</v>
      </c>
      <c r="K141" s="60">
        <v>4000</v>
      </c>
      <c r="L141" s="60">
        <f t="shared" si="8"/>
        <v>1152.8179591836733</v>
      </c>
    </row>
    <row r="142" spans="1:12" ht="13.8" customHeight="1" x14ac:dyDescent="0.3">
      <c r="A142" s="58"/>
      <c r="B142" s="62"/>
      <c r="C142" s="1">
        <v>3062</v>
      </c>
      <c r="D142" s="36"/>
      <c r="E142" s="58" t="s">
        <v>184</v>
      </c>
      <c r="F142" s="1">
        <v>41</v>
      </c>
      <c r="G142" s="1">
        <v>58</v>
      </c>
      <c r="H142" s="13">
        <f t="shared" si="1"/>
        <v>2378</v>
      </c>
      <c r="I142" s="51">
        <f>+D142*Q$96/P$96</f>
        <v>0</v>
      </c>
      <c r="J142" s="44">
        <f t="shared" si="7"/>
        <v>2378</v>
      </c>
      <c r="K142" s="13"/>
      <c r="L142" s="13"/>
    </row>
    <row r="143" spans="1:12" ht="13.8" customHeight="1" x14ac:dyDescent="0.3">
      <c r="A143" s="58"/>
      <c r="B143" s="62"/>
      <c r="C143" s="1">
        <v>7895</v>
      </c>
      <c r="D143" s="36"/>
      <c r="E143" s="58" t="s">
        <v>185</v>
      </c>
      <c r="F143" s="1">
        <v>25</v>
      </c>
      <c r="G143" s="1">
        <v>58</v>
      </c>
      <c r="H143" s="13">
        <f t="shared" si="1"/>
        <v>1450</v>
      </c>
      <c r="I143" s="51">
        <f>+D143*Q$96/P$96</f>
        <v>0</v>
      </c>
      <c r="J143" s="44">
        <f t="shared" si="7"/>
        <v>1450</v>
      </c>
      <c r="K143" s="13"/>
      <c r="L143" s="13"/>
    </row>
    <row r="144" spans="1:12" ht="13.8" customHeight="1" x14ac:dyDescent="0.3">
      <c r="A144" s="62">
        <v>45196</v>
      </c>
      <c r="B144" s="62" t="str">
        <f t="shared" si="9"/>
        <v>septiembre</v>
      </c>
      <c r="C144" s="22">
        <v>3713</v>
      </c>
      <c r="D144" s="38">
        <v>1.8</v>
      </c>
      <c r="E144" s="22" t="s">
        <v>186</v>
      </c>
      <c r="F144" s="22">
        <v>44.5</v>
      </c>
      <c r="G144" s="22">
        <v>58</v>
      </c>
      <c r="H144" s="25">
        <f t="shared" si="1"/>
        <v>2581</v>
      </c>
      <c r="I144" s="47">
        <v>466</v>
      </c>
      <c r="J144" s="25">
        <f t="shared" si="7"/>
        <v>3047</v>
      </c>
      <c r="K144" s="25">
        <v>3800</v>
      </c>
      <c r="L144" s="25">
        <f t="shared" si="8"/>
        <v>753</v>
      </c>
    </row>
    <row r="145" spans="1:12" ht="13.8" customHeight="1" x14ac:dyDescent="0.3">
      <c r="A145" s="62">
        <v>45196</v>
      </c>
      <c r="B145" s="62" t="str">
        <f t="shared" si="9"/>
        <v>septiembre</v>
      </c>
      <c r="C145" s="22">
        <v>3458</v>
      </c>
      <c r="D145" s="38">
        <v>2.2000000000000002</v>
      </c>
      <c r="E145" s="22" t="s">
        <v>187</v>
      </c>
      <c r="F145" s="22">
        <v>45</v>
      </c>
      <c r="G145" s="22">
        <v>58</v>
      </c>
      <c r="H145" s="25">
        <f t="shared" si="1"/>
        <v>2610</v>
      </c>
      <c r="I145" s="47">
        <v>589</v>
      </c>
      <c r="J145" s="25">
        <f t="shared" si="7"/>
        <v>3199</v>
      </c>
      <c r="K145" s="25">
        <v>4300</v>
      </c>
      <c r="L145" s="25">
        <f t="shared" si="8"/>
        <v>1101</v>
      </c>
    </row>
    <row r="146" spans="1:12" ht="13.8" customHeight="1" x14ac:dyDescent="0.3">
      <c r="A146" s="58"/>
      <c r="B146" s="62"/>
      <c r="C146" s="63">
        <v>8977</v>
      </c>
      <c r="D146" s="59">
        <v>2.9</v>
      </c>
      <c r="E146" s="43" t="s">
        <v>188</v>
      </c>
      <c r="F146" s="43">
        <v>40</v>
      </c>
      <c r="G146" s="43">
        <v>58</v>
      </c>
      <c r="H146" s="60">
        <f t="shared" si="1"/>
        <v>2320</v>
      </c>
      <c r="I146" s="61">
        <f>+D146*Q$96/P$96</f>
        <v>746.59020408163258</v>
      </c>
      <c r="J146" s="60">
        <f t="shared" si="7"/>
        <v>3066.5902040816327</v>
      </c>
      <c r="K146" s="60">
        <v>4000</v>
      </c>
      <c r="L146" s="60">
        <f t="shared" si="8"/>
        <v>933.40979591836731</v>
      </c>
    </row>
    <row r="147" spans="1:12" ht="13.8" customHeight="1" x14ac:dyDescent="0.3">
      <c r="A147" s="58"/>
      <c r="B147" s="62"/>
      <c r="C147" s="20">
        <v>5293</v>
      </c>
      <c r="D147" s="35">
        <v>2.7</v>
      </c>
      <c r="E147" s="20" t="s">
        <v>190</v>
      </c>
      <c r="F147" s="20">
        <v>40</v>
      </c>
      <c r="G147" s="20">
        <v>58</v>
      </c>
      <c r="H147" s="27">
        <f t="shared" si="1"/>
        <v>2320</v>
      </c>
      <c r="I147" s="52">
        <v>790</v>
      </c>
      <c r="J147" s="27">
        <f t="shared" si="7"/>
        <v>3110</v>
      </c>
      <c r="K147" s="27">
        <v>4000</v>
      </c>
      <c r="L147" s="27">
        <f t="shared" si="8"/>
        <v>890</v>
      </c>
    </row>
    <row r="148" spans="1:12" ht="13.8" customHeight="1" x14ac:dyDescent="0.3">
      <c r="A148" s="58"/>
      <c r="B148" s="62"/>
      <c r="C148" s="43">
        <v>2105</v>
      </c>
      <c r="D148" s="59">
        <v>1.6</v>
      </c>
      <c r="E148" s="43" t="s">
        <v>191</v>
      </c>
      <c r="F148" s="22">
        <v>20</v>
      </c>
      <c r="G148" s="43">
        <v>58</v>
      </c>
      <c r="H148" s="60">
        <f t="shared" si="1"/>
        <v>1160</v>
      </c>
      <c r="I148" s="61">
        <f t="shared" ref="I148:I158" si="10">+D148*Q$96/P$96</f>
        <v>411.91183673469391</v>
      </c>
      <c r="J148" s="60">
        <f t="shared" si="7"/>
        <v>1571.9118367346939</v>
      </c>
      <c r="K148" s="60">
        <v>2200</v>
      </c>
      <c r="L148" s="60">
        <f t="shared" si="8"/>
        <v>628.08816326530609</v>
      </c>
    </row>
    <row r="149" spans="1:12" ht="13.8" customHeight="1" x14ac:dyDescent="0.3">
      <c r="A149" s="58"/>
      <c r="B149" s="62"/>
      <c r="C149" s="20">
        <v>6664</v>
      </c>
      <c r="D149" s="35">
        <v>2.9</v>
      </c>
      <c r="E149" s="20" t="s">
        <v>192</v>
      </c>
      <c r="F149" s="20">
        <v>46</v>
      </c>
      <c r="G149" s="20">
        <v>58</v>
      </c>
      <c r="H149" s="27">
        <f t="shared" si="1"/>
        <v>2668</v>
      </c>
      <c r="I149" s="52">
        <f t="shared" si="10"/>
        <v>746.59020408163258</v>
      </c>
      <c r="J149" s="27">
        <f t="shared" si="7"/>
        <v>3414.5902040816327</v>
      </c>
      <c r="K149" s="27">
        <v>4500</v>
      </c>
      <c r="L149" s="27">
        <f t="shared" si="8"/>
        <v>1085.4097959183673</v>
      </c>
    </row>
    <row r="150" spans="1:12" ht="13.8" customHeight="1" x14ac:dyDescent="0.3">
      <c r="A150" s="58"/>
      <c r="B150" s="62"/>
      <c r="C150" s="43">
        <v>1543</v>
      </c>
      <c r="D150" s="59">
        <v>3.2</v>
      </c>
      <c r="E150" s="43" t="s">
        <v>193</v>
      </c>
      <c r="F150" s="43">
        <v>45.3</v>
      </c>
      <c r="G150" s="43">
        <v>58</v>
      </c>
      <c r="H150" s="60">
        <f t="shared" si="1"/>
        <v>2627.3999999999996</v>
      </c>
      <c r="I150" s="61">
        <f t="shared" si="10"/>
        <v>823.82367346938781</v>
      </c>
      <c r="J150" s="60">
        <f t="shared" si="7"/>
        <v>3451.2236734693874</v>
      </c>
      <c r="K150" s="60">
        <v>4100</v>
      </c>
      <c r="L150" s="60">
        <f t="shared" ref="L150:L195" si="11">+K150-J150</f>
        <v>648.77632653061255</v>
      </c>
    </row>
    <row r="151" spans="1:12" ht="13.8" customHeight="1" x14ac:dyDescent="0.3">
      <c r="A151" s="58"/>
      <c r="B151" s="62"/>
      <c r="C151" s="1">
        <v>394</v>
      </c>
      <c r="D151" s="36"/>
      <c r="E151" s="58" t="s">
        <v>194</v>
      </c>
      <c r="F151" s="1">
        <v>40</v>
      </c>
      <c r="G151" s="1">
        <v>58</v>
      </c>
      <c r="H151" s="13">
        <f t="shared" si="1"/>
        <v>2320</v>
      </c>
      <c r="I151" s="51">
        <f t="shared" si="10"/>
        <v>0</v>
      </c>
      <c r="J151" s="44">
        <f t="shared" si="7"/>
        <v>2320</v>
      </c>
      <c r="K151" s="13"/>
      <c r="L151" s="13">
        <f t="shared" si="11"/>
        <v>-2320</v>
      </c>
    </row>
    <row r="152" spans="1:12" ht="13.8" customHeight="1" x14ac:dyDescent="0.3">
      <c r="A152" s="58"/>
      <c r="B152" s="62"/>
      <c r="C152" s="1">
        <v>0.54700000000000004</v>
      </c>
      <c r="D152" s="36"/>
      <c r="E152" s="58" t="s">
        <v>195</v>
      </c>
      <c r="F152" s="1">
        <v>37.450000000000003</v>
      </c>
      <c r="G152" s="1">
        <v>58</v>
      </c>
      <c r="H152" s="13">
        <f t="shared" si="1"/>
        <v>2172.1000000000004</v>
      </c>
      <c r="I152" s="51">
        <f t="shared" si="10"/>
        <v>0</v>
      </c>
      <c r="J152" s="44">
        <f t="shared" si="7"/>
        <v>2172.1000000000004</v>
      </c>
      <c r="K152" s="13"/>
      <c r="L152" s="13">
        <f t="shared" si="11"/>
        <v>-2172.1000000000004</v>
      </c>
    </row>
    <row r="153" spans="1:12" ht="13.8" customHeight="1" x14ac:dyDescent="0.3">
      <c r="A153" s="58"/>
      <c r="B153" s="62"/>
      <c r="C153" s="1">
        <v>0.60199999999999998</v>
      </c>
      <c r="D153" s="36"/>
      <c r="E153" s="58" t="s">
        <v>128</v>
      </c>
      <c r="F153" s="1">
        <v>35</v>
      </c>
      <c r="G153" s="1">
        <v>58</v>
      </c>
      <c r="H153" s="13">
        <f t="shared" si="1"/>
        <v>2030</v>
      </c>
      <c r="I153" s="51">
        <f t="shared" si="10"/>
        <v>0</v>
      </c>
      <c r="J153" s="44">
        <f t="shared" si="7"/>
        <v>2030</v>
      </c>
      <c r="K153" s="13"/>
      <c r="L153" s="13">
        <f t="shared" si="11"/>
        <v>-2030</v>
      </c>
    </row>
    <row r="154" spans="1:12" ht="13.8" customHeight="1" x14ac:dyDescent="0.3">
      <c r="A154" s="58"/>
      <c r="B154" s="62"/>
      <c r="C154" s="63">
        <v>7348</v>
      </c>
      <c r="D154" s="59">
        <v>2.2000000000000002</v>
      </c>
      <c r="E154" s="43" t="s">
        <v>196</v>
      </c>
      <c r="F154" s="43">
        <v>41.8</v>
      </c>
      <c r="G154" s="43">
        <v>58</v>
      </c>
      <c r="H154" s="60">
        <f t="shared" si="1"/>
        <v>2424.3999999999996</v>
      </c>
      <c r="I154" s="61">
        <f t="shared" si="10"/>
        <v>566.37877551020415</v>
      </c>
      <c r="J154" s="60">
        <f t="shared" si="7"/>
        <v>2990.7787755102036</v>
      </c>
      <c r="K154" s="60"/>
      <c r="L154" s="60">
        <f t="shared" si="11"/>
        <v>-2990.7787755102036</v>
      </c>
    </row>
    <row r="155" spans="1:12" ht="13.8" customHeight="1" x14ac:dyDescent="0.3">
      <c r="A155" s="58"/>
      <c r="B155" s="62"/>
      <c r="C155" s="43">
        <v>2471</v>
      </c>
      <c r="D155" s="59">
        <v>2.6</v>
      </c>
      <c r="E155" s="43" t="s">
        <v>197</v>
      </c>
      <c r="F155" s="43">
        <v>36.299999999999997</v>
      </c>
      <c r="G155" s="43">
        <v>58</v>
      </c>
      <c r="H155" s="60">
        <f t="shared" si="1"/>
        <v>2105.3999999999996</v>
      </c>
      <c r="I155" s="61">
        <f t="shared" si="10"/>
        <v>669.35673469387746</v>
      </c>
      <c r="J155" s="60">
        <f t="shared" si="7"/>
        <v>2774.7567346938772</v>
      </c>
      <c r="K155" s="60"/>
      <c r="L155" s="60">
        <f t="shared" si="11"/>
        <v>-2774.7567346938772</v>
      </c>
    </row>
    <row r="156" spans="1:12" ht="13.8" customHeight="1" x14ac:dyDescent="0.3">
      <c r="A156" s="58"/>
      <c r="B156" s="62"/>
      <c r="C156" s="1">
        <v>0.56599999999999995</v>
      </c>
      <c r="D156" s="36"/>
      <c r="E156" s="58" t="s">
        <v>198</v>
      </c>
      <c r="F156" s="1">
        <v>39.99</v>
      </c>
      <c r="G156" s="1">
        <v>58</v>
      </c>
      <c r="H156" s="13">
        <f t="shared" si="1"/>
        <v>2319.42</v>
      </c>
      <c r="I156" s="51">
        <f t="shared" si="10"/>
        <v>0</v>
      </c>
      <c r="J156" s="44">
        <f t="shared" si="7"/>
        <v>2319.42</v>
      </c>
      <c r="K156" s="13"/>
      <c r="L156" s="13">
        <f t="shared" si="11"/>
        <v>-2319.42</v>
      </c>
    </row>
    <row r="157" spans="1:12" ht="13.8" customHeight="1" x14ac:dyDescent="0.3">
      <c r="A157" s="58"/>
      <c r="B157" s="62"/>
      <c r="C157" s="1">
        <v>0.751</v>
      </c>
      <c r="D157" s="36"/>
      <c r="E157" s="58" t="s">
        <v>199</v>
      </c>
      <c r="F157" s="1">
        <v>45.3</v>
      </c>
      <c r="G157" s="1">
        <v>58</v>
      </c>
      <c r="H157" s="13">
        <f t="shared" si="1"/>
        <v>2627.3999999999996</v>
      </c>
      <c r="I157" s="51">
        <f t="shared" si="10"/>
        <v>0</v>
      </c>
      <c r="J157" s="44">
        <f t="shared" si="7"/>
        <v>2627.3999999999996</v>
      </c>
      <c r="K157" s="13"/>
      <c r="L157" s="13">
        <f t="shared" si="11"/>
        <v>-2627.3999999999996</v>
      </c>
    </row>
    <row r="158" spans="1:12" ht="13.8" customHeight="1" x14ac:dyDescent="0.3">
      <c r="A158" s="58"/>
      <c r="B158" s="62"/>
      <c r="C158" s="43">
        <v>8257</v>
      </c>
      <c r="D158" s="59">
        <v>2.5</v>
      </c>
      <c r="E158" s="43" t="s">
        <v>200</v>
      </c>
      <c r="F158" s="43">
        <v>21.49</v>
      </c>
      <c r="G158" s="43">
        <v>58</v>
      </c>
      <c r="H158" s="60">
        <f t="shared" si="1"/>
        <v>1246.4199999999998</v>
      </c>
      <c r="I158" s="61">
        <f t="shared" si="10"/>
        <v>643.61224489795904</v>
      </c>
      <c r="J158" s="60">
        <f t="shared" si="7"/>
        <v>1890.0322448979589</v>
      </c>
      <c r="K158" s="60">
        <v>3000</v>
      </c>
      <c r="L158" s="60">
        <f t="shared" si="11"/>
        <v>1109.9677551020411</v>
      </c>
    </row>
    <row r="159" spans="1:12" ht="13.8" customHeight="1" x14ac:dyDescent="0.3">
      <c r="A159" s="58"/>
      <c r="B159" s="62"/>
      <c r="C159" s="43">
        <v>551</v>
      </c>
      <c r="D159" s="59">
        <v>5.9</v>
      </c>
      <c r="E159" s="43" t="s">
        <v>143</v>
      </c>
      <c r="F159" s="43">
        <v>45</v>
      </c>
      <c r="G159" s="43">
        <v>58</v>
      </c>
      <c r="H159" s="60">
        <f t="shared" si="1"/>
        <v>2610</v>
      </c>
      <c r="I159" s="61">
        <v>500</v>
      </c>
      <c r="J159" s="60">
        <f t="shared" si="7"/>
        <v>3110</v>
      </c>
      <c r="K159" s="60">
        <v>4100</v>
      </c>
      <c r="L159" s="60">
        <f t="shared" si="11"/>
        <v>990</v>
      </c>
    </row>
    <row r="160" spans="1:12" ht="13.8" customHeight="1" x14ac:dyDescent="0.3">
      <c r="A160" s="58"/>
      <c r="B160" s="62"/>
      <c r="C160" s="43">
        <v>551</v>
      </c>
      <c r="D160" s="59"/>
      <c r="E160" s="43" t="s">
        <v>201</v>
      </c>
      <c r="F160" s="43">
        <v>45</v>
      </c>
      <c r="G160" s="43">
        <v>58</v>
      </c>
      <c r="H160" s="60">
        <f t="shared" si="1"/>
        <v>2610</v>
      </c>
      <c r="I160" s="61">
        <v>500</v>
      </c>
      <c r="J160" s="60">
        <f t="shared" si="7"/>
        <v>3110</v>
      </c>
      <c r="K160" s="60">
        <v>4100</v>
      </c>
      <c r="L160" s="60">
        <f t="shared" si="11"/>
        <v>990</v>
      </c>
    </row>
    <row r="161" spans="1:12" ht="13.8" customHeight="1" x14ac:dyDescent="0.3">
      <c r="A161" s="58"/>
      <c r="B161" s="62"/>
      <c r="C161" s="43">
        <v>551</v>
      </c>
      <c r="D161" s="59"/>
      <c r="E161" s="43" t="s">
        <v>202</v>
      </c>
      <c r="F161" s="43">
        <v>30</v>
      </c>
      <c r="G161" s="43">
        <v>58</v>
      </c>
      <c r="H161" s="60">
        <f t="shared" si="1"/>
        <v>1740</v>
      </c>
      <c r="I161" s="61">
        <v>500</v>
      </c>
      <c r="J161" s="60">
        <f t="shared" si="7"/>
        <v>2240</v>
      </c>
      <c r="K161" s="60">
        <v>3300</v>
      </c>
      <c r="L161" s="60">
        <f t="shared" si="11"/>
        <v>1060</v>
      </c>
    </row>
    <row r="162" spans="1:12" ht="13.8" customHeight="1" x14ac:dyDescent="0.3">
      <c r="A162" s="58"/>
      <c r="B162" s="62"/>
      <c r="C162" s="1">
        <v>0.97399999999999998</v>
      </c>
      <c r="D162" s="36"/>
      <c r="E162" s="58" t="s">
        <v>218</v>
      </c>
      <c r="F162" s="1">
        <v>45</v>
      </c>
      <c r="G162" s="1">
        <v>58</v>
      </c>
      <c r="H162" s="13">
        <f t="shared" si="1"/>
        <v>2610</v>
      </c>
      <c r="I162" s="51">
        <f t="shared" ref="I162:I202" si="12">+D162*Q$96/P$96</f>
        <v>0</v>
      </c>
      <c r="J162" s="44">
        <f t="shared" si="7"/>
        <v>2610</v>
      </c>
      <c r="K162" s="13"/>
      <c r="L162" s="13">
        <f t="shared" si="11"/>
        <v>-2610</v>
      </c>
    </row>
    <row r="163" spans="1:12" ht="13.8" customHeight="1" x14ac:dyDescent="0.3">
      <c r="A163" s="58"/>
      <c r="B163" s="62"/>
      <c r="C163" s="43">
        <v>6066</v>
      </c>
      <c r="D163" s="59">
        <v>2.5</v>
      </c>
      <c r="E163" s="43" t="s">
        <v>203</v>
      </c>
      <c r="F163" s="43">
        <v>39.950000000000003</v>
      </c>
      <c r="G163" s="43">
        <v>58</v>
      </c>
      <c r="H163" s="60">
        <f t="shared" si="1"/>
        <v>2317.1000000000004</v>
      </c>
      <c r="I163" s="61">
        <f t="shared" si="12"/>
        <v>643.61224489795904</v>
      </c>
      <c r="J163" s="60">
        <f t="shared" si="7"/>
        <v>2960.7122448979594</v>
      </c>
      <c r="K163" s="60">
        <v>4000</v>
      </c>
      <c r="L163" s="60">
        <f t="shared" si="11"/>
        <v>1039.2877551020406</v>
      </c>
    </row>
    <row r="164" spans="1:12" ht="13.8" customHeight="1" x14ac:dyDescent="0.3">
      <c r="A164" s="58"/>
      <c r="B164" s="62"/>
      <c r="C164" s="1"/>
      <c r="D164" s="36"/>
      <c r="E164" s="58" t="s">
        <v>160</v>
      </c>
      <c r="F164" s="1">
        <v>45</v>
      </c>
      <c r="G164" s="1">
        <v>58</v>
      </c>
      <c r="H164" s="13">
        <f t="shared" si="1"/>
        <v>2610</v>
      </c>
      <c r="I164" s="51">
        <f t="shared" si="12"/>
        <v>0</v>
      </c>
      <c r="J164" s="44">
        <f t="shared" si="7"/>
        <v>2610</v>
      </c>
      <c r="K164" s="13"/>
      <c r="L164" s="13">
        <f t="shared" si="11"/>
        <v>-2610</v>
      </c>
    </row>
    <row r="165" spans="1:12" ht="13.8" customHeight="1" x14ac:dyDescent="0.3">
      <c r="A165" s="58"/>
      <c r="B165" s="62"/>
      <c r="C165" s="1">
        <v>5768</v>
      </c>
      <c r="D165" s="36"/>
      <c r="E165" s="1" t="s">
        <v>204</v>
      </c>
      <c r="F165" s="1">
        <v>42</v>
      </c>
      <c r="G165" s="1">
        <v>58</v>
      </c>
      <c r="H165" s="13">
        <f t="shared" si="1"/>
        <v>2436</v>
      </c>
      <c r="I165" s="51">
        <f t="shared" si="12"/>
        <v>0</v>
      </c>
      <c r="J165" s="44">
        <f t="shared" si="7"/>
        <v>2436</v>
      </c>
      <c r="K165" s="13"/>
      <c r="L165" s="13">
        <f t="shared" si="11"/>
        <v>-2436</v>
      </c>
    </row>
    <row r="166" spans="1:12" ht="13.8" customHeight="1" x14ac:dyDescent="0.3">
      <c r="A166" s="58"/>
      <c r="B166" s="62"/>
      <c r="C166" s="1">
        <v>6407</v>
      </c>
      <c r="D166" s="36"/>
      <c r="E166" s="58" t="s">
        <v>160</v>
      </c>
      <c r="F166" s="1">
        <v>44.99</v>
      </c>
      <c r="G166" s="1">
        <v>58</v>
      </c>
      <c r="H166" s="13">
        <f t="shared" si="1"/>
        <v>2609.42</v>
      </c>
      <c r="I166" s="51">
        <f t="shared" si="12"/>
        <v>0</v>
      </c>
      <c r="J166" s="44">
        <f t="shared" si="7"/>
        <v>2609.42</v>
      </c>
      <c r="K166" s="13"/>
      <c r="L166" s="13">
        <f t="shared" si="11"/>
        <v>-2609.42</v>
      </c>
    </row>
    <row r="167" spans="1:12" ht="13.8" customHeight="1" x14ac:dyDescent="0.3">
      <c r="A167" s="58"/>
      <c r="B167" s="62"/>
      <c r="C167" s="1"/>
      <c r="D167" s="36"/>
      <c r="E167" s="1" t="s">
        <v>205</v>
      </c>
      <c r="F167" s="1">
        <v>45</v>
      </c>
      <c r="G167" s="1">
        <v>58</v>
      </c>
      <c r="H167" s="13">
        <f t="shared" si="1"/>
        <v>2610</v>
      </c>
      <c r="I167" s="51">
        <f t="shared" si="12"/>
        <v>0</v>
      </c>
      <c r="J167" s="44">
        <f t="shared" si="7"/>
        <v>2610</v>
      </c>
      <c r="K167" s="13"/>
      <c r="L167" s="13">
        <f t="shared" si="11"/>
        <v>-2610</v>
      </c>
    </row>
    <row r="168" spans="1:12" ht="13.8" customHeight="1" x14ac:dyDescent="0.3">
      <c r="A168" s="58"/>
      <c r="B168" s="62"/>
      <c r="C168" s="1">
        <v>2.1000000000000001E-2</v>
      </c>
      <c r="D168" s="36"/>
      <c r="E168" s="1" t="s">
        <v>206</v>
      </c>
      <c r="F168" s="1">
        <v>30.8</v>
      </c>
      <c r="G168" s="1">
        <v>58</v>
      </c>
      <c r="H168" s="13">
        <f t="shared" si="1"/>
        <v>1786.4</v>
      </c>
      <c r="I168" s="51">
        <f t="shared" si="12"/>
        <v>0</v>
      </c>
      <c r="J168" s="44">
        <f t="shared" si="7"/>
        <v>1786.4</v>
      </c>
      <c r="K168" s="13"/>
      <c r="L168" s="13">
        <f t="shared" si="11"/>
        <v>-1786.4</v>
      </c>
    </row>
    <row r="169" spans="1:12" ht="13.8" customHeight="1" x14ac:dyDescent="0.3">
      <c r="A169" s="58"/>
      <c r="B169" s="62"/>
      <c r="C169" s="1">
        <v>1070</v>
      </c>
      <c r="D169" s="36"/>
      <c r="E169" s="58" t="s">
        <v>214</v>
      </c>
      <c r="F169" s="1">
        <v>46</v>
      </c>
      <c r="G169" s="1">
        <v>58</v>
      </c>
      <c r="H169" s="13">
        <f t="shared" si="1"/>
        <v>2668</v>
      </c>
      <c r="I169" s="51">
        <f t="shared" si="12"/>
        <v>0</v>
      </c>
      <c r="J169" s="44">
        <f t="shared" si="7"/>
        <v>2668</v>
      </c>
      <c r="K169" s="13"/>
      <c r="L169" s="13">
        <f t="shared" si="11"/>
        <v>-2668</v>
      </c>
    </row>
    <row r="170" spans="1:12" ht="13.8" customHeight="1" x14ac:dyDescent="0.3">
      <c r="A170" s="58"/>
      <c r="B170" s="62"/>
      <c r="C170" s="1">
        <v>4384</v>
      </c>
      <c r="D170" s="36"/>
      <c r="E170" s="58" t="s">
        <v>207</v>
      </c>
      <c r="F170" s="1">
        <v>55.45</v>
      </c>
      <c r="G170" s="1">
        <v>58</v>
      </c>
      <c r="H170" s="13">
        <f t="shared" si="1"/>
        <v>3216.1000000000004</v>
      </c>
      <c r="I170" s="51">
        <f t="shared" si="12"/>
        <v>0</v>
      </c>
      <c r="J170" s="44">
        <f t="shared" si="7"/>
        <v>3216.1000000000004</v>
      </c>
      <c r="K170" s="13"/>
      <c r="L170" s="13">
        <f t="shared" si="11"/>
        <v>-3216.1000000000004</v>
      </c>
    </row>
    <row r="171" spans="1:12" ht="13.8" customHeight="1" x14ac:dyDescent="0.3">
      <c r="A171" s="58"/>
      <c r="B171" s="62"/>
      <c r="C171" s="69" t="s">
        <v>212</v>
      </c>
      <c r="D171" s="36"/>
      <c r="E171" s="58" t="s">
        <v>210</v>
      </c>
      <c r="F171" s="1">
        <v>45.2</v>
      </c>
      <c r="G171" s="1">
        <v>58</v>
      </c>
      <c r="H171" s="13">
        <f t="shared" si="1"/>
        <v>2621.6000000000004</v>
      </c>
      <c r="I171" s="51">
        <f t="shared" si="12"/>
        <v>0</v>
      </c>
      <c r="J171" s="44">
        <f t="shared" si="7"/>
        <v>2621.6000000000004</v>
      </c>
      <c r="K171" s="13"/>
      <c r="L171" s="13">
        <f t="shared" si="11"/>
        <v>-2621.6000000000004</v>
      </c>
    </row>
    <row r="172" spans="1:12" ht="13.8" customHeight="1" x14ac:dyDescent="0.3">
      <c r="A172" s="58"/>
      <c r="B172" s="62"/>
      <c r="C172" s="1"/>
      <c r="D172" s="36"/>
      <c r="E172" s="58" t="s">
        <v>211</v>
      </c>
      <c r="F172" s="1">
        <v>45</v>
      </c>
      <c r="G172" s="1">
        <v>58</v>
      </c>
      <c r="H172" s="13">
        <f t="shared" si="1"/>
        <v>2610</v>
      </c>
      <c r="I172" s="51">
        <f t="shared" si="12"/>
        <v>0</v>
      </c>
      <c r="J172" s="44">
        <f t="shared" si="7"/>
        <v>2610</v>
      </c>
      <c r="K172" s="13"/>
      <c r="L172" s="13">
        <f t="shared" si="11"/>
        <v>-2610</v>
      </c>
    </row>
    <row r="173" spans="1:12" ht="13.8" customHeight="1" x14ac:dyDescent="0.3">
      <c r="A173" s="58"/>
      <c r="B173" s="62"/>
      <c r="C173" s="1"/>
      <c r="D173" s="36"/>
      <c r="E173" s="58" t="s">
        <v>213</v>
      </c>
      <c r="F173" s="1">
        <v>45</v>
      </c>
      <c r="G173" s="1">
        <v>58</v>
      </c>
      <c r="H173" s="13">
        <f t="shared" si="1"/>
        <v>2610</v>
      </c>
      <c r="I173" s="51">
        <f t="shared" si="12"/>
        <v>0</v>
      </c>
      <c r="J173" s="44">
        <f t="shared" si="7"/>
        <v>2610</v>
      </c>
      <c r="K173" s="13"/>
      <c r="L173" s="13">
        <f t="shared" si="11"/>
        <v>-2610</v>
      </c>
    </row>
    <row r="174" spans="1:12" ht="13.8" customHeight="1" x14ac:dyDescent="0.3">
      <c r="A174" s="58"/>
      <c r="B174" s="62"/>
      <c r="C174" s="1"/>
      <c r="D174" s="36"/>
      <c r="E174" s="1" t="s">
        <v>217</v>
      </c>
      <c r="F174" s="1"/>
      <c r="G174" s="1">
        <v>58</v>
      </c>
      <c r="H174" s="13">
        <f t="shared" si="1"/>
        <v>0</v>
      </c>
      <c r="I174" s="51">
        <f t="shared" si="12"/>
        <v>0</v>
      </c>
      <c r="J174" s="44">
        <f t="shared" si="7"/>
        <v>0</v>
      </c>
      <c r="K174" s="13"/>
      <c r="L174" s="13">
        <f t="shared" si="11"/>
        <v>0</v>
      </c>
    </row>
    <row r="175" spans="1:12" ht="13.8" customHeight="1" x14ac:dyDescent="0.3">
      <c r="A175" s="58"/>
      <c r="B175" s="62"/>
      <c r="C175" s="1"/>
      <c r="D175" s="36"/>
      <c r="E175" s="1"/>
      <c r="F175" s="1"/>
      <c r="G175" s="1">
        <v>58</v>
      </c>
      <c r="H175" s="13">
        <f t="shared" si="1"/>
        <v>0</v>
      </c>
      <c r="I175" s="51">
        <f t="shared" si="12"/>
        <v>0</v>
      </c>
      <c r="J175" s="44">
        <f t="shared" si="7"/>
        <v>0</v>
      </c>
      <c r="K175" s="13"/>
      <c r="L175" s="13">
        <f t="shared" si="11"/>
        <v>0</v>
      </c>
    </row>
    <row r="176" spans="1:12" ht="13.8" customHeight="1" x14ac:dyDescent="0.3">
      <c r="A176" s="58"/>
      <c r="B176" s="62"/>
      <c r="C176" s="1"/>
      <c r="D176" s="36"/>
      <c r="E176" s="1"/>
      <c r="F176" s="1"/>
      <c r="G176" s="1">
        <v>58</v>
      </c>
      <c r="H176" s="13">
        <f t="shared" si="1"/>
        <v>0</v>
      </c>
      <c r="I176" s="51">
        <f t="shared" si="12"/>
        <v>0</v>
      </c>
      <c r="J176" s="44">
        <f t="shared" si="7"/>
        <v>0</v>
      </c>
      <c r="K176" s="13"/>
      <c r="L176" s="13">
        <f t="shared" si="11"/>
        <v>0</v>
      </c>
    </row>
    <row r="177" spans="1:12" ht="13.8" customHeight="1" x14ac:dyDescent="0.3">
      <c r="A177" s="58"/>
      <c r="B177" s="62"/>
      <c r="C177" s="1"/>
      <c r="D177" s="36"/>
      <c r="E177" s="1"/>
      <c r="F177" s="1"/>
      <c r="G177" s="1">
        <v>58</v>
      </c>
      <c r="H177" s="13">
        <f t="shared" si="1"/>
        <v>0</v>
      </c>
      <c r="I177" s="51">
        <f t="shared" si="12"/>
        <v>0</v>
      </c>
      <c r="J177" s="44">
        <f t="shared" si="7"/>
        <v>0</v>
      </c>
      <c r="K177" s="13"/>
      <c r="L177" s="13">
        <f t="shared" si="11"/>
        <v>0</v>
      </c>
    </row>
    <row r="178" spans="1:12" ht="13.8" customHeight="1" x14ac:dyDescent="0.3">
      <c r="A178" s="58"/>
      <c r="B178" s="62"/>
      <c r="C178" s="1"/>
      <c r="D178" s="36"/>
      <c r="E178" s="1"/>
      <c r="F178" s="1"/>
      <c r="G178" s="1">
        <v>58</v>
      </c>
      <c r="H178" s="13">
        <f t="shared" si="1"/>
        <v>0</v>
      </c>
      <c r="I178" s="51">
        <f t="shared" si="12"/>
        <v>0</v>
      </c>
      <c r="J178" s="44">
        <f t="shared" si="7"/>
        <v>0</v>
      </c>
      <c r="K178" s="13"/>
      <c r="L178" s="13">
        <f t="shared" si="11"/>
        <v>0</v>
      </c>
    </row>
    <row r="179" spans="1:12" ht="13.8" customHeight="1" x14ac:dyDescent="0.3">
      <c r="A179" s="58"/>
      <c r="B179" s="62"/>
      <c r="C179" s="1"/>
      <c r="D179" s="36"/>
      <c r="E179" s="1"/>
      <c r="F179" s="1"/>
      <c r="G179" s="1">
        <v>58</v>
      </c>
      <c r="H179" s="13">
        <f t="shared" si="1"/>
        <v>0</v>
      </c>
      <c r="I179" s="51">
        <f t="shared" si="12"/>
        <v>0</v>
      </c>
      <c r="J179" s="44">
        <f t="shared" si="7"/>
        <v>0</v>
      </c>
      <c r="K179" s="13"/>
      <c r="L179" s="13">
        <f t="shared" si="11"/>
        <v>0</v>
      </c>
    </row>
    <row r="180" spans="1:12" ht="13.8" customHeight="1" x14ac:dyDescent="0.3">
      <c r="A180" s="58"/>
      <c r="B180" s="62"/>
      <c r="C180" s="1"/>
      <c r="D180" s="36"/>
      <c r="E180" s="1"/>
      <c r="F180" s="1"/>
      <c r="G180" s="1">
        <v>58</v>
      </c>
      <c r="H180" s="13">
        <f t="shared" si="1"/>
        <v>0</v>
      </c>
      <c r="I180" s="51">
        <f t="shared" si="12"/>
        <v>0</v>
      </c>
      <c r="J180" s="44">
        <f t="shared" si="7"/>
        <v>0</v>
      </c>
      <c r="K180" s="13"/>
      <c r="L180" s="13">
        <f t="shared" si="11"/>
        <v>0</v>
      </c>
    </row>
    <row r="181" spans="1:12" ht="13.8" customHeight="1" x14ac:dyDescent="0.3">
      <c r="A181" s="58"/>
      <c r="B181" s="62"/>
      <c r="C181" s="1"/>
      <c r="D181" s="36"/>
      <c r="E181" s="1"/>
      <c r="F181" s="1"/>
      <c r="G181" s="1">
        <v>58</v>
      </c>
      <c r="H181" s="13">
        <f t="shared" si="1"/>
        <v>0</v>
      </c>
      <c r="I181" s="51">
        <f t="shared" si="12"/>
        <v>0</v>
      </c>
      <c r="J181" s="44">
        <f t="shared" si="7"/>
        <v>0</v>
      </c>
      <c r="K181" s="13"/>
      <c r="L181" s="13">
        <f t="shared" si="11"/>
        <v>0</v>
      </c>
    </row>
    <row r="182" spans="1:12" ht="13.8" customHeight="1" x14ac:dyDescent="0.3">
      <c r="A182" s="58"/>
      <c r="B182" s="62"/>
      <c r="C182" s="1"/>
      <c r="D182" s="36"/>
      <c r="E182" s="1"/>
      <c r="F182" s="1"/>
      <c r="G182" s="1">
        <v>58</v>
      </c>
      <c r="H182" s="13">
        <f t="shared" si="1"/>
        <v>0</v>
      </c>
      <c r="I182" s="51">
        <f t="shared" si="12"/>
        <v>0</v>
      </c>
      <c r="J182" s="44">
        <f t="shared" si="7"/>
        <v>0</v>
      </c>
      <c r="K182" s="13"/>
      <c r="L182" s="13">
        <f t="shared" si="11"/>
        <v>0</v>
      </c>
    </row>
    <row r="183" spans="1:12" ht="13.8" customHeight="1" x14ac:dyDescent="0.3">
      <c r="A183" s="58"/>
      <c r="B183" s="62"/>
      <c r="C183" s="1"/>
      <c r="D183" s="36"/>
      <c r="E183" s="1"/>
      <c r="F183" s="1"/>
      <c r="G183" s="1">
        <v>58</v>
      </c>
      <c r="H183" s="13">
        <f t="shared" si="1"/>
        <v>0</v>
      </c>
      <c r="I183" s="51">
        <f t="shared" si="12"/>
        <v>0</v>
      </c>
      <c r="J183" s="44">
        <f t="shared" si="7"/>
        <v>0</v>
      </c>
      <c r="K183" s="13"/>
      <c r="L183" s="13">
        <f t="shared" si="11"/>
        <v>0</v>
      </c>
    </row>
    <row r="184" spans="1:12" ht="13.8" customHeight="1" x14ac:dyDescent="0.3">
      <c r="A184" s="58"/>
      <c r="B184" s="62"/>
      <c r="C184" s="1"/>
      <c r="D184" s="36"/>
      <c r="E184" s="1"/>
      <c r="F184" s="1"/>
      <c r="G184" s="1">
        <v>58</v>
      </c>
      <c r="H184" s="13">
        <f t="shared" si="1"/>
        <v>0</v>
      </c>
      <c r="I184" s="51">
        <f t="shared" si="12"/>
        <v>0</v>
      </c>
      <c r="J184" s="44">
        <f t="shared" si="7"/>
        <v>0</v>
      </c>
      <c r="K184" s="13"/>
      <c r="L184" s="13">
        <f t="shared" si="11"/>
        <v>0</v>
      </c>
    </row>
    <row r="185" spans="1:12" ht="13.8" customHeight="1" x14ac:dyDescent="0.3">
      <c r="A185" s="58"/>
      <c r="B185" s="62"/>
      <c r="C185" s="1"/>
      <c r="D185" s="36"/>
      <c r="E185" s="1"/>
      <c r="F185" s="1"/>
      <c r="G185" s="1">
        <v>58</v>
      </c>
      <c r="H185" s="13">
        <f t="shared" si="1"/>
        <v>0</v>
      </c>
      <c r="I185" s="51">
        <f t="shared" si="12"/>
        <v>0</v>
      </c>
      <c r="J185" s="44">
        <f t="shared" si="7"/>
        <v>0</v>
      </c>
      <c r="K185" s="13"/>
      <c r="L185" s="13">
        <f t="shared" si="11"/>
        <v>0</v>
      </c>
    </row>
    <row r="186" spans="1:12" ht="13.8" customHeight="1" x14ac:dyDescent="0.3">
      <c r="A186" s="58"/>
      <c r="B186" s="62"/>
      <c r="C186" s="1"/>
      <c r="D186" s="36"/>
      <c r="E186" s="1"/>
      <c r="F186" s="1"/>
      <c r="G186" s="1">
        <v>58</v>
      </c>
      <c r="H186" s="13">
        <f t="shared" si="1"/>
        <v>0</v>
      </c>
      <c r="I186" s="51">
        <f t="shared" si="12"/>
        <v>0</v>
      </c>
      <c r="J186" s="44">
        <f t="shared" si="7"/>
        <v>0</v>
      </c>
      <c r="K186" s="13"/>
      <c r="L186" s="13">
        <f t="shared" si="11"/>
        <v>0</v>
      </c>
    </row>
    <row r="187" spans="1:12" ht="13.8" customHeight="1" x14ac:dyDescent="0.3">
      <c r="A187" s="58"/>
      <c r="B187" s="62"/>
      <c r="C187" s="1"/>
      <c r="D187" s="36"/>
      <c r="E187" s="1"/>
      <c r="F187" s="1"/>
      <c r="G187" s="1">
        <v>58</v>
      </c>
      <c r="H187" s="13">
        <f t="shared" si="1"/>
        <v>0</v>
      </c>
      <c r="I187" s="51">
        <f t="shared" si="12"/>
        <v>0</v>
      </c>
      <c r="J187" s="44">
        <f t="shared" si="7"/>
        <v>0</v>
      </c>
      <c r="K187" s="13"/>
      <c r="L187" s="13">
        <f t="shared" si="11"/>
        <v>0</v>
      </c>
    </row>
    <row r="188" spans="1:12" ht="13.8" customHeight="1" x14ac:dyDescent="0.3">
      <c r="A188" s="58"/>
      <c r="B188" s="62"/>
      <c r="C188" s="1"/>
      <c r="D188" s="36"/>
      <c r="E188" s="1"/>
      <c r="F188" s="1"/>
      <c r="G188" s="1">
        <v>58</v>
      </c>
      <c r="H188" s="13">
        <f t="shared" si="1"/>
        <v>0</v>
      </c>
      <c r="I188" s="51">
        <f t="shared" si="12"/>
        <v>0</v>
      </c>
      <c r="J188" s="44">
        <f t="shared" si="7"/>
        <v>0</v>
      </c>
      <c r="K188" s="13"/>
      <c r="L188" s="13">
        <f t="shared" si="11"/>
        <v>0</v>
      </c>
    </row>
    <row r="189" spans="1:12" ht="13.8" customHeight="1" x14ac:dyDescent="0.3">
      <c r="A189" s="58"/>
      <c r="B189" s="62"/>
      <c r="C189" s="1"/>
      <c r="D189" s="36"/>
      <c r="E189" s="1"/>
      <c r="F189" s="1"/>
      <c r="G189" s="1">
        <v>58</v>
      </c>
      <c r="H189" s="13">
        <f t="shared" si="1"/>
        <v>0</v>
      </c>
      <c r="I189" s="51">
        <f t="shared" si="12"/>
        <v>0</v>
      </c>
      <c r="J189" s="44">
        <f t="shared" si="7"/>
        <v>0</v>
      </c>
      <c r="K189" s="13"/>
      <c r="L189" s="13">
        <f t="shared" si="11"/>
        <v>0</v>
      </c>
    </row>
    <row r="190" spans="1:12" ht="13.8" customHeight="1" x14ac:dyDescent="0.3">
      <c r="A190" s="58"/>
      <c r="B190" s="62"/>
      <c r="C190" s="1"/>
      <c r="D190" s="36"/>
      <c r="E190" s="1"/>
      <c r="F190" s="1"/>
      <c r="G190" s="1">
        <v>58</v>
      </c>
      <c r="H190" s="13">
        <f t="shared" si="1"/>
        <v>0</v>
      </c>
      <c r="I190" s="51">
        <f t="shared" si="12"/>
        <v>0</v>
      </c>
      <c r="J190" s="44">
        <f t="shared" si="7"/>
        <v>0</v>
      </c>
      <c r="K190" s="13"/>
      <c r="L190" s="13">
        <f t="shared" si="11"/>
        <v>0</v>
      </c>
    </row>
    <row r="191" spans="1:12" ht="13.8" customHeight="1" x14ac:dyDescent="0.3">
      <c r="A191" s="58"/>
      <c r="B191" s="62"/>
      <c r="C191" s="1"/>
      <c r="D191" s="36"/>
      <c r="E191" s="1"/>
      <c r="F191" s="1"/>
      <c r="G191" s="1">
        <v>58</v>
      </c>
      <c r="H191" s="13">
        <f t="shared" si="1"/>
        <v>0</v>
      </c>
      <c r="I191" s="51">
        <f t="shared" si="12"/>
        <v>0</v>
      </c>
      <c r="J191" s="44">
        <f t="shared" si="7"/>
        <v>0</v>
      </c>
      <c r="K191" s="13"/>
      <c r="L191" s="13">
        <f t="shared" si="11"/>
        <v>0</v>
      </c>
    </row>
    <row r="192" spans="1:12" ht="13.8" customHeight="1" x14ac:dyDescent="0.3">
      <c r="A192" s="58"/>
      <c r="B192" s="62"/>
      <c r="C192" s="1"/>
      <c r="D192" s="36"/>
      <c r="E192" s="1"/>
      <c r="F192" s="1"/>
      <c r="G192" s="1">
        <v>58</v>
      </c>
      <c r="H192" s="13">
        <f t="shared" si="1"/>
        <v>0</v>
      </c>
      <c r="I192" s="51">
        <f t="shared" si="12"/>
        <v>0</v>
      </c>
      <c r="J192" s="44">
        <f t="shared" si="7"/>
        <v>0</v>
      </c>
      <c r="K192" s="13"/>
      <c r="L192" s="13">
        <f t="shared" si="11"/>
        <v>0</v>
      </c>
    </row>
    <row r="193" spans="1:12" ht="13.8" customHeight="1" x14ac:dyDescent="0.3">
      <c r="A193" s="58"/>
      <c r="B193" s="62"/>
      <c r="C193" s="1"/>
      <c r="D193" s="36"/>
      <c r="E193" s="1"/>
      <c r="F193" s="1"/>
      <c r="G193" s="1">
        <v>58</v>
      </c>
      <c r="H193" s="13">
        <f t="shared" si="1"/>
        <v>0</v>
      </c>
      <c r="I193" s="51">
        <f t="shared" si="12"/>
        <v>0</v>
      </c>
      <c r="J193" s="44">
        <f t="shared" si="7"/>
        <v>0</v>
      </c>
      <c r="K193" s="13"/>
      <c r="L193" s="13">
        <f t="shared" si="11"/>
        <v>0</v>
      </c>
    </row>
    <row r="194" spans="1:12" ht="13.8" customHeight="1" x14ac:dyDescent="0.3">
      <c r="A194" s="58"/>
      <c r="B194" s="62"/>
      <c r="C194" s="1"/>
      <c r="D194" s="36"/>
      <c r="E194" s="1"/>
      <c r="F194" s="1"/>
      <c r="G194" s="1">
        <v>58</v>
      </c>
      <c r="H194" s="13">
        <f t="shared" si="1"/>
        <v>0</v>
      </c>
      <c r="I194" s="51">
        <f t="shared" si="12"/>
        <v>0</v>
      </c>
      <c r="J194" s="44">
        <f t="shared" si="7"/>
        <v>0</v>
      </c>
      <c r="K194" s="13"/>
      <c r="L194" s="13">
        <f t="shared" si="11"/>
        <v>0</v>
      </c>
    </row>
    <row r="195" spans="1:12" ht="13.8" customHeight="1" x14ac:dyDescent="0.3">
      <c r="A195" s="58"/>
      <c r="B195" s="62"/>
      <c r="C195" s="1"/>
      <c r="D195" s="36"/>
      <c r="E195" s="1"/>
      <c r="F195" s="1"/>
      <c r="G195" s="1">
        <v>58</v>
      </c>
      <c r="H195" s="13">
        <f t="shared" si="1"/>
        <v>0</v>
      </c>
      <c r="I195" s="51">
        <f t="shared" si="12"/>
        <v>0</v>
      </c>
      <c r="J195" s="44">
        <f t="shared" si="7"/>
        <v>0</v>
      </c>
      <c r="K195" s="13"/>
      <c r="L195" s="13">
        <f t="shared" si="11"/>
        <v>0</v>
      </c>
    </row>
    <row r="196" spans="1:12" ht="13.8" customHeight="1" x14ac:dyDescent="0.3">
      <c r="A196" s="58"/>
      <c r="B196" s="62"/>
      <c r="C196" s="1"/>
      <c r="D196" s="36"/>
      <c r="E196" s="1"/>
      <c r="F196" s="1"/>
      <c r="G196" s="1">
        <v>58</v>
      </c>
      <c r="H196" s="13">
        <f t="shared" si="1"/>
        <v>0</v>
      </c>
      <c r="I196" s="51">
        <f t="shared" si="12"/>
        <v>0</v>
      </c>
      <c r="J196" s="44">
        <f t="shared" si="7"/>
        <v>0</v>
      </c>
      <c r="K196" s="13"/>
      <c r="L196" s="13">
        <f t="shared" si="8"/>
        <v>0</v>
      </c>
    </row>
    <row r="197" spans="1:12" ht="13.8" customHeight="1" x14ac:dyDescent="0.3">
      <c r="A197" s="58"/>
      <c r="B197" s="62"/>
      <c r="C197" s="1"/>
      <c r="D197" s="36"/>
      <c r="E197" s="1"/>
      <c r="F197" s="1"/>
      <c r="G197" s="1">
        <v>58</v>
      </c>
      <c r="H197" s="13">
        <f t="shared" si="1"/>
        <v>0</v>
      </c>
      <c r="I197" s="51">
        <f t="shared" si="12"/>
        <v>0</v>
      </c>
      <c r="J197" s="44">
        <f t="shared" si="7"/>
        <v>0</v>
      </c>
      <c r="K197" s="13"/>
      <c r="L197" s="13">
        <f t="shared" si="8"/>
        <v>0</v>
      </c>
    </row>
    <row r="198" spans="1:12" ht="13.8" customHeight="1" x14ac:dyDescent="0.3">
      <c r="A198" s="58"/>
      <c r="B198" s="62"/>
      <c r="C198" s="1"/>
      <c r="D198" s="36"/>
      <c r="E198" s="1"/>
      <c r="F198" s="1"/>
      <c r="G198" s="1">
        <v>58</v>
      </c>
      <c r="H198" s="13">
        <f t="shared" si="1"/>
        <v>0</v>
      </c>
      <c r="I198" s="51">
        <f t="shared" si="12"/>
        <v>0</v>
      </c>
      <c r="J198" s="44">
        <f t="shared" si="7"/>
        <v>0</v>
      </c>
      <c r="K198" s="13"/>
      <c r="L198" s="13">
        <f t="shared" si="8"/>
        <v>0</v>
      </c>
    </row>
    <row r="199" spans="1:12" ht="13.8" customHeight="1" x14ac:dyDescent="0.3">
      <c r="A199" s="58"/>
      <c r="B199" s="62"/>
      <c r="C199" s="1"/>
      <c r="D199" s="36"/>
      <c r="E199" s="1"/>
      <c r="F199" s="1"/>
      <c r="G199" s="1">
        <v>58</v>
      </c>
      <c r="H199" s="13">
        <f t="shared" si="1"/>
        <v>0</v>
      </c>
      <c r="I199" s="51">
        <f t="shared" si="12"/>
        <v>0</v>
      </c>
      <c r="J199" s="44">
        <f t="shared" si="7"/>
        <v>0</v>
      </c>
      <c r="K199" s="13"/>
      <c r="L199" s="13">
        <f t="shared" si="8"/>
        <v>0</v>
      </c>
    </row>
    <row r="200" spans="1:12" ht="13.8" customHeight="1" x14ac:dyDescent="0.3">
      <c r="A200" s="58"/>
      <c r="B200" s="62"/>
      <c r="C200" s="1"/>
      <c r="D200" s="36"/>
      <c r="E200" s="1"/>
      <c r="F200" s="1"/>
      <c r="G200" s="1">
        <v>58</v>
      </c>
      <c r="H200" s="13">
        <f t="shared" si="1"/>
        <v>0</v>
      </c>
      <c r="I200" s="51">
        <f t="shared" si="12"/>
        <v>0</v>
      </c>
      <c r="J200" s="44">
        <f t="shared" si="7"/>
        <v>0</v>
      </c>
      <c r="K200" s="13"/>
      <c r="L200" s="13">
        <f t="shared" si="8"/>
        <v>0</v>
      </c>
    </row>
    <row r="201" spans="1:12" ht="13.8" customHeight="1" x14ac:dyDescent="0.3">
      <c r="A201" s="58"/>
      <c r="B201" s="62"/>
      <c r="C201" s="1"/>
      <c r="D201" s="36"/>
      <c r="E201" s="1"/>
      <c r="F201" s="1"/>
      <c r="G201" s="1">
        <v>58</v>
      </c>
      <c r="H201" s="13">
        <f t="shared" si="1"/>
        <v>0</v>
      </c>
      <c r="I201" s="51">
        <f t="shared" si="12"/>
        <v>0</v>
      </c>
      <c r="J201" s="44">
        <f t="shared" si="7"/>
        <v>0</v>
      </c>
      <c r="K201" s="13"/>
      <c r="L201" s="13">
        <f t="shared" si="8"/>
        <v>0</v>
      </c>
    </row>
    <row r="202" spans="1:12" ht="13.8" customHeight="1" x14ac:dyDescent="0.3">
      <c r="A202" s="58"/>
      <c r="B202" s="62"/>
      <c r="C202" s="1"/>
      <c r="D202" s="36"/>
      <c r="E202" s="1"/>
      <c r="F202" s="1"/>
      <c r="G202" s="1">
        <v>58</v>
      </c>
      <c r="H202" s="13">
        <f t="shared" si="1"/>
        <v>0</v>
      </c>
      <c r="I202" s="51">
        <f t="shared" si="12"/>
        <v>0</v>
      </c>
      <c r="J202" s="44">
        <f t="shared" si="7"/>
        <v>0</v>
      </c>
      <c r="K202" s="13"/>
      <c r="L202" s="13">
        <f t="shared" si="8"/>
        <v>0</v>
      </c>
    </row>
    <row r="203" spans="1:12" x14ac:dyDescent="0.3">
      <c r="L203" s="8"/>
    </row>
    <row r="204" spans="1:12" x14ac:dyDescent="0.3">
      <c r="J204" s="6"/>
      <c r="K204" s="6"/>
    </row>
    <row r="206" spans="1:12" x14ac:dyDescent="0.3">
      <c r="F206" s="26"/>
    </row>
    <row r="209" spans="6:8" x14ac:dyDescent="0.3">
      <c r="F209" s="10"/>
      <c r="G209" s="6"/>
      <c r="H209" s="6"/>
    </row>
  </sheetData>
  <autoFilter ref="A1:M202" xr:uid="{4DE480C5-0329-424C-BF75-DED3B3C2F5D3}"/>
  <mergeCells count="1">
    <mergeCell ref="O94:Q9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FC4C-349E-428A-A7EC-14B8936F1424}">
  <dimension ref="A1"/>
  <sheetViews>
    <sheetView workbookViewId="0">
      <selection activeCell="G22" sqref="G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668F-AB53-4CC4-95AF-57250CDC8C6E}">
  <dimension ref="B2:H19"/>
  <sheetViews>
    <sheetView workbookViewId="0">
      <selection activeCell="F20" sqref="F20"/>
    </sheetView>
  </sheetViews>
  <sheetFormatPr baseColWidth="10" defaultRowHeight="14.4" x14ac:dyDescent="0.3"/>
  <cols>
    <col min="3" max="4" width="11" customWidth="1"/>
  </cols>
  <sheetData>
    <row r="2" spans="2:8" x14ac:dyDescent="0.3">
      <c r="F2" s="81" t="s">
        <v>53</v>
      </c>
      <c r="G2" s="81"/>
      <c r="H2" s="81"/>
    </row>
    <row r="3" spans="2:8" x14ac:dyDescent="0.3">
      <c r="B3" t="s">
        <v>50</v>
      </c>
      <c r="C3" t="s">
        <v>51</v>
      </c>
      <c r="D3" t="s">
        <v>49</v>
      </c>
      <c r="F3" s="37" t="s">
        <v>50</v>
      </c>
      <c r="G3" s="37" t="s">
        <v>52</v>
      </c>
      <c r="H3" s="37" t="s">
        <v>9</v>
      </c>
    </row>
    <row r="4" spans="2:8" x14ac:dyDescent="0.3">
      <c r="B4" s="32"/>
      <c r="C4" s="33">
        <v>2.9</v>
      </c>
      <c r="D4" s="11">
        <f>+C4*H$4/G$4</f>
        <v>746.59020408163258</v>
      </c>
      <c r="F4" s="1">
        <v>68319</v>
      </c>
      <c r="G4" s="36">
        <v>2.4500000000000002</v>
      </c>
      <c r="H4" s="1">
        <v>630.74</v>
      </c>
    </row>
    <row r="5" spans="2:8" x14ac:dyDescent="0.3">
      <c r="B5" s="32"/>
      <c r="C5" s="33">
        <v>2.2000000000000002</v>
      </c>
      <c r="D5" s="11">
        <f t="shared" ref="D5:D18" si="0">+C5*H$4/G$4</f>
        <v>566.37877551020415</v>
      </c>
    </row>
    <row r="6" spans="2:8" x14ac:dyDescent="0.3">
      <c r="B6" s="32"/>
      <c r="C6" s="33">
        <v>2.5</v>
      </c>
      <c r="D6" s="11">
        <f t="shared" si="0"/>
        <v>643.61224489795904</v>
      </c>
    </row>
    <row r="7" spans="2:8" x14ac:dyDescent="0.3">
      <c r="B7" s="32"/>
      <c r="C7" s="33">
        <v>2.5</v>
      </c>
      <c r="D7" s="11">
        <f t="shared" si="0"/>
        <v>643.61224489795904</v>
      </c>
    </row>
    <row r="8" spans="2:8" x14ac:dyDescent="0.3">
      <c r="B8" s="32"/>
      <c r="C8" s="33">
        <v>1.6</v>
      </c>
      <c r="D8" s="11">
        <f t="shared" si="0"/>
        <v>411.91183673469391</v>
      </c>
    </row>
    <row r="9" spans="2:8" x14ac:dyDescent="0.3">
      <c r="B9" s="34"/>
      <c r="C9" s="33">
        <v>5.9</v>
      </c>
      <c r="D9" s="11">
        <f t="shared" si="0"/>
        <v>1518.9248979591837</v>
      </c>
    </row>
    <row r="10" spans="2:8" x14ac:dyDescent="0.3">
      <c r="B10" s="34"/>
      <c r="C10" s="33">
        <v>2.6</v>
      </c>
      <c r="D10" s="11">
        <f>+C10*H$4/G$4</f>
        <v>669.35673469387746</v>
      </c>
    </row>
    <row r="11" spans="2:8" x14ac:dyDescent="0.3">
      <c r="B11" s="34"/>
      <c r="C11" s="33">
        <v>3.2</v>
      </c>
      <c r="D11" s="11">
        <f>+C11*H$4/G$4</f>
        <v>823.82367346938781</v>
      </c>
    </row>
    <row r="12" spans="2:8" x14ac:dyDescent="0.3">
      <c r="B12" s="34"/>
      <c r="C12" s="33">
        <v>1.6</v>
      </c>
      <c r="D12" s="11">
        <f>+C12*H$4/G$4</f>
        <v>411.91183673469391</v>
      </c>
    </row>
    <row r="13" spans="2:8" x14ac:dyDescent="0.3">
      <c r="B13" s="34"/>
      <c r="C13" s="33">
        <v>2.0499999999999998</v>
      </c>
      <c r="D13" s="11">
        <f>+C13*H$4/G$4</f>
        <v>527.76204081632648</v>
      </c>
    </row>
    <row r="14" spans="2:8" x14ac:dyDescent="0.3">
      <c r="B14" s="34"/>
      <c r="C14" s="33"/>
      <c r="D14" s="11">
        <f>+C14*H$4/G$4</f>
        <v>0</v>
      </c>
    </row>
    <row r="15" spans="2:8" x14ac:dyDescent="0.3">
      <c r="B15" s="34"/>
      <c r="C15" s="33"/>
      <c r="D15" s="11">
        <f t="shared" si="0"/>
        <v>0</v>
      </c>
    </row>
    <row r="16" spans="2:8" x14ac:dyDescent="0.3">
      <c r="B16" s="34"/>
      <c r="C16" s="33"/>
      <c r="D16" s="11">
        <f t="shared" si="0"/>
        <v>0</v>
      </c>
    </row>
    <row r="17" spans="2:6" x14ac:dyDescent="0.3">
      <c r="B17" s="34"/>
      <c r="C17" s="33"/>
      <c r="D17" s="11">
        <f t="shared" si="0"/>
        <v>0</v>
      </c>
    </row>
    <row r="18" spans="2:6" x14ac:dyDescent="0.3">
      <c r="D18" s="11">
        <f t="shared" si="0"/>
        <v>0</v>
      </c>
    </row>
    <row r="19" spans="2:6" x14ac:dyDescent="0.3">
      <c r="C19" t="s">
        <v>9</v>
      </c>
      <c r="D19" s="11">
        <f>SUM(D4:D18)</f>
        <v>6963.884489795917</v>
      </c>
      <c r="F19" s="31">
        <f>+D19/13</f>
        <v>535.68342229199357</v>
      </c>
    </row>
  </sheetData>
  <mergeCells count="1">
    <mergeCell ref="F2:H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8901-CDA4-4BB6-B286-9B6DEF7271BC}">
  <dimension ref="B4:M22"/>
  <sheetViews>
    <sheetView topLeftCell="D1" workbookViewId="0">
      <selection activeCell="K13" sqref="K13"/>
    </sheetView>
  </sheetViews>
  <sheetFormatPr baseColWidth="10" defaultColWidth="17.44140625" defaultRowHeight="14.4" x14ac:dyDescent="0.3"/>
  <cols>
    <col min="2" max="2" width="9" customWidth="1"/>
    <col min="3" max="3" width="24.5546875" customWidth="1"/>
    <col min="5" max="5" width="21.109375" customWidth="1"/>
    <col min="6" max="8" width="24" customWidth="1"/>
  </cols>
  <sheetData>
    <row r="4" spans="2:13" x14ac:dyDescent="0.3">
      <c r="D4" s="75" t="s">
        <v>25</v>
      </c>
      <c r="E4" s="76"/>
      <c r="F4" s="76"/>
      <c r="G4" s="76"/>
      <c r="H4" s="76"/>
      <c r="I4" s="76"/>
      <c r="J4" s="76"/>
      <c r="K4" s="77"/>
    </row>
    <row r="5" spans="2:13" x14ac:dyDescent="0.3">
      <c r="D5" s="78"/>
      <c r="E5" s="79"/>
      <c r="F5" s="79"/>
      <c r="G5" s="79"/>
      <c r="H5" s="79"/>
      <c r="I5" s="79"/>
      <c r="J5" s="79"/>
      <c r="K5" s="80"/>
    </row>
    <row r="7" spans="2:13" ht="15.6" x14ac:dyDescent="0.3">
      <c r="B7" s="3" t="s">
        <v>26</v>
      </c>
      <c r="C7" s="3" t="s">
        <v>4</v>
      </c>
      <c r="D7" s="3" t="s">
        <v>1</v>
      </c>
      <c r="E7" s="3" t="s">
        <v>27</v>
      </c>
      <c r="F7" s="3" t="s">
        <v>28</v>
      </c>
      <c r="G7" s="15" t="s">
        <v>29</v>
      </c>
      <c r="H7" s="15" t="s">
        <v>30</v>
      </c>
      <c r="I7" s="3" t="s">
        <v>3</v>
      </c>
      <c r="J7" s="3" t="s">
        <v>10</v>
      </c>
      <c r="K7" s="3" t="s">
        <v>11</v>
      </c>
      <c r="L7" s="3" t="s">
        <v>12</v>
      </c>
      <c r="M7" s="3" t="s">
        <v>8</v>
      </c>
    </row>
    <row r="8" spans="2:13" ht="14.1" customHeight="1" x14ac:dyDescent="0.3">
      <c r="B8" s="14">
        <v>1</v>
      </c>
      <c r="C8" s="20" t="s">
        <v>36</v>
      </c>
      <c r="D8" s="1">
        <v>38.520000000000003</v>
      </c>
      <c r="E8" s="1">
        <v>56</v>
      </c>
      <c r="F8" s="5">
        <f t="shared" ref="F8:F9" si="0">+D8*E8</f>
        <v>2157.1200000000003</v>
      </c>
      <c r="G8" s="16">
        <v>55.65</v>
      </c>
      <c r="H8" s="17">
        <f>+D8*G8</f>
        <v>2143.6379999999999</v>
      </c>
      <c r="I8" s="21">
        <v>848</v>
      </c>
      <c r="J8" s="5">
        <f>+F8+I8</f>
        <v>3005.1200000000003</v>
      </c>
      <c r="K8" s="5">
        <v>4300</v>
      </c>
      <c r="L8" s="4">
        <f>+K8-J8</f>
        <v>1294.8799999999997</v>
      </c>
      <c r="M8" s="1"/>
    </row>
    <row r="9" spans="2:13" x14ac:dyDescent="0.3">
      <c r="B9" s="14">
        <v>2</v>
      </c>
      <c r="C9" s="20" t="s">
        <v>37</v>
      </c>
      <c r="D9" s="1">
        <v>31.01</v>
      </c>
      <c r="E9" s="1">
        <v>56</v>
      </c>
      <c r="F9" s="13">
        <f t="shared" si="0"/>
        <v>1736.5600000000002</v>
      </c>
      <c r="G9" s="16">
        <v>55.65</v>
      </c>
      <c r="H9" s="17">
        <f t="shared" ref="H9:H15" si="1">+D9*G9</f>
        <v>1725.7065</v>
      </c>
      <c r="I9" s="20">
        <v>637</v>
      </c>
      <c r="J9" s="5">
        <f t="shared" ref="J9:J15" si="2">+F9+I9</f>
        <v>2373.5600000000004</v>
      </c>
      <c r="K9" s="5">
        <v>3500</v>
      </c>
      <c r="L9" s="4">
        <f t="shared" ref="L9:L15" si="3">+K9-J9</f>
        <v>1126.4399999999996</v>
      </c>
      <c r="M9" s="1"/>
    </row>
    <row r="10" spans="2:13" x14ac:dyDescent="0.3">
      <c r="B10" s="14">
        <v>3</v>
      </c>
      <c r="C10" s="20" t="s">
        <v>38</v>
      </c>
      <c r="D10" s="1">
        <v>34.229999999999997</v>
      </c>
      <c r="E10" s="1">
        <v>56</v>
      </c>
      <c r="F10" s="13">
        <f>+E10*D10</f>
        <v>1916.8799999999999</v>
      </c>
      <c r="G10" s="16">
        <v>55.65</v>
      </c>
      <c r="H10" s="17">
        <f t="shared" si="1"/>
        <v>1904.8994999999998</v>
      </c>
      <c r="I10" s="20">
        <v>567</v>
      </c>
      <c r="J10" s="5">
        <f t="shared" si="2"/>
        <v>2483.88</v>
      </c>
      <c r="K10" s="5">
        <v>3500</v>
      </c>
      <c r="L10" s="4">
        <f t="shared" si="3"/>
        <v>1016.1199999999999</v>
      </c>
      <c r="M10" s="1"/>
    </row>
    <row r="11" spans="2:13" x14ac:dyDescent="0.3">
      <c r="B11" s="14">
        <v>4</v>
      </c>
      <c r="C11" s="20" t="s">
        <v>39</v>
      </c>
      <c r="D11" s="1">
        <v>34.24</v>
      </c>
      <c r="E11" s="1">
        <v>56</v>
      </c>
      <c r="F11" s="13">
        <f>+E11*D11</f>
        <v>1917.44</v>
      </c>
      <c r="G11" s="16">
        <v>55.65</v>
      </c>
      <c r="H11" s="17">
        <f t="shared" si="1"/>
        <v>1905.4560000000001</v>
      </c>
      <c r="I11" s="20">
        <v>531</v>
      </c>
      <c r="J11" s="5">
        <f t="shared" si="2"/>
        <v>2448.44</v>
      </c>
      <c r="K11" s="5">
        <v>3500</v>
      </c>
      <c r="L11" s="4">
        <f t="shared" si="3"/>
        <v>1051.56</v>
      </c>
      <c r="M11" s="1"/>
    </row>
    <row r="12" spans="2:13" x14ac:dyDescent="0.3">
      <c r="B12" s="14">
        <v>5</v>
      </c>
      <c r="C12" s="1" t="s">
        <v>46</v>
      </c>
      <c r="D12" s="1">
        <v>43.82</v>
      </c>
      <c r="E12" s="1">
        <v>56</v>
      </c>
      <c r="F12" s="13">
        <f t="shared" ref="F12:F15" si="4">+E12*D12</f>
        <v>2453.92</v>
      </c>
      <c r="G12" s="16">
        <v>55.65</v>
      </c>
      <c r="H12" s="17">
        <f t="shared" si="1"/>
        <v>2438.5830000000001</v>
      </c>
      <c r="I12" s="1">
        <v>916</v>
      </c>
      <c r="J12" s="5">
        <f t="shared" si="2"/>
        <v>3369.92</v>
      </c>
      <c r="K12" s="5">
        <v>4300</v>
      </c>
      <c r="L12" s="4">
        <f t="shared" si="3"/>
        <v>930.07999999999993</v>
      </c>
      <c r="M12" s="1"/>
    </row>
    <row r="13" spans="2:13" x14ac:dyDescent="0.3">
      <c r="B13" s="14">
        <v>6</v>
      </c>
      <c r="C13" s="1" t="s">
        <v>47</v>
      </c>
      <c r="D13" s="1">
        <v>40.659999999999997</v>
      </c>
      <c r="E13" s="1">
        <v>56</v>
      </c>
      <c r="F13" s="13">
        <f t="shared" si="4"/>
        <v>2276.96</v>
      </c>
      <c r="G13" s="16">
        <v>55.65</v>
      </c>
      <c r="H13" s="17">
        <f t="shared" si="1"/>
        <v>2262.7289999999998</v>
      </c>
      <c r="I13" s="1">
        <v>572</v>
      </c>
      <c r="J13" s="5">
        <f t="shared" si="2"/>
        <v>2848.96</v>
      </c>
      <c r="K13" s="5">
        <v>3700</v>
      </c>
      <c r="L13" s="4">
        <f t="shared" si="3"/>
        <v>851.04</v>
      </c>
      <c r="M13" s="1"/>
    </row>
    <row r="14" spans="2:13" x14ac:dyDescent="0.3">
      <c r="B14" s="14">
        <v>7</v>
      </c>
      <c r="C14" s="1" t="s">
        <v>48</v>
      </c>
      <c r="D14" s="1">
        <v>33.659999999999997</v>
      </c>
      <c r="E14" s="1">
        <v>56</v>
      </c>
      <c r="F14" s="13">
        <f t="shared" si="4"/>
        <v>1884.9599999999998</v>
      </c>
      <c r="G14" s="16">
        <v>55.65</v>
      </c>
      <c r="H14" s="17">
        <f t="shared" si="1"/>
        <v>1873.1789999999999</v>
      </c>
      <c r="I14" s="1">
        <v>663</v>
      </c>
      <c r="J14" s="5">
        <f t="shared" si="2"/>
        <v>2547.96</v>
      </c>
      <c r="K14" s="5">
        <v>3300</v>
      </c>
      <c r="L14" s="4">
        <f t="shared" si="3"/>
        <v>752.04</v>
      </c>
      <c r="M14" s="1"/>
    </row>
    <row r="15" spans="2:13" x14ac:dyDescent="0.3">
      <c r="B15" s="14">
        <v>8</v>
      </c>
      <c r="C15" s="20" t="s">
        <v>45</v>
      </c>
      <c r="D15" s="20">
        <v>36.380000000000003</v>
      </c>
      <c r="E15" s="1">
        <v>56</v>
      </c>
      <c r="F15" s="13">
        <f t="shared" si="4"/>
        <v>2037.2800000000002</v>
      </c>
      <c r="G15" s="16">
        <v>55.65</v>
      </c>
      <c r="H15" s="17">
        <f t="shared" si="1"/>
        <v>2024.547</v>
      </c>
      <c r="I15" s="1">
        <v>605</v>
      </c>
      <c r="J15" s="5">
        <f t="shared" si="2"/>
        <v>2642.28</v>
      </c>
      <c r="K15" s="5">
        <v>3800</v>
      </c>
      <c r="L15" s="4">
        <f t="shared" si="3"/>
        <v>1157.7199999999998</v>
      </c>
      <c r="M15" s="1"/>
    </row>
    <row r="16" spans="2:13" x14ac:dyDescent="0.3">
      <c r="C16" s="2" t="s">
        <v>17</v>
      </c>
      <c r="D16" s="2">
        <f>SUM(D8:D14)</f>
        <v>256.14</v>
      </c>
      <c r="E16" s="2">
        <f>SUM(E8:E15)</f>
        <v>448</v>
      </c>
      <c r="F16" s="7">
        <f>SUM(F8:F15)</f>
        <v>16381.12</v>
      </c>
      <c r="G16" s="18"/>
      <c r="H16" s="18">
        <f>SUM(H8:H15)</f>
        <v>16278.737999999999</v>
      </c>
      <c r="I16" s="8">
        <f>SUM(I8:I15)</f>
        <v>5339</v>
      </c>
      <c r="J16" s="8">
        <f>SUM(J8:J15)</f>
        <v>21720.12</v>
      </c>
      <c r="K16" s="8">
        <f>SUM(K8:K15)</f>
        <v>29900</v>
      </c>
      <c r="L16" s="7">
        <f>SUM(L8:L15)</f>
        <v>8179.8799999999992</v>
      </c>
      <c r="M16" s="2"/>
    </row>
    <row r="18" spans="6:9" x14ac:dyDescent="0.3">
      <c r="G18" s="6"/>
    </row>
    <row r="20" spans="6:9" x14ac:dyDescent="0.3">
      <c r="F20">
        <v>147.19999999999999</v>
      </c>
      <c r="H20" s="6">
        <f>+H16+8000</f>
        <v>24278.737999999998</v>
      </c>
      <c r="I20">
        <f>500*8</f>
        <v>4000</v>
      </c>
    </row>
    <row r="21" spans="6:9" x14ac:dyDescent="0.3">
      <c r="F21">
        <v>160.44</v>
      </c>
    </row>
    <row r="22" spans="6:9" x14ac:dyDescent="0.3">
      <c r="F22">
        <f>SUM(F20:F21)</f>
        <v>307.64</v>
      </c>
      <c r="G22">
        <f>+F22*55.65</f>
        <v>17120.165999999997</v>
      </c>
    </row>
  </sheetData>
  <mergeCells count="1">
    <mergeCell ref="D4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Ganancias negocio</vt:lpstr>
      <vt:lpstr>Hoja3</vt:lpstr>
      <vt:lpstr>Publicidad</vt:lpstr>
      <vt:lpstr>Tenis vendidos</vt:lpstr>
      <vt:lpstr>Tenis comprados</vt:lpstr>
      <vt:lpstr>Hoja1</vt:lpstr>
      <vt:lpstr>Cálculo de retiro</vt:lpstr>
      <vt:lpstr>Tenis en el 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Rosa</dc:creator>
  <cp:lastModifiedBy>Jordan Rosa</cp:lastModifiedBy>
  <dcterms:created xsi:type="dcterms:W3CDTF">2023-03-21T15:50:16Z</dcterms:created>
  <dcterms:modified xsi:type="dcterms:W3CDTF">2023-09-28T12:24:08Z</dcterms:modified>
</cp:coreProperties>
</file>