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axouser\source\repos\CompFin_private\Week 4\"/>
    </mc:Choice>
  </mc:AlternateContent>
  <bookViews>
    <workbookView xWindow="0" yWindow="0" windowWidth="26083" windowHeight="10882" activeTab="9"/>
  </bookViews>
  <sheets>
    <sheet name="duality" sheetId="1" r:id="rId1"/>
    <sheet name="grid width" sheetId="3" r:id="rId2"/>
    <sheet name="transform" sheetId="2" r:id="rId3"/>
    <sheet name="non-smooth" sheetId="5" r:id="rId4"/>
    <sheet name="smooth" sheetId="6" r:id="rId5"/>
    <sheet name="explicit" sheetId="7" r:id="rId6"/>
    <sheet name="implicit 1" sheetId="8" r:id="rId7"/>
    <sheet name="implicit 2" sheetId="9" r:id="rId8"/>
    <sheet name="cn" sheetId="10" r:id="rId9"/>
    <sheet name="accuracy" sheetId="11" r:id="rId10"/>
  </sheets>
  <calcPr calcId="162913" calcMode="manual" calcCompleted="0" calcOnSave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" i="10" l="1"/>
  <c r="L16" i="10"/>
  <c r="E73" i="10"/>
  <c r="D73" i="10"/>
  <c r="C73" i="10"/>
  <c r="E72" i="10"/>
  <c r="D72" i="10"/>
  <c r="C72" i="10"/>
  <c r="E71" i="10"/>
  <c r="D71" i="10"/>
  <c r="C71" i="10"/>
  <c r="E70" i="10"/>
  <c r="D70" i="10"/>
  <c r="C70" i="10"/>
  <c r="E69" i="10"/>
  <c r="D69" i="10"/>
  <c r="C69" i="10"/>
  <c r="E68" i="10"/>
  <c r="D68" i="10"/>
  <c r="C68" i="10"/>
  <c r="E67" i="10"/>
  <c r="D67" i="10"/>
  <c r="C67" i="10"/>
  <c r="E66" i="10"/>
  <c r="D66" i="10"/>
  <c r="C66" i="10"/>
  <c r="E65" i="10"/>
  <c r="D65" i="10"/>
  <c r="C65" i="10"/>
  <c r="E64" i="10"/>
  <c r="D64" i="10"/>
  <c r="C64" i="10"/>
  <c r="E63" i="10"/>
  <c r="D63" i="10"/>
  <c r="C63" i="10"/>
  <c r="E62" i="10"/>
  <c r="D62" i="10"/>
  <c r="C62" i="10"/>
  <c r="E61" i="10"/>
  <c r="D61" i="10"/>
  <c r="C61" i="10"/>
  <c r="E60" i="10"/>
  <c r="D60" i="10"/>
  <c r="C60" i="10"/>
  <c r="E59" i="10"/>
  <c r="D59" i="10"/>
  <c r="C59" i="10"/>
  <c r="E58" i="10"/>
  <c r="D58" i="10"/>
  <c r="C58" i="10"/>
  <c r="E57" i="10"/>
  <c r="D57" i="10"/>
  <c r="C57" i="10"/>
  <c r="E56" i="10"/>
  <c r="D56" i="10"/>
  <c r="C56" i="10"/>
  <c r="E55" i="10"/>
  <c r="D55" i="10"/>
  <c r="C55" i="10"/>
  <c r="E54" i="10"/>
  <c r="D54" i="10"/>
  <c r="C54" i="10"/>
  <c r="E53" i="10"/>
  <c r="D53" i="10"/>
  <c r="C53" i="10"/>
  <c r="E52" i="10"/>
  <c r="D52" i="10"/>
  <c r="C52" i="10"/>
  <c r="E51" i="10"/>
  <c r="D51" i="10"/>
  <c r="C51" i="10"/>
  <c r="E50" i="10"/>
  <c r="D50" i="10"/>
  <c r="C50" i="10"/>
  <c r="E49" i="10"/>
  <c r="D49" i="10"/>
  <c r="C49" i="10"/>
  <c r="E48" i="10"/>
  <c r="D48" i="10"/>
  <c r="C48" i="10"/>
  <c r="E47" i="10"/>
  <c r="D47" i="10"/>
  <c r="C47" i="10"/>
  <c r="E46" i="10"/>
  <c r="D46" i="10"/>
  <c r="C46" i="10"/>
  <c r="E45" i="10"/>
  <c r="D45" i="10"/>
  <c r="C45" i="10"/>
  <c r="E44" i="10"/>
  <c r="D44" i="10"/>
  <c r="C44" i="10"/>
  <c r="E43" i="10"/>
  <c r="D43" i="10"/>
  <c r="C43" i="10"/>
  <c r="E42" i="10"/>
  <c r="D42" i="10"/>
  <c r="C42" i="10"/>
  <c r="E41" i="10"/>
  <c r="D41" i="10"/>
  <c r="C41" i="10"/>
  <c r="E40" i="10"/>
  <c r="D40" i="10"/>
  <c r="C40" i="10"/>
  <c r="E39" i="10"/>
  <c r="D39" i="10"/>
  <c r="C39" i="10"/>
  <c r="E38" i="10"/>
  <c r="D38" i="10"/>
  <c r="C38" i="10"/>
  <c r="E37" i="10"/>
  <c r="D37" i="10"/>
  <c r="C37" i="10"/>
  <c r="E36" i="10"/>
  <c r="D36" i="10"/>
  <c r="C36" i="10"/>
  <c r="E35" i="10"/>
  <c r="D35" i="10"/>
  <c r="C35" i="10"/>
  <c r="E34" i="10"/>
  <c r="D34" i="10"/>
  <c r="C34" i="10"/>
  <c r="E33" i="10"/>
  <c r="D33" i="10"/>
  <c r="C33" i="10"/>
  <c r="E32" i="10"/>
  <c r="D32" i="10"/>
  <c r="C32" i="10"/>
  <c r="E31" i="10"/>
  <c r="D31" i="10"/>
  <c r="C31" i="10"/>
  <c r="E30" i="10"/>
  <c r="D30" i="10"/>
  <c r="C30" i="10"/>
  <c r="E29" i="10"/>
  <c r="D29" i="10"/>
  <c r="C29" i="10"/>
  <c r="E28" i="10"/>
  <c r="D28" i="10"/>
  <c r="C28" i="10"/>
  <c r="E27" i="10"/>
  <c r="D27" i="10"/>
  <c r="C27" i="10"/>
  <c r="E26" i="10"/>
  <c r="D26" i="10"/>
  <c r="C26" i="10"/>
  <c r="E25" i="10"/>
  <c r="D25" i="10"/>
  <c r="C25" i="10"/>
  <c r="E24" i="10"/>
  <c r="D24" i="10"/>
  <c r="C24" i="10"/>
  <c r="E23" i="10"/>
  <c r="D23" i="10"/>
  <c r="C23" i="10"/>
  <c r="F18" i="10"/>
  <c r="C13" i="10"/>
  <c r="C12" i="10"/>
  <c r="B23" i="10" s="1"/>
  <c r="K23" i="10" s="1"/>
  <c r="E73" i="9"/>
  <c r="D73" i="9"/>
  <c r="C73" i="9"/>
  <c r="E72" i="9"/>
  <c r="D72" i="9"/>
  <c r="C72" i="9"/>
  <c r="E71" i="9"/>
  <c r="D71" i="9"/>
  <c r="C71" i="9"/>
  <c r="E70" i="9"/>
  <c r="D70" i="9"/>
  <c r="C70" i="9"/>
  <c r="E69" i="9"/>
  <c r="D69" i="9"/>
  <c r="C69" i="9"/>
  <c r="E68" i="9"/>
  <c r="D68" i="9"/>
  <c r="C68" i="9"/>
  <c r="E67" i="9"/>
  <c r="D67" i="9"/>
  <c r="C67" i="9"/>
  <c r="E66" i="9"/>
  <c r="D66" i="9"/>
  <c r="C66" i="9"/>
  <c r="E65" i="9"/>
  <c r="D65" i="9"/>
  <c r="C65" i="9"/>
  <c r="E64" i="9"/>
  <c r="D64" i="9"/>
  <c r="C64" i="9"/>
  <c r="E63" i="9"/>
  <c r="D63" i="9"/>
  <c r="C63" i="9"/>
  <c r="E62" i="9"/>
  <c r="D62" i="9"/>
  <c r="C62" i="9"/>
  <c r="E61" i="9"/>
  <c r="D61" i="9"/>
  <c r="C61" i="9"/>
  <c r="E60" i="9"/>
  <c r="D60" i="9"/>
  <c r="C60" i="9"/>
  <c r="E59" i="9"/>
  <c r="D59" i="9"/>
  <c r="C59" i="9"/>
  <c r="E58" i="9"/>
  <c r="D58" i="9"/>
  <c r="C58" i="9"/>
  <c r="E57" i="9"/>
  <c r="D57" i="9"/>
  <c r="C57" i="9"/>
  <c r="E56" i="9"/>
  <c r="D56" i="9"/>
  <c r="C56" i="9"/>
  <c r="E55" i="9"/>
  <c r="D55" i="9"/>
  <c r="C55" i="9"/>
  <c r="E54" i="9"/>
  <c r="D54" i="9"/>
  <c r="C54" i="9"/>
  <c r="E53" i="9"/>
  <c r="D53" i="9"/>
  <c r="C53" i="9"/>
  <c r="E52" i="9"/>
  <c r="D52" i="9"/>
  <c r="C52" i="9"/>
  <c r="E51" i="9"/>
  <c r="D51" i="9"/>
  <c r="C51" i="9"/>
  <c r="E50" i="9"/>
  <c r="D50" i="9"/>
  <c r="C50" i="9"/>
  <c r="E49" i="9"/>
  <c r="D49" i="9"/>
  <c r="C49" i="9"/>
  <c r="E48" i="9"/>
  <c r="D48" i="9"/>
  <c r="C48" i="9"/>
  <c r="E47" i="9"/>
  <c r="D47" i="9"/>
  <c r="C47" i="9"/>
  <c r="E46" i="9"/>
  <c r="D46" i="9"/>
  <c r="C46" i="9"/>
  <c r="E45" i="9"/>
  <c r="D45" i="9"/>
  <c r="C45" i="9"/>
  <c r="E44" i="9"/>
  <c r="D44" i="9"/>
  <c r="C44" i="9"/>
  <c r="E43" i="9"/>
  <c r="D43" i="9"/>
  <c r="C43" i="9"/>
  <c r="E42" i="9"/>
  <c r="D42" i="9"/>
  <c r="C42" i="9"/>
  <c r="E41" i="9"/>
  <c r="D41" i="9"/>
  <c r="C41" i="9"/>
  <c r="E40" i="9"/>
  <c r="D40" i="9"/>
  <c r="C40" i="9"/>
  <c r="E39" i="9"/>
  <c r="D39" i="9"/>
  <c r="C39" i="9"/>
  <c r="E38" i="9"/>
  <c r="D38" i="9"/>
  <c r="C38" i="9"/>
  <c r="E37" i="9"/>
  <c r="D37" i="9"/>
  <c r="C37" i="9"/>
  <c r="E36" i="9"/>
  <c r="D36" i="9"/>
  <c r="C36" i="9"/>
  <c r="E35" i="9"/>
  <c r="D35" i="9"/>
  <c r="C35" i="9"/>
  <c r="E34" i="9"/>
  <c r="D34" i="9"/>
  <c r="C34" i="9"/>
  <c r="E33" i="9"/>
  <c r="D33" i="9"/>
  <c r="C33" i="9"/>
  <c r="E32" i="9"/>
  <c r="D32" i="9"/>
  <c r="C32" i="9"/>
  <c r="E31" i="9"/>
  <c r="D31" i="9"/>
  <c r="C31" i="9"/>
  <c r="E30" i="9"/>
  <c r="D30" i="9"/>
  <c r="C30" i="9"/>
  <c r="E29" i="9"/>
  <c r="D29" i="9"/>
  <c r="C29" i="9"/>
  <c r="E28" i="9"/>
  <c r="D28" i="9"/>
  <c r="C28" i="9"/>
  <c r="E27" i="9"/>
  <c r="D27" i="9"/>
  <c r="C27" i="9"/>
  <c r="E26" i="9"/>
  <c r="D26" i="9"/>
  <c r="C26" i="9"/>
  <c r="E25" i="9"/>
  <c r="D25" i="9"/>
  <c r="C25" i="9"/>
  <c r="E24" i="9"/>
  <c r="D24" i="9"/>
  <c r="C24" i="9"/>
  <c r="E23" i="9"/>
  <c r="D23" i="9"/>
  <c r="C23" i="9"/>
  <c r="F18" i="9"/>
  <c r="C13" i="9"/>
  <c r="C12" i="9"/>
  <c r="C13" i="8"/>
  <c r="C12" i="8"/>
  <c r="B23" i="8" s="1"/>
  <c r="K23" i="8" s="1"/>
  <c r="F18" i="8"/>
  <c r="F17" i="1"/>
  <c r="L20" i="8"/>
  <c r="D23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C23" i="8"/>
  <c r="E72" i="7"/>
  <c r="D72" i="7"/>
  <c r="C72" i="7"/>
  <c r="E71" i="7"/>
  <c r="D71" i="7"/>
  <c r="C71" i="7"/>
  <c r="E70" i="7"/>
  <c r="D70" i="7"/>
  <c r="C70" i="7"/>
  <c r="E69" i="7"/>
  <c r="D69" i="7"/>
  <c r="C69" i="7"/>
  <c r="E68" i="7"/>
  <c r="D68" i="7"/>
  <c r="C68" i="7"/>
  <c r="E67" i="7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C12" i="7"/>
  <c r="C11" i="7"/>
  <c r="B22" i="7" s="1"/>
  <c r="E72" i="6"/>
  <c r="D72" i="6"/>
  <c r="C72" i="6"/>
  <c r="E71" i="6"/>
  <c r="D71" i="6"/>
  <c r="C71" i="6"/>
  <c r="E70" i="6"/>
  <c r="D70" i="6"/>
  <c r="C70" i="6"/>
  <c r="E69" i="6"/>
  <c r="D69" i="6"/>
  <c r="C69" i="6"/>
  <c r="E68" i="6"/>
  <c r="D68" i="6"/>
  <c r="C68" i="6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8" i="6"/>
  <c r="D48" i="6"/>
  <c r="C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C12" i="6"/>
  <c r="C11" i="6"/>
  <c r="B22" i="6" s="1"/>
  <c r="E72" i="5"/>
  <c r="D72" i="5"/>
  <c r="C72" i="5"/>
  <c r="E71" i="5"/>
  <c r="D71" i="5"/>
  <c r="C71" i="5"/>
  <c r="E70" i="5"/>
  <c r="D70" i="5"/>
  <c r="C70" i="5"/>
  <c r="E69" i="5"/>
  <c r="D69" i="5"/>
  <c r="C69" i="5"/>
  <c r="E68" i="5"/>
  <c r="D68" i="5"/>
  <c r="C68" i="5"/>
  <c r="E67" i="5"/>
  <c r="D67" i="5"/>
  <c r="C67" i="5"/>
  <c r="E66" i="5"/>
  <c r="D66" i="5"/>
  <c r="C66" i="5"/>
  <c r="E65" i="5"/>
  <c r="D65" i="5"/>
  <c r="C65" i="5"/>
  <c r="E64" i="5"/>
  <c r="D64" i="5"/>
  <c r="C64" i="5"/>
  <c r="E63" i="5"/>
  <c r="D63" i="5"/>
  <c r="C63" i="5"/>
  <c r="E62" i="5"/>
  <c r="D62" i="5"/>
  <c r="C62" i="5"/>
  <c r="E61" i="5"/>
  <c r="D61" i="5"/>
  <c r="C61" i="5"/>
  <c r="E60" i="5"/>
  <c r="D60" i="5"/>
  <c r="C60" i="5"/>
  <c r="E59" i="5"/>
  <c r="D59" i="5"/>
  <c r="C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D54" i="5"/>
  <c r="C54" i="5"/>
  <c r="E53" i="5"/>
  <c r="D53" i="5"/>
  <c r="C53" i="5"/>
  <c r="E52" i="5"/>
  <c r="D52" i="5"/>
  <c r="C52" i="5"/>
  <c r="E51" i="5"/>
  <c r="D51" i="5"/>
  <c r="C51" i="5"/>
  <c r="E50" i="5"/>
  <c r="D50" i="5"/>
  <c r="C50" i="5"/>
  <c r="E49" i="5"/>
  <c r="D49" i="5"/>
  <c r="C49" i="5"/>
  <c r="E48" i="5"/>
  <c r="D48" i="5"/>
  <c r="C48" i="5"/>
  <c r="E47" i="5"/>
  <c r="D47" i="5"/>
  <c r="C47" i="5"/>
  <c r="E46" i="5"/>
  <c r="D46" i="5"/>
  <c r="C46" i="5"/>
  <c r="E45" i="5"/>
  <c r="D45" i="5"/>
  <c r="C45" i="5"/>
  <c r="E44" i="5"/>
  <c r="D44" i="5"/>
  <c r="C44" i="5"/>
  <c r="E43" i="5"/>
  <c r="D43" i="5"/>
  <c r="C43" i="5"/>
  <c r="E42" i="5"/>
  <c r="D42" i="5"/>
  <c r="C42" i="5"/>
  <c r="E41" i="5"/>
  <c r="D41" i="5"/>
  <c r="C41" i="5"/>
  <c r="E40" i="5"/>
  <c r="D40" i="5"/>
  <c r="C40" i="5"/>
  <c r="E39" i="5"/>
  <c r="D39" i="5"/>
  <c r="C39" i="5"/>
  <c r="E38" i="5"/>
  <c r="D38" i="5"/>
  <c r="C38" i="5"/>
  <c r="E37" i="5"/>
  <c r="D37" i="5"/>
  <c r="C37" i="5"/>
  <c r="E36" i="5"/>
  <c r="D36" i="5"/>
  <c r="C36" i="5"/>
  <c r="E35" i="5"/>
  <c r="D35" i="5"/>
  <c r="C35" i="5"/>
  <c r="E34" i="5"/>
  <c r="D34" i="5"/>
  <c r="C34" i="5"/>
  <c r="E33" i="5"/>
  <c r="D33" i="5"/>
  <c r="C33" i="5"/>
  <c r="E32" i="5"/>
  <c r="D32" i="5"/>
  <c r="C32" i="5"/>
  <c r="E31" i="5"/>
  <c r="D31" i="5"/>
  <c r="C31" i="5"/>
  <c r="E30" i="5"/>
  <c r="D30" i="5"/>
  <c r="C30" i="5"/>
  <c r="E29" i="5"/>
  <c r="D29" i="5"/>
  <c r="C29" i="5"/>
  <c r="E28" i="5"/>
  <c r="D28" i="5"/>
  <c r="C28" i="5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C12" i="5"/>
  <c r="C11" i="5"/>
  <c r="B22" i="5" s="1"/>
  <c r="F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12" i="3"/>
  <c r="C11" i="3"/>
  <c r="B22" i="3" s="1"/>
  <c r="H18" i="2"/>
  <c r="H17" i="2"/>
  <c r="H16" i="2"/>
  <c r="I15" i="2"/>
  <c r="C16" i="2"/>
  <c r="D16" i="2" s="1"/>
  <c r="E16" i="2" s="1"/>
  <c r="C10" i="2"/>
  <c r="C9" i="2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C14" i="10" l="1"/>
  <c r="B24" i="10" s="1"/>
  <c r="F23" i="10"/>
  <c r="C14" i="9"/>
  <c r="B23" i="9"/>
  <c r="F23" i="8"/>
  <c r="C14" i="8"/>
  <c r="B24" i="8" s="1"/>
  <c r="C13" i="7"/>
  <c r="B23" i="7" s="1"/>
  <c r="F22" i="7"/>
  <c r="K22" i="7"/>
  <c r="M22" i="6"/>
  <c r="C13" i="6"/>
  <c r="B23" i="6" s="1"/>
  <c r="F22" i="5"/>
  <c r="K22" i="5"/>
  <c r="C13" i="5"/>
  <c r="B23" i="5" s="1"/>
  <c r="F23" i="5" s="1"/>
  <c r="E22" i="3"/>
  <c r="K22" i="3"/>
  <c r="F22" i="3"/>
  <c r="C13" i="3"/>
  <c r="B23" i="3" s="1"/>
  <c r="E23" i="3" s="1"/>
  <c r="C11" i="2"/>
  <c r="C13" i="2" s="1"/>
  <c r="F16" i="2"/>
  <c r="I16" i="2" s="1"/>
  <c r="C18" i="2"/>
  <c r="H19" i="2"/>
  <c r="C17" i="2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12" i="1"/>
  <c r="C11" i="1"/>
  <c r="B22" i="1" s="1"/>
  <c r="K22" i="1" s="1"/>
  <c r="B25" i="10" l="1"/>
  <c r="K24" i="10"/>
  <c r="F24" i="10"/>
  <c r="F23" i="9"/>
  <c r="K23" i="9"/>
  <c r="B24" i="9"/>
  <c r="K24" i="8"/>
  <c r="B25" i="8"/>
  <c r="F24" i="8"/>
  <c r="B24" i="7"/>
  <c r="K23" i="7"/>
  <c r="F23" i="7"/>
  <c r="G22" i="6"/>
  <c r="F22" i="6"/>
  <c r="F23" i="6"/>
  <c r="B24" i="6"/>
  <c r="F24" i="6" s="1"/>
  <c r="M23" i="6"/>
  <c r="B24" i="5"/>
  <c r="F24" i="5" s="1"/>
  <c r="K23" i="5"/>
  <c r="F23" i="3"/>
  <c r="B24" i="3"/>
  <c r="E24" i="3" s="1"/>
  <c r="K23" i="3"/>
  <c r="C19" i="2"/>
  <c r="B20" i="2"/>
  <c r="H20" i="2" s="1"/>
  <c r="D17" i="2"/>
  <c r="E17" i="2" s="1"/>
  <c r="F17" i="2" s="1"/>
  <c r="I17" i="2" s="1"/>
  <c r="D18" i="2"/>
  <c r="E18" i="2" s="1"/>
  <c r="F18" i="2" s="1"/>
  <c r="I18" i="2" s="1"/>
  <c r="F22" i="1"/>
  <c r="C13" i="1"/>
  <c r="F25" i="10" l="1"/>
  <c r="K25" i="10"/>
  <c r="B26" i="10"/>
  <c r="B25" i="9"/>
  <c r="K24" i="9"/>
  <c r="F24" i="9"/>
  <c r="B26" i="8"/>
  <c r="F25" i="8"/>
  <c r="K25" i="8"/>
  <c r="B25" i="7"/>
  <c r="F24" i="7"/>
  <c r="K24" i="7"/>
  <c r="G23" i="6"/>
  <c r="H23" i="6" s="1"/>
  <c r="H22" i="6"/>
  <c r="B25" i="6"/>
  <c r="G24" i="6" s="1"/>
  <c r="H24" i="6" s="1"/>
  <c r="M24" i="6"/>
  <c r="K24" i="5"/>
  <c r="B25" i="5"/>
  <c r="F25" i="5" s="1"/>
  <c r="F24" i="3"/>
  <c r="K24" i="3"/>
  <c r="B25" i="3"/>
  <c r="E25" i="3" s="1"/>
  <c r="D19" i="2"/>
  <c r="E19" i="2" s="1"/>
  <c r="F19" i="2" s="1"/>
  <c r="I19" i="2" s="1"/>
  <c r="C20" i="2"/>
  <c r="B21" i="2"/>
  <c r="H21" i="2" s="1"/>
  <c r="B23" i="1"/>
  <c r="K23" i="1" s="1"/>
  <c r="B27" i="10" l="1"/>
  <c r="K26" i="10"/>
  <c r="F26" i="10"/>
  <c r="K25" i="9"/>
  <c r="F25" i="9"/>
  <c r="B26" i="9"/>
  <c r="B27" i="8"/>
  <c r="K26" i="8"/>
  <c r="F26" i="8"/>
  <c r="B26" i="7"/>
  <c r="F25" i="7"/>
  <c r="K25" i="7"/>
  <c r="F25" i="6"/>
  <c r="B26" i="6"/>
  <c r="F26" i="6" s="1"/>
  <c r="M25" i="6"/>
  <c r="K25" i="5"/>
  <c r="B26" i="5"/>
  <c r="F26" i="5" s="1"/>
  <c r="F25" i="3"/>
  <c r="B26" i="3"/>
  <c r="E26" i="3" s="1"/>
  <c r="K25" i="3"/>
  <c r="B22" i="2"/>
  <c r="H22" i="2" s="1"/>
  <c r="C21" i="2"/>
  <c r="D20" i="2"/>
  <c r="E20" i="2" s="1"/>
  <c r="F20" i="2" s="1"/>
  <c r="I20" i="2" s="1"/>
  <c r="F23" i="1"/>
  <c r="B24" i="1"/>
  <c r="K24" i="1" s="1"/>
  <c r="K27" i="10" l="1"/>
  <c r="F27" i="10"/>
  <c r="B28" i="10"/>
  <c r="B27" i="9"/>
  <c r="K26" i="9"/>
  <c r="F26" i="9"/>
  <c r="B28" i="8"/>
  <c r="K27" i="8"/>
  <c r="F27" i="8"/>
  <c r="B27" i="7"/>
  <c r="F26" i="7"/>
  <c r="K26" i="7"/>
  <c r="G25" i="6"/>
  <c r="H25" i="6" s="1"/>
  <c r="B27" i="6"/>
  <c r="F27" i="6" s="1"/>
  <c r="M26" i="6"/>
  <c r="B27" i="5"/>
  <c r="F27" i="5" s="1"/>
  <c r="K26" i="5"/>
  <c r="K26" i="3"/>
  <c r="F26" i="3"/>
  <c r="B27" i="3"/>
  <c r="E27" i="3" s="1"/>
  <c r="D21" i="2"/>
  <c r="E21" i="2" s="1"/>
  <c r="F21" i="2" s="1"/>
  <c r="I21" i="2" s="1"/>
  <c r="C22" i="2"/>
  <c r="B23" i="2"/>
  <c r="H23" i="2" s="1"/>
  <c r="F24" i="1"/>
  <c r="B25" i="1"/>
  <c r="F28" i="10" l="1"/>
  <c r="B29" i="10"/>
  <c r="K28" i="10"/>
  <c r="K27" i="9"/>
  <c r="F27" i="9"/>
  <c r="B28" i="9"/>
  <c r="K28" i="8"/>
  <c r="B29" i="8"/>
  <c r="F28" i="8"/>
  <c r="F27" i="7"/>
  <c r="B28" i="7"/>
  <c r="K27" i="7"/>
  <c r="G26" i="6"/>
  <c r="H26" i="6" s="1"/>
  <c r="B28" i="6"/>
  <c r="F28" i="6" s="1"/>
  <c r="M27" i="6"/>
  <c r="B28" i="5"/>
  <c r="F28" i="5" s="1"/>
  <c r="K27" i="5"/>
  <c r="B28" i="3"/>
  <c r="E28" i="3" s="1"/>
  <c r="K27" i="3"/>
  <c r="F27" i="3"/>
  <c r="B24" i="2"/>
  <c r="H24" i="2" s="1"/>
  <c r="C23" i="2"/>
  <c r="D22" i="2"/>
  <c r="E22" i="2" s="1"/>
  <c r="F22" i="2" s="1"/>
  <c r="I22" i="2" s="1"/>
  <c r="B26" i="1"/>
  <c r="K26" i="1" s="1"/>
  <c r="K25" i="1"/>
  <c r="F25" i="1"/>
  <c r="B30" i="10" l="1"/>
  <c r="K29" i="10"/>
  <c r="F29" i="10"/>
  <c r="B29" i="9"/>
  <c r="K28" i="9"/>
  <c r="F28" i="9"/>
  <c r="F29" i="8"/>
  <c r="B30" i="8"/>
  <c r="K29" i="8"/>
  <c r="B29" i="7"/>
  <c r="K28" i="7"/>
  <c r="F28" i="7"/>
  <c r="G27" i="6"/>
  <c r="H27" i="6" s="1"/>
  <c r="B29" i="6"/>
  <c r="G28" i="6" s="1"/>
  <c r="H28" i="6" s="1"/>
  <c r="M28" i="6"/>
  <c r="B29" i="5"/>
  <c r="F29" i="5" s="1"/>
  <c r="K28" i="5"/>
  <c r="B29" i="3"/>
  <c r="E29" i="3" s="1"/>
  <c r="K28" i="3"/>
  <c r="F28" i="3"/>
  <c r="D23" i="2"/>
  <c r="E23" i="2" s="1"/>
  <c r="F23" i="2" s="1"/>
  <c r="I23" i="2" s="1"/>
  <c r="B25" i="2"/>
  <c r="H25" i="2" s="1"/>
  <c r="C24" i="2"/>
  <c r="B27" i="1"/>
  <c r="K27" i="1" s="1"/>
  <c r="F26" i="1"/>
  <c r="F30" i="10" l="1"/>
  <c r="K30" i="10"/>
  <c r="B31" i="10"/>
  <c r="K29" i="9"/>
  <c r="B30" i="9"/>
  <c r="F29" i="9"/>
  <c r="B31" i="8"/>
  <c r="K30" i="8"/>
  <c r="F30" i="8"/>
  <c r="B30" i="7"/>
  <c r="F29" i="7"/>
  <c r="K29" i="7"/>
  <c r="F29" i="6"/>
  <c r="B30" i="6"/>
  <c r="F30" i="6" s="1"/>
  <c r="M29" i="6"/>
  <c r="K29" i="5"/>
  <c r="B30" i="5"/>
  <c r="F30" i="5" s="1"/>
  <c r="K29" i="3"/>
  <c r="B30" i="3"/>
  <c r="E30" i="3" s="1"/>
  <c r="F29" i="3"/>
  <c r="D24" i="2"/>
  <c r="E24" i="2" s="1"/>
  <c r="F24" i="2" s="1"/>
  <c r="I24" i="2" s="1"/>
  <c r="B26" i="2"/>
  <c r="H26" i="2" s="1"/>
  <c r="C25" i="2"/>
  <c r="B28" i="1"/>
  <c r="K28" i="1" s="1"/>
  <c r="F27" i="1"/>
  <c r="B32" i="10" l="1"/>
  <c r="F31" i="10"/>
  <c r="K31" i="10"/>
  <c r="B31" i="9"/>
  <c r="K30" i="9"/>
  <c r="F30" i="9"/>
  <c r="B32" i="8"/>
  <c r="F31" i="8"/>
  <c r="K31" i="8"/>
  <c r="B31" i="7"/>
  <c r="K30" i="7"/>
  <c r="F30" i="7"/>
  <c r="G29" i="6"/>
  <c r="H29" i="6" s="1"/>
  <c r="B31" i="6"/>
  <c r="G30" i="6" s="1"/>
  <c r="H30" i="6" s="1"/>
  <c r="M30" i="6"/>
  <c r="K30" i="5"/>
  <c r="B31" i="5"/>
  <c r="F31" i="5" s="1"/>
  <c r="B31" i="3"/>
  <c r="E31" i="3" s="1"/>
  <c r="K30" i="3"/>
  <c r="F30" i="3"/>
  <c r="D25" i="2"/>
  <c r="E25" i="2" s="1"/>
  <c r="F25" i="2" s="1"/>
  <c r="I25" i="2" s="1"/>
  <c r="C26" i="2"/>
  <c r="B27" i="2"/>
  <c r="H27" i="2" s="1"/>
  <c r="B29" i="1"/>
  <c r="K29" i="1" s="1"/>
  <c r="F28" i="1"/>
  <c r="B33" i="10" l="1"/>
  <c r="K32" i="10"/>
  <c r="F32" i="10"/>
  <c r="K31" i="9"/>
  <c r="F31" i="9"/>
  <c r="B32" i="9"/>
  <c r="K32" i="8"/>
  <c r="B33" i="8"/>
  <c r="F32" i="8"/>
  <c r="B32" i="7"/>
  <c r="K31" i="7"/>
  <c r="F31" i="7"/>
  <c r="F31" i="6"/>
  <c r="B32" i="6"/>
  <c r="G31" i="6" s="1"/>
  <c r="M31" i="6"/>
  <c r="B32" i="5"/>
  <c r="F32" i="5" s="1"/>
  <c r="K31" i="5"/>
  <c r="F31" i="3"/>
  <c r="B32" i="3"/>
  <c r="E32" i="3" s="1"/>
  <c r="K31" i="3"/>
  <c r="C27" i="2"/>
  <c r="B28" i="2"/>
  <c r="H28" i="2" s="1"/>
  <c r="D26" i="2"/>
  <c r="E26" i="2" s="1"/>
  <c r="F26" i="2" s="1"/>
  <c r="I26" i="2" s="1"/>
  <c r="B30" i="1"/>
  <c r="K30" i="1" s="1"/>
  <c r="F29" i="1"/>
  <c r="K33" i="10" l="1"/>
  <c r="F33" i="10"/>
  <c r="B34" i="10"/>
  <c r="B33" i="9"/>
  <c r="K32" i="9"/>
  <c r="F32" i="9"/>
  <c r="F33" i="8"/>
  <c r="B34" i="8"/>
  <c r="K33" i="8"/>
  <c r="K32" i="7"/>
  <c r="F32" i="7"/>
  <c r="B33" i="7"/>
  <c r="H31" i="6"/>
  <c r="F32" i="6"/>
  <c r="B33" i="6"/>
  <c r="M32" i="6"/>
  <c r="B33" i="5"/>
  <c r="F33" i="5" s="1"/>
  <c r="K32" i="5"/>
  <c r="F32" i="3"/>
  <c r="K32" i="3"/>
  <c r="B33" i="3"/>
  <c r="E33" i="3" s="1"/>
  <c r="C28" i="2"/>
  <c r="B29" i="2"/>
  <c r="H29" i="2" s="1"/>
  <c r="D27" i="2"/>
  <c r="E27" i="2" s="1"/>
  <c r="F27" i="2" s="1"/>
  <c r="I27" i="2" s="1"/>
  <c r="B31" i="1"/>
  <c r="K31" i="1" s="1"/>
  <c r="F30" i="1"/>
  <c r="B35" i="10" l="1"/>
  <c r="K34" i="10"/>
  <c r="F34" i="10"/>
  <c r="K33" i="9"/>
  <c r="B34" i="9"/>
  <c r="F33" i="9"/>
  <c r="B35" i="8"/>
  <c r="K34" i="8"/>
  <c r="F34" i="8"/>
  <c r="B34" i="7"/>
  <c r="K33" i="7"/>
  <c r="F33" i="7"/>
  <c r="F33" i="6"/>
  <c r="G32" i="6"/>
  <c r="H32" i="6" s="1"/>
  <c r="B34" i="6"/>
  <c r="M33" i="6"/>
  <c r="K33" i="5"/>
  <c r="B34" i="5"/>
  <c r="F34" i="5" s="1"/>
  <c r="F33" i="3"/>
  <c r="K33" i="3"/>
  <c r="B34" i="3"/>
  <c r="E34" i="3" s="1"/>
  <c r="C29" i="2"/>
  <c r="B30" i="2"/>
  <c r="H30" i="2" s="1"/>
  <c r="D28" i="2"/>
  <c r="E28" i="2" s="1"/>
  <c r="F28" i="2" s="1"/>
  <c r="I28" i="2" s="1"/>
  <c r="B32" i="1"/>
  <c r="K32" i="1" s="1"/>
  <c r="F31" i="1"/>
  <c r="K35" i="10" l="1"/>
  <c r="F35" i="10"/>
  <c r="B36" i="10"/>
  <c r="B35" i="9"/>
  <c r="K34" i="9"/>
  <c r="F34" i="9"/>
  <c r="F35" i="8"/>
  <c r="B36" i="8"/>
  <c r="K35" i="8"/>
  <c r="K34" i="7"/>
  <c r="F34" i="7"/>
  <c r="B35" i="7"/>
  <c r="F34" i="6"/>
  <c r="G33" i="6"/>
  <c r="H33" i="6" s="1"/>
  <c r="B35" i="6"/>
  <c r="M34" i="6"/>
  <c r="B35" i="5"/>
  <c r="F35" i="5" s="1"/>
  <c r="K34" i="5"/>
  <c r="K34" i="3"/>
  <c r="F34" i="3"/>
  <c r="B35" i="3"/>
  <c r="E35" i="3" s="1"/>
  <c r="D29" i="2"/>
  <c r="E29" i="2" s="1"/>
  <c r="F29" i="2" s="1"/>
  <c r="I29" i="2" s="1"/>
  <c r="C30" i="2"/>
  <c r="B31" i="2"/>
  <c r="H31" i="2" s="1"/>
  <c r="B33" i="1"/>
  <c r="K33" i="1" s="1"/>
  <c r="F32" i="1"/>
  <c r="F36" i="10" l="1"/>
  <c r="K36" i="10"/>
  <c r="B37" i="10"/>
  <c r="K35" i="9"/>
  <c r="F35" i="9"/>
  <c r="B36" i="9"/>
  <c r="K36" i="8"/>
  <c r="B37" i="8"/>
  <c r="F36" i="8"/>
  <c r="B36" i="7"/>
  <c r="F35" i="7"/>
  <c r="K35" i="7"/>
  <c r="G34" i="6"/>
  <c r="H34" i="6" s="1"/>
  <c r="F35" i="6"/>
  <c r="B36" i="6"/>
  <c r="M35" i="6"/>
  <c r="B36" i="5"/>
  <c r="F36" i="5" s="1"/>
  <c r="K35" i="5"/>
  <c r="B36" i="3"/>
  <c r="E36" i="3" s="1"/>
  <c r="K35" i="3"/>
  <c r="F35" i="3"/>
  <c r="B32" i="2"/>
  <c r="H32" i="2" s="1"/>
  <c r="C31" i="2"/>
  <c r="D30" i="2"/>
  <c r="E30" i="2" s="1"/>
  <c r="F30" i="2" s="1"/>
  <c r="I30" i="2" s="1"/>
  <c r="B34" i="1"/>
  <c r="K34" i="1" s="1"/>
  <c r="F33" i="1"/>
  <c r="B38" i="10" l="1"/>
  <c r="K37" i="10"/>
  <c r="F37" i="10"/>
  <c r="B37" i="9"/>
  <c r="K36" i="9"/>
  <c r="F36" i="9"/>
  <c r="B38" i="8"/>
  <c r="F37" i="8"/>
  <c r="K37" i="8"/>
  <c r="K36" i="7"/>
  <c r="F36" i="7"/>
  <c r="B37" i="7"/>
  <c r="G35" i="6"/>
  <c r="H35" i="6" s="1"/>
  <c r="F36" i="6"/>
  <c r="B37" i="6"/>
  <c r="M36" i="6"/>
  <c r="B37" i="5"/>
  <c r="F37" i="5" s="1"/>
  <c r="K36" i="5"/>
  <c r="B37" i="3"/>
  <c r="E37" i="3" s="1"/>
  <c r="K36" i="3"/>
  <c r="F36" i="3"/>
  <c r="D31" i="2"/>
  <c r="E31" i="2" s="1"/>
  <c r="F31" i="2" s="1"/>
  <c r="I31" i="2" s="1"/>
  <c r="C32" i="2"/>
  <c r="B33" i="2"/>
  <c r="H33" i="2" s="1"/>
  <c r="B35" i="1"/>
  <c r="K35" i="1" s="1"/>
  <c r="F34" i="1"/>
  <c r="F38" i="10" l="1"/>
  <c r="B39" i="10"/>
  <c r="K38" i="10"/>
  <c r="K37" i="9"/>
  <c r="F37" i="9"/>
  <c r="B38" i="9"/>
  <c r="B39" i="8"/>
  <c r="K38" i="8"/>
  <c r="F38" i="8"/>
  <c r="F37" i="7"/>
  <c r="B38" i="7"/>
  <c r="K37" i="7"/>
  <c r="F37" i="6"/>
  <c r="G36" i="6"/>
  <c r="H36" i="6" s="1"/>
  <c r="B38" i="6"/>
  <c r="M37" i="6"/>
  <c r="B38" i="5"/>
  <c r="F38" i="5" s="1"/>
  <c r="K37" i="5"/>
  <c r="K37" i="3"/>
  <c r="B38" i="3"/>
  <c r="E38" i="3" s="1"/>
  <c r="F37" i="3"/>
  <c r="D32" i="2"/>
  <c r="E32" i="2" s="1"/>
  <c r="F32" i="2" s="1"/>
  <c r="I32" i="2" s="1"/>
  <c r="B34" i="2"/>
  <c r="H34" i="2" s="1"/>
  <c r="C33" i="2"/>
  <c r="B36" i="1"/>
  <c r="K36" i="1" s="1"/>
  <c r="F35" i="1"/>
  <c r="B40" i="10" l="1"/>
  <c r="K39" i="10"/>
  <c r="F39" i="10"/>
  <c r="B39" i="9"/>
  <c r="K38" i="9"/>
  <c r="F38" i="9"/>
  <c r="F39" i="8"/>
  <c r="B40" i="8"/>
  <c r="K39" i="8"/>
  <c r="B39" i="7"/>
  <c r="K38" i="7"/>
  <c r="F38" i="7"/>
  <c r="G37" i="6"/>
  <c r="H37" i="6" s="1"/>
  <c r="F38" i="6"/>
  <c r="B39" i="6"/>
  <c r="M38" i="6"/>
  <c r="K38" i="5"/>
  <c r="B39" i="5"/>
  <c r="F39" i="5" s="1"/>
  <c r="B39" i="3"/>
  <c r="E39" i="3" s="1"/>
  <c r="K38" i="3"/>
  <c r="F38" i="3"/>
  <c r="B35" i="2"/>
  <c r="H35" i="2" s="1"/>
  <c r="C34" i="2"/>
  <c r="D33" i="2"/>
  <c r="E33" i="2" s="1"/>
  <c r="F33" i="2" s="1"/>
  <c r="I33" i="2" s="1"/>
  <c r="B37" i="1"/>
  <c r="K37" i="1" s="1"/>
  <c r="F36" i="1"/>
  <c r="B41" i="10" l="1"/>
  <c r="K40" i="10"/>
  <c r="F40" i="10"/>
  <c r="K39" i="9"/>
  <c r="F39" i="9"/>
  <c r="B40" i="9"/>
  <c r="K40" i="8"/>
  <c r="B41" i="8"/>
  <c r="F40" i="8"/>
  <c r="B40" i="7"/>
  <c r="K39" i="7"/>
  <c r="F39" i="7"/>
  <c r="F39" i="6"/>
  <c r="G38" i="6"/>
  <c r="H38" i="6" s="1"/>
  <c r="B40" i="6"/>
  <c r="M39" i="6"/>
  <c r="B40" i="5"/>
  <c r="F40" i="5" s="1"/>
  <c r="K39" i="5"/>
  <c r="F39" i="3"/>
  <c r="B40" i="3"/>
  <c r="E40" i="3" s="1"/>
  <c r="K39" i="3"/>
  <c r="D34" i="2"/>
  <c r="E34" i="2" s="1"/>
  <c r="F34" i="2" s="1"/>
  <c r="I34" i="2" s="1"/>
  <c r="C35" i="2"/>
  <c r="B36" i="2"/>
  <c r="H36" i="2" s="1"/>
  <c r="B38" i="1"/>
  <c r="K38" i="1" s="1"/>
  <c r="F37" i="1"/>
  <c r="F41" i="10" l="1"/>
  <c r="K41" i="10"/>
  <c r="B42" i="10"/>
  <c r="B41" i="9"/>
  <c r="K40" i="9"/>
  <c r="F40" i="9"/>
  <c r="B42" i="8"/>
  <c r="F41" i="8"/>
  <c r="K41" i="8"/>
  <c r="B41" i="7"/>
  <c r="K40" i="7"/>
  <c r="F40" i="7"/>
  <c r="F40" i="6"/>
  <c r="G39" i="6"/>
  <c r="H39" i="6" s="1"/>
  <c r="B41" i="6"/>
  <c r="M40" i="6"/>
  <c r="B41" i="5"/>
  <c r="F41" i="5" s="1"/>
  <c r="K40" i="5"/>
  <c r="F40" i="3"/>
  <c r="K40" i="3"/>
  <c r="B41" i="3"/>
  <c r="E41" i="3" s="1"/>
  <c r="B37" i="2"/>
  <c r="H37" i="2" s="1"/>
  <c r="C36" i="2"/>
  <c r="D35" i="2"/>
  <c r="E35" i="2" s="1"/>
  <c r="F35" i="2" s="1"/>
  <c r="I35" i="2" s="1"/>
  <c r="B39" i="1"/>
  <c r="K39" i="1" s="1"/>
  <c r="F38" i="1"/>
  <c r="B43" i="10" l="1"/>
  <c r="K42" i="10"/>
  <c r="F42" i="10"/>
  <c r="K41" i="9"/>
  <c r="F41" i="9"/>
  <c r="B42" i="9"/>
  <c r="B43" i="8"/>
  <c r="K42" i="8"/>
  <c r="F42" i="8"/>
  <c r="F41" i="7"/>
  <c r="B42" i="7"/>
  <c r="K41" i="7"/>
  <c r="F41" i="6"/>
  <c r="G40" i="6"/>
  <c r="H40" i="6" s="1"/>
  <c r="B42" i="6"/>
  <c r="M41" i="6"/>
  <c r="K41" i="5"/>
  <c r="B42" i="5"/>
  <c r="F42" i="5" s="1"/>
  <c r="F41" i="3"/>
  <c r="B42" i="3"/>
  <c r="E42" i="3" s="1"/>
  <c r="K41" i="3"/>
  <c r="D36" i="2"/>
  <c r="E36" i="2" s="1"/>
  <c r="F36" i="2" s="1"/>
  <c r="I36" i="2" s="1"/>
  <c r="C37" i="2"/>
  <c r="B38" i="2"/>
  <c r="H38" i="2" s="1"/>
  <c r="B40" i="1"/>
  <c r="K40" i="1" s="1"/>
  <c r="F39" i="1"/>
  <c r="K43" i="10" l="1"/>
  <c r="F43" i="10"/>
  <c r="B44" i="10"/>
  <c r="B43" i="9"/>
  <c r="K42" i="9"/>
  <c r="F42" i="9"/>
  <c r="B44" i="8"/>
  <c r="F43" i="8"/>
  <c r="K43" i="8"/>
  <c r="B43" i="7"/>
  <c r="K42" i="7"/>
  <c r="F42" i="7"/>
  <c r="G41" i="6"/>
  <c r="H41" i="6" s="1"/>
  <c r="F42" i="6"/>
  <c r="B43" i="6"/>
  <c r="M42" i="6"/>
  <c r="B43" i="5"/>
  <c r="F43" i="5" s="1"/>
  <c r="K42" i="5"/>
  <c r="K42" i="3"/>
  <c r="F42" i="3"/>
  <c r="B43" i="3"/>
  <c r="E43" i="3" s="1"/>
  <c r="D37" i="2"/>
  <c r="E37" i="2" s="1"/>
  <c r="F37" i="2" s="1"/>
  <c r="I37" i="2" s="1"/>
  <c r="C38" i="2"/>
  <c r="B39" i="2"/>
  <c r="B41" i="1"/>
  <c r="K41" i="1" s="1"/>
  <c r="F40" i="1"/>
  <c r="F44" i="10" l="1"/>
  <c r="B45" i="10"/>
  <c r="K44" i="10"/>
  <c r="K43" i="9"/>
  <c r="F43" i="9"/>
  <c r="B44" i="9"/>
  <c r="K44" i="8"/>
  <c r="B45" i="8"/>
  <c r="F44" i="8"/>
  <c r="B44" i="7"/>
  <c r="K43" i="7"/>
  <c r="F43" i="7"/>
  <c r="G42" i="6"/>
  <c r="H42" i="6" s="1"/>
  <c r="F43" i="6"/>
  <c r="B44" i="6"/>
  <c r="M43" i="6"/>
  <c r="B44" i="5"/>
  <c r="F44" i="5" s="1"/>
  <c r="K43" i="5"/>
  <c r="B44" i="3"/>
  <c r="E44" i="3" s="1"/>
  <c r="K43" i="3"/>
  <c r="F43" i="3"/>
  <c r="D38" i="2"/>
  <c r="E38" i="2" s="1"/>
  <c r="F38" i="2" s="1"/>
  <c r="I38" i="2" s="1"/>
  <c r="B40" i="2"/>
  <c r="C39" i="2"/>
  <c r="B42" i="1"/>
  <c r="K42" i="1" s="1"/>
  <c r="F41" i="1"/>
  <c r="B46" i="10" l="1"/>
  <c r="K45" i="10"/>
  <c r="F45" i="10"/>
  <c r="B45" i="9"/>
  <c r="K44" i="9"/>
  <c r="F44" i="9"/>
  <c r="B46" i="8"/>
  <c r="F45" i="8"/>
  <c r="K45" i="8"/>
  <c r="B45" i="7"/>
  <c r="K44" i="7"/>
  <c r="F44" i="7"/>
  <c r="G43" i="6"/>
  <c r="H43" i="6" s="1"/>
  <c r="F44" i="6"/>
  <c r="B45" i="6"/>
  <c r="M44" i="6"/>
  <c r="B45" i="5"/>
  <c r="F45" i="5" s="1"/>
  <c r="K44" i="5"/>
  <c r="B45" i="3"/>
  <c r="E45" i="3" s="1"/>
  <c r="K44" i="3"/>
  <c r="F44" i="3"/>
  <c r="C40" i="2"/>
  <c r="B41" i="2"/>
  <c r="D39" i="2"/>
  <c r="E39" i="2" s="1"/>
  <c r="F39" i="2" s="1"/>
  <c r="B43" i="1"/>
  <c r="K43" i="1" s="1"/>
  <c r="F42" i="1"/>
  <c r="F46" i="10" l="1"/>
  <c r="K46" i="10"/>
  <c r="B47" i="10"/>
  <c r="K45" i="9"/>
  <c r="F45" i="9"/>
  <c r="B46" i="9"/>
  <c r="B47" i="8"/>
  <c r="K46" i="8"/>
  <c r="F46" i="8"/>
  <c r="B46" i="7"/>
  <c r="F45" i="7"/>
  <c r="K45" i="7"/>
  <c r="F45" i="6"/>
  <c r="G44" i="6"/>
  <c r="H44" i="6" s="1"/>
  <c r="B46" i="6"/>
  <c r="M45" i="6"/>
  <c r="K45" i="5"/>
  <c r="B46" i="5"/>
  <c r="F46" i="5" s="1"/>
  <c r="K45" i="3"/>
  <c r="B46" i="3"/>
  <c r="E46" i="3" s="1"/>
  <c r="F45" i="3"/>
  <c r="B42" i="2"/>
  <c r="C41" i="2"/>
  <c r="D40" i="2"/>
  <c r="E40" i="2" s="1"/>
  <c r="F40" i="2" s="1"/>
  <c r="B44" i="1"/>
  <c r="K44" i="1" s="1"/>
  <c r="F43" i="1"/>
  <c r="B48" i="10" l="1"/>
  <c r="F47" i="10"/>
  <c r="K47" i="10"/>
  <c r="B47" i="9"/>
  <c r="K46" i="9"/>
  <c r="F46" i="9"/>
  <c r="B48" i="8"/>
  <c r="K47" i="8"/>
  <c r="F47" i="8"/>
  <c r="B47" i="7"/>
  <c r="K46" i="7"/>
  <c r="F46" i="7"/>
  <c r="G45" i="6"/>
  <c r="H45" i="6" s="1"/>
  <c r="F46" i="6"/>
  <c r="B47" i="6"/>
  <c r="M46" i="6"/>
  <c r="B47" i="5"/>
  <c r="F47" i="5" s="1"/>
  <c r="K46" i="5"/>
  <c r="B47" i="3"/>
  <c r="E47" i="3" s="1"/>
  <c r="K46" i="3"/>
  <c r="F46" i="3"/>
  <c r="D41" i="2"/>
  <c r="E41" i="2" s="1"/>
  <c r="F41" i="2" s="1"/>
  <c r="B43" i="2"/>
  <c r="C42" i="2"/>
  <c r="B45" i="1"/>
  <c r="K45" i="1" s="1"/>
  <c r="F44" i="1"/>
  <c r="B49" i="10" l="1"/>
  <c r="K48" i="10"/>
  <c r="F48" i="10"/>
  <c r="K47" i="9"/>
  <c r="F47" i="9"/>
  <c r="B48" i="9"/>
  <c r="K48" i="8"/>
  <c r="F48" i="8"/>
  <c r="B49" i="8"/>
  <c r="B48" i="7"/>
  <c r="K47" i="7"/>
  <c r="F47" i="7"/>
  <c r="F47" i="6"/>
  <c r="G46" i="6"/>
  <c r="H46" i="6" s="1"/>
  <c r="B48" i="6"/>
  <c r="M47" i="6"/>
  <c r="B48" i="5"/>
  <c r="F48" i="5" s="1"/>
  <c r="K47" i="5"/>
  <c r="F47" i="3"/>
  <c r="B48" i="3"/>
  <c r="E48" i="3" s="1"/>
  <c r="K47" i="3"/>
  <c r="C43" i="2"/>
  <c r="B44" i="2"/>
  <c r="D42" i="2"/>
  <c r="E42" i="2" s="1"/>
  <c r="F42" i="2" s="1"/>
  <c r="B46" i="1"/>
  <c r="K46" i="1" s="1"/>
  <c r="F45" i="1"/>
  <c r="K49" i="10" l="1"/>
  <c r="F49" i="10"/>
  <c r="B50" i="10"/>
  <c r="B49" i="9"/>
  <c r="K48" i="9"/>
  <c r="F48" i="9"/>
  <c r="B50" i="8"/>
  <c r="F49" i="8"/>
  <c r="K49" i="8"/>
  <c r="B49" i="7"/>
  <c r="K48" i="7"/>
  <c r="F48" i="7"/>
  <c r="F48" i="6"/>
  <c r="G47" i="6"/>
  <c r="H47" i="6" s="1"/>
  <c r="B49" i="6"/>
  <c r="M48" i="6"/>
  <c r="B49" i="5"/>
  <c r="F49" i="5" s="1"/>
  <c r="K48" i="5"/>
  <c r="F48" i="3"/>
  <c r="B49" i="3"/>
  <c r="E49" i="3" s="1"/>
  <c r="K48" i="3"/>
  <c r="B45" i="2"/>
  <c r="C44" i="2"/>
  <c r="D43" i="2"/>
  <c r="E43" i="2" s="1"/>
  <c r="F43" i="2" s="1"/>
  <c r="B47" i="1"/>
  <c r="K47" i="1" s="1"/>
  <c r="F46" i="1"/>
  <c r="B51" i="10" l="1"/>
  <c r="K50" i="10"/>
  <c r="F50" i="10"/>
  <c r="K49" i="9"/>
  <c r="B50" i="9"/>
  <c r="F49" i="9"/>
  <c r="B51" i="8"/>
  <c r="K50" i="8"/>
  <c r="F50" i="8"/>
  <c r="B50" i="7"/>
  <c r="F49" i="7"/>
  <c r="K49" i="7"/>
  <c r="F49" i="6"/>
  <c r="G48" i="6"/>
  <c r="H48" i="6" s="1"/>
  <c r="B50" i="6"/>
  <c r="M49" i="6"/>
  <c r="K49" i="5"/>
  <c r="B50" i="5"/>
  <c r="F50" i="5" s="1"/>
  <c r="F49" i="3"/>
  <c r="K49" i="3"/>
  <c r="B50" i="3"/>
  <c r="E50" i="3" s="1"/>
  <c r="D44" i="2"/>
  <c r="E44" i="2" s="1"/>
  <c r="F44" i="2" s="1"/>
  <c r="C45" i="2"/>
  <c r="B48" i="1"/>
  <c r="K48" i="1" s="1"/>
  <c r="F47" i="1"/>
  <c r="K51" i="10" l="1"/>
  <c r="F51" i="10"/>
  <c r="B52" i="10"/>
  <c r="B51" i="9"/>
  <c r="K50" i="9"/>
  <c r="F50" i="9"/>
  <c r="F51" i="8"/>
  <c r="B52" i="8"/>
  <c r="K51" i="8"/>
  <c r="B51" i="7"/>
  <c r="K50" i="7"/>
  <c r="F50" i="7"/>
  <c r="G49" i="6"/>
  <c r="H49" i="6" s="1"/>
  <c r="F50" i="6"/>
  <c r="B51" i="6"/>
  <c r="M50" i="6"/>
  <c r="B51" i="5"/>
  <c r="F51" i="5" s="1"/>
  <c r="K50" i="5"/>
  <c r="K50" i="3"/>
  <c r="F50" i="3"/>
  <c r="B51" i="3"/>
  <c r="E51" i="3" s="1"/>
  <c r="D45" i="2"/>
  <c r="E45" i="2" s="1"/>
  <c r="F45" i="2" s="1"/>
  <c r="B49" i="1"/>
  <c r="K49" i="1" s="1"/>
  <c r="F48" i="1"/>
  <c r="F52" i="10" l="1"/>
  <c r="B53" i="10"/>
  <c r="K52" i="10"/>
  <c r="K51" i="9"/>
  <c r="F51" i="9"/>
  <c r="B52" i="9"/>
  <c r="F52" i="8"/>
  <c r="K52" i="8"/>
  <c r="B53" i="8"/>
  <c r="F51" i="7"/>
  <c r="B52" i="7"/>
  <c r="K51" i="7"/>
  <c r="G50" i="6"/>
  <c r="H50" i="6" s="1"/>
  <c r="F51" i="6"/>
  <c r="B52" i="6"/>
  <c r="M51" i="6"/>
  <c r="B52" i="5"/>
  <c r="F52" i="5" s="1"/>
  <c r="K51" i="5"/>
  <c r="B52" i="3"/>
  <c r="E52" i="3" s="1"/>
  <c r="K51" i="3"/>
  <c r="F51" i="3"/>
  <c r="B50" i="1"/>
  <c r="K50" i="1" s="1"/>
  <c r="F49" i="1"/>
  <c r="B54" i="10" l="1"/>
  <c r="K53" i="10"/>
  <c r="F53" i="10"/>
  <c r="B53" i="9"/>
  <c r="K52" i="9"/>
  <c r="F52" i="9"/>
  <c r="F50" i="1"/>
  <c r="B51" i="1"/>
  <c r="K51" i="1" s="1"/>
  <c r="B54" i="8"/>
  <c r="F53" i="8"/>
  <c r="K53" i="8"/>
  <c r="B53" i="7"/>
  <c r="K52" i="7"/>
  <c r="F52" i="7"/>
  <c r="G51" i="6"/>
  <c r="H51" i="6" s="1"/>
  <c r="F52" i="6"/>
  <c r="B53" i="6"/>
  <c r="M52" i="6"/>
  <c r="B53" i="5"/>
  <c r="F53" i="5" s="1"/>
  <c r="K52" i="5"/>
  <c r="B53" i="3"/>
  <c r="E53" i="3" s="1"/>
  <c r="K52" i="3"/>
  <c r="F52" i="3"/>
  <c r="F54" i="10" l="1"/>
  <c r="B55" i="10"/>
  <c r="K54" i="10"/>
  <c r="K53" i="9"/>
  <c r="F53" i="9"/>
  <c r="B54" i="9"/>
  <c r="B52" i="1"/>
  <c r="K52" i="1" s="1"/>
  <c r="F51" i="1"/>
  <c r="B55" i="8"/>
  <c r="K54" i="8"/>
  <c r="F54" i="8"/>
  <c r="B54" i="7"/>
  <c r="K53" i="7"/>
  <c r="F53" i="7"/>
  <c r="F53" i="6"/>
  <c r="G52" i="6"/>
  <c r="H52" i="6" s="1"/>
  <c r="B54" i="6"/>
  <c r="M53" i="6"/>
  <c r="K53" i="5"/>
  <c r="B54" i="5"/>
  <c r="F54" i="5" s="1"/>
  <c r="B54" i="3"/>
  <c r="E54" i="3" s="1"/>
  <c r="K53" i="3"/>
  <c r="F53" i="3"/>
  <c r="F52" i="1"/>
  <c r="B53" i="1"/>
  <c r="K53" i="1" s="1"/>
  <c r="B56" i="10" l="1"/>
  <c r="F55" i="10"/>
  <c r="K55" i="10"/>
  <c r="B55" i="9"/>
  <c r="K54" i="9"/>
  <c r="F54" i="9"/>
  <c r="B56" i="8"/>
  <c r="F55" i="8"/>
  <c r="K55" i="8"/>
  <c r="B55" i="7"/>
  <c r="K54" i="7"/>
  <c r="F54" i="7"/>
  <c r="F54" i="6"/>
  <c r="G53" i="6"/>
  <c r="H53" i="6" s="1"/>
  <c r="B55" i="6"/>
  <c r="M54" i="6"/>
  <c r="B55" i="5"/>
  <c r="F55" i="5" s="1"/>
  <c r="K54" i="5"/>
  <c r="B55" i="3"/>
  <c r="E55" i="3" s="1"/>
  <c r="F54" i="3"/>
  <c r="K54" i="3"/>
  <c r="F53" i="1"/>
  <c r="B54" i="1"/>
  <c r="K54" i="1" s="1"/>
  <c r="B57" i="10" l="1"/>
  <c r="K56" i="10"/>
  <c r="F56" i="10"/>
  <c r="K55" i="9"/>
  <c r="F55" i="9"/>
  <c r="B56" i="9"/>
  <c r="F56" i="8"/>
  <c r="B57" i="8"/>
  <c r="K56" i="8"/>
  <c r="B56" i="7"/>
  <c r="K55" i="7"/>
  <c r="F55" i="7"/>
  <c r="F55" i="6"/>
  <c r="G54" i="6"/>
  <c r="H54" i="6" s="1"/>
  <c r="B56" i="6"/>
  <c r="M55" i="6"/>
  <c r="B56" i="5"/>
  <c r="F56" i="5" s="1"/>
  <c r="K55" i="5"/>
  <c r="F55" i="3"/>
  <c r="B56" i="3"/>
  <c r="E56" i="3" s="1"/>
  <c r="K55" i="3"/>
  <c r="F54" i="1"/>
  <c r="B55" i="1"/>
  <c r="K55" i="1" s="1"/>
  <c r="F57" i="10" l="1"/>
  <c r="K57" i="10"/>
  <c r="B58" i="10"/>
  <c r="B57" i="9"/>
  <c r="K56" i="9"/>
  <c r="F56" i="9"/>
  <c r="B58" i="8"/>
  <c r="F57" i="8"/>
  <c r="K57" i="8"/>
  <c r="B57" i="7"/>
  <c r="K56" i="7"/>
  <c r="F56" i="7"/>
  <c r="G55" i="6"/>
  <c r="H55" i="6" s="1"/>
  <c r="F56" i="6"/>
  <c r="B57" i="6"/>
  <c r="M56" i="6"/>
  <c r="B57" i="5"/>
  <c r="F57" i="5" s="1"/>
  <c r="K56" i="5"/>
  <c r="F56" i="3"/>
  <c r="B57" i="3"/>
  <c r="E57" i="3" s="1"/>
  <c r="K56" i="3"/>
  <c r="F55" i="1"/>
  <c r="B56" i="1"/>
  <c r="K56" i="1" s="1"/>
  <c r="B59" i="10" l="1"/>
  <c r="K58" i="10"/>
  <c r="F58" i="10"/>
  <c r="K57" i="9"/>
  <c r="F57" i="9"/>
  <c r="B58" i="9"/>
  <c r="B59" i="8"/>
  <c r="K58" i="8"/>
  <c r="F58" i="8"/>
  <c r="B58" i="7"/>
  <c r="F57" i="7"/>
  <c r="K57" i="7"/>
  <c r="F57" i="6"/>
  <c r="G56" i="6"/>
  <c r="H56" i="6" s="1"/>
  <c r="B58" i="6"/>
  <c r="M57" i="6"/>
  <c r="K57" i="5"/>
  <c r="B58" i="5"/>
  <c r="F58" i="5" s="1"/>
  <c r="F57" i="3"/>
  <c r="K57" i="3"/>
  <c r="B58" i="3"/>
  <c r="E58" i="3" s="1"/>
  <c r="F56" i="1"/>
  <c r="B57" i="1"/>
  <c r="K57" i="1" s="1"/>
  <c r="K59" i="10" l="1"/>
  <c r="F59" i="10"/>
  <c r="B60" i="10"/>
  <c r="B59" i="9"/>
  <c r="K58" i="9"/>
  <c r="F58" i="9"/>
  <c r="B60" i="8"/>
  <c r="F59" i="8"/>
  <c r="K59" i="8"/>
  <c r="B59" i="7"/>
  <c r="K58" i="7"/>
  <c r="F58" i="7"/>
  <c r="F58" i="6"/>
  <c r="G57" i="6"/>
  <c r="H57" i="6" s="1"/>
  <c r="B59" i="6"/>
  <c r="M58" i="6"/>
  <c r="B59" i="5"/>
  <c r="F59" i="5" s="1"/>
  <c r="K58" i="5"/>
  <c r="K58" i="3"/>
  <c r="F58" i="3"/>
  <c r="B59" i="3"/>
  <c r="E59" i="3" s="1"/>
  <c r="F57" i="1"/>
  <c r="B58" i="1"/>
  <c r="K58" i="1" s="1"/>
  <c r="F60" i="10" l="1"/>
  <c r="B61" i="10"/>
  <c r="K60" i="10"/>
  <c r="K59" i="9"/>
  <c r="B60" i="9"/>
  <c r="F59" i="9"/>
  <c r="F60" i="8"/>
  <c r="K60" i="8"/>
  <c r="B61" i="8"/>
  <c r="B60" i="7"/>
  <c r="F59" i="7"/>
  <c r="K59" i="7"/>
  <c r="G58" i="6"/>
  <c r="H58" i="6" s="1"/>
  <c r="F59" i="6"/>
  <c r="B60" i="6"/>
  <c r="M59" i="6"/>
  <c r="B60" i="5"/>
  <c r="F60" i="5" s="1"/>
  <c r="K59" i="5"/>
  <c r="B60" i="3"/>
  <c r="E60" i="3" s="1"/>
  <c r="K59" i="3"/>
  <c r="F59" i="3"/>
  <c r="F58" i="1"/>
  <c r="B59" i="1"/>
  <c r="K59" i="1" s="1"/>
  <c r="B62" i="10" l="1"/>
  <c r="K61" i="10"/>
  <c r="F61" i="10"/>
  <c r="B61" i="9"/>
  <c r="K60" i="9"/>
  <c r="F60" i="9"/>
  <c r="B62" i="8"/>
  <c r="K61" i="8"/>
  <c r="F61" i="8"/>
  <c r="B61" i="7"/>
  <c r="K60" i="7"/>
  <c r="F60" i="7"/>
  <c r="G59" i="6"/>
  <c r="H59" i="6" s="1"/>
  <c r="F60" i="6"/>
  <c r="B61" i="6"/>
  <c r="M60" i="6"/>
  <c r="B61" i="5"/>
  <c r="F61" i="5" s="1"/>
  <c r="K60" i="5"/>
  <c r="B61" i="3"/>
  <c r="E61" i="3" s="1"/>
  <c r="K60" i="3"/>
  <c r="F60" i="3"/>
  <c r="F59" i="1"/>
  <c r="B60" i="1"/>
  <c r="K60" i="1" s="1"/>
  <c r="F62" i="10" l="1"/>
  <c r="K62" i="10"/>
  <c r="B63" i="10"/>
  <c r="K61" i="9"/>
  <c r="F61" i="9"/>
  <c r="B62" i="9"/>
  <c r="B63" i="8"/>
  <c r="K62" i="8"/>
  <c r="F62" i="8"/>
  <c r="B62" i="7"/>
  <c r="K61" i="7"/>
  <c r="F61" i="7"/>
  <c r="F61" i="6"/>
  <c r="G60" i="6"/>
  <c r="H60" i="6" s="1"/>
  <c r="B62" i="6"/>
  <c r="M61" i="6"/>
  <c r="K61" i="5"/>
  <c r="B62" i="5"/>
  <c r="F62" i="5" s="1"/>
  <c r="K61" i="3"/>
  <c r="B62" i="3"/>
  <c r="E62" i="3" s="1"/>
  <c r="F61" i="3"/>
  <c r="F60" i="1"/>
  <c r="B61" i="1"/>
  <c r="K61" i="1" s="1"/>
  <c r="B64" i="10" l="1"/>
  <c r="F63" i="10"/>
  <c r="K63" i="10"/>
  <c r="B63" i="9"/>
  <c r="K62" i="9"/>
  <c r="F62" i="9"/>
  <c r="F63" i="8"/>
  <c r="B64" i="8"/>
  <c r="K63" i="8"/>
  <c r="B63" i="7"/>
  <c r="K62" i="7"/>
  <c r="F62" i="7"/>
  <c r="G61" i="6"/>
  <c r="H61" i="6" s="1"/>
  <c r="F62" i="6"/>
  <c r="B63" i="6"/>
  <c r="M62" i="6"/>
  <c r="B63" i="5"/>
  <c r="F63" i="5" s="1"/>
  <c r="K62" i="5"/>
  <c r="B63" i="3"/>
  <c r="E63" i="3" s="1"/>
  <c r="K62" i="3"/>
  <c r="F62" i="3"/>
  <c r="F61" i="1"/>
  <c r="B62" i="1"/>
  <c r="K62" i="1" s="1"/>
  <c r="B65" i="10" l="1"/>
  <c r="K64" i="10"/>
  <c r="F64" i="10"/>
  <c r="K63" i="9"/>
  <c r="F63" i="9"/>
  <c r="B64" i="9"/>
  <c r="F64" i="8"/>
  <c r="K64" i="8"/>
  <c r="B65" i="8"/>
  <c r="F63" i="7"/>
  <c r="B64" i="7"/>
  <c r="K63" i="7"/>
  <c r="F63" i="6"/>
  <c r="G62" i="6"/>
  <c r="H62" i="6" s="1"/>
  <c r="B64" i="6"/>
  <c r="M63" i="6"/>
  <c r="B64" i="5"/>
  <c r="F64" i="5" s="1"/>
  <c r="K63" i="5"/>
  <c r="F63" i="3"/>
  <c r="B64" i="3"/>
  <c r="E64" i="3" s="1"/>
  <c r="K63" i="3"/>
  <c r="F62" i="1"/>
  <c r="B63" i="1"/>
  <c r="K63" i="1" s="1"/>
  <c r="K65" i="10" l="1"/>
  <c r="F65" i="10"/>
  <c r="B66" i="10"/>
  <c r="B65" i="9"/>
  <c r="K64" i="9"/>
  <c r="F64" i="9"/>
  <c r="B66" i="8"/>
  <c r="F65" i="8"/>
  <c r="K65" i="8"/>
  <c r="B65" i="7"/>
  <c r="K64" i="7"/>
  <c r="F64" i="7"/>
  <c r="G63" i="6"/>
  <c r="H63" i="6" s="1"/>
  <c r="F64" i="6"/>
  <c r="B65" i="6"/>
  <c r="M64" i="6"/>
  <c r="B65" i="5"/>
  <c r="F65" i="5" s="1"/>
  <c r="K64" i="5"/>
  <c r="F64" i="3"/>
  <c r="B65" i="3"/>
  <c r="E65" i="3" s="1"/>
  <c r="K64" i="3"/>
  <c r="F63" i="1"/>
  <c r="B64" i="1"/>
  <c r="K64" i="1" s="1"/>
  <c r="B67" i="10" l="1"/>
  <c r="K66" i="10"/>
  <c r="F66" i="10"/>
  <c r="K65" i="9"/>
  <c r="F65" i="9"/>
  <c r="B66" i="9"/>
  <c r="B67" i="8"/>
  <c r="K66" i="8"/>
  <c r="F66" i="8"/>
  <c r="B66" i="7"/>
  <c r="K65" i="7"/>
  <c r="F65" i="7"/>
  <c r="F65" i="6"/>
  <c r="G64" i="6"/>
  <c r="H64" i="6" s="1"/>
  <c r="B66" i="6"/>
  <c r="M65" i="6"/>
  <c r="K65" i="5"/>
  <c r="B66" i="5"/>
  <c r="F66" i="5" s="1"/>
  <c r="F65" i="3"/>
  <c r="K65" i="3"/>
  <c r="B66" i="3"/>
  <c r="E66" i="3" s="1"/>
  <c r="F64" i="1"/>
  <c r="B65" i="1"/>
  <c r="K65" i="1" s="1"/>
  <c r="K67" i="10" l="1"/>
  <c r="F67" i="10"/>
  <c r="B68" i="10"/>
  <c r="B67" i="9"/>
  <c r="K66" i="9"/>
  <c r="F66" i="9"/>
  <c r="B68" i="8"/>
  <c r="K67" i="8"/>
  <c r="F67" i="8"/>
  <c r="B67" i="7"/>
  <c r="K66" i="7"/>
  <c r="F66" i="7"/>
  <c r="G65" i="6"/>
  <c r="H65" i="6" s="1"/>
  <c r="F66" i="6"/>
  <c r="B67" i="6"/>
  <c r="M66" i="6"/>
  <c r="B67" i="5"/>
  <c r="F67" i="5" s="1"/>
  <c r="K66" i="5"/>
  <c r="K66" i="3"/>
  <c r="F66" i="3"/>
  <c r="B67" i="3"/>
  <c r="E67" i="3" s="1"/>
  <c r="F65" i="1"/>
  <c r="B66" i="1"/>
  <c r="K66" i="1" s="1"/>
  <c r="F68" i="10" l="1"/>
  <c r="K68" i="10"/>
  <c r="B69" i="10"/>
  <c r="K67" i="9"/>
  <c r="F67" i="9"/>
  <c r="B68" i="9"/>
  <c r="F68" i="8"/>
  <c r="K68" i="8"/>
  <c r="B69" i="8"/>
  <c r="B68" i="7"/>
  <c r="F67" i="7"/>
  <c r="K67" i="7"/>
  <c r="F67" i="6"/>
  <c r="G66" i="6"/>
  <c r="H66" i="6" s="1"/>
  <c r="B68" i="6"/>
  <c r="M67" i="6"/>
  <c r="B68" i="5"/>
  <c r="F68" i="5" s="1"/>
  <c r="K67" i="5"/>
  <c r="B68" i="3"/>
  <c r="E68" i="3" s="1"/>
  <c r="K67" i="3"/>
  <c r="F67" i="3"/>
  <c r="F66" i="1"/>
  <c r="B67" i="1"/>
  <c r="K67" i="1" s="1"/>
  <c r="B70" i="10" l="1"/>
  <c r="K69" i="10"/>
  <c r="F69" i="10"/>
  <c r="B69" i="9"/>
  <c r="K68" i="9"/>
  <c r="F68" i="9"/>
  <c r="B70" i="8"/>
  <c r="F69" i="8"/>
  <c r="K69" i="8"/>
  <c r="B69" i="7"/>
  <c r="K68" i="7"/>
  <c r="F68" i="7"/>
  <c r="G67" i="6"/>
  <c r="H67" i="6" s="1"/>
  <c r="F68" i="6"/>
  <c r="B69" i="6"/>
  <c r="M68" i="6"/>
  <c r="B69" i="5"/>
  <c r="F69" i="5" s="1"/>
  <c r="K68" i="5"/>
  <c r="B69" i="3"/>
  <c r="E69" i="3" s="1"/>
  <c r="K68" i="3"/>
  <c r="F68" i="3"/>
  <c r="F67" i="1"/>
  <c r="B68" i="1"/>
  <c r="K68" i="1" s="1"/>
  <c r="F70" i="10" l="1"/>
  <c r="B71" i="10"/>
  <c r="K70" i="10"/>
  <c r="K69" i="9"/>
  <c r="F69" i="9"/>
  <c r="B70" i="9"/>
  <c r="B71" i="8"/>
  <c r="K70" i="8"/>
  <c r="F70" i="8"/>
  <c r="B70" i="7"/>
  <c r="K69" i="7"/>
  <c r="F69" i="7"/>
  <c r="F69" i="6"/>
  <c r="G68" i="6"/>
  <c r="H68" i="6" s="1"/>
  <c r="B70" i="6"/>
  <c r="M69" i="6"/>
  <c r="K69" i="5"/>
  <c r="B70" i="5"/>
  <c r="F70" i="5" s="1"/>
  <c r="B70" i="3"/>
  <c r="E70" i="3" s="1"/>
  <c r="K69" i="3"/>
  <c r="F69" i="3"/>
  <c r="F68" i="1"/>
  <c r="B69" i="1"/>
  <c r="K69" i="1" s="1"/>
  <c r="B72" i="10" l="1"/>
  <c r="K71" i="10"/>
  <c r="F71" i="10"/>
  <c r="B71" i="9"/>
  <c r="K70" i="9"/>
  <c r="F70" i="9"/>
  <c r="B72" i="8"/>
  <c r="F71" i="8"/>
  <c r="K71" i="8"/>
  <c r="B71" i="7"/>
  <c r="K70" i="7"/>
  <c r="F70" i="7"/>
  <c r="F70" i="6"/>
  <c r="G69" i="6"/>
  <c r="H69" i="6" s="1"/>
  <c r="B71" i="6"/>
  <c r="M70" i="6"/>
  <c r="B71" i="5"/>
  <c r="F71" i="5" s="1"/>
  <c r="K70" i="5"/>
  <c r="B71" i="3"/>
  <c r="E71" i="3" s="1"/>
  <c r="K70" i="3"/>
  <c r="F70" i="3"/>
  <c r="F69" i="1"/>
  <c r="B70" i="1"/>
  <c r="K70" i="1" s="1"/>
  <c r="B73" i="10" l="1"/>
  <c r="K72" i="10"/>
  <c r="F72" i="10"/>
  <c r="K71" i="9"/>
  <c r="F71" i="9"/>
  <c r="B72" i="9"/>
  <c r="K72" i="8"/>
  <c r="F72" i="8"/>
  <c r="B73" i="8"/>
  <c r="B72" i="7"/>
  <c r="K71" i="7"/>
  <c r="F71" i="7"/>
  <c r="G70" i="6"/>
  <c r="H70" i="6" s="1"/>
  <c r="F71" i="6"/>
  <c r="B72" i="6"/>
  <c r="M71" i="6"/>
  <c r="B72" i="5"/>
  <c r="F72" i="5" s="1"/>
  <c r="K71" i="5"/>
  <c r="B72" i="3"/>
  <c r="E72" i="3" s="1"/>
  <c r="K71" i="3"/>
  <c r="F71" i="3"/>
  <c r="F70" i="1"/>
  <c r="B71" i="1"/>
  <c r="K71" i="1" s="1"/>
  <c r="F73" i="10" l="1"/>
  <c r="K73" i="10"/>
  <c r="B73" i="9"/>
  <c r="K72" i="9"/>
  <c r="F72" i="9"/>
  <c r="K73" i="8"/>
  <c r="F73" i="8"/>
  <c r="K72" i="7"/>
  <c r="F72" i="7"/>
  <c r="G72" i="6"/>
  <c r="F72" i="6"/>
  <c r="G71" i="6"/>
  <c r="H71" i="6" s="1"/>
  <c r="M72" i="6"/>
  <c r="K72" i="5"/>
  <c r="F72" i="3"/>
  <c r="K72" i="3"/>
  <c r="F71" i="1"/>
  <c r="B72" i="1"/>
  <c r="K72" i="1" s="1"/>
  <c r="L22" i="7" a="1"/>
  <c r="H22" i="7" a="1"/>
  <c r="N22" i="6" a="1"/>
  <c r="L22" i="5" a="1"/>
  <c r="H22" i="5" a="1"/>
  <c r="H22" i="3" a="1"/>
  <c r="L22" i="3" a="1"/>
  <c r="H23" i="10" a="1"/>
  <c r="L23" i="10" a="1"/>
  <c r="L23" i="8" a="1"/>
  <c r="H23" i="8" a="1"/>
  <c r="L70" i="10" l="1"/>
  <c r="L62" i="10"/>
  <c r="L54" i="10"/>
  <c r="L46" i="10"/>
  <c r="L38" i="10"/>
  <c r="L30" i="10"/>
  <c r="L69" i="10"/>
  <c r="L61" i="10"/>
  <c r="L53" i="10"/>
  <c r="L45" i="10"/>
  <c r="L37" i="10"/>
  <c r="L29" i="10"/>
  <c r="L64" i="10"/>
  <c r="L24" i="10"/>
  <c r="L55" i="10"/>
  <c r="L31" i="10"/>
  <c r="L68" i="10"/>
  <c r="L60" i="10"/>
  <c r="L52" i="10"/>
  <c r="L44" i="10"/>
  <c r="L36" i="10"/>
  <c r="L28" i="10"/>
  <c r="L72" i="10"/>
  <c r="L56" i="10"/>
  <c r="L48" i="10"/>
  <c r="L40" i="10"/>
  <c r="L32" i="10"/>
  <c r="L71" i="10"/>
  <c r="L63" i="10"/>
  <c r="L47" i="10"/>
  <c r="L39" i="10"/>
  <c r="L23" i="10"/>
  <c r="L67" i="10"/>
  <c r="L59" i="10"/>
  <c r="L51" i="10"/>
  <c r="L43" i="10"/>
  <c r="L35" i="10"/>
  <c r="L27" i="10"/>
  <c r="L73" i="10"/>
  <c r="L49" i="10"/>
  <c r="L25" i="10"/>
  <c r="L66" i="10"/>
  <c r="L58" i="10"/>
  <c r="L50" i="10"/>
  <c r="L42" i="10"/>
  <c r="L34" i="10"/>
  <c r="L26" i="10"/>
  <c r="L65" i="10"/>
  <c r="L57" i="10"/>
  <c r="L41" i="10"/>
  <c r="L33" i="10"/>
  <c r="H67" i="10"/>
  <c r="H59" i="10"/>
  <c r="H51" i="10"/>
  <c r="H43" i="10"/>
  <c r="H35" i="10"/>
  <c r="H27" i="10"/>
  <c r="H66" i="10"/>
  <c r="H58" i="10"/>
  <c r="H50" i="10"/>
  <c r="H42" i="10"/>
  <c r="H34" i="10"/>
  <c r="H26" i="10"/>
  <c r="H53" i="10"/>
  <c r="H37" i="10"/>
  <c r="H68" i="10"/>
  <c r="H52" i="10"/>
  <c r="H36" i="10"/>
  <c r="H73" i="10"/>
  <c r="H65" i="10"/>
  <c r="H57" i="10"/>
  <c r="H49" i="10"/>
  <c r="H41" i="10"/>
  <c r="H33" i="10"/>
  <c r="H25" i="10"/>
  <c r="H69" i="10"/>
  <c r="H61" i="10"/>
  <c r="H45" i="10"/>
  <c r="H29" i="10"/>
  <c r="H60" i="10"/>
  <c r="H44" i="10"/>
  <c r="H28" i="10"/>
  <c r="H72" i="10"/>
  <c r="H64" i="10"/>
  <c r="H56" i="10"/>
  <c r="H48" i="10"/>
  <c r="H40" i="10"/>
  <c r="H32" i="10"/>
  <c r="H24" i="10"/>
  <c r="H62" i="10"/>
  <c r="H38" i="10"/>
  <c r="H71" i="10"/>
  <c r="H63" i="10"/>
  <c r="H55" i="10"/>
  <c r="H47" i="10"/>
  <c r="H39" i="10"/>
  <c r="H31" i="10"/>
  <c r="H23" i="10"/>
  <c r="H70" i="10"/>
  <c r="H54" i="10"/>
  <c r="H46" i="10"/>
  <c r="H30" i="10"/>
  <c r="K73" i="9"/>
  <c r="F73" i="9"/>
  <c r="H42" i="8"/>
  <c r="H51" i="8"/>
  <c r="H60" i="8"/>
  <c r="H24" i="8"/>
  <c r="H46" i="8"/>
  <c r="H49" i="8"/>
  <c r="H71" i="8"/>
  <c r="H45" i="8"/>
  <c r="H44" i="8"/>
  <c r="H64" i="8"/>
  <c r="H43" i="8"/>
  <c r="H38" i="8"/>
  <c r="H50" i="8"/>
  <c r="H59" i="8"/>
  <c r="H68" i="8"/>
  <c r="H40" i="8"/>
  <c r="H54" i="8"/>
  <c r="H73" i="8"/>
  <c r="H28" i="8"/>
  <c r="H36" i="8"/>
  <c r="H48" i="8"/>
  <c r="H35" i="8"/>
  <c r="H61" i="8"/>
  <c r="H30" i="8"/>
  <c r="H55" i="8"/>
  <c r="H34" i="8"/>
  <c r="H25" i="8"/>
  <c r="H58" i="8"/>
  <c r="H67" i="8"/>
  <c r="H29" i="8"/>
  <c r="H56" i="8"/>
  <c r="H62" i="8"/>
  <c r="H23" i="8"/>
  <c r="H33" i="8"/>
  <c r="H53" i="8"/>
  <c r="H26" i="8"/>
  <c r="H52" i="8"/>
  <c r="H63" i="8"/>
  <c r="H66" i="8"/>
  <c r="H57" i="8"/>
  <c r="H37" i="8"/>
  <c r="H72" i="8"/>
  <c r="H70" i="8"/>
  <c r="H31" i="8"/>
  <c r="H41" i="8"/>
  <c r="H32" i="8"/>
  <c r="H39" i="8"/>
  <c r="H27" i="8"/>
  <c r="H65" i="8"/>
  <c r="H47" i="8"/>
  <c r="H69" i="8"/>
  <c r="L23" i="8"/>
  <c r="L24" i="8"/>
  <c r="L61" i="8"/>
  <c r="L44" i="8"/>
  <c r="L66" i="8"/>
  <c r="L59" i="8"/>
  <c r="L54" i="8"/>
  <c r="L34" i="8"/>
  <c r="L72" i="8"/>
  <c r="L37" i="8"/>
  <c r="L58" i="8"/>
  <c r="L30" i="8"/>
  <c r="L31" i="8"/>
  <c r="L32" i="8"/>
  <c r="L25" i="8"/>
  <c r="L60" i="8"/>
  <c r="L36" i="8"/>
  <c r="L67" i="8"/>
  <c r="L49" i="8"/>
  <c r="L62" i="8"/>
  <c r="L64" i="8"/>
  <c r="L35" i="8"/>
  <c r="L71" i="8"/>
  <c r="L50" i="8"/>
  <c r="L29" i="8"/>
  <c r="L51" i="8"/>
  <c r="L38" i="8"/>
  <c r="L39" i="8"/>
  <c r="L40" i="8"/>
  <c r="L33" i="8"/>
  <c r="L45" i="8"/>
  <c r="L68" i="8"/>
  <c r="L28" i="8"/>
  <c r="L56" i="8"/>
  <c r="L57" i="8"/>
  <c r="L70" i="8"/>
  <c r="L43" i="8"/>
  <c r="L73" i="8"/>
  <c r="L46" i="8"/>
  <c r="L47" i="8"/>
  <c r="L48" i="8"/>
  <c r="L41" i="8"/>
  <c r="L26" i="8"/>
  <c r="L53" i="8"/>
  <c r="L69" i="8"/>
  <c r="L55" i="8"/>
  <c r="L27" i="8"/>
  <c r="L63" i="8"/>
  <c r="L42" i="8"/>
  <c r="L65" i="8"/>
  <c r="L52" i="8"/>
  <c r="H39" i="7"/>
  <c r="H22" i="7"/>
  <c r="H70" i="7"/>
  <c r="H62" i="7"/>
  <c r="H54" i="7"/>
  <c r="H46" i="7"/>
  <c r="H38" i="7"/>
  <c r="H30" i="7"/>
  <c r="H69" i="7"/>
  <c r="H61" i="7"/>
  <c r="H53" i="7"/>
  <c r="H45" i="7"/>
  <c r="H37" i="7"/>
  <c r="H29" i="7"/>
  <c r="H24" i="7"/>
  <c r="H68" i="7"/>
  <c r="H60" i="7"/>
  <c r="H52" i="7"/>
  <c r="H44" i="7"/>
  <c r="H36" i="7"/>
  <c r="H28" i="7"/>
  <c r="H71" i="7"/>
  <c r="H67" i="7"/>
  <c r="H59" i="7"/>
  <c r="H51" i="7"/>
  <c r="H43" i="7"/>
  <c r="H35" i="7"/>
  <c r="H27" i="7"/>
  <c r="H72" i="7"/>
  <c r="H56" i="7"/>
  <c r="H40" i="7"/>
  <c r="H47" i="7"/>
  <c r="H23" i="7"/>
  <c r="H66" i="7"/>
  <c r="H58" i="7"/>
  <c r="H50" i="7"/>
  <c r="H42" i="7"/>
  <c r="H34" i="7"/>
  <c r="H26" i="7"/>
  <c r="H48" i="7"/>
  <c r="H63" i="7"/>
  <c r="H65" i="7"/>
  <c r="H57" i="7"/>
  <c r="H49" i="7"/>
  <c r="H41" i="7"/>
  <c r="H33" i="7"/>
  <c r="H25" i="7"/>
  <c r="H64" i="7"/>
  <c r="H32" i="7"/>
  <c r="H55" i="7"/>
  <c r="H31" i="7"/>
  <c r="L65" i="7"/>
  <c r="L57" i="7"/>
  <c r="L33" i="7"/>
  <c r="L56" i="7"/>
  <c r="L48" i="7"/>
  <c r="L32" i="7"/>
  <c r="L24" i="7"/>
  <c r="L71" i="7"/>
  <c r="L63" i="7"/>
  <c r="L55" i="7"/>
  <c r="L47" i="7"/>
  <c r="L39" i="7"/>
  <c r="L31" i="7"/>
  <c r="L23" i="7"/>
  <c r="L72" i="7"/>
  <c r="L70" i="7"/>
  <c r="L62" i="7"/>
  <c r="L54" i="7"/>
  <c r="L46" i="7"/>
  <c r="L38" i="7"/>
  <c r="L30" i="7"/>
  <c r="L22" i="7"/>
  <c r="L26" i="7"/>
  <c r="L40" i="7"/>
  <c r="L69" i="7"/>
  <c r="L61" i="7"/>
  <c r="L53" i="7"/>
  <c r="L45" i="7"/>
  <c r="L37" i="7"/>
  <c r="L29" i="7"/>
  <c r="L58" i="7"/>
  <c r="L50" i="7"/>
  <c r="L49" i="7"/>
  <c r="L25" i="7"/>
  <c r="L68" i="7"/>
  <c r="L60" i="7"/>
  <c r="L52" i="7"/>
  <c r="L44" i="7"/>
  <c r="L36" i="7"/>
  <c r="L28" i="7"/>
  <c r="L66" i="7"/>
  <c r="L34" i="7"/>
  <c r="L64" i="7"/>
  <c r="L67" i="7"/>
  <c r="L59" i="7"/>
  <c r="L51" i="7"/>
  <c r="L43" i="7"/>
  <c r="L35" i="7"/>
  <c r="L27" i="7"/>
  <c r="L42" i="7"/>
  <c r="L41" i="7"/>
  <c r="H72" i="6"/>
  <c r="N72" i="6"/>
  <c r="N64" i="6"/>
  <c r="N48" i="6"/>
  <c r="N40" i="6"/>
  <c r="N32" i="6"/>
  <c r="N70" i="6"/>
  <c r="N62" i="6"/>
  <c r="N54" i="6"/>
  <c r="N46" i="6"/>
  <c r="N38" i="6"/>
  <c r="N30" i="6"/>
  <c r="N22" i="6"/>
  <c r="N60" i="6"/>
  <c r="N36" i="6"/>
  <c r="N69" i="6"/>
  <c r="N61" i="6"/>
  <c r="N53" i="6"/>
  <c r="N45" i="6"/>
  <c r="N37" i="6"/>
  <c r="N29" i="6"/>
  <c r="N68" i="6"/>
  <c r="N44" i="6"/>
  <c r="N28" i="6"/>
  <c r="N52" i="6"/>
  <c r="N66" i="6"/>
  <c r="N58" i="6"/>
  <c r="N50" i="6"/>
  <c r="N42" i="6"/>
  <c r="N34" i="6"/>
  <c r="N26" i="6"/>
  <c r="N65" i="6"/>
  <c r="N57" i="6"/>
  <c r="N49" i="6"/>
  <c r="N41" i="6"/>
  <c r="N33" i="6"/>
  <c r="N25" i="6"/>
  <c r="N56" i="6"/>
  <c r="N24" i="6"/>
  <c r="N47" i="6"/>
  <c r="N39" i="6"/>
  <c r="N43" i="6"/>
  <c r="N71" i="6"/>
  <c r="N67" i="6"/>
  <c r="N35" i="6"/>
  <c r="N63" i="6"/>
  <c r="N31" i="6"/>
  <c r="N59" i="6"/>
  <c r="N27" i="6"/>
  <c r="N55" i="6"/>
  <c r="N23" i="6"/>
  <c r="N51" i="6"/>
  <c r="H67" i="5"/>
  <c r="H59" i="5"/>
  <c r="H51" i="5"/>
  <c r="H43" i="5"/>
  <c r="H35" i="5"/>
  <c r="H27" i="5"/>
  <c r="H55" i="5"/>
  <c r="H54" i="5"/>
  <c r="H30" i="5"/>
  <c r="H66" i="5"/>
  <c r="H58" i="5"/>
  <c r="H50" i="5"/>
  <c r="H42" i="5"/>
  <c r="H34" i="5"/>
  <c r="H26" i="5"/>
  <c r="H63" i="5"/>
  <c r="H39" i="5"/>
  <c r="H44" i="5"/>
  <c r="H65" i="5"/>
  <c r="H57" i="5"/>
  <c r="H49" i="5"/>
  <c r="H41" i="5"/>
  <c r="H33" i="5"/>
  <c r="H25" i="5"/>
  <c r="H71" i="5"/>
  <c r="H47" i="5"/>
  <c r="H23" i="5"/>
  <c r="H62" i="5"/>
  <c r="H72" i="5"/>
  <c r="H64" i="5"/>
  <c r="H56" i="5"/>
  <c r="H48" i="5"/>
  <c r="H40" i="5"/>
  <c r="H32" i="5"/>
  <c r="H24" i="5"/>
  <c r="H31" i="5"/>
  <c r="H70" i="5"/>
  <c r="H46" i="5"/>
  <c r="H60" i="5"/>
  <c r="H38" i="5"/>
  <c r="H52" i="5"/>
  <c r="H22" i="5"/>
  <c r="H28" i="5"/>
  <c r="H69" i="5"/>
  <c r="H61" i="5"/>
  <c r="H53" i="5"/>
  <c r="H45" i="5"/>
  <c r="H37" i="5"/>
  <c r="H29" i="5"/>
  <c r="H68" i="5"/>
  <c r="H36" i="5"/>
  <c r="L69" i="5"/>
  <c r="L61" i="5"/>
  <c r="L53" i="5"/>
  <c r="L45" i="5"/>
  <c r="L37" i="5"/>
  <c r="L29" i="5"/>
  <c r="L64" i="5"/>
  <c r="L40" i="5"/>
  <c r="L24" i="5"/>
  <c r="L68" i="5"/>
  <c r="L60" i="5"/>
  <c r="L52" i="5"/>
  <c r="L44" i="5"/>
  <c r="L36" i="5"/>
  <c r="L28" i="5"/>
  <c r="L65" i="5"/>
  <c r="L49" i="5"/>
  <c r="L33" i="5"/>
  <c r="L67" i="5"/>
  <c r="L59" i="5"/>
  <c r="L51" i="5"/>
  <c r="L43" i="5"/>
  <c r="L35" i="5"/>
  <c r="L27" i="5"/>
  <c r="L57" i="5"/>
  <c r="L41" i="5"/>
  <c r="L48" i="5"/>
  <c r="L46" i="5"/>
  <c r="L22" i="5"/>
  <c r="L66" i="5"/>
  <c r="L58" i="5"/>
  <c r="L50" i="5"/>
  <c r="L42" i="5"/>
  <c r="L34" i="5"/>
  <c r="L26" i="5"/>
  <c r="L25" i="5"/>
  <c r="L56" i="5"/>
  <c r="L62" i="5"/>
  <c r="L72" i="5"/>
  <c r="L32" i="5"/>
  <c r="L70" i="5"/>
  <c r="L30" i="5"/>
  <c r="L71" i="5"/>
  <c r="L63" i="5"/>
  <c r="L55" i="5"/>
  <c r="L47" i="5"/>
  <c r="L39" i="5"/>
  <c r="L31" i="5"/>
  <c r="L23" i="5"/>
  <c r="L54" i="5"/>
  <c r="L38" i="5"/>
  <c r="L68" i="3"/>
  <c r="L60" i="3"/>
  <c r="L52" i="3"/>
  <c r="L44" i="3"/>
  <c r="L36" i="3"/>
  <c r="L28" i="3"/>
  <c r="L53" i="3"/>
  <c r="L67" i="3"/>
  <c r="L59" i="3"/>
  <c r="L51" i="3"/>
  <c r="L43" i="3"/>
  <c r="L35" i="3"/>
  <c r="L27" i="3"/>
  <c r="L57" i="3"/>
  <c r="L49" i="3"/>
  <c r="L41" i="3"/>
  <c r="L33" i="3"/>
  <c r="L25" i="3"/>
  <c r="L45" i="3"/>
  <c r="L66" i="3"/>
  <c r="L58" i="3"/>
  <c r="L50" i="3"/>
  <c r="L42" i="3"/>
  <c r="L34" i="3"/>
  <c r="L26" i="3"/>
  <c r="L65" i="3"/>
  <c r="L72" i="3"/>
  <c r="L56" i="3"/>
  <c r="L40" i="3"/>
  <c r="L24" i="3"/>
  <c r="L62" i="3"/>
  <c r="L46" i="3"/>
  <c r="L30" i="3"/>
  <c r="L37" i="3"/>
  <c r="L64" i="3"/>
  <c r="L48" i="3"/>
  <c r="L32" i="3"/>
  <c r="L70" i="3"/>
  <c r="L54" i="3"/>
  <c r="L38" i="3"/>
  <c r="L22" i="3"/>
  <c r="L69" i="3"/>
  <c r="L29" i="3"/>
  <c r="L71" i="3"/>
  <c r="L63" i="3"/>
  <c r="L55" i="3"/>
  <c r="L47" i="3"/>
  <c r="L39" i="3"/>
  <c r="L31" i="3"/>
  <c r="L23" i="3"/>
  <c r="L61" i="3"/>
  <c r="H66" i="3"/>
  <c r="H58" i="3"/>
  <c r="H50" i="3"/>
  <c r="H42" i="3"/>
  <c r="H34" i="3"/>
  <c r="H26" i="3"/>
  <c r="H43" i="3"/>
  <c r="H65" i="3"/>
  <c r="H57" i="3"/>
  <c r="H49" i="3"/>
  <c r="H41" i="3"/>
  <c r="H33" i="3"/>
  <c r="H25" i="3"/>
  <c r="H63" i="3"/>
  <c r="H55" i="3"/>
  <c r="H47" i="3"/>
  <c r="H31" i="3"/>
  <c r="H23" i="3"/>
  <c r="H72" i="3"/>
  <c r="H64" i="3"/>
  <c r="H56" i="3"/>
  <c r="H48" i="3"/>
  <c r="H40" i="3"/>
  <c r="H32" i="3"/>
  <c r="H24" i="3"/>
  <c r="H71" i="3"/>
  <c r="H39" i="3"/>
  <c r="H62" i="3"/>
  <c r="H46" i="3"/>
  <c r="H30" i="3"/>
  <c r="H68" i="3"/>
  <c r="H36" i="3"/>
  <c r="H59" i="3"/>
  <c r="H35" i="3"/>
  <c r="H70" i="3"/>
  <c r="H54" i="3"/>
  <c r="H38" i="3"/>
  <c r="H22" i="3"/>
  <c r="H60" i="3"/>
  <c r="H52" i="3"/>
  <c r="H28" i="3"/>
  <c r="H51" i="3"/>
  <c r="H27" i="3"/>
  <c r="H69" i="3"/>
  <c r="H61" i="3"/>
  <c r="H53" i="3"/>
  <c r="H45" i="3"/>
  <c r="H37" i="3"/>
  <c r="H29" i="3"/>
  <c r="H44" i="3"/>
  <c r="H67" i="3"/>
  <c r="F72" i="1"/>
  <c r="J22" i="6" a="1"/>
  <c r="I39" i="5"/>
  <c r="I55" i="5"/>
  <c r="I22" i="5"/>
  <c r="I43" i="5"/>
  <c r="I64" i="5"/>
  <c r="I70" i="5"/>
  <c r="I37" i="5"/>
  <c r="I71" i="5"/>
  <c r="I60" i="5"/>
  <c r="I68" i="5"/>
  <c r="I50" i="5"/>
  <c r="I38" i="5"/>
  <c r="I61" i="5"/>
  <c r="I63" i="5"/>
  <c r="I40" i="5"/>
  <c r="I54" i="5"/>
  <c r="I51" i="5"/>
  <c r="I57" i="5"/>
  <c r="I62" i="5"/>
  <c r="I41" i="5"/>
  <c r="I52" i="5"/>
  <c r="I59" i="5"/>
  <c r="I65" i="5"/>
  <c r="I31" i="5"/>
  <c r="I27" i="5"/>
  <c r="I53" i="5"/>
  <c r="I72" i="5"/>
  <c r="I29" i="5"/>
  <c r="I66" i="5"/>
  <c r="I23" i="5"/>
  <c r="I69" i="5"/>
  <c r="I56" i="5"/>
  <c r="I26" i="5"/>
  <c r="I48" i="5"/>
  <c r="I58" i="5"/>
  <c r="I44" i="5"/>
  <c r="I24" i="5"/>
  <c r="I35" i="5"/>
  <c r="I42" i="5"/>
  <c r="I45" i="5"/>
  <c r="I49" i="5"/>
  <c r="I67" i="5"/>
  <c r="I34" i="5"/>
  <c r="I47" i="5"/>
  <c r="I28" i="5"/>
  <c r="I33" i="5"/>
  <c r="I30" i="5"/>
  <c r="I46" i="5"/>
  <c r="I32" i="5"/>
  <c r="I36" i="5"/>
  <c r="I25" i="5"/>
  <c r="I47" i="3"/>
  <c r="I43" i="3"/>
  <c r="I55" i="3"/>
  <c r="I36" i="3"/>
  <c r="I28" i="3"/>
  <c r="I44" i="3"/>
  <c r="I42" i="3"/>
  <c r="I56" i="3"/>
  <c r="I22" i="3"/>
  <c r="I58" i="3"/>
  <c r="I64" i="3"/>
  <c r="I30" i="3"/>
  <c r="I40" i="3"/>
  <c r="I52" i="3"/>
  <c r="I29" i="3"/>
  <c r="I50" i="3"/>
  <c r="I33" i="3"/>
  <c r="I46" i="3"/>
  <c r="I53" i="3"/>
  <c r="I37" i="3"/>
  <c r="I41" i="3"/>
  <c r="I38" i="3"/>
  <c r="I68" i="3"/>
  <c r="I60" i="3"/>
  <c r="I66" i="3"/>
  <c r="I49" i="3"/>
  <c r="I72" i="3"/>
  <c r="I62" i="3"/>
  <c r="I61" i="3"/>
  <c r="I27" i="3"/>
  <c r="I32" i="3"/>
  <c r="I45" i="3"/>
  <c r="I57" i="3"/>
  <c r="I23" i="3"/>
  <c r="I39" i="3"/>
  <c r="I54" i="3"/>
  <c r="I26" i="3"/>
  <c r="I35" i="3"/>
  <c r="I34" i="3"/>
  <c r="I51" i="3"/>
  <c r="I25" i="3"/>
  <c r="I65" i="3"/>
  <c r="I31" i="3"/>
  <c r="I71" i="3"/>
  <c r="I70" i="3"/>
  <c r="I69" i="3"/>
  <c r="I63" i="3"/>
  <c r="I24" i="3"/>
  <c r="I48" i="3"/>
  <c r="I59" i="3"/>
  <c r="I67" i="3"/>
  <c r="H22" i="1" a="1"/>
  <c r="L21" i="10" l="1"/>
  <c r="N23" i="10"/>
  <c r="N23" i="8"/>
  <c r="L21" i="8"/>
  <c r="L20" i="7"/>
  <c r="J36" i="6"/>
  <c r="J27" i="6"/>
  <c r="J56" i="6"/>
  <c r="J47" i="6"/>
  <c r="J69" i="6"/>
  <c r="J25" i="6"/>
  <c r="J70" i="6"/>
  <c r="J28" i="6"/>
  <c r="J66" i="6"/>
  <c r="J48" i="6"/>
  <c r="J39" i="6"/>
  <c r="J37" i="6"/>
  <c r="J53" i="6"/>
  <c r="J46" i="6"/>
  <c r="J61" i="6"/>
  <c r="J49" i="6"/>
  <c r="J22" i="6"/>
  <c r="J67" i="6"/>
  <c r="J42" i="6"/>
  <c r="J32" i="6"/>
  <c r="J23" i="6"/>
  <c r="J29" i="6"/>
  <c r="J45" i="6"/>
  <c r="J40" i="6"/>
  <c r="J68" i="6"/>
  <c r="J59" i="6"/>
  <c r="J26" i="6"/>
  <c r="J24" i="6"/>
  <c r="J62" i="6"/>
  <c r="J57" i="6"/>
  <c r="J31" i="6"/>
  <c r="J60" i="6"/>
  <c r="J51" i="6"/>
  <c r="J50" i="6"/>
  <c r="J71" i="6"/>
  <c r="J54" i="6"/>
  <c r="J41" i="6"/>
  <c r="J52" i="6"/>
  <c r="J43" i="6"/>
  <c r="J72" i="6"/>
  <c r="J63" i="6"/>
  <c r="J38" i="6"/>
  <c r="J65" i="6"/>
  <c r="J58" i="6"/>
  <c r="J44" i="6"/>
  <c r="J35" i="6"/>
  <c r="J64" i="6"/>
  <c r="J55" i="6"/>
  <c r="J30" i="6"/>
  <c r="J33" i="6"/>
  <c r="J34" i="6"/>
  <c r="N20" i="6"/>
  <c r="L20" i="5"/>
  <c r="P22" i="5"/>
  <c r="L20" i="3"/>
  <c r="H24" i="1"/>
  <c r="H41" i="1"/>
  <c r="H66" i="1"/>
  <c r="H56" i="1"/>
  <c r="H51" i="1"/>
  <c r="H34" i="1"/>
  <c r="H33" i="1"/>
  <c r="H58" i="1"/>
  <c r="H35" i="1"/>
  <c r="H55" i="1"/>
  <c r="H30" i="1"/>
  <c r="H71" i="1"/>
  <c r="H50" i="1"/>
  <c r="H52" i="1"/>
  <c r="H64" i="1"/>
  <c r="H40" i="1"/>
  <c r="H60" i="1"/>
  <c r="H45" i="1"/>
  <c r="H27" i="1"/>
  <c r="H67" i="1"/>
  <c r="H25" i="1"/>
  <c r="H62" i="1"/>
  <c r="H44" i="1"/>
  <c r="H54" i="1"/>
  <c r="H39" i="1"/>
  <c r="H26" i="1"/>
  <c r="H53" i="1"/>
  <c r="H42" i="1"/>
  <c r="H38" i="1"/>
  <c r="H48" i="1"/>
  <c r="H61" i="1"/>
  <c r="H72" i="1"/>
  <c r="H22" i="1"/>
  <c r="H31" i="1"/>
  <c r="H70" i="1"/>
  <c r="H59" i="1"/>
  <c r="H28" i="1"/>
  <c r="H29" i="1"/>
  <c r="H68" i="1"/>
  <c r="H36" i="1"/>
  <c r="H43" i="1"/>
  <c r="H46" i="1"/>
  <c r="H57" i="1"/>
  <c r="H23" i="1"/>
  <c r="H47" i="1"/>
  <c r="H37" i="1"/>
  <c r="H69" i="1"/>
  <c r="H32" i="1"/>
  <c r="H49" i="1"/>
  <c r="H65" i="1"/>
  <c r="H63" i="1"/>
  <c r="K22" i="6"/>
  <c r="K48" i="6"/>
  <c r="K26" i="6"/>
  <c r="K58" i="6"/>
  <c r="K29" i="6"/>
  <c r="K31" i="6"/>
  <c r="K60" i="6"/>
  <c r="K67" i="6"/>
  <c r="K69" i="6"/>
  <c r="K57" i="6"/>
  <c r="K51" i="6"/>
  <c r="K65" i="6"/>
  <c r="K53" i="6"/>
  <c r="K72" i="6"/>
  <c r="K68" i="6"/>
  <c r="K71" i="6"/>
  <c r="K28" i="6"/>
  <c r="K59" i="6"/>
  <c r="K52" i="6"/>
  <c r="K42" i="6"/>
  <c r="K63" i="6"/>
  <c r="K50" i="6"/>
  <c r="K34" i="6"/>
  <c r="K23" i="6"/>
  <c r="K70" i="6"/>
  <c r="K61" i="6"/>
  <c r="K33" i="6"/>
  <c r="K41" i="6"/>
  <c r="K55" i="6"/>
  <c r="K37" i="6"/>
  <c r="K24" i="6"/>
  <c r="K25" i="6"/>
  <c r="K27" i="6"/>
  <c r="K46" i="6"/>
  <c r="K49" i="6"/>
  <c r="K30" i="6"/>
  <c r="K38" i="6"/>
  <c r="K47" i="6"/>
  <c r="K62" i="6"/>
  <c r="K43" i="6"/>
  <c r="K40" i="6"/>
  <c r="K56" i="6"/>
  <c r="K32" i="6"/>
  <c r="K64" i="6"/>
  <c r="K36" i="6"/>
  <c r="K39" i="6"/>
  <c r="K44" i="6"/>
  <c r="K45" i="6"/>
  <c r="K66" i="6"/>
  <c r="K54" i="6"/>
  <c r="K35" i="6"/>
  <c r="I61" i="1"/>
  <c r="I54" i="1"/>
  <c r="I36" i="1"/>
  <c r="I56" i="1"/>
  <c r="I32" i="1"/>
  <c r="I45" i="1"/>
  <c r="I71" i="1"/>
  <c r="I68" i="1"/>
  <c r="I72" i="1"/>
  <c r="I69" i="1"/>
  <c r="I39" i="1"/>
  <c r="I66" i="1"/>
  <c r="I57" i="1"/>
  <c r="I22" i="1"/>
  <c r="I30" i="1"/>
  <c r="L22" i="1" a="1"/>
  <c r="I27" i="1"/>
  <c r="I67" i="1"/>
  <c r="I64" i="1"/>
  <c r="I70" i="1"/>
  <c r="I44" i="1"/>
  <c r="I24" i="1"/>
  <c r="I23" i="1"/>
  <c r="I34" i="1"/>
  <c r="I33" i="1"/>
  <c r="I53" i="1"/>
  <c r="I42" i="1"/>
  <c r="I58" i="1"/>
  <c r="I59" i="1"/>
  <c r="I47" i="1"/>
  <c r="I40" i="1"/>
  <c r="I25" i="1"/>
  <c r="I63" i="1"/>
  <c r="I35" i="1"/>
  <c r="I49" i="1"/>
  <c r="I41" i="1"/>
  <c r="I26" i="1"/>
  <c r="I46" i="1"/>
  <c r="I37" i="1"/>
  <c r="I60" i="1"/>
  <c r="I43" i="1"/>
  <c r="I55" i="1"/>
  <c r="I31" i="1"/>
  <c r="I65" i="1"/>
  <c r="I50" i="1"/>
  <c r="I28" i="1"/>
  <c r="I52" i="1"/>
  <c r="I48" i="1"/>
  <c r="I51" i="1"/>
  <c r="I38" i="1"/>
  <c r="I62" i="1"/>
  <c r="I29" i="1"/>
  <c r="R22" i="6" l="1"/>
  <c r="L35" i="1"/>
  <c r="L56" i="1"/>
  <c r="L66" i="1"/>
  <c r="L47" i="1"/>
  <c r="L58" i="1"/>
  <c r="L38" i="1"/>
  <c r="L29" i="1"/>
  <c r="L41" i="1"/>
  <c r="L52" i="1"/>
  <c r="L48" i="1"/>
  <c r="L50" i="1"/>
  <c r="L39" i="1"/>
  <c r="L34" i="1"/>
  <c r="L30" i="1"/>
  <c r="L36" i="1"/>
  <c r="L43" i="1"/>
  <c r="L55" i="1"/>
  <c r="L46" i="1"/>
  <c r="L28" i="1"/>
  <c r="L40" i="1"/>
  <c r="L42" i="1"/>
  <c r="L31" i="1"/>
  <c r="L57" i="1"/>
  <c r="L22" i="1"/>
  <c r="L26" i="1"/>
  <c r="L32" i="1"/>
  <c r="L65" i="1"/>
  <c r="L23" i="1"/>
  <c r="L69" i="1"/>
  <c r="L53" i="1"/>
  <c r="L64" i="1"/>
  <c r="L27" i="1"/>
  <c r="L60" i="1"/>
  <c r="L71" i="1"/>
  <c r="L62" i="1"/>
  <c r="L37" i="1"/>
  <c r="L49" i="1"/>
  <c r="L24" i="1"/>
  <c r="L33" i="1"/>
  <c r="L44" i="1"/>
  <c r="L70" i="1"/>
  <c r="L61" i="1"/>
  <c r="L25" i="1"/>
  <c r="L59" i="1"/>
  <c r="L68" i="1"/>
  <c r="L72" i="1"/>
  <c r="L67" i="1"/>
  <c r="L63" i="1"/>
  <c r="L51" i="1"/>
  <c r="L54" i="1"/>
  <c r="L45" i="1"/>
  <c r="N22" i="1" l="1"/>
  <c r="L20" i="1"/>
  <c r="H23" i="9" a="1"/>
  <c r="L23" i="9" a="1"/>
  <c r="L28" i="9" l="1"/>
  <c r="L45" i="9"/>
  <c r="L54" i="9"/>
  <c r="L31" i="9"/>
  <c r="L42" i="9"/>
  <c r="L57" i="9"/>
  <c r="L72" i="9"/>
  <c r="L36" i="9"/>
  <c r="L53" i="9"/>
  <c r="L62" i="9"/>
  <c r="L32" i="9"/>
  <c r="L47" i="9"/>
  <c r="L58" i="9"/>
  <c r="L73" i="9"/>
  <c r="L48" i="9"/>
  <c r="L25" i="9"/>
  <c r="L55" i="9"/>
  <c r="L46" i="9"/>
  <c r="L71" i="9"/>
  <c r="L44" i="9"/>
  <c r="L61" i="9"/>
  <c r="L70" i="9"/>
  <c r="L33" i="9"/>
  <c r="L63" i="9"/>
  <c r="L29" i="9"/>
  <c r="L59" i="9"/>
  <c r="L56" i="9"/>
  <c r="L52" i="9"/>
  <c r="L69" i="9"/>
  <c r="L43" i="9"/>
  <c r="L34" i="9"/>
  <c r="L49" i="9"/>
  <c r="L64" i="9"/>
  <c r="L60" i="9"/>
  <c r="L27" i="9"/>
  <c r="L35" i="9"/>
  <c r="L50" i="9"/>
  <c r="L65" i="9"/>
  <c r="L30" i="9"/>
  <c r="L39" i="9"/>
  <c r="L66" i="9"/>
  <c r="L23" i="9"/>
  <c r="L24" i="9"/>
  <c r="L40" i="9"/>
  <c r="L41" i="9"/>
  <c r="L68" i="9"/>
  <c r="L51" i="9"/>
  <c r="L38" i="9"/>
  <c r="L67" i="9"/>
  <c r="L37" i="9"/>
  <c r="L26" i="9"/>
  <c r="H58" i="9"/>
  <c r="H67" i="9"/>
  <c r="H57" i="9"/>
  <c r="H30" i="9"/>
  <c r="H31" i="9"/>
  <c r="H32" i="9"/>
  <c r="H49" i="9"/>
  <c r="H41" i="9"/>
  <c r="H29" i="9"/>
  <c r="H38" i="9"/>
  <c r="H39" i="9"/>
  <c r="H40" i="9"/>
  <c r="H48" i="9"/>
  <c r="H33" i="9"/>
  <c r="H66" i="9"/>
  <c r="H28" i="9"/>
  <c r="H37" i="9"/>
  <c r="H46" i="9"/>
  <c r="H47" i="9"/>
  <c r="H68" i="9"/>
  <c r="H73" i="9"/>
  <c r="H27" i="9"/>
  <c r="H36" i="9"/>
  <c r="H45" i="9"/>
  <c r="H54" i="9"/>
  <c r="H55" i="9"/>
  <c r="H56" i="9"/>
  <c r="H53" i="9"/>
  <c r="H63" i="9"/>
  <c r="H70" i="9"/>
  <c r="H72" i="9"/>
  <c r="H42" i="9"/>
  <c r="H69" i="9"/>
  <c r="H26" i="9"/>
  <c r="H35" i="9"/>
  <c r="H44" i="9"/>
  <c r="H62" i="9"/>
  <c r="H64" i="9"/>
  <c r="H51" i="9"/>
  <c r="H65" i="9"/>
  <c r="H59" i="9"/>
  <c r="H24" i="9"/>
  <c r="H34" i="9"/>
  <c r="H43" i="9"/>
  <c r="H52" i="9"/>
  <c r="H61" i="9"/>
  <c r="H71" i="9"/>
  <c r="H60" i="9"/>
  <c r="H25" i="9"/>
  <c r="H50" i="9"/>
  <c r="H23" i="9"/>
  <c r="L21" i="9"/>
  <c r="N23" i="9"/>
</calcChain>
</file>

<file path=xl/sharedStrings.xml><?xml version="1.0" encoding="utf-8"?>
<sst xmlns="http://schemas.openxmlformats.org/spreadsheetml/2006/main" count="268" uniqueCount="35">
  <si>
    <t>num t</t>
  </si>
  <si>
    <t>theta</t>
  </si>
  <si>
    <t>fb</t>
  </si>
  <si>
    <t>log</t>
  </si>
  <si>
    <t>wind</t>
  </si>
  <si>
    <t>x</t>
  </si>
  <si>
    <t>t</t>
  </si>
  <si>
    <t>sigma</t>
  </si>
  <si>
    <t>mu</t>
  </si>
  <si>
    <t>num std</t>
  </si>
  <si>
    <t>num x</t>
  </si>
  <si>
    <t>xl</t>
  </si>
  <si>
    <t>xu</t>
  </si>
  <si>
    <t>dx</t>
  </si>
  <si>
    <t>x0</t>
  </si>
  <si>
    <t>res</t>
  </si>
  <si>
    <t>r</t>
  </si>
  <si>
    <t>fd1d</t>
  </si>
  <si>
    <t>strike</t>
  </si>
  <si>
    <t>option price</t>
  </si>
  <si>
    <t>T</t>
  </si>
  <si>
    <t>num s</t>
  </si>
  <si>
    <t>sl</t>
  </si>
  <si>
    <t>su</t>
  </si>
  <si>
    <t>s0</t>
  </si>
  <si>
    <t>ds</t>
  </si>
  <si>
    <t>#s &lt; s0</t>
  </si>
  <si>
    <t>#s &lt; s(0)</t>
  </si>
  <si>
    <t>std</t>
  </si>
  <si>
    <t>imp vol</t>
  </si>
  <si>
    <t>non-smooth</t>
  </si>
  <si>
    <t>smooth</t>
  </si>
  <si>
    <t>sigma grid</t>
  </si>
  <si>
    <t>df</t>
  </si>
  <si>
    <t>t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</si>
</sst>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duality!$L$22:$L$72</c:f>
              <c:numCache>
                <c:formatCode>General</c:formatCode>
                <c:ptCount val="51"/>
                <c:pt idx="0">
                  <c:v>1.544993177647476E-6</c:v>
                </c:pt>
                <c:pt idx="1">
                  <c:v>8.7537765469029708E-7</c:v>
                </c:pt>
                <c:pt idx="2">
                  <c:v>2.0642072215413924E-6</c:v>
                </c:pt>
                <c:pt idx="3">
                  <c:v>4.2662020223731797E-6</c:v>
                </c:pt>
                <c:pt idx="4">
                  <c:v>8.4929882138598089E-6</c:v>
                </c:pt>
                <c:pt idx="5">
                  <c:v>1.6635850723142918E-5</c:v>
                </c:pt>
                <c:pt idx="6">
                  <c:v>3.2218086566834134E-5</c:v>
                </c:pt>
                <c:pt idx="7">
                  <c:v>6.1720939018171487E-5</c:v>
                </c:pt>
                <c:pt idx="8">
                  <c:v>1.1686240965963078E-4</c:v>
                </c:pt>
                <c:pt idx="9">
                  <c:v>2.1838298370082258E-4</c:v>
                </c:pt>
                <c:pt idx="10">
                  <c:v>4.0205663543314466E-4</c:v>
                </c:pt>
                <c:pt idx="11">
                  <c:v>7.2765372617533892E-4</c:v>
                </c:pt>
                <c:pt idx="12">
                  <c:v>1.291095674639804E-3</c:v>
                </c:pt>
                <c:pt idx="13">
                  <c:v>2.2384071653153968E-3</c:v>
                </c:pt>
                <c:pt idx="14">
                  <c:v>3.776288480548784E-3</c:v>
                </c:pt>
                <c:pt idx="15">
                  <c:v>6.1672737520573669E-3</c:v>
                </c:pt>
                <c:pt idx="16">
                  <c:v>9.6885314890296399E-3</c:v>
                </c:pt>
                <c:pt idx="17">
                  <c:v>1.4530649121084248E-2</c:v>
                </c:pt>
                <c:pt idx="18">
                  <c:v>2.0642736572825601E-2</c:v>
                </c:pt>
                <c:pt idx="19">
                  <c:v>2.7650605822771675E-2</c:v>
                </c:pt>
                <c:pt idx="20">
                  <c:v>3.5247990166993218E-2</c:v>
                </c:pt>
                <c:pt idx="21">
                  <c:v>4.4687995091898997E-2</c:v>
                </c:pt>
                <c:pt idx="22">
                  <c:v>6.0442798349020194E-2</c:v>
                </c:pt>
                <c:pt idx="23">
                  <c:v>7.9470779833758304E-2</c:v>
                </c:pt>
                <c:pt idx="24">
                  <c:v>1.449348189145383E-3</c:v>
                </c:pt>
                <c:pt idx="25">
                  <c:v>0.18265259669027883</c:v>
                </c:pt>
                <c:pt idx="26">
                  <c:v>1.6019111563693733E-3</c:v>
                </c:pt>
                <c:pt idx="27">
                  <c:v>9.7082032982368408E-2</c:v>
                </c:pt>
                <c:pt idx="28">
                  <c:v>8.1609674224818879E-2</c:v>
                </c:pt>
                <c:pt idx="29">
                  <c:v>6.668891409193399E-2</c:v>
                </c:pt>
                <c:pt idx="30">
                  <c:v>5.8138366796002136E-2</c:v>
                </c:pt>
                <c:pt idx="31">
                  <c:v>5.0407924225383635E-2</c:v>
                </c:pt>
                <c:pt idx="32">
                  <c:v>4.1593658986794922E-2</c:v>
                </c:pt>
                <c:pt idx="33">
                  <c:v>3.2360152963668697E-2</c:v>
                </c:pt>
                <c:pt idx="34">
                  <c:v>2.3847848198095749E-2</c:v>
                </c:pt>
                <c:pt idx="35">
                  <c:v>1.6778385259351485E-2</c:v>
                </c:pt>
                <c:pt idx="36">
                  <c:v>1.135501702734967E-2</c:v>
                </c:pt>
                <c:pt idx="37">
                  <c:v>7.4392198695427333E-3</c:v>
                </c:pt>
                <c:pt idx="38">
                  <c:v>4.7425551001297524E-3</c:v>
                </c:pt>
                <c:pt idx="39">
                  <c:v>2.9542297481360965E-3</c:v>
                </c:pt>
                <c:pt idx="40">
                  <c:v>1.8041470736837556E-3</c:v>
                </c:pt>
                <c:pt idx="41">
                  <c:v>1.0830972067657567E-3</c:v>
                </c:pt>
                <c:pt idx="42">
                  <c:v>6.4059406507596607E-4</c:v>
                </c:pt>
                <c:pt idx="43">
                  <c:v>3.7392437818912231E-4</c:v>
                </c:pt>
                <c:pt idx="44">
                  <c:v>2.1569252136262204E-4</c:v>
                </c:pt>
                <c:pt idx="45">
                  <c:v>1.2301215053518421E-4</c:v>
                </c:pt>
                <c:pt idx="46">
                  <c:v>6.9235809537838251E-5</c:v>
                </c:pt>
                <c:pt idx="47">
                  <c:v>3.8076179923759722E-5</c:v>
                </c:pt>
                <c:pt idx="48">
                  <c:v>1.960721852114333E-5</c:v>
                </c:pt>
                <c:pt idx="49">
                  <c:v>7.5803483532415726E-6</c:v>
                </c:pt>
                <c:pt idx="50">
                  <c:v>2.3324257459618246E-5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3-4B88-BFA9-79D78863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'grid width'!$L$22:$L$72</c:f>
              <c:numCache>
                <c:formatCode>General</c:formatCode>
                <c:ptCount val="51"/>
                <c:pt idx="0">
                  <c:v>1.0842928302255849E-14</c:v>
                </c:pt>
                <c:pt idx="1">
                  <c:v>4.2141453068104136E-14</c:v>
                </c:pt>
                <c:pt idx="2">
                  <c:v>2.4297172602192592E-13</c:v>
                </c:pt>
                <c:pt idx="3">
                  <c:v>1.3374333578763583E-12</c:v>
                </c:pt>
                <c:pt idx="4">
                  <c:v>7.2189252101539686E-12</c:v>
                </c:pt>
                <c:pt idx="5">
                  <c:v>3.8175180864055032E-11</c:v>
                </c:pt>
                <c:pt idx="6">
                  <c:v>1.9740749459376442E-10</c:v>
                </c:pt>
                <c:pt idx="7">
                  <c:v>9.9599369955589328E-10</c:v>
                </c:pt>
                <c:pt idx="8">
                  <c:v>4.8905380836542872E-9</c:v>
                </c:pt>
                <c:pt idx="9">
                  <c:v>2.3302140971777578E-8</c:v>
                </c:pt>
                <c:pt idx="10">
                  <c:v>1.073770379468309E-7</c:v>
                </c:pt>
                <c:pt idx="11">
                  <c:v>4.7666175509957295E-7</c:v>
                </c:pt>
                <c:pt idx="12">
                  <c:v>2.0292110962544788E-6</c:v>
                </c:pt>
                <c:pt idx="13">
                  <c:v>8.2409445815875258E-6</c:v>
                </c:pt>
                <c:pt idx="14">
                  <c:v>3.1732309078895501E-5</c:v>
                </c:pt>
                <c:pt idx="15">
                  <c:v>1.1503118409947835E-4</c:v>
                </c:pt>
                <c:pt idx="16">
                  <c:v>3.8936212008155958E-4</c:v>
                </c:pt>
                <c:pt idx="17">
                  <c:v>1.2190815925331349E-3</c:v>
                </c:pt>
                <c:pt idx="18">
                  <c:v>3.4933211583036191E-3</c:v>
                </c:pt>
                <c:pt idx="19">
                  <c:v>9.0542833036143435E-3</c:v>
                </c:pt>
                <c:pt idx="20">
                  <c:v>2.0957777201747581E-2</c:v>
                </c:pt>
                <c:pt idx="21">
                  <c:v>4.2747993983126516E-2</c:v>
                </c:pt>
                <c:pt idx="22">
                  <c:v>7.5813980932187539E-2</c:v>
                </c:pt>
                <c:pt idx="23">
                  <c:v>0.11544150825180742</c:v>
                </c:pt>
                <c:pt idx="24">
                  <c:v>0.14931157751242036</c:v>
                </c:pt>
                <c:pt idx="25">
                  <c:v>0.16282693364684286</c:v>
                </c:pt>
                <c:pt idx="26">
                  <c:v>0.14931157751242036</c:v>
                </c:pt>
                <c:pt idx="27">
                  <c:v>0.11544150825180743</c:v>
                </c:pt>
                <c:pt idx="28">
                  <c:v>7.5813980932187539E-2</c:v>
                </c:pt>
                <c:pt idx="29">
                  <c:v>4.2747993983126516E-2</c:v>
                </c:pt>
                <c:pt idx="30">
                  <c:v>2.0957777201747584E-2</c:v>
                </c:pt>
                <c:pt idx="31">
                  <c:v>9.0542833036143418E-3</c:v>
                </c:pt>
                <c:pt idx="32">
                  <c:v>3.4933211583036208E-3</c:v>
                </c:pt>
                <c:pt idx="33">
                  <c:v>1.219081592533136E-3</c:v>
                </c:pt>
                <c:pt idx="34">
                  <c:v>3.8936212008155991E-4</c:v>
                </c:pt>
                <c:pt idx="35">
                  <c:v>1.1503118409947848E-4</c:v>
                </c:pt>
                <c:pt idx="36">
                  <c:v>3.1732309078895528E-5</c:v>
                </c:pt>
                <c:pt idx="37">
                  <c:v>8.2409445815875325E-6</c:v>
                </c:pt>
                <c:pt idx="38">
                  <c:v>2.02921109625448E-6</c:v>
                </c:pt>
                <c:pt idx="39">
                  <c:v>4.7666175509957338E-7</c:v>
                </c:pt>
                <c:pt idx="40">
                  <c:v>1.07377037946831E-7</c:v>
                </c:pt>
                <c:pt idx="41">
                  <c:v>2.3302140971777604E-8</c:v>
                </c:pt>
                <c:pt idx="42">
                  <c:v>4.8905380836542921E-9</c:v>
                </c:pt>
                <c:pt idx="43">
                  <c:v>9.9599369955589452E-10</c:v>
                </c:pt>
                <c:pt idx="44">
                  <c:v>1.9740749459376465E-10</c:v>
                </c:pt>
                <c:pt idx="45">
                  <c:v>3.8175180864055071E-11</c:v>
                </c:pt>
                <c:pt idx="46">
                  <c:v>7.2189252101539759E-12</c:v>
                </c:pt>
                <c:pt idx="47">
                  <c:v>1.3374333578763599E-12</c:v>
                </c:pt>
                <c:pt idx="48">
                  <c:v>2.4297172602192627E-13</c:v>
                </c:pt>
                <c:pt idx="49">
                  <c:v>4.21414530681042E-14</c:v>
                </c:pt>
                <c:pt idx="50">
                  <c:v>1.084292830225587E-14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2-4BC7-A653-02AEAAD60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transform!$I$15</c:f>
              <c:strCache>
                <c:ptCount val="1"/>
                <c:pt idx="0">
                  <c:v>#s &lt; s(0)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transform!$H$16:$H$38</c:f>
              <c:numCache>
                <c:formatCode>General</c:formatCode>
                <c:ptCount val="23"/>
                <c:pt idx="0">
                  <c:v>0.01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</c:numCache>
            </c:numRef>
          </c:xVal>
          <c:yVal>
            <c:numRef>
              <c:f>transform!$I$16:$I$38</c:f>
              <c:numCache>
                <c:formatCode>General</c:formatCode>
                <c:ptCount val="23"/>
                <c:pt idx="0">
                  <c:v>49</c:v>
                </c:pt>
                <c:pt idx="1">
                  <c:v>39</c:v>
                </c:pt>
                <c:pt idx="2">
                  <c:v>34</c:v>
                </c:pt>
                <c:pt idx="3">
                  <c:v>28</c:v>
                </c:pt>
                <c:pt idx="4">
                  <c:v>21</c:v>
                </c:pt>
                <c:pt idx="5">
                  <c:v>16</c:v>
                </c:pt>
                <c:pt idx="6">
                  <c:v>13</c:v>
                </c:pt>
                <c:pt idx="7">
                  <c:v>11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D-44E3-AFFA-037DE9033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529472"/>
        <c:axId val="393533080"/>
      </c:scatterChart>
      <c:valAx>
        <c:axId val="39352947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33080"/>
        <c:crosses val="autoZero"/>
        <c:crossBetween val="midCat"/>
      </c:valAx>
      <c:valAx>
        <c:axId val="39353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2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'non-smooth'!$L$22:$L$72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3.6419599908090067E-5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9.2193160389730225E-4</c:v>
                </c:pt>
                <c:pt idx="11">
                  <c:v>1.6130738870245827E-3</c:v>
                </c:pt>
                <c:pt idx="12">
                  <c:v>2.7304288659927042E-3</c:v>
                </c:pt>
                <c:pt idx="13">
                  <c:v>4.4641976709112012E-3</c:v>
                </c:pt>
                <c:pt idx="14">
                  <c:v>7.0403558000658416E-3</c:v>
                </c:pt>
                <c:pt idx="15">
                  <c:v>1.0697518082355447E-2</c:v>
                </c:pt>
                <c:pt idx="16">
                  <c:v>1.5645924431951952E-2</c:v>
                </c:pt>
                <c:pt idx="17">
                  <c:v>2.2010718069809636E-2</c:v>
                </c:pt>
                <c:pt idx="18">
                  <c:v>2.9768509679582864E-2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3.8689780094210591E-2</c:v>
                </c:pt>
                <c:pt idx="32">
                  <c:v>2.9768509679582864E-2</c:v>
                </c:pt>
                <c:pt idx="33">
                  <c:v>2.2010718069809657E-2</c:v>
                </c:pt>
                <c:pt idx="34">
                  <c:v>1.5645924431951966E-2</c:v>
                </c:pt>
                <c:pt idx="35">
                  <c:v>1.0697518082355459E-2</c:v>
                </c:pt>
                <c:pt idx="36">
                  <c:v>7.0403558000658494E-3</c:v>
                </c:pt>
                <c:pt idx="37">
                  <c:v>4.4641976709112073E-3</c:v>
                </c:pt>
                <c:pt idx="38">
                  <c:v>2.7304288659927073E-3</c:v>
                </c:pt>
                <c:pt idx="39">
                  <c:v>1.6130738870245847E-3</c:v>
                </c:pt>
                <c:pt idx="40">
                  <c:v>9.2193160389730344E-4</c:v>
                </c:pt>
                <c:pt idx="41">
                  <c:v>5.1064246632828486E-4</c:v>
                </c:pt>
                <c:pt idx="42">
                  <c:v>2.7460099438852146E-4</c:v>
                </c:pt>
                <c:pt idx="43">
                  <c:v>1.4363451207129288E-4</c:v>
                </c:pt>
                <c:pt idx="44">
                  <c:v>7.3210001548433892E-5</c:v>
                </c:pt>
                <c:pt idx="45">
                  <c:v>3.6419599908090128E-5</c:v>
                </c:pt>
                <c:pt idx="46">
                  <c:v>1.7697984571565726E-5</c:v>
                </c:pt>
                <c:pt idx="47">
                  <c:v>8.3795004369837723E-6</c:v>
                </c:pt>
                <c:pt idx="48">
                  <c:v>3.7897937387939037E-6</c:v>
                </c:pt>
                <c:pt idx="49">
                  <c:v>1.4492778033349159E-6</c:v>
                </c:pt>
                <c:pt idx="50">
                  <c:v>2.1049099722379529E-6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7-41FE-97C4-C066D0480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'non-smooth'!$P$23</c:f>
              <c:strCache>
                <c:ptCount val="1"/>
                <c:pt idx="0">
                  <c:v>imp 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'non-smooth'!$O$24:$O$44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'non-smooth'!$P$24:$P$44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B-494A-9171-89CA4A606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49128"/>
        <c:axId val="476049456"/>
      </c:scatterChart>
      <c:valAx>
        <c:axId val="47604912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9456"/>
        <c:crosses val="autoZero"/>
        <c:crossBetween val="midCat"/>
      </c:valAx>
      <c:valAx>
        <c:axId val="47604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9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smooth!$N$22:$N$72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3.6419599908090067E-5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9.2193160389730225E-4</c:v>
                </c:pt>
                <c:pt idx="11">
                  <c:v>1.6130738870245827E-3</c:v>
                </c:pt>
                <c:pt idx="12">
                  <c:v>2.7304288659927042E-3</c:v>
                </c:pt>
                <c:pt idx="13">
                  <c:v>4.4641976709112012E-3</c:v>
                </c:pt>
                <c:pt idx="14">
                  <c:v>7.0403558000658416E-3</c:v>
                </c:pt>
                <c:pt idx="15">
                  <c:v>1.0697518082355447E-2</c:v>
                </c:pt>
                <c:pt idx="16">
                  <c:v>1.5645924431951952E-2</c:v>
                </c:pt>
                <c:pt idx="17">
                  <c:v>2.2010718069809636E-2</c:v>
                </c:pt>
                <c:pt idx="18">
                  <c:v>2.9768509679582864E-2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3.8689780094210591E-2</c:v>
                </c:pt>
                <c:pt idx="32">
                  <c:v>2.9768509679582864E-2</c:v>
                </c:pt>
                <c:pt idx="33">
                  <c:v>2.2010718069809657E-2</c:v>
                </c:pt>
                <c:pt idx="34">
                  <c:v>1.5645924431951966E-2</c:v>
                </c:pt>
                <c:pt idx="35">
                  <c:v>1.0697518082355459E-2</c:v>
                </c:pt>
                <c:pt idx="36">
                  <c:v>7.0403558000658494E-3</c:v>
                </c:pt>
                <c:pt idx="37">
                  <c:v>4.4641976709112073E-3</c:v>
                </c:pt>
                <c:pt idx="38">
                  <c:v>2.7304288659927073E-3</c:v>
                </c:pt>
                <c:pt idx="39">
                  <c:v>1.6130738870245847E-3</c:v>
                </c:pt>
                <c:pt idx="40">
                  <c:v>9.2193160389730344E-4</c:v>
                </c:pt>
                <c:pt idx="41">
                  <c:v>5.1064246632828486E-4</c:v>
                </c:pt>
                <c:pt idx="42">
                  <c:v>2.7460099438852146E-4</c:v>
                </c:pt>
                <c:pt idx="43">
                  <c:v>1.4363451207129288E-4</c:v>
                </c:pt>
                <c:pt idx="44">
                  <c:v>7.3210001548433892E-5</c:v>
                </c:pt>
                <c:pt idx="45">
                  <c:v>3.6419599908090128E-5</c:v>
                </c:pt>
                <c:pt idx="46">
                  <c:v>1.7697984571565726E-5</c:v>
                </c:pt>
                <c:pt idx="47">
                  <c:v>8.3795004369837723E-6</c:v>
                </c:pt>
                <c:pt idx="48">
                  <c:v>3.7897937387939037E-6</c:v>
                </c:pt>
                <c:pt idx="49">
                  <c:v>1.4492778033349159E-6</c:v>
                </c:pt>
                <c:pt idx="50">
                  <c:v>2.1049099722379529E-6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7-454E-8D2C-1FC831DE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smooth!$R$23</c:f>
              <c:strCache>
                <c:ptCount val="1"/>
                <c:pt idx="0">
                  <c:v>non-smooth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smooth!$R$24:$R$44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07-47CB-92D3-6FAC56AEF702}"/>
            </c:ext>
          </c:extLst>
        </c:ser>
        <c:ser>
          <c:idx val="1"/>
          <c:order val="1"/>
          <c:tx>
            <c:strRef>
              <c:f>smooth!$S$23</c:f>
              <c:strCache>
                <c:ptCount val="1"/>
                <c:pt idx="0">
                  <c:v>smooth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smooth!$S$24:$S$44</c:f>
              <c:numCache>
                <c:formatCode>General</c:formatCode>
                <c:ptCount val="21"/>
                <c:pt idx="0">
                  <c:v>0.10002962801368963</c:v>
                </c:pt>
                <c:pt idx="1">
                  <c:v>0.10002971377229633</c:v>
                </c:pt>
                <c:pt idx="2">
                  <c:v>0.10002997944187139</c:v>
                </c:pt>
                <c:pt idx="3">
                  <c:v>0.10003044988276522</c:v>
                </c:pt>
                <c:pt idx="4">
                  <c:v>0.10003116644461388</c:v>
                </c:pt>
                <c:pt idx="5">
                  <c:v>0.10003218717849706</c:v>
                </c:pt>
                <c:pt idx="6">
                  <c:v>0.10003316500867389</c:v>
                </c:pt>
                <c:pt idx="7">
                  <c:v>0.10003376582534791</c:v>
                </c:pt>
                <c:pt idx="8">
                  <c:v>0.10003409169458148</c:v>
                </c:pt>
                <c:pt idx="9">
                  <c:v>0.10003426092663413</c:v>
                </c:pt>
                <c:pt idx="10">
                  <c:v>0.10003440865710633</c:v>
                </c:pt>
                <c:pt idx="11">
                  <c:v>0.10003468751028886</c:v>
                </c:pt>
                <c:pt idx="12">
                  <c:v>0.10003526834794188</c:v>
                </c:pt>
                <c:pt idx="13">
                  <c:v>0.10003634110702009</c:v>
                </c:pt>
                <c:pt idx="14">
                  <c:v>0.1000381157301338</c:v>
                </c:pt>
                <c:pt idx="15">
                  <c:v>0.10004082319278265</c:v>
                </c:pt>
                <c:pt idx="16">
                  <c:v>0.10004351366551671</c:v>
                </c:pt>
                <c:pt idx="17">
                  <c:v>0.10004522889813697</c:v>
                </c:pt>
                <c:pt idx="18">
                  <c:v>0.10004621759686784</c:v>
                </c:pt>
                <c:pt idx="19">
                  <c:v>0.10004674805641713</c:v>
                </c:pt>
                <c:pt idx="20">
                  <c:v>0.10004710953419721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07-47CB-92D3-6FAC56AEF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753608"/>
        <c:axId val="452753936"/>
      </c:scatterChart>
      <c:valAx>
        <c:axId val="45275360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53936"/>
        <c:crosses val="autoZero"/>
        <c:crossBetween val="midCat"/>
      </c:valAx>
      <c:valAx>
        <c:axId val="4527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5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explicit!$L$22:$L$72</c:f>
              <c:numCache>
                <c:formatCode>General</c:formatCode>
                <c:ptCount val="51"/>
                <c:pt idx="0">
                  <c:v>2.9802322387694988E-8</c:v>
                </c:pt>
                <c:pt idx="1">
                  <c:v>5.8895259613775034E-22</c:v>
                </c:pt>
                <c:pt idx="2">
                  <c:v>7.4505805969237657E-7</c:v>
                </c:pt>
                <c:pt idx="3">
                  <c:v>1.0574676950877829E-20</c:v>
                </c:pt>
                <c:pt idx="4">
                  <c:v>8.9406967163085429E-6</c:v>
                </c:pt>
                <c:pt idx="5">
                  <c:v>7.3347759276301637E-20</c:v>
                </c:pt>
                <c:pt idx="6">
                  <c:v>6.8545341491699056E-5</c:v>
                </c:pt>
                <c:pt idx="7">
                  <c:v>1.1528250761028834E-19</c:v>
                </c:pt>
                <c:pt idx="8">
                  <c:v>3.769993782043463E-4</c:v>
                </c:pt>
                <c:pt idx="9">
                  <c:v>-2.0836150234618953E-18</c:v>
                </c:pt>
                <c:pt idx="10">
                  <c:v>1.5833973884582624E-3</c:v>
                </c:pt>
                <c:pt idx="11">
                  <c:v>-2.1594939554126135E-17</c:v>
                </c:pt>
                <c:pt idx="12">
                  <c:v>5.2779912948609023E-3</c:v>
                </c:pt>
                <c:pt idx="13">
                  <c:v>-1.0596686572616857E-16</c:v>
                </c:pt>
                <c:pt idx="14">
                  <c:v>1.43259763717653E-2</c:v>
                </c:pt>
                <c:pt idx="15">
                  <c:v>-2.2951658695522957E-16</c:v>
                </c:pt>
                <c:pt idx="16">
                  <c:v>3.2233446836471807E-2</c:v>
                </c:pt>
                <c:pt idx="17">
                  <c:v>-3.0814530549008649E-16</c:v>
                </c:pt>
                <c:pt idx="18">
                  <c:v>6.0885399580002018E-2</c:v>
                </c:pt>
                <c:pt idx="19">
                  <c:v>-1.7766905174419201E-16</c:v>
                </c:pt>
                <c:pt idx="20">
                  <c:v>9.7416639328002999E-2</c:v>
                </c:pt>
                <c:pt idx="21">
                  <c:v>-1.5691397182704785E-16</c:v>
                </c:pt>
                <c:pt idx="22">
                  <c:v>0.1328408718109132</c:v>
                </c:pt>
                <c:pt idx="23">
                  <c:v>-3.1370258939534682E-16</c:v>
                </c:pt>
                <c:pt idx="24">
                  <c:v>0.15498101711273221</c:v>
                </c:pt>
                <c:pt idx="25">
                  <c:v>-4.6315210984449565E-16</c:v>
                </c:pt>
                <c:pt idx="26">
                  <c:v>0.15498101711273221</c:v>
                </c:pt>
                <c:pt idx="27">
                  <c:v>-3.5331448222038835E-16</c:v>
                </c:pt>
                <c:pt idx="28">
                  <c:v>0.13284087181091325</c:v>
                </c:pt>
                <c:pt idx="29">
                  <c:v>-2.6867609801198677E-16</c:v>
                </c:pt>
                <c:pt idx="30">
                  <c:v>9.7416639328003166E-2</c:v>
                </c:pt>
                <c:pt idx="31">
                  <c:v>-4.2768697269185828E-16</c:v>
                </c:pt>
                <c:pt idx="32">
                  <c:v>6.0885399580002247E-2</c:v>
                </c:pt>
                <c:pt idx="33">
                  <c:v>-4.6364675723336151E-16</c:v>
                </c:pt>
                <c:pt idx="34">
                  <c:v>3.2233446836471932E-2</c:v>
                </c:pt>
                <c:pt idx="35">
                  <c:v>-2.9198850936323696E-16</c:v>
                </c:pt>
                <c:pt idx="36">
                  <c:v>1.4325976371765347E-2</c:v>
                </c:pt>
                <c:pt idx="37">
                  <c:v>-1.27086910964461E-16</c:v>
                </c:pt>
                <c:pt idx="38">
                  <c:v>5.277991294860917E-3</c:v>
                </c:pt>
                <c:pt idx="39">
                  <c:v>-2.7479687720285706E-17</c:v>
                </c:pt>
                <c:pt idx="40">
                  <c:v>1.5833973884582663E-3</c:v>
                </c:pt>
                <c:pt idx="41">
                  <c:v>-3.3977601713473544E-18</c:v>
                </c:pt>
                <c:pt idx="42">
                  <c:v>3.7699937820434717E-4</c:v>
                </c:pt>
                <c:pt idx="43">
                  <c:v>-1.1062382640039421E-19</c:v>
                </c:pt>
                <c:pt idx="44">
                  <c:v>6.8545341491699192E-5</c:v>
                </c:pt>
                <c:pt idx="45">
                  <c:v>4.5303027788303973E-20</c:v>
                </c:pt>
                <c:pt idx="46">
                  <c:v>8.9406967163085599E-6</c:v>
                </c:pt>
                <c:pt idx="47">
                  <c:v>8.3379805745344753E-21</c:v>
                </c:pt>
                <c:pt idx="48">
                  <c:v>7.4505805969237794E-7</c:v>
                </c:pt>
                <c:pt idx="49">
                  <c:v>5.0292581243223706E-22</c:v>
                </c:pt>
                <c:pt idx="50">
                  <c:v>2.9802322387695035E-8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7-48CE-9727-12DA1B55D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1'!$L$23:$L$73</c:f>
              <c:numCache>
                <c:formatCode>General</c:formatCode>
                <c:ptCount val="51"/>
                <c:pt idx="0">
                  <c:v>8.6939993568565502E-4</c:v>
                </c:pt>
                <c:pt idx="1">
                  <c:v>6.9551994854852509E-5</c:v>
                </c:pt>
                <c:pt idx="2">
                  <c:v>1.4466814929809323E-4</c:v>
                </c:pt>
                <c:pt idx="3">
                  <c:v>2.3135775568518141E-4</c:v>
                </c:pt>
                <c:pt idx="4">
                  <c:v>3.3655598252708415E-4</c:v>
                </c:pt>
                <c:pt idx="5">
                  <c:v>4.6867868797115361E-4</c:v>
                </c:pt>
                <c:pt idx="6">
                  <c:v>6.3829568845291543E-4</c:v>
                </c:pt>
                <c:pt idx="7">
                  <c:v>8.589763440109107E-4</c:v>
                </c:pt>
                <c:pt idx="8">
                  <c:v>1.148375107089779E-3</c:v>
                </c:pt>
                <c:pt idx="9">
                  <c:v>1.5296438787358296E-3</c:v>
                </c:pt>
                <c:pt idx="10">
                  <c:v>2.0332841606807467E-3</c:v>
                </c:pt>
                <c:pt idx="11">
                  <c:v>2.6995871754801237E-3</c:v>
                </c:pt>
                <c:pt idx="12">
                  <c:v>3.581857164317909E-3</c:v>
                </c:pt>
                <c:pt idx="13">
                  <c:v>4.7506757263011236E-3</c:v>
                </c:pt>
                <c:pt idx="14">
                  <c:v>6.2995483463884295E-3</c:v>
                </c:pt>
                <c:pt idx="15">
                  <c:v>8.3523848341868091E-3</c:v>
                </c:pt>
                <c:pt idx="16">
                  <c:v>1.1073412108720133E-2</c:v>
                </c:pt>
                <c:pt idx="17">
                  <c:v>1.4680312351951068E-2</c:v>
                </c:pt>
                <c:pt idx="18">
                  <c:v>1.9461637583338093E-2</c:v>
                </c:pt>
                <c:pt idx="19">
                  <c:v>2.5799893821392174E-2</c:v>
                </c:pt>
                <c:pt idx="20">
                  <c:v>3.420214156515762E-2</c:v>
                </c:pt>
                <c:pt idx="21">
                  <c:v>4.5340560634135683E-2</c:v>
                </c:pt>
                <c:pt idx="22">
                  <c:v>6.0106224553844595E-2</c:v>
                </c:pt>
                <c:pt idx="23">
                  <c:v>7.9680386437861073E-2</c:v>
                </c:pt>
                <c:pt idx="24">
                  <c:v>0.10562897923690644</c:v>
                </c:pt>
                <c:pt idx="25">
                  <c:v>0.14002789037490432</c:v>
                </c:pt>
                <c:pt idx="26">
                  <c:v>0.10562903274289458</c:v>
                </c:pt>
                <c:pt idx="27">
                  <c:v>7.9680497730316407E-2</c:v>
                </c:pt>
                <c:pt idx="28">
                  <c:v>6.0106402536163547E-2</c:v>
                </c:pt>
                <c:pt idx="29">
                  <c:v>4.5340819544903765E-2</c:v>
                </c:pt>
                <c:pt idx="30">
                  <c:v>3.4202502117236293E-2</c:v>
                </c:pt>
                <c:pt idx="31">
                  <c:v>2.5800384858947711E-2</c:v>
                </c:pt>
                <c:pt idx="32">
                  <c:v>1.9462298389374959E-2</c:v>
                </c:pt>
                <c:pt idx="33">
                  <c:v>1.4681195790952214E-2</c:v>
                </c:pt>
                <c:pt idx="34">
                  <c:v>1.1074588855805652E-2</c:v>
                </c:pt>
                <c:pt idx="35">
                  <c:v>8.3539490291235398E-3</c:v>
                </c:pt>
                <c:pt idx="36">
                  <c:v>6.3016251247713113E-3</c:v>
                </c:pt>
                <c:pt idx="37">
                  <c:v>4.7534312304007885E-3</c:v>
                </c:pt>
                <c:pt idx="38">
                  <c:v>3.5855118344623304E-3</c:v>
                </c:pt>
                <c:pt idx="39">
                  <c:v>2.704433385280855E-3</c:v>
                </c:pt>
                <c:pt idx="40">
                  <c:v>2.0397096069218459E-3</c:v>
                </c:pt>
                <c:pt idx="41">
                  <c:v>1.5381625971165847E-3</c:v>
                </c:pt>
                <c:pt idx="42">
                  <c:v>1.1596685950806501E-3</c:v>
                </c:pt>
                <c:pt idx="43">
                  <c:v>8.7394808065116786E-4</c:v>
                </c:pt>
                <c:pt idx="44">
                  <c:v>6.5814341267377919E-4</c:v>
                </c:pt>
                <c:pt idx="45">
                  <c:v>4.9499021771029299E-4</c:v>
                </c:pt>
                <c:pt idx="46">
                  <c:v>3.7143624016363025E-4</c:v>
                </c:pt>
                <c:pt idx="47">
                  <c:v>2.7759716183005801E-4</c:v>
                </c:pt>
                <c:pt idx="48">
                  <c:v>2.0596585644289036E-4</c:v>
                </c:pt>
                <c:pt idx="49">
                  <c:v>1.5081181957115399E-4</c:v>
                </c:pt>
                <c:pt idx="50">
                  <c:v>5.3861364132554938E-4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5-4C5F-A515-A1AFC19D0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2'!$L$23:$L$73</c:f>
              <c:numCache>
                <c:formatCode>General</c:formatCode>
                <c:ptCount val="51"/>
                <c:pt idx="0">
                  <c:v>4.9998499814859445E-14</c:v>
                </c:pt>
                <c:pt idx="1">
                  <c:v>3.0274466824692215E-14</c:v>
                </c:pt>
                <c:pt idx="2">
                  <c:v>1.4122683975652572E-14</c:v>
                </c:pt>
                <c:pt idx="3">
                  <c:v>4.8259229113388438E-14</c:v>
                </c:pt>
                <c:pt idx="4">
                  <c:v>9.8951346003739473E-12</c:v>
                </c:pt>
                <c:pt idx="5">
                  <c:v>3.2736169214144917E-12</c:v>
                </c:pt>
                <c:pt idx="6">
                  <c:v>3.840019158183117E-11</c:v>
                </c:pt>
                <c:pt idx="7">
                  <c:v>1.3620939988411767E-11</c:v>
                </c:pt>
                <c:pt idx="8">
                  <c:v>4.7501213447582098E-11</c:v>
                </c:pt>
                <c:pt idx="9">
                  <c:v>7.9137587483120071E-10</c:v>
                </c:pt>
                <c:pt idx="10">
                  <c:v>2.9902188057847859E-10</c:v>
                </c:pt>
                <c:pt idx="11">
                  <c:v>3.9057560886337449E-6</c:v>
                </c:pt>
                <c:pt idx="12">
                  <c:v>5.3431809745171828E-6</c:v>
                </c:pt>
                <c:pt idx="13">
                  <c:v>1.3332691961614666E-5</c:v>
                </c:pt>
                <c:pt idx="14">
                  <c:v>6.5725770702722289E-5</c:v>
                </c:pt>
                <c:pt idx="15">
                  <c:v>2.2319521525718611E-5</c:v>
                </c:pt>
                <c:pt idx="16">
                  <c:v>1.2613399741564837E-4</c:v>
                </c:pt>
                <c:pt idx="17">
                  <c:v>2.586493490491243E-5</c:v>
                </c:pt>
                <c:pt idx="18">
                  <c:v>8.0529636499252624E-5</c:v>
                </c:pt>
                <c:pt idx="19">
                  <c:v>6.9792856057710982E-3</c:v>
                </c:pt>
                <c:pt idx="20">
                  <c:v>2.8170156270393857E-3</c:v>
                </c:pt>
                <c:pt idx="21">
                  <c:v>3.2217572141757904E-3</c:v>
                </c:pt>
                <c:pt idx="22">
                  <c:v>4.8071852804662443E-3</c:v>
                </c:pt>
                <c:pt idx="23">
                  <c:v>9.3563603209876455E-3</c:v>
                </c:pt>
                <c:pt idx="24">
                  <c:v>0.28480006486901593</c:v>
                </c:pt>
                <c:pt idx="25">
                  <c:v>0.27909521242419894</c:v>
                </c:pt>
                <c:pt idx="26">
                  <c:v>4.8211286254617187E-2</c:v>
                </c:pt>
                <c:pt idx="27">
                  <c:v>0.27878782587846063</c:v>
                </c:pt>
                <c:pt idx="28">
                  <c:v>7.7131077924798286E-2</c:v>
                </c:pt>
                <c:pt idx="29">
                  <c:v>9.7869045566463097E-4</c:v>
                </c:pt>
                <c:pt idx="30">
                  <c:v>6.7956081138434714E-4</c:v>
                </c:pt>
                <c:pt idx="31">
                  <c:v>1.1454145421640398E-3</c:v>
                </c:pt>
                <c:pt idx="32">
                  <c:v>3.5743197685222732E-4</c:v>
                </c:pt>
                <c:pt idx="33">
                  <c:v>2.9583528153911693E-4</c:v>
                </c:pt>
                <c:pt idx="34">
                  <c:v>2.8685679370103707E-4</c:v>
                </c:pt>
                <c:pt idx="35">
                  <c:v>9.4806215572796254E-5</c:v>
                </c:pt>
                <c:pt idx="36">
                  <c:v>3.4825889777077973E-6</c:v>
                </c:pt>
                <c:pt idx="37">
                  <c:v>1.7063189022554447E-5</c:v>
                </c:pt>
                <c:pt idx="38">
                  <c:v>7.5211679476296377E-7</c:v>
                </c:pt>
                <c:pt idx="39">
                  <c:v>5.6672319051446186E-8</c:v>
                </c:pt>
                <c:pt idx="40">
                  <c:v>1.0894933320863333E-7</c:v>
                </c:pt>
                <c:pt idx="41">
                  <c:v>1.1464127539948963E-8</c:v>
                </c:pt>
                <c:pt idx="42">
                  <c:v>5.2516983303613915E-8</c:v>
                </c:pt>
                <c:pt idx="43">
                  <c:v>4.1905737167162116E-9</c:v>
                </c:pt>
                <c:pt idx="44">
                  <c:v>1.1059500492186881E-9</c:v>
                </c:pt>
                <c:pt idx="45">
                  <c:v>4.350037110996809E-9</c:v>
                </c:pt>
                <c:pt idx="46">
                  <c:v>8.0746168112878572E-10</c:v>
                </c:pt>
                <c:pt idx="47">
                  <c:v>3.0175100972161766E-10</c:v>
                </c:pt>
                <c:pt idx="48">
                  <c:v>1.7435828875832762E-10</c:v>
                </c:pt>
                <c:pt idx="49">
                  <c:v>3.1858837287342637E-10</c:v>
                </c:pt>
                <c:pt idx="50">
                  <c:v>1.4838422244205654E-11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9-4613-8A5A-86298ED6D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cn!$L$23:$L$73</c:f>
              <c:numCache>
                <c:formatCode>General</c:formatCode>
                <c:ptCount val="51"/>
                <c:pt idx="0">
                  <c:v>9.6945815439772998E-5</c:v>
                </c:pt>
                <c:pt idx="1">
                  <c:v>1.5511330470363715E-5</c:v>
                </c:pt>
                <c:pt idx="2">
                  <c:v>3.3504473815985588E-5</c:v>
                </c:pt>
                <c:pt idx="3">
                  <c:v>5.6858332972165211E-5</c:v>
                </c:pt>
                <c:pt idx="4">
                  <c:v>8.9309525403891274E-5</c:v>
                </c:pt>
                <c:pt idx="5">
                  <c:v>1.3605024190024005E-4</c:v>
                </c:pt>
                <c:pt idx="6">
                  <c:v>2.0455899710062719E-4</c:v>
                </c:pt>
                <c:pt idx="7">
                  <c:v>3.0579719183711478E-4</c:v>
                </c:pt>
                <c:pt idx="8">
                  <c:v>4.5596293726754035E-4</c:v>
                </c:pt>
                <c:pt idx="9">
                  <c:v>6.7908275266077411E-4</c:v>
                </c:pt>
                <c:pt idx="10">
                  <c:v>1.01085580847973E-3</c:v>
                </c:pt>
                <c:pt idx="11">
                  <c:v>1.504365793655444E-3</c:v>
                </c:pt>
                <c:pt idx="12">
                  <c:v>2.2385743058160271E-3</c:v>
                </c:pt>
                <c:pt idx="13">
                  <c:v>3.3309547069071722E-3</c:v>
                </c:pt>
                <c:pt idx="14">
                  <c:v>4.9562878611034734E-3</c:v>
                </c:pt>
                <c:pt idx="15">
                  <c:v>7.3746270730763175E-3</c:v>
                </c:pt>
                <c:pt idx="16">
                  <c:v>1.0972906616741378E-2</c:v>
                </c:pt>
                <c:pt idx="17">
                  <c:v>1.6326851219085066E-2</c:v>
                </c:pt>
                <c:pt idx="18">
                  <c:v>2.4293092016482359E-2</c:v>
                </c:pt>
                <c:pt idx="19">
                  <c:v>3.6146227536516806E-2</c:v>
                </c:pt>
                <c:pt idx="20">
                  <c:v>5.3782759462393942E-2</c:v>
                </c:pt>
                <c:pt idx="21">
                  <c:v>8.0024532902254253E-2</c:v>
                </c:pt>
                <c:pt idx="22">
                  <c:v>0.11907023160647501</c:v>
                </c:pt>
                <c:pt idx="23">
                  <c:v>0.17716716736773186</c:v>
                </c:pt>
                <c:pt idx="24">
                  <c:v>0.26361084990782602</c:v>
                </c:pt>
                <c:pt idx="25">
                  <c:v>-0.60776773156682784</c:v>
                </c:pt>
                <c:pt idx="26">
                  <c:v>0.26361084990782613</c:v>
                </c:pt>
                <c:pt idx="27">
                  <c:v>0.17716716736773186</c:v>
                </c:pt>
                <c:pt idx="28">
                  <c:v>0.11907023160647512</c:v>
                </c:pt>
                <c:pt idx="29">
                  <c:v>8.0024532902254225E-2</c:v>
                </c:pt>
                <c:pt idx="30">
                  <c:v>5.3782759462394039E-2</c:v>
                </c:pt>
                <c:pt idx="31">
                  <c:v>3.6146227536516792E-2</c:v>
                </c:pt>
                <c:pt idx="32">
                  <c:v>2.4293092016482359E-2</c:v>
                </c:pt>
                <c:pt idx="33">
                  <c:v>1.6326851219085066E-2</c:v>
                </c:pt>
                <c:pt idx="34">
                  <c:v>1.0972906616741367E-2</c:v>
                </c:pt>
                <c:pt idx="35">
                  <c:v>7.3746270730763227E-3</c:v>
                </c:pt>
                <c:pt idx="36">
                  <c:v>4.956287861103463E-3</c:v>
                </c:pt>
                <c:pt idx="37">
                  <c:v>3.3309547069071774E-3</c:v>
                </c:pt>
                <c:pt idx="38">
                  <c:v>2.238574305816028E-3</c:v>
                </c:pt>
                <c:pt idx="39">
                  <c:v>1.5043657936554449E-3</c:v>
                </c:pt>
                <c:pt idx="40">
                  <c:v>1.0108558084797308E-3</c:v>
                </c:pt>
                <c:pt idx="41">
                  <c:v>6.7908275266077454E-4</c:v>
                </c:pt>
                <c:pt idx="42">
                  <c:v>4.5596293726754067E-4</c:v>
                </c:pt>
                <c:pt idx="43">
                  <c:v>3.05797191837115E-4</c:v>
                </c:pt>
                <c:pt idx="44">
                  <c:v>2.0455899710062735E-4</c:v>
                </c:pt>
                <c:pt idx="45">
                  <c:v>1.3605024190024005E-4</c:v>
                </c:pt>
                <c:pt idx="46">
                  <c:v>8.9309525403891463E-5</c:v>
                </c:pt>
                <c:pt idx="47">
                  <c:v>5.6858332972165279E-5</c:v>
                </c:pt>
                <c:pt idx="48">
                  <c:v>3.3504473815985649E-5</c:v>
                </c:pt>
                <c:pt idx="49">
                  <c:v>1.5511330470363715E-5</c:v>
                </c:pt>
                <c:pt idx="50">
                  <c:v>9.6945815439773093E-5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5E-4A5F-BA09-ABBDE4BDF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163902</xdr:colOff>
      <xdr:row>16</xdr:row>
      <xdr:rowOff>64697</xdr:rowOff>
    </xdr:from>
    <xdr:to>
      <xdr:col>17</xdr:col>
      <xdr:colOff>388189</xdr:colOff>
      <xdr:row>31</xdr:row>
      <xdr:rowOff>90576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405440</xdr:colOff>
      <xdr:row>25</xdr:row>
      <xdr:rowOff>168214</xdr:rowOff>
    </xdr:from>
    <xdr:to>
      <xdr:col>25</xdr:col>
      <xdr:colOff>8625</xdr:colOff>
      <xdr:row>41</xdr:row>
      <xdr:rowOff>12939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431320</xdr:colOff>
      <xdr:row>4</xdr:row>
      <xdr:rowOff>159587</xdr:rowOff>
    </xdr:from>
    <xdr:to>
      <xdr:col>23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500332</xdr:colOff>
      <xdr:row>20</xdr:row>
      <xdr:rowOff>47444</xdr:rowOff>
    </xdr:from>
    <xdr:to>
      <xdr:col>28</xdr:col>
      <xdr:colOff>103517</xdr:colOff>
      <xdr:row>35</xdr:row>
      <xdr:rowOff>73323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N72"/>
  <sheetViews>
    <sheetView workbookViewId="0">
      <selection activeCell="H9" sqref="H9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0.03</v>
      </c>
    </row>
    <row r="5" spans="2:12" x14ac:dyDescent="0.25">
      <c r="B5" t="s">
        <v>8</v>
      </c>
      <c r="C5">
        <v>0.05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4</v>
      </c>
      <c r="E15" t="s">
        <v>18</v>
      </c>
      <c r="F15">
        <v>-5.0000000000000001E-3</v>
      </c>
      <c r="K15" t="s">
        <v>0</v>
      </c>
      <c r="L15">
        <v>4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4" x14ac:dyDescent="0.25">
      <c r="B17" t="s">
        <v>2</v>
      </c>
      <c r="C17">
        <v>-1</v>
      </c>
      <c r="E17" t="s">
        <v>33</v>
      </c>
      <c r="F17">
        <f ca="1">EXP(-C4*C2)</f>
        <v>0.99252805481913842</v>
      </c>
      <c r="K17" t="s">
        <v>2</v>
      </c>
      <c r="L17">
        <v>1</v>
      </c>
    </row>
    <row r="18" spans="2:14" x14ac:dyDescent="0.25">
      <c r="B18" t="s">
        <v>3</v>
      </c>
      <c r="C18">
        <v>0</v>
      </c>
      <c r="K18" t="s">
        <v>3</v>
      </c>
      <c r="L18">
        <v>0</v>
      </c>
    </row>
    <row r="19" spans="2:14" x14ac:dyDescent="0.25">
      <c r="B19" t="s">
        <v>4</v>
      </c>
      <c r="C19">
        <v>0</v>
      </c>
      <c r="K19" t="s">
        <v>4</v>
      </c>
      <c r="L19">
        <v>0</v>
      </c>
    </row>
    <row r="20" spans="2:14" x14ac:dyDescent="0.25">
      <c r="K20" t="s">
        <v>19</v>
      </c>
      <c r="L20" s="2">
        <f ca="1">SUMPRODUCT(L22:L72,F22:F72)</f>
        <v>2.9640335352900449E-2</v>
      </c>
    </row>
    <row r="21" spans="2:14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4" x14ac:dyDescent="0.25">
      <c r="B22">
        <f>C11</f>
        <v>-0.25</v>
      </c>
      <c r="C22">
        <f>$C$4</f>
        <v>0.03</v>
      </c>
      <c r="D22">
        <f>$C$5</f>
        <v>0.05</v>
      </c>
      <c r="E22">
        <f>$C$6</f>
        <v>0.1</v>
      </c>
      <c r="F22">
        <f>MAX(0,B22-$F$15)</f>
        <v>0</v>
      </c>
      <c r="H22">
        <f t="array" aca="1" ref="H22:H72" ca="1">_xll.xFd1d(C2,B22:B72,C22:C72,D22:D72,E22:E72,F22:F72,C15:C19)</f>
        <v>6.5151630903271866E-8</v>
      </c>
      <c r="I22">
        <f ca="1">_xll.xBachelierImplied($C$2,$F$15,H22/$F$17,B22+$C$5*$C$2)</f>
        <v>0.10622939514631105</v>
      </c>
      <c r="K22">
        <f>IF(ABS(B22-$C$3)&lt;0.0000000001,1,0)</f>
        <v>0</v>
      </c>
      <c r="L22">
        <f t="array" aca="1" ref="L22:L72" ca="1">_xll.xFd1d($C$2,B22:B72,C22:C72,D22:D72,E22:E72,K22:K72,L15:L19)</f>
        <v>1.544993177647476E-6</v>
      </c>
      <c r="N22">
        <f ca="1">SUM(L22:L72)</f>
        <v>0.99252805263828847</v>
      </c>
    </row>
    <row r="23" spans="2:14" x14ac:dyDescent="0.25">
      <c r="B23">
        <f t="shared" ref="B23:B54" si="0">B22+$C$13</f>
        <v>-0.24</v>
      </c>
      <c r="C23">
        <f t="shared" ref="C23:C72" si="1">$C$4</f>
        <v>0.03</v>
      </c>
      <c r="D23">
        <f t="shared" ref="D23:D72" si="2">$C$5</f>
        <v>0.05</v>
      </c>
      <c r="E23">
        <f t="shared" ref="E23:E72" si="3">$C$6</f>
        <v>0.1</v>
      </c>
      <c r="F23">
        <f t="shared" ref="F23:F72" si="4">MAX(0,B23-$F$15)</f>
        <v>0</v>
      </c>
      <c r="H23">
        <f ca="1"/>
        <v>3.6220734795065956E-7</v>
      </c>
      <c r="I23">
        <f ca="1">_xll.xBachelierImplied($C$2,$F$15,H23/$F$17,B23+$C$5*$C$2)</f>
        <v>0.1107965295766095</v>
      </c>
      <c r="K23">
        <f t="shared" ref="K23:K72" si="5">IF(ABS(B23-$C$3)&lt;0.0000000001,1,0)</f>
        <v>0</v>
      </c>
      <c r="L23">
        <f ca="1"/>
        <v>8.7537765469029708E-7</v>
      </c>
    </row>
    <row r="24" spans="2:14" x14ac:dyDescent="0.25">
      <c r="B24">
        <f t="shared" si="0"/>
        <v>-0.22999999999999998</v>
      </c>
      <c r="C24">
        <f t="shared" si="1"/>
        <v>0.03</v>
      </c>
      <c r="D24">
        <f t="shared" si="2"/>
        <v>0.05</v>
      </c>
      <c r="E24">
        <f t="shared" si="3"/>
        <v>0.1</v>
      </c>
      <c r="F24">
        <f t="shared" si="4"/>
        <v>0</v>
      </c>
      <c r="H24">
        <f ca="1"/>
        <v>7.8222822769774054E-7</v>
      </c>
      <c r="I24">
        <f ca="1">_xll.xBachelierImplied($C$2,$F$15,H24/$F$17,B24+$C$5*$C$2)</f>
        <v>0.11066574667819831</v>
      </c>
      <c r="K24">
        <f t="shared" si="5"/>
        <v>0</v>
      </c>
      <c r="L24">
        <f ca="1"/>
        <v>2.0642072215413924E-6</v>
      </c>
    </row>
    <row r="25" spans="2:14" x14ac:dyDescent="0.25">
      <c r="B25">
        <f t="shared" si="0"/>
        <v>-0.21999999999999997</v>
      </c>
      <c r="C25">
        <f t="shared" si="1"/>
        <v>0.03</v>
      </c>
      <c r="D25">
        <f t="shared" si="2"/>
        <v>0.05</v>
      </c>
      <c r="E25">
        <f t="shared" si="3"/>
        <v>0.1</v>
      </c>
      <c r="F25">
        <f t="shared" si="4"/>
        <v>0</v>
      </c>
      <c r="H25">
        <f ca="1"/>
        <v>1.4841482991326071E-6</v>
      </c>
      <c r="I25">
        <f ca="1">_xll.xBachelierImplied($C$2,$F$15,H25/$F$17,B25+$C$5*$C$2)</f>
        <v>0.10984095859354828</v>
      </c>
      <c r="K25">
        <f t="shared" si="5"/>
        <v>0</v>
      </c>
      <c r="L25">
        <f ca="1"/>
        <v>4.2662020223731797E-6</v>
      </c>
    </row>
    <row r="26" spans="2:14" x14ac:dyDescent="0.25">
      <c r="B26">
        <f t="shared" si="0"/>
        <v>-0.20999999999999996</v>
      </c>
      <c r="C26">
        <f t="shared" si="1"/>
        <v>0.03</v>
      </c>
      <c r="D26">
        <f t="shared" si="2"/>
        <v>0.05</v>
      </c>
      <c r="E26">
        <f t="shared" si="3"/>
        <v>0.1</v>
      </c>
      <c r="F26">
        <f t="shared" si="4"/>
        <v>0</v>
      </c>
      <c r="H26">
        <f ca="1"/>
        <v>2.7193758398841748E-6</v>
      </c>
      <c r="I26">
        <f ca="1">_xll.xBachelierImplied($C$2,$F$15,H26/$F$17,B26+$C$5*$C$2)</f>
        <v>0.10885545605640946</v>
      </c>
      <c r="K26">
        <f t="shared" si="5"/>
        <v>0</v>
      </c>
      <c r="L26">
        <f ca="1"/>
        <v>8.4929882138598089E-6</v>
      </c>
    </row>
    <row r="27" spans="2:14" x14ac:dyDescent="0.25">
      <c r="B27">
        <f t="shared" si="0"/>
        <v>-0.19999999999999996</v>
      </c>
      <c r="C27">
        <f t="shared" si="1"/>
        <v>0.03</v>
      </c>
      <c r="D27">
        <f t="shared" si="2"/>
        <v>0.05</v>
      </c>
      <c r="E27">
        <f t="shared" si="3"/>
        <v>0.1</v>
      </c>
      <c r="F27">
        <f t="shared" si="4"/>
        <v>0</v>
      </c>
      <c r="H27">
        <f ca="1"/>
        <v>4.9142301430049383E-6</v>
      </c>
      <c r="I27">
        <f ca="1">_xll.xBachelierImplied($C$2,$F$15,H27/$F$17,B27+$C$5*$C$2)</f>
        <v>0.10784184316014947</v>
      </c>
      <c r="K27">
        <f t="shared" si="5"/>
        <v>0</v>
      </c>
      <c r="L27">
        <f ca="1"/>
        <v>1.6635850723142918E-5</v>
      </c>
    </row>
    <row r="28" spans="2:14" x14ac:dyDescent="0.25">
      <c r="B28">
        <f t="shared" si="0"/>
        <v>-0.18999999999999995</v>
      </c>
      <c r="C28">
        <f t="shared" si="1"/>
        <v>0.03</v>
      </c>
      <c r="D28">
        <f t="shared" si="2"/>
        <v>0.05</v>
      </c>
      <c r="E28">
        <f t="shared" si="3"/>
        <v>0.1</v>
      </c>
      <c r="F28">
        <f t="shared" si="4"/>
        <v>0</v>
      </c>
      <c r="H28">
        <f ca="1"/>
        <v>8.8018123255305322E-6</v>
      </c>
      <c r="I28">
        <f ca="1">_xll.xBachelierImplied($C$2,$F$15,H28/$F$17,B28+$C$5*$C$2)</f>
        <v>0.10683981254660753</v>
      </c>
      <c r="K28">
        <f t="shared" si="5"/>
        <v>0</v>
      </c>
      <c r="L28">
        <f ca="1"/>
        <v>3.2218086566834134E-5</v>
      </c>
    </row>
    <row r="29" spans="2:14" x14ac:dyDescent="0.25">
      <c r="B29">
        <f t="shared" si="0"/>
        <v>-0.17999999999999994</v>
      </c>
      <c r="C29">
        <f t="shared" si="1"/>
        <v>0.03</v>
      </c>
      <c r="D29">
        <f t="shared" si="2"/>
        <v>0.05</v>
      </c>
      <c r="E29">
        <f t="shared" si="3"/>
        <v>0.1</v>
      </c>
      <c r="F29">
        <f t="shared" si="4"/>
        <v>0</v>
      </c>
      <c r="H29">
        <f ca="1"/>
        <v>1.5637088726903015E-5</v>
      </c>
      <c r="I29">
        <f ca="1">_xll.xBachelierImplied($C$2,$F$15,H29/$F$17,B29+$C$5*$C$2)</f>
        <v>0.10586501704659702</v>
      </c>
      <c r="K29">
        <f t="shared" si="5"/>
        <v>0</v>
      </c>
      <c r="L29">
        <f ca="1"/>
        <v>6.1720939018171487E-5</v>
      </c>
    </row>
    <row r="30" spans="2:14" x14ac:dyDescent="0.25">
      <c r="B30">
        <f t="shared" si="0"/>
        <v>-0.16999999999999993</v>
      </c>
      <c r="C30">
        <f t="shared" si="1"/>
        <v>0.03</v>
      </c>
      <c r="D30">
        <f t="shared" si="2"/>
        <v>0.05</v>
      </c>
      <c r="E30">
        <f t="shared" si="3"/>
        <v>0.1</v>
      </c>
      <c r="F30">
        <f t="shared" si="4"/>
        <v>0</v>
      </c>
      <c r="H30">
        <f ca="1"/>
        <v>2.7544766770974414E-5</v>
      </c>
      <c r="I30">
        <f ca="1">_xll.xBachelierImplied($C$2,$F$15,H30/$F$17,B30+$C$5*$C$2)</f>
        <v>0.10492736748361307</v>
      </c>
      <c r="K30">
        <f t="shared" si="5"/>
        <v>0</v>
      </c>
      <c r="L30">
        <f ca="1"/>
        <v>1.1686240965963078E-4</v>
      </c>
    </row>
    <row r="31" spans="2:14" x14ac:dyDescent="0.25">
      <c r="B31">
        <f t="shared" si="0"/>
        <v>-0.15999999999999992</v>
      </c>
      <c r="C31">
        <f t="shared" si="1"/>
        <v>0.03</v>
      </c>
      <c r="D31">
        <f t="shared" si="2"/>
        <v>0.05</v>
      </c>
      <c r="E31">
        <f t="shared" si="3"/>
        <v>0.1</v>
      </c>
      <c r="F31">
        <f t="shared" si="4"/>
        <v>0</v>
      </c>
      <c r="H31">
        <f ca="1"/>
        <v>4.8070808522893194E-5</v>
      </c>
      <c r="I31">
        <f ca="1">_xll.xBachelierImplied($C$2,$F$15,H31/$F$17,B31+$C$5*$C$2)</f>
        <v>0.10403623264612795</v>
      </c>
      <c r="K31">
        <f t="shared" si="5"/>
        <v>0</v>
      </c>
      <c r="L31">
        <f ca="1"/>
        <v>2.1838298370082258E-4</v>
      </c>
    </row>
    <row r="32" spans="2:14" x14ac:dyDescent="0.25">
      <c r="B32">
        <f t="shared" si="0"/>
        <v>-0.14999999999999991</v>
      </c>
      <c r="C32">
        <f t="shared" si="1"/>
        <v>0.03</v>
      </c>
      <c r="D32">
        <f t="shared" si="2"/>
        <v>0.05</v>
      </c>
      <c r="E32">
        <f t="shared" si="3"/>
        <v>0.1</v>
      </c>
      <c r="F32">
        <f t="shared" si="4"/>
        <v>0</v>
      </c>
      <c r="H32">
        <f ca="1"/>
        <v>8.3033026814579165E-5</v>
      </c>
      <c r="I32">
        <f ca="1">_xll.xBachelierImplied($C$2,$F$15,H32/$F$17,B32+$C$5*$C$2)</f>
        <v>0.10320203702962494</v>
      </c>
      <c r="K32">
        <f t="shared" si="5"/>
        <v>0</v>
      </c>
      <c r="L32">
        <f ca="1"/>
        <v>4.0205663543314466E-4</v>
      </c>
    </row>
    <row r="33" spans="2:12" x14ac:dyDescent="0.25">
      <c r="B33">
        <f t="shared" si="0"/>
        <v>-0.1399999999999999</v>
      </c>
      <c r="C33">
        <f t="shared" si="1"/>
        <v>0.03</v>
      </c>
      <c r="D33">
        <f t="shared" si="2"/>
        <v>0.05</v>
      </c>
      <c r="E33">
        <f t="shared" si="3"/>
        <v>0.1</v>
      </c>
      <c r="F33">
        <f t="shared" si="4"/>
        <v>0</v>
      </c>
      <c r="H33">
        <f ca="1"/>
        <v>1.4178710757408448E-4</v>
      </c>
      <c r="I33">
        <f ca="1">_xll.xBachelierImplied($C$2,$F$15,H33/$F$17,B33+$C$5*$C$2)</f>
        <v>0.10243679697702228</v>
      </c>
      <c r="K33">
        <f t="shared" si="5"/>
        <v>0</v>
      </c>
      <c r="L33">
        <f ca="1"/>
        <v>7.2765372617533892E-4</v>
      </c>
    </row>
    <row r="34" spans="2:12" x14ac:dyDescent="0.25">
      <c r="B34">
        <f t="shared" si="0"/>
        <v>-0.12999999999999989</v>
      </c>
      <c r="C34">
        <f t="shared" si="1"/>
        <v>0.03</v>
      </c>
      <c r="D34">
        <f t="shared" si="2"/>
        <v>0.05</v>
      </c>
      <c r="E34">
        <f t="shared" si="3"/>
        <v>0.1</v>
      </c>
      <c r="F34">
        <f t="shared" si="4"/>
        <v>0</v>
      </c>
      <c r="H34">
        <f ca="1"/>
        <v>2.3902510217180766E-4</v>
      </c>
      <c r="I34">
        <f ca="1">_xll.xBachelierImplied($C$2,$F$15,H34/$F$17,B34+$C$5*$C$2)</f>
        <v>0.10175421328773139</v>
      </c>
      <c r="K34">
        <f t="shared" si="5"/>
        <v>0</v>
      </c>
      <c r="L34">
        <f ca="1"/>
        <v>1.291095674639804E-3</v>
      </c>
    </row>
    <row r="35" spans="2:12" x14ac:dyDescent="0.25">
      <c r="B35">
        <f t="shared" si="0"/>
        <v>-0.1199999999999999</v>
      </c>
      <c r="C35">
        <f t="shared" si="1"/>
        <v>0.03</v>
      </c>
      <c r="D35">
        <f t="shared" si="2"/>
        <v>0.05</v>
      </c>
      <c r="E35">
        <f t="shared" si="3"/>
        <v>0.1</v>
      </c>
      <c r="F35">
        <f t="shared" si="4"/>
        <v>0</v>
      </c>
      <c r="H35">
        <f ca="1"/>
        <v>3.9717196663335136E-4</v>
      </c>
      <c r="I35">
        <f ca="1">_xll.xBachelierImplied($C$2,$F$15,H35/$F$17,B35+$C$5*$C$2)</f>
        <v>0.10116932607507714</v>
      </c>
      <c r="K35">
        <f t="shared" si="5"/>
        <v>0</v>
      </c>
      <c r="L35">
        <f ca="1"/>
        <v>2.2384071653153968E-3</v>
      </c>
    </row>
    <row r="36" spans="2:12" x14ac:dyDescent="0.25">
      <c r="B36">
        <f t="shared" si="0"/>
        <v>-0.1099999999999999</v>
      </c>
      <c r="C36">
        <f t="shared" si="1"/>
        <v>0.03</v>
      </c>
      <c r="D36">
        <f t="shared" si="2"/>
        <v>0.05</v>
      </c>
      <c r="E36">
        <f t="shared" si="3"/>
        <v>0.1</v>
      </c>
      <c r="F36">
        <f t="shared" si="4"/>
        <v>0</v>
      </c>
      <c r="H36">
        <f ca="1"/>
        <v>6.4929001319835372E-4</v>
      </c>
      <c r="I36">
        <f ca="1">_xll.xBachelierImplied($C$2,$F$15,H36/$F$17,B36+$C$5*$C$2)</f>
        <v>0.10069743288512548</v>
      </c>
      <c r="K36">
        <f t="shared" si="5"/>
        <v>0</v>
      </c>
      <c r="L36">
        <f ca="1"/>
        <v>3.776288480548784E-3</v>
      </c>
    </row>
    <row r="37" spans="2:12" x14ac:dyDescent="0.25">
      <c r="B37">
        <f t="shared" si="0"/>
        <v>-9.9999999999999908E-2</v>
      </c>
      <c r="C37">
        <f t="shared" si="1"/>
        <v>0.03</v>
      </c>
      <c r="D37">
        <f t="shared" si="2"/>
        <v>0.05</v>
      </c>
      <c r="E37">
        <f t="shared" si="3"/>
        <v>0.1</v>
      </c>
      <c r="F37">
        <f t="shared" si="4"/>
        <v>0</v>
      </c>
      <c r="H37">
        <f ca="1"/>
        <v>1.042075070062765E-3</v>
      </c>
      <c r="I37">
        <f ca="1">_xll.xBachelierImplied($C$2,$F$15,H37/$F$17,B37+$C$5*$C$2)</f>
        <v>0.10035168584617693</v>
      </c>
      <c r="K37">
        <f t="shared" si="5"/>
        <v>0</v>
      </c>
      <c r="L37">
        <f ca="1"/>
        <v>6.1672737520573669E-3</v>
      </c>
    </row>
    <row r="38" spans="2:12" x14ac:dyDescent="0.25">
      <c r="B38">
        <f t="shared" si="0"/>
        <v>-8.9999999999999913E-2</v>
      </c>
      <c r="C38">
        <f t="shared" si="1"/>
        <v>0.03</v>
      </c>
      <c r="D38">
        <f t="shared" si="2"/>
        <v>0.05</v>
      </c>
      <c r="E38">
        <f t="shared" si="3"/>
        <v>0.1</v>
      </c>
      <c r="F38">
        <f t="shared" si="4"/>
        <v>0</v>
      </c>
      <c r="H38">
        <f ca="1"/>
        <v>1.6379912936756837E-3</v>
      </c>
      <c r="I38">
        <f ca="1">_xll.xBachelierImplied($C$2,$F$15,H38/$F$17,B38+$C$5*$C$2)</f>
        <v>0.10013848260487927</v>
      </c>
      <c r="K38">
        <f t="shared" si="5"/>
        <v>0</v>
      </c>
      <c r="L38">
        <f ca="1"/>
        <v>9.6885314890296399E-3</v>
      </c>
    </row>
    <row r="39" spans="2:12" x14ac:dyDescent="0.25">
      <c r="B39">
        <f t="shared" si="0"/>
        <v>-7.9999999999999918E-2</v>
      </c>
      <c r="C39">
        <f t="shared" si="1"/>
        <v>0.03</v>
      </c>
      <c r="D39">
        <f t="shared" si="2"/>
        <v>0.05</v>
      </c>
      <c r="E39">
        <f t="shared" si="3"/>
        <v>0.1</v>
      </c>
      <c r="F39">
        <f t="shared" si="4"/>
        <v>0</v>
      </c>
      <c r="H39">
        <f ca="1"/>
        <v>2.5149475228421619E-3</v>
      </c>
      <c r="I39">
        <f ca="1">_xll.xBachelierImplied($C$2,$F$15,H39/$F$17,B39+$C$5*$C$2)</f>
        <v>0.10004970669632481</v>
      </c>
      <c r="K39">
        <f t="shared" si="5"/>
        <v>0</v>
      </c>
      <c r="L39">
        <f ca="1"/>
        <v>1.4530649121084248E-2</v>
      </c>
    </row>
    <row r="40" spans="2:12" x14ac:dyDescent="0.25">
      <c r="B40">
        <f t="shared" si="0"/>
        <v>-6.9999999999999923E-2</v>
      </c>
      <c r="C40">
        <f t="shared" si="1"/>
        <v>0.03</v>
      </c>
      <c r="D40">
        <f t="shared" si="2"/>
        <v>0.05</v>
      </c>
      <c r="E40">
        <f t="shared" si="3"/>
        <v>0.1</v>
      </c>
      <c r="F40">
        <f t="shared" si="4"/>
        <v>0</v>
      </c>
      <c r="H40">
        <f ca="1"/>
        <v>3.7616728116402986E-3</v>
      </c>
      <c r="I40">
        <f ca="1">_xll.xBachelierImplied($C$2,$F$15,H40/$F$17,B40+$C$5*$C$2)</f>
        <v>0.10005206488440545</v>
      </c>
      <c r="K40">
        <f t="shared" si="5"/>
        <v>0</v>
      </c>
      <c r="L40">
        <f ca="1"/>
        <v>2.0642736572825601E-2</v>
      </c>
    </row>
    <row r="41" spans="2:12" x14ac:dyDescent="0.25">
      <c r="B41">
        <f t="shared" si="0"/>
        <v>-5.9999999999999921E-2</v>
      </c>
      <c r="C41">
        <f t="shared" si="1"/>
        <v>0.03</v>
      </c>
      <c r="D41">
        <f t="shared" si="2"/>
        <v>0.05</v>
      </c>
      <c r="E41">
        <f t="shared" si="3"/>
        <v>0.1</v>
      </c>
      <c r="F41">
        <f t="shared" si="4"/>
        <v>0</v>
      </c>
      <c r="H41">
        <f ca="1"/>
        <v>5.468406016442425E-3</v>
      </c>
      <c r="I41">
        <f ca="1">_xll.xBachelierImplied($C$2,$F$15,H41/$F$17,B41+$C$5*$C$2)</f>
        <v>0.10007900932317829</v>
      </c>
      <c r="K41">
        <f t="shared" si="5"/>
        <v>0</v>
      </c>
      <c r="L41">
        <f ca="1"/>
        <v>2.7650605822771675E-2</v>
      </c>
    </row>
    <row r="42" spans="2:12" x14ac:dyDescent="0.25">
      <c r="B42">
        <f t="shared" si="0"/>
        <v>-4.999999999999992E-2</v>
      </c>
      <c r="C42">
        <f t="shared" si="1"/>
        <v>0.03</v>
      </c>
      <c r="D42">
        <f t="shared" si="2"/>
        <v>0.05</v>
      </c>
      <c r="E42">
        <f t="shared" si="3"/>
        <v>0.1</v>
      </c>
      <c r="F42">
        <f t="shared" si="4"/>
        <v>0</v>
      </c>
      <c r="H42">
        <f ca="1"/>
        <v>7.7178706763247028E-3</v>
      </c>
      <c r="I42">
        <f ca="1">_xll.xBachelierImplied($C$2,$F$15,H42/$F$17,B42+$C$5*$C$2)</f>
        <v>0.10004551495202184</v>
      </c>
      <c r="K42">
        <f t="shared" si="5"/>
        <v>0</v>
      </c>
      <c r="L42">
        <f ca="1"/>
        <v>3.5247990166993218E-2</v>
      </c>
    </row>
    <row r="43" spans="2:12" x14ac:dyDescent="0.25">
      <c r="B43">
        <f t="shared" si="0"/>
        <v>-3.9999999999999918E-2</v>
      </c>
      <c r="C43">
        <f t="shared" si="1"/>
        <v>0.03</v>
      </c>
      <c r="D43">
        <f t="shared" si="2"/>
        <v>0.05</v>
      </c>
      <c r="E43">
        <f t="shared" si="3"/>
        <v>0.1</v>
      </c>
      <c r="F43">
        <f t="shared" si="4"/>
        <v>0</v>
      </c>
      <c r="H43">
        <f ca="1"/>
        <v>1.059147174063409E-2</v>
      </c>
      <c r="I43">
        <f ca="1">_xll.xBachelierImplied($C$2,$F$15,H43/$F$17,B43+$C$5*$C$2)</f>
        <v>9.9932600719334505E-2</v>
      </c>
      <c r="K43">
        <f t="shared" si="5"/>
        <v>0</v>
      </c>
      <c r="L43">
        <f ca="1"/>
        <v>4.4687995091898997E-2</v>
      </c>
    </row>
    <row r="44" spans="2:12" x14ac:dyDescent="0.25">
      <c r="B44">
        <f t="shared" si="0"/>
        <v>-2.9999999999999916E-2</v>
      </c>
      <c r="C44">
        <f t="shared" si="1"/>
        <v>0.03</v>
      </c>
      <c r="D44">
        <f t="shared" si="2"/>
        <v>0.05</v>
      </c>
      <c r="E44">
        <f t="shared" si="3"/>
        <v>0.1</v>
      </c>
      <c r="F44">
        <f t="shared" si="4"/>
        <v>0</v>
      </c>
      <c r="H44">
        <f ca="1"/>
        <v>1.4206565746521359E-2</v>
      </c>
      <c r="I44">
        <f ca="1">_xll.xBachelierImplied($C$2,$F$15,H44/$F$17,B44+$C$5*$C$2)</f>
        <v>9.9980765201733185E-2</v>
      </c>
      <c r="K44">
        <f t="shared" si="5"/>
        <v>0</v>
      </c>
      <c r="L44">
        <f ca="1"/>
        <v>6.0442798349020194E-2</v>
      </c>
    </row>
    <row r="45" spans="2:12" x14ac:dyDescent="0.25">
      <c r="B45">
        <f t="shared" si="0"/>
        <v>-1.9999999999999914E-2</v>
      </c>
      <c r="C45">
        <f t="shared" si="1"/>
        <v>0.03</v>
      </c>
      <c r="D45">
        <f t="shared" si="2"/>
        <v>0.05</v>
      </c>
      <c r="E45">
        <f t="shared" si="3"/>
        <v>0.1</v>
      </c>
      <c r="F45">
        <f t="shared" si="4"/>
        <v>0</v>
      </c>
      <c r="H45">
        <f ca="1"/>
        <v>1.8715118288441832E-2</v>
      </c>
      <c r="I45">
        <f ca="1">_xll.xBachelierImplied($C$2,$F$15,H45/$F$17,B45+$C$5*$C$2)</f>
        <v>0.10067244268967419</v>
      </c>
      <c r="K45">
        <f t="shared" si="5"/>
        <v>0</v>
      </c>
      <c r="L45">
        <f ca="1"/>
        <v>7.9470779833758304E-2</v>
      </c>
    </row>
    <row r="46" spans="2:12" x14ac:dyDescent="0.25">
      <c r="B46">
        <f t="shared" si="0"/>
        <v>-9.9999999999999135E-3</v>
      </c>
      <c r="C46">
        <f t="shared" si="1"/>
        <v>0.03</v>
      </c>
      <c r="D46">
        <f t="shared" si="2"/>
        <v>0.05</v>
      </c>
      <c r="E46">
        <f t="shared" si="3"/>
        <v>0.1</v>
      </c>
      <c r="F46">
        <f t="shared" si="4"/>
        <v>0</v>
      </c>
      <c r="H46">
        <f ca="1"/>
        <v>2.3717090551054754E-2</v>
      </c>
      <c r="I46">
        <f ca="1">_xll.xBachelierImplied($C$2,$F$15,H46/$F$17,B46+$C$5*$C$2)</f>
        <v>9.9870906740270923E-2</v>
      </c>
      <c r="K46">
        <f t="shared" si="5"/>
        <v>0</v>
      </c>
      <c r="L46">
        <f ca="1"/>
        <v>1.449348189145383E-3</v>
      </c>
    </row>
    <row r="47" spans="2:12" x14ac:dyDescent="0.25">
      <c r="B47">
        <f t="shared" si="0"/>
        <v>8.6736173798840355E-17</v>
      </c>
      <c r="C47">
        <f t="shared" si="1"/>
        <v>0.03</v>
      </c>
      <c r="D47">
        <f t="shared" si="2"/>
        <v>0.05</v>
      </c>
      <c r="E47">
        <f t="shared" si="3"/>
        <v>0.1</v>
      </c>
      <c r="F47">
        <f t="shared" si="4"/>
        <v>5.0000000000000868E-3</v>
      </c>
      <c r="H47" s="1">
        <f ca="1"/>
        <v>2.9640335352900442E-2</v>
      </c>
      <c r="I47">
        <f ca="1">_xll.xBachelierImplied($C$2,$F$15,H47/$F$17,B47+$C$5*$C$2)</f>
        <v>9.9770359636405695E-2</v>
      </c>
      <c r="K47">
        <f t="shared" si="5"/>
        <v>1</v>
      </c>
      <c r="L47">
        <f ca="1"/>
        <v>0.18265259669027883</v>
      </c>
    </row>
    <row r="48" spans="2:12" x14ac:dyDescent="0.25">
      <c r="B48">
        <f t="shared" si="0"/>
        <v>1.0000000000000087E-2</v>
      </c>
      <c r="C48">
        <f t="shared" si="1"/>
        <v>0.03</v>
      </c>
      <c r="D48">
        <f t="shared" si="2"/>
        <v>0.05</v>
      </c>
      <c r="E48">
        <f t="shared" si="3"/>
        <v>0.1</v>
      </c>
      <c r="F48">
        <f t="shared" si="4"/>
        <v>1.5000000000000086E-2</v>
      </c>
      <c r="H48">
        <f ca="1"/>
        <v>3.6484089879143172E-2</v>
      </c>
      <c r="I48">
        <f ca="1">_xll.xBachelierImplied($C$2,$F$15,H48/$F$17,B48+$C$5*$C$2)</f>
        <v>0.10069005059624037</v>
      </c>
      <c r="K48">
        <f t="shared" si="5"/>
        <v>0</v>
      </c>
      <c r="L48">
        <f ca="1"/>
        <v>1.6019111563693733E-3</v>
      </c>
    </row>
    <row r="49" spans="2:12" x14ac:dyDescent="0.25">
      <c r="B49">
        <f t="shared" si="0"/>
        <v>2.0000000000000087E-2</v>
      </c>
      <c r="C49">
        <f t="shared" si="1"/>
        <v>0.03</v>
      </c>
      <c r="D49">
        <f t="shared" si="2"/>
        <v>0.05</v>
      </c>
      <c r="E49">
        <f t="shared" si="3"/>
        <v>0.1</v>
      </c>
      <c r="F49">
        <f t="shared" si="4"/>
        <v>2.5000000000000088E-2</v>
      </c>
      <c r="H49">
        <f ca="1"/>
        <v>4.3732445045500709E-2</v>
      </c>
      <c r="I49">
        <f ca="1">_xll.xBachelierImplied($C$2,$F$15,H49/$F$17,B49+$C$5*$C$2)</f>
        <v>0.10002206702319794</v>
      </c>
      <c r="K49">
        <f t="shared" si="5"/>
        <v>0</v>
      </c>
      <c r="L49">
        <f ca="1"/>
        <v>9.7082032982368408E-2</v>
      </c>
    </row>
    <row r="50" spans="2:12" x14ac:dyDescent="0.25">
      <c r="B50">
        <f t="shared" si="0"/>
        <v>3.0000000000000089E-2</v>
      </c>
      <c r="C50">
        <f t="shared" si="1"/>
        <v>0.03</v>
      </c>
      <c r="D50">
        <f t="shared" si="2"/>
        <v>0.05</v>
      </c>
      <c r="E50">
        <f t="shared" si="3"/>
        <v>0.1</v>
      </c>
      <c r="F50">
        <f t="shared" si="4"/>
        <v>3.5000000000000087E-2</v>
      </c>
      <c r="H50">
        <f ca="1"/>
        <v>5.1680368102772871E-2</v>
      </c>
      <c r="I50">
        <f ca="1">_xll.xBachelierImplied($C$2,$F$15,H50/$F$17,B50+$C$5*$C$2)</f>
        <v>9.9934173096674808E-2</v>
      </c>
      <c r="K50">
        <f t="shared" si="5"/>
        <v>0</v>
      </c>
      <c r="L50">
        <f ca="1"/>
        <v>8.1609674224818879E-2</v>
      </c>
    </row>
    <row r="51" spans="2:12" x14ac:dyDescent="0.25">
      <c r="B51">
        <f t="shared" si="0"/>
        <v>4.0000000000000091E-2</v>
      </c>
      <c r="C51">
        <f t="shared" si="1"/>
        <v>0.03</v>
      </c>
      <c r="D51">
        <f t="shared" si="2"/>
        <v>0.05</v>
      </c>
      <c r="E51">
        <f t="shared" si="3"/>
        <v>0.1</v>
      </c>
      <c r="F51">
        <f t="shared" si="4"/>
        <v>4.5000000000000089E-2</v>
      </c>
      <c r="H51">
        <f ca="1"/>
        <v>6.0153945127251099E-2</v>
      </c>
      <c r="I51">
        <f ca="1">_xll.xBachelierImplied($C$2,$F$15,H51/$F$17,B51+$C$5*$C$2)</f>
        <v>0.10001574778941696</v>
      </c>
      <c r="K51">
        <f t="shared" si="5"/>
        <v>0</v>
      </c>
      <c r="L51">
        <f ca="1"/>
        <v>6.668891409193399E-2</v>
      </c>
    </row>
    <row r="52" spans="2:12" x14ac:dyDescent="0.25">
      <c r="B52">
        <f t="shared" si="0"/>
        <v>5.0000000000000093E-2</v>
      </c>
      <c r="C52">
        <f t="shared" si="1"/>
        <v>0.03</v>
      </c>
      <c r="D52">
        <f t="shared" si="2"/>
        <v>0.05</v>
      </c>
      <c r="E52">
        <f t="shared" si="3"/>
        <v>0.1</v>
      </c>
      <c r="F52">
        <f t="shared" si="4"/>
        <v>5.500000000000009E-2</v>
      </c>
      <c r="H52">
        <f ca="1"/>
        <v>6.9027202078026706E-2</v>
      </c>
      <c r="I52">
        <f ca="1">_xll.xBachelierImplied($C$2,$F$15,H52/$F$17,B52+$C$5*$C$2)</f>
        <v>0.10002467863281833</v>
      </c>
      <c r="K52">
        <f t="shared" si="5"/>
        <v>0</v>
      </c>
      <c r="L52">
        <f ca="1"/>
        <v>5.8138366796002136E-2</v>
      </c>
    </row>
    <row r="53" spans="2:12" x14ac:dyDescent="0.25">
      <c r="B53">
        <f t="shared" si="0"/>
        <v>6.0000000000000095E-2</v>
      </c>
      <c r="C53">
        <f t="shared" si="1"/>
        <v>0.03</v>
      </c>
      <c r="D53">
        <f t="shared" si="2"/>
        <v>0.05</v>
      </c>
      <c r="E53">
        <f t="shared" si="3"/>
        <v>0.1</v>
      </c>
      <c r="F53">
        <f t="shared" si="4"/>
        <v>6.5000000000000099E-2</v>
      </c>
      <c r="H53">
        <f ca="1"/>
        <v>7.8214952008756805E-2</v>
      </c>
      <c r="I53">
        <f ca="1">_xll.xBachelierImplied($C$2,$F$15,H53/$F$17,B53+$C$5*$C$2)</f>
        <v>9.995921880058932E-2</v>
      </c>
      <c r="K53">
        <f t="shared" si="5"/>
        <v>0</v>
      </c>
      <c r="L53">
        <f ca="1"/>
        <v>5.0407924225383635E-2</v>
      </c>
    </row>
    <row r="54" spans="2:12" x14ac:dyDescent="0.25">
      <c r="B54">
        <f t="shared" si="0"/>
        <v>7.000000000000009E-2</v>
      </c>
      <c r="C54">
        <f t="shared" si="1"/>
        <v>0.03</v>
      </c>
      <c r="D54">
        <f t="shared" si="2"/>
        <v>0.05</v>
      </c>
      <c r="E54">
        <f t="shared" si="3"/>
        <v>0.1</v>
      </c>
      <c r="F54">
        <f t="shared" si="4"/>
        <v>7.5000000000000094E-2</v>
      </c>
      <c r="H54">
        <f ca="1"/>
        <v>8.764416865147584E-2</v>
      </c>
      <c r="I54">
        <f ca="1">_xll.xBachelierImplied($C$2,$F$15,H54/$F$17,B54+$C$5*$C$2)</f>
        <v>9.9890344159329555E-2</v>
      </c>
      <c r="K54">
        <f t="shared" si="5"/>
        <v>0</v>
      </c>
      <c r="L54">
        <f ca="1"/>
        <v>4.1593658986794922E-2</v>
      </c>
    </row>
    <row r="55" spans="2:12" x14ac:dyDescent="0.25">
      <c r="B55">
        <f t="shared" ref="B55:B72" si="6">B54+$C$13</f>
        <v>8.0000000000000085E-2</v>
      </c>
      <c r="C55">
        <f t="shared" si="1"/>
        <v>0.03</v>
      </c>
      <c r="D55">
        <f t="shared" si="2"/>
        <v>0.05</v>
      </c>
      <c r="E55">
        <f t="shared" si="3"/>
        <v>0.1</v>
      </c>
      <c r="F55">
        <f t="shared" si="4"/>
        <v>8.5000000000000089E-2</v>
      </c>
      <c r="H55">
        <f ca="1"/>
        <v>9.7249252222685434E-2</v>
      </c>
      <c r="I55">
        <f ca="1">_xll.xBachelierImplied($C$2,$F$15,H55/$F$17,B55+$C$5*$C$2)</f>
        <v>9.9880836768389034E-2</v>
      </c>
      <c r="K55">
        <f t="shared" si="5"/>
        <v>0</v>
      </c>
      <c r="L55">
        <f ca="1"/>
        <v>3.2360152963668697E-2</v>
      </c>
    </row>
    <row r="56" spans="2:12" x14ac:dyDescent="0.25">
      <c r="B56">
        <f t="shared" si="6"/>
        <v>9.000000000000008E-2</v>
      </c>
      <c r="C56">
        <f t="shared" si="1"/>
        <v>0.03</v>
      </c>
      <c r="D56">
        <f t="shared" si="2"/>
        <v>0.05</v>
      </c>
      <c r="E56">
        <f t="shared" si="3"/>
        <v>0.1</v>
      </c>
      <c r="F56">
        <f t="shared" si="4"/>
        <v>9.5000000000000084E-2</v>
      </c>
      <c r="H56">
        <f ca="1"/>
        <v>0.10697543169698587</v>
      </c>
      <c r="I56">
        <f ca="1">_xll.xBachelierImplied($C$2,$F$15,H56/$F$17,B56+$C$5*$C$2)</f>
        <v>9.9967018392905546E-2</v>
      </c>
      <c r="K56">
        <f t="shared" si="5"/>
        <v>0</v>
      </c>
      <c r="L56">
        <f ca="1"/>
        <v>2.3847848198095749E-2</v>
      </c>
    </row>
    <row r="57" spans="2:12" x14ac:dyDescent="0.25">
      <c r="B57">
        <f t="shared" si="6"/>
        <v>0.10000000000000007</v>
      </c>
      <c r="C57">
        <f t="shared" si="1"/>
        <v>0.03</v>
      </c>
      <c r="D57">
        <f t="shared" si="2"/>
        <v>0.05</v>
      </c>
      <c r="E57">
        <f t="shared" si="3"/>
        <v>0.1</v>
      </c>
      <c r="F57">
        <f t="shared" si="4"/>
        <v>0.10500000000000008</v>
      </c>
      <c r="H57">
        <f ca="1"/>
        <v>0.11678089019756871</v>
      </c>
      <c r="I57">
        <f ca="1">_xll.xBachelierImplied($C$2,$F$15,H57/$F$17,B57+$C$5*$C$2)</f>
        <v>0.10016297569232589</v>
      </c>
      <c r="K57">
        <f t="shared" si="5"/>
        <v>0</v>
      </c>
      <c r="L57">
        <f ca="1"/>
        <v>1.6778385259351485E-2</v>
      </c>
    </row>
    <row r="58" spans="2:12" x14ac:dyDescent="0.25">
      <c r="B58">
        <f t="shared" si="6"/>
        <v>0.11000000000000007</v>
      </c>
      <c r="C58">
        <f t="shared" si="1"/>
        <v>0.03</v>
      </c>
      <c r="D58">
        <f t="shared" si="2"/>
        <v>0.05</v>
      </c>
      <c r="E58">
        <f t="shared" si="3"/>
        <v>0.1</v>
      </c>
      <c r="F58">
        <f t="shared" si="4"/>
        <v>0.11500000000000007</v>
      </c>
      <c r="H58">
        <f ca="1"/>
        <v>0.12663606650946155</v>
      </c>
      <c r="I58">
        <f ca="1">_xll.xBachelierImplied($C$2,$F$15,H58/$F$17,B58+$C$5*$C$2)</f>
        <v>0.100468778626886</v>
      </c>
      <c r="K58">
        <f t="shared" si="5"/>
        <v>0</v>
      </c>
      <c r="L58">
        <f ca="1"/>
        <v>1.135501702734967E-2</v>
      </c>
    </row>
    <row r="59" spans="2:12" x14ac:dyDescent="0.25">
      <c r="B59">
        <f t="shared" si="6"/>
        <v>0.12000000000000006</v>
      </c>
      <c r="C59">
        <f t="shared" si="1"/>
        <v>0.03</v>
      </c>
      <c r="D59">
        <f t="shared" si="2"/>
        <v>0.05</v>
      </c>
      <c r="E59">
        <f t="shared" si="3"/>
        <v>0.1</v>
      </c>
      <c r="F59">
        <f t="shared" si="4"/>
        <v>0.12500000000000006</v>
      </c>
      <c r="H59">
        <f ca="1"/>
        <v>0.13652131629986325</v>
      </c>
      <c r="I59">
        <f ca="1">_xll.xBachelierImplied($C$2,$F$15,H59/$F$17,B59+$C$5*$C$2)</f>
        <v>0.10087709799219929</v>
      </c>
      <c r="K59">
        <f t="shared" si="5"/>
        <v>0</v>
      </c>
      <c r="L59">
        <f ca="1"/>
        <v>7.4392198695427333E-3</v>
      </c>
    </row>
    <row r="60" spans="2:12" x14ac:dyDescent="0.25">
      <c r="B60">
        <f t="shared" si="6"/>
        <v>0.13000000000000006</v>
      </c>
      <c r="C60">
        <f t="shared" si="1"/>
        <v>0.03</v>
      </c>
      <c r="D60">
        <f t="shared" si="2"/>
        <v>0.05</v>
      </c>
      <c r="E60">
        <f t="shared" si="3"/>
        <v>0.1</v>
      </c>
      <c r="F60">
        <f t="shared" si="4"/>
        <v>0.13500000000000006</v>
      </c>
      <c r="H60">
        <f ca="1"/>
        <v>0.14642421360499519</v>
      </c>
      <c r="I60">
        <f ca="1">_xll.xBachelierImplied($C$2,$F$15,H60/$F$17,B60+$C$5*$C$2)</f>
        <v>0.10137748750547373</v>
      </c>
      <c r="K60">
        <f t="shared" si="5"/>
        <v>0</v>
      </c>
      <c r="L60">
        <f ca="1"/>
        <v>4.7425551001297524E-3</v>
      </c>
    </row>
    <row r="61" spans="2:12" x14ac:dyDescent="0.25">
      <c r="B61">
        <f t="shared" si="6"/>
        <v>0.14000000000000007</v>
      </c>
      <c r="C61">
        <f t="shared" si="1"/>
        <v>0.03</v>
      </c>
      <c r="D61">
        <f t="shared" si="2"/>
        <v>0.05</v>
      </c>
      <c r="E61">
        <f t="shared" si="3"/>
        <v>0.1</v>
      </c>
      <c r="F61">
        <f t="shared" si="4"/>
        <v>0.14500000000000007</v>
      </c>
      <c r="H61">
        <f ca="1"/>
        <v>0.15633720465813483</v>
      </c>
      <c r="I61">
        <f ca="1">_xll.xBachelierImplied($C$2,$F$15,H61/$F$17,B61+$C$5*$C$2)</f>
        <v>0.10195889787858957</v>
      </c>
      <c r="K61">
        <f t="shared" si="5"/>
        <v>0</v>
      </c>
      <c r="L61">
        <f ca="1"/>
        <v>2.9542297481360965E-3</v>
      </c>
    </row>
    <row r="62" spans="2:12" x14ac:dyDescent="0.25">
      <c r="B62">
        <f t="shared" si="6"/>
        <v>0.15000000000000008</v>
      </c>
      <c r="C62">
        <f t="shared" si="1"/>
        <v>0.03</v>
      </c>
      <c r="D62">
        <f t="shared" si="2"/>
        <v>0.05</v>
      </c>
      <c r="E62">
        <f t="shared" si="3"/>
        <v>0.1</v>
      </c>
      <c r="F62">
        <f t="shared" si="4"/>
        <v>0.15500000000000008</v>
      </c>
      <c r="H62">
        <f ca="1"/>
        <v>0.16625584426497542</v>
      </c>
      <c r="I62">
        <f ca="1">_xll.xBachelierImplied($C$2,$F$15,H62/$F$17,B62+$C$5*$C$2)</f>
        <v>0.10261111934046213</v>
      </c>
      <c r="K62">
        <f t="shared" si="5"/>
        <v>0</v>
      </c>
      <c r="L62">
        <f ca="1"/>
        <v>1.8041470736837556E-3</v>
      </c>
    </row>
    <row r="63" spans="2:12" x14ac:dyDescent="0.25">
      <c r="B63">
        <f t="shared" si="6"/>
        <v>0.16000000000000009</v>
      </c>
      <c r="C63">
        <f t="shared" si="1"/>
        <v>0.03</v>
      </c>
      <c r="D63">
        <f t="shared" si="2"/>
        <v>0.05</v>
      </c>
      <c r="E63">
        <f t="shared" si="3"/>
        <v>0.1</v>
      </c>
      <c r="F63">
        <f t="shared" si="4"/>
        <v>0.16500000000000009</v>
      </c>
      <c r="H63">
        <f ca="1"/>
        <v>0.17617758607346998</v>
      </c>
      <c r="I63">
        <f ca="1">_xll.xBachelierImplied($C$2,$F$15,H63/$F$17,B63+$C$5*$C$2)</f>
        <v>0.10332571480585692</v>
      </c>
      <c r="K63">
        <f t="shared" si="5"/>
        <v>0</v>
      </c>
      <c r="L63">
        <f ca="1"/>
        <v>1.0830972067657567E-3</v>
      </c>
    </row>
    <row r="64" spans="2:12" x14ac:dyDescent="0.25">
      <c r="B64">
        <f t="shared" si="6"/>
        <v>0.1700000000000001</v>
      </c>
      <c r="C64">
        <f t="shared" si="1"/>
        <v>0.03</v>
      </c>
      <c r="D64">
        <f t="shared" si="2"/>
        <v>0.05</v>
      </c>
      <c r="E64">
        <f t="shared" si="3"/>
        <v>0.1</v>
      </c>
      <c r="F64">
        <f t="shared" si="4"/>
        <v>0.1750000000000001</v>
      </c>
      <c r="H64">
        <f ca="1"/>
        <v>0.18610100411559594</v>
      </c>
      <c r="I64">
        <f ca="1">_xll.xBachelierImplied($C$2,$F$15,H64/$F$17,B64+$C$5*$C$2)</f>
        <v>0.10409689098068721</v>
      </c>
      <c r="K64">
        <f t="shared" si="5"/>
        <v>0</v>
      </c>
      <c r="L64">
        <f ca="1"/>
        <v>6.4059406507596607E-4</v>
      </c>
    </row>
    <row r="65" spans="2:12" x14ac:dyDescent="0.25">
      <c r="B65">
        <f t="shared" si="6"/>
        <v>0.1800000000000001</v>
      </c>
      <c r="C65">
        <f t="shared" si="1"/>
        <v>0.03</v>
      </c>
      <c r="D65">
        <f t="shared" si="2"/>
        <v>0.05</v>
      </c>
      <c r="E65">
        <f t="shared" si="3"/>
        <v>0.1</v>
      </c>
      <c r="F65">
        <f t="shared" si="4"/>
        <v>0.18500000000000011</v>
      </c>
      <c r="H65">
        <f ca="1"/>
        <v>0.19602531508689996</v>
      </c>
      <c r="I65">
        <f ca="1">_xll.xBachelierImplied($C$2,$F$15,H65/$F$17,B65+$C$5*$C$2)</f>
        <v>0.104922717860743</v>
      </c>
      <c r="K65">
        <f t="shared" si="5"/>
        <v>0</v>
      </c>
      <c r="L65">
        <f ca="1"/>
        <v>3.7392437818912231E-4</v>
      </c>
    </row>
    <row r="66" spans="2:12" x14ac:dyDescent="0.25">
      <c r="B66">
        <f t="shared" si="6"/>
        <v>0.19000000000000011</v>
      </c>
      <c r="C66">
        <f t="shared" si="1"/>
        <v>0.03</v>
      </c>
      <c r="D66">
        <f t="shared" si="2"/>
        <v>0.05</v>
      </c>
      <c r="E66">
        <f t="shared" si="3"/>
        <v>0.1</v>
      </c>
      <c r="F66">
        <f t="shared" si="4"/>
        <v>0.19500000000000012</v>
      </c>
      <c r="H66">
        <f ca="1"/>
        <v>0.20595009577643544</v>
      </c>
      <c r="I66">
        <f ca="1">_xll.xBachelierImplied($C$2,$F$15,H66/$F$17,B66+$C$5*$C$2)</f>
        <v>0.10580708959274768</v>
      </c>
      <c r="K66">
        <f t="shared" si="5"/>
        <v>0</v>
      </c>
      <c r="L66">
        <f ca="1"/>
        <v>2.1569252136262204E-4</v>
      </c>
    </row>
    <row r="67" spans="2:12" x14ac:dyDescent="0.25">
      <c r="B67">
        <f t="shared" si="6"/>
        <v>0.20000000000000012</v>
      </c>
      <c r="C67">
        <f t="shared" si="1"/>
        <v>0.03</v>
      </c>
      <c r="D67">
        <f t="shared" si="2"/>
        <v>0.05</v>
      </c>
      <c r="E67">
        <f t="shared" si="3"/>
        <v>0.1</v>
      </c>
      <c r="F67">
        <f t="shared" si="4"/>
        <v>0.20500000000000013</v>
      </c>
      <c r="H67">
        <f ca="1"/>
        <v>0.21587512077839</v>
      </c>
      <c r="I67">
        <f ca="1">_xll.xBachelierImplied($C$2,$F$15,H67/$F$17,B67+$C$5*$C$2)</f>
        <v>0.10676250615812016</v>
      </c>
      <c r="K67">
        <f t="shared" si="5"/>
        <v>0</v>
      </c>
      <c r="L67">
        <f ca="1"/>
        <v>1.2301215053518421E-4</v>
      </c>
    </row>
    <row r="68" spans="2:12" x14ac:dyDescent="0.25">
      <c r="B68">
        <f t="shared" si="6"/>
        <v>0.21000000000000013</v>
      </c>
      <c r="C68">
        <f t="shared" si="1"/>
        <v>0.03</v>
      </c>
      <c r="D68">
        <f t="shared" si="2"/>
        <v>0.05</v>
      </c>
      <c r="E68">
        <f t="shared" si="3"/>
        <v>0.1</v>
      </c>
      <c r="F68">
        <f t="shared" si="4"/>
        <v>0.21500000000000014</v>
      </c>
      <c r="H68">
        <f ca="1"/>
        <v>0.2258002715031916</v>
      </c>
      <c r="I68">
        <f ca="1">_xll.xBachelierImplied($C$2,$F$15,H68/$F$17,B68+$C$5*$C$2)</f>
        <v>0.10781198625204252</v>
      </c>
      <c r="K68">
        <f t="shared" si="5"/>
        <v>0</v>
      </c>
      <c r="L68">
        <f ca="1"/>
        <v>6.9235809537838251E-5</v>
      </c>
    </row>
    <row r="69" spans="2:12" x14ac:dyDescent="0.25">
      <c r="B69">
        <f t="shared" si="6"/>
        <v>0.22000000000000014</v>
      </c>
      <c r="C69">
        <f t="shared" si="1"/>
        <v>0.03</v>
      </c>
      <c r="D69">
        <f t="shared" si="2"/>
        <v>0.05</v>
      </c>
      <c r="E69">
        <f t="shared" si="3"/>
        <v>0.1</v>
      </c>
      <c r="F69">
        <f t="shared" si="4"/>
        <v>0.22500000000000014</v>
      </c>
      <c r="H69">
        <f ca="1"/>
        <v>0.23572548616793695</v>
      </c>
      <c r="I69">
        <f ca="1">_xll.xBachelierImplied($C$2,$F$15,H69/$F$17,B69+$C$5*$C$2)</f>
        <v>0.10898173079713384</v>
      </c>
      <c r="K69">
        <f t="shared" si="5"/>
        <v>0</v>
      </c>
      <c r="L69">
        <f ca="1"/>
        <v>3.8076179923759722E-5</v>
      </c>
    </row>
    <row r="70" spans="2:12" x14ac:dyDescent="0.25">
      <c r="B70">
        <f t="shared" si="6"/>
        <v>0.23000000000000015</v>
      </c>
      <c r="C70">
        <f t="shared" si="1"/>
        <v>0.03</v>
      </c>
      <c r="D70">
        <f t="shared" si="2"/>
        <v>0.05</v>
      </c>
      <c r="E70">
        <f t="shared" si="3"/>
        <v>0.1</v>
      </c>
      <c r="F70">
        <f t="shared" si="4"/>
        <v>0.23500000000000015</v>
      </c>
      <c r="H70">
        <f ca="1"/>
        <v>0.24565073274680399</v>
      </c>
      <c r="I70">
        <f ca="1">_xll.xBachelierImplied($C$2,$F$15,H70/$F$17,B70+$C$5*$C$2)</f>
        <v>0.11025612617102777</v>
      </c>
      <c r="K70">
        <f t="shared" si="5"/>
        <v>0</v>
      </c>
      <c r="L70">
        <f ca="1"/>
        <v>1.960721852114333E-5</v>
      </c>
    </row>
    <row r="71" spans="2:12" x14ac:dyDescent="0.25">
      <c r="B71">
        <f t="shared" si="6"/>
        <v>0.24000000000000016</v>
      </c>
      <c r="C71">
        <f t="shared" si="1"/>
        <v>0.03</v>
      </c>
      <c r="D71">
        <f t="shared" si="2"/>
        <v>0.05</v>
      </c>
      <c r="E71">
        <f t="shared" si="3"/>
        <v>0.1</v>
      </c>
      <c r="F71">
        <f t="shared" si="4"/>
        <v>0.24500000000000016</v>
      </c>
      <c r="H71">
        <f ca="1"/>
        <v>0.25557599449752727</v>
      </c>
      <c r="I71">
        <f ca="1">_xll.xBachelierImplied($C$2,$F$15,H71/$F$17,B71+$C$5*$C$2)</f>
        <v>0.11140480536035652</v>
      </c>
      <c r="K71">
        <f t="shared" si="5"/>
        <v>0</v>
      </c>
      <c r="L71">
        <f ca="1"/>
        <v>7.5803483532415726E-6</v>
      </c>
    </row>
    <row r="72" spans="2:12" x14ac:dyDescent="0.25">
      <c r="B72">
        <f t="shared" si="6"/>
        <v>0.25000000000000017</v>
      </c>
      <c r="C72">
        <f t="shared" si="1"/>
        <v>0.03</v>
      </c>
      <c r="D72">
        <f t="shared" si="2"/>
        <v>0.05</v>
      </c>
      <c r="E72">
        <f t="shared" si="3"/>
        <v>0.1</v>
      </c>
      <c r="F72">
        <f t="shared" si="4"/>
        <v>0.25500000000000017</v>
      </c>
      <c r="H72">
        <f ca="1"/>
        <v>0.26550126221181725</v>
      </c>
      <c r="I72">
        <f ca="1">_xll.xBachelierImplied($C$2,$F$15,H72/$F$17,B72+$C$5*$C$2)</f>
        <v>0.11110718484215144</v>
      </c>
      <c r="K72">
        <f t="shared" si="5"/>
        <v>0</v>
      </c>
      <c r="L72">
        <f ca="1"/>
        <v>2.3324257459618246E-5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P72"/>
  <sheetViews>
    <sheetView topLeftCell="A13" workbookViewId="0">
      <selection activeCell="L12" sqref="L12"/>
    </sheetView>
  </sheetViews>
  <sheetFormatPr defaultRowHeight="14.3" x14ac:dyDescent="0.25"/>
  <cols>
    <col min="11" max="11" width="11.875" bestFit="1" customWidth="1"/>
    <col min="16" max="16" width="21" customWidth="1"/>
  </cols>
  <sheetData>
    <row r="2" spans="2:12" x14ac:dyDescent="0.25">
      <c r="B2" t="s">
        <v>6</v>
      </c>
      <c r="C2">
        <v>0.25</v>
      </c>
      <c r="E2" t="s">
        <v>9</v>
      </c>
      <c r="F2">
        <v>10</v>
      </c>
    </row>
    <row r="3" spans="2:12" x14ac:dyDescent="0.25">
      <c r="B3" t="s">
        <v>14</v>
      </c>
      <c r="C3">
        <v>0</v>
      </c>
      <c r="E3" t="s">
        <v>28</v>
      </c>
      <c r="F3">
        <f>C6*SQRT(C2)</f>
        <v>0.05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10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-0.5</v>
      </c>
    </row>
    <row r="12" spans="2:12" x14ac:dyDescent="0.25">
      <c r="B12" t="s">
        <v>12</v>
      </c>
      <c r="C12">
        <f>C3+C8*C6*SQRT(C2)</f>
        <v>0.5</v>
      </c>
    </row>
    <row r="13" spans="2:12" x14ac:dyDescent="0.25">
      <c r="B13" t="s">
        <v>13</v>
      </c>
      <c r="C13">
        <f>(C12-C11)/C9</f>
        <v>0.02</v>
      </c>
    </row>
    <row r="15" spans="2:12" x14ac:dyDescent="0.25">
      <c r="B15" t="s">
        <v>0</v>
      </c>
      <c r="C15">
        <v>10</v>
      </c>
      <c r="E15" t="s">
        <v>18</v>
      </c>
      <c r="F15">
        <v>-0.01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6" x14ac:dyDescent="0.25">
      <c r="B17" t="s">
        <v>2</v>
      </c>
      <c r="C17">
        <v>-1</v>
      </c>
      <c r="K17" t="s">
        <v>2</v>
      </c>
      <c r="L17">
        <v>1</v>
      </c>
    </row>
    <row r="18" spans="2:16" x14ac:dyDescent="0.25">
      <c r="B18" t="s">
        <v>3</v>
      </c>
      <c r="C18">
        <v>0</v>
      </c>
      <c r="K18" t="s">
        <v>3</v>
      </c>
      <c r="L18">
        <v>0</v>
      </c>
    </row>
    <row r="19" spans="2:16" x14ac:dyDescent="0.25">
      <c r="B19" t="s">
        <v>4</v>
      </c>
      <c r="C19">
        <v>0</v>
      </c>
      <c r="K19" t="s">
        <v>4</v>
      </c>
      <c r="L19">
        <v>0</v>
      </c>
    </row>
    <row r="20" spans="2:16" x14ac:dyDescent="0.25">
      <c r="K20" t="s">
        <v>19</v>
      </c>
      <c r="L20" s="2">
        <f ca="1">SUMPRODUCT(L22:L72,F22:F72)</f>
        <v>2.5355867855200588E-2</v>
      </c>
    </row>
    <row r="21" spans="2:16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6" x14ac:dyDescent="0.25">
      <c r="B22">
        <f>C11</f>
        <v>-0.5</v>
      </c>
      <c r="C22">
        <v>0</v>
      </c>
      <c r="D22">
        <f>$C$5</f>
        <v>0</v>
      </c>
      <c r="E22">
        <f>$C$6*IF(ABS(B22-$C$3)&gt;=$F$2*$F$3-0.0000000001,0,1)</f>
        <v>0</v>
      </c>
      <c r="F22">
        <f>MAX(0,B22-$F$15)</f>
        <v>0</v>
      </c>
      <c r="H22">
        <f t="array" ref="H22:H72">_xll.xFd1d(C2,B22:B72,C22:C72,D22:D72,E22:E72,F22:F72,C15:C19)</f>
        <v>0</v>
      </c>
      <c r="I22">
        <f ca="1">_xll.xBachelierImplied($C$2,$F$15,H22,B22+$C$5*$C$2)</f>
        <v>0</v>
      </c>
      <c r="K22">
        <f>IF(ABS(B22-$C$3)&lt;0.0000000001,1,0)</f>
        <v>0</v>
      </c>
      <c r="L22">
        <f t="array" ref="L22:L72">_xll.xFd1d($C$2,B22:B72,C22:C72,D22:D72,E22:E72,K22:K72,L15:L19)</f>
        <v>1.0842928302255849E-14</v>
      </c>
      <c r="O22" s="3" t="s">
        <v>9</v>
      </c>
      <c r="P22" s="3" t="s">
        <v>29</v>
      </c>
    </row>
    <row r="23" spans="2:16" x14ac:dyDescent="0.25">
      <c r="B23">
        <f t="shared" ref="B23:B72" si="0">B22+$C$13</f>
        <v>-0.48</v>
      </c>
      <c r="C23">
        <f t="shared" ref="C23:C72" si="1">$C$4</f>
        <v>0</v>
      </c>
      <c r="D23">
        <f t="shared" ref="D23:D72" si="2">$C$5</f>
        <v>0</v>
      </c>
      <c r="E23">
        <f t="shared" ref="E23:E72" si="3">$C$6*IF(ABS(B23-$C$3)&gt;=$F$2*$F$3-0.0000000001,0,1)</f>
        <v>0.1</v>
      </c>
      <c r="F23">
        <f t="shared" ref="F23:F72" si="4">MAX(0,B23-$F$15)</f>
        <v>0</v>
      </c>
      <c r="H23">
        <v>7.2799439487190045E-16</v>
      </c>
      <c r="I23">
        <f ca="1">_xll.xBachelierImplied($C$2,$F$15,H23,B23+$C$5*$C$2)</f>
        <v>0.25395380363899211</v>
      </c>
      <c r="K23">
        <f t="shared" ref="K23:K72" si="5">IF(ABS(B23-$C$3)&lt;0.0000000001,1,0)</f>
        <v>0</v>
      </c>
      <c r="L23">
        <v>4.2141453068104136E-14</v>
      </c>
      <c r="O23" s="3">
        <v>1</v>
      </c>
      <c r="P23" s="4">
        <v>9.8001088456667246E-2</v>
      </c>
    </row>
    <row r="24" spans="2:16" x14ac:dyDescent="0.25">
      <c r="B24">
        <f t="shared" si="0"/>
        <v>-0.45999999999999996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v>4.2329218177927583E-15</v>
      </c>
      <c r="I24">
        <f ca="1">_xll.xBachelierImplied($C$2,$F$15,H24,B24+$C$5*$C$2)</f>
        <v>0.24314579092886593</v>
      </c>
      <c r="K24">
        <f t="shared" si="5"/>
        <v>0</v>
      </c>
      <c r="L24">
        <v>2.4297172602192592E-13</v>
      </c>
      <c r="O24" s="3">
        <v>2</v>
      </c>
      <c r="P24" s="4">
        <v>0.10003942649223553</v>
      </c>
    </row>
    <row r="25" spans="2:16" x14ac:dyDescent="0.25">
      <c r="B25">
        <f t="shared" si="0"/>
        <v>-0.43999999999999995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2.3529027227081374E-14</v>
      </c>
      <c r="I25">
        <f ca="1">_xll.xBachelierImplied($C$2,$F$15,H25,B25+$C$5*$C$2)</f>
        <v>0.23233134742549255</v>
      </c>
      <c r="K25">
        <f t="shared" si="5"/>
        <v>0</v>
      </c>
      <c r="L25">
        <v>1.3374333578763583E-12</v>
      </c>
      <c r="O25" s="3">
        <v>3</v>
      </c>
      <c r="P25" s="4">
        <v>0.10005695342872539</v>
      </c>
    </row>
    <row r="26" spans="2:16" x14ac:dyDescent="0.25">
      <c r="B26">
        <f t="shared" si="0"/>
        <v>-0.41999999999999993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1.283865153164868E-13</v>
      </c>
      <c r="I26">
        <f ca="1">_xll.xBachelierImplied($C$2,$F$15,H26,B26+$C$5*$C$2)</f>
        <v>0.22148825239727266</v>
      </c>
      <c r="K26">
        <f t="shared" si="5"/>
        <v>0</v>
      </c>
      <c r="L26">
        <v>7.2189252101539686E-12</v>
      </c>
      <c r="O26" s="3">
        <v>4</v>
      </c>
      <c r="P26" s="4">
        <v>0.10005695618618217</v>
      </c>
    </row>
    <row r="27" spans="2:16" x14ac:dyDescent="0.25">
      <c r="B27">
        <f t="shared" si="0"/>
        <v>-0.39999999999999991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6.8718469189532696E-13</v>
      </c>
      <c r="I27">
        <f ca="1">_xll.xBachelierImplied($C$2,$F$15,H27,B27+$C$5*$C$2)</f>
        <v>0.21053621697204131</v>
      </c>
      <c r="K27">
        <f t="shared" si="5"/>
        <v>0</v>
      </c>
      <c r="L27">
        <v>3.8175180864055032E-11</v>
      </c>
      <c r="O27" s="3">
        <v>5</v>
      </c>
      <c r="P27" s="4">
        <v>0.10005695619035321</v>
      </c>
    </row>
    <row r="28" spans="2:16" x14ac:dyDescent="0.25">
      <c r="B28">
        <f t="shared" si="0"/>
        <v>-0.37999999999999989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3.6018095608905025E-12</v>
      </c>
      <c r="I28">
        <f ca="1">_xll.xBachelierImplied($C$2,$F$15,H28,B28+$C$5*$C$2)</f>
        <v>0.19923088207219433</v>
      </c>
      <c r="K28">
        <f t="shared" si="5"/>
        <v>0</v>
      </c>
      <c r="L28">
        <v>1.9740749459376442E-10</v>
      </c>
      <c r="O28" s="3">
        <v>6</v>
      </c>
      <c r="P28" s="4">
        <v>0.10005695619035333</v>
      </c>
    </row>
    <row r="29" spans="2:16" x14ac:dyDescent="0.25">
      <c r="B29">
        <f t="shared" si="0"/>
        <v>-0.35999999999999988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1.8450446361116037E-11</v>
      </c>
      <c r="I29">
        <f ca="1">_xll.xBachelierImplied($C$2,$F$15,H29,B29+$C$5*$C$2)</f>
        <v>0.18694731750023025</v>
      </c>
      <c r="K29">
        <f t="shared" si="5"/>
        <v>0</v>
      </c>
      <c r="L29">
        <v>9.9599369955589328E-10</v>
      </c>
      <c r="O29" s="3">
        <v>7</v>
      </c>
      <c r="P29" s="4">
        <v>0.10005695619035333</v>
      </c>
    </row>
    <row r="30" spans="2:16" x14ac:dyDescent="0.25">
      <c r="B30">
        <f t="shared" si="0"/>
        <v>-0.33999999999999986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9.2164400991765904E-11</v>
      </c>
      <c r="I30">
        <f ca="1">_xll.xBachelierImplied($C$2,$F$15,H30,B30+$C$5*$C$2)</f>
        <v>0.17238390720660135</v>
      </c>
      <c r="K30">
        <f t="shared" si="5"/>
        <v>0</v>
      </c>
      <c r="L30">
        <v>4.8905380836542872E-9</v>
      </c>
      <c r="O30" s="3">
        <v>8</v>
      </c>
      <c r="P30" s="4">
        <v>0.10005695619035333</v>
      </c>
    </row>
    <row r="31" spans="2:16" x14ac:dyDescent="0.25">
      <c r="B31">
        <f t="shared" si="0"/>
        <v>-0.31999999999999984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4.4780514617646591E-10</v>
      </c>
      <c r="I31">
        <f ca="1">_xll.xBachelierImplied($C$2,$F$15,H31,B31+$C$5*$C$2)</f>
        <v>0.15381242581803303</v>
      </c>
      <c r="K31">
        <f t="shared" si="5"/>
        <v>0</v>
      </c>
      <c r="L31">
        <v>2.3302140971777578E-8</v>
      </c>
      <c r="O31" s="3">
        <v>9</v>
      </c>
      <c r="P31" s="4">
        <v>0.10005695619035333</v>
      </c>
    </row>
    <row r="32" spans="2:16" x14ac:dyDescent="0.25">
      <c r="B32">
        <f t="shared" si="0"/>
        <v>-0.29999999999999982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2.1102376805472217E-9</v>
      </c>
      <c r="I32">
        <f ca="1">_xll.xBachelierImplied($C$2,$F$15,H32,B32+$C$5*$C$2)</f>
        <v>0.13184349223846689</v>
      </c>
      <c r="K32">
        <f t="shared" si="5"/>
        <v>0</v>
      </c>
      <c r="L32">
        <v>1.073770379468309E-7</v>
      </c>
      <c r="O32" s="3">
        <v>10</v>
      </c>
      <c r="P32" s="4">
        <v>0.10005695619035333</v>
      </c>
    </row>
    <row r="33" spans="2:12" x14ac:dyDescent="0.25">
      <c r="B33">
        <f t="shared" si="0"/>
        <v>-0.2799999999999998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9.6130581453820716E-9</v>
      </c>
      <c r="I33">
        <f ca="1">_xll.xBachelierImplied($C$2,$F$15,H33,B33+$C$5*$C$2)</f>
        <v>0.11442096740679336</v>
      </c>
      <c r="K33">
        <f t="shared" si="5"/>
        <v>0</v>
      </c>
      <c r="L33">
        <v>4.7666175509957295E-7</v>
      </c>
    </row>
    <row r="34" spans="2:12" x14ac:dyDescent="0.25">
      <c r="B34">
        <f t="shared" si="0"/>
        <v>-0.25999999999999979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4.2174607123757717E-8</v>
      </c>
      <c r="I34">
        <f ca="1">_xll.xBachelierImplied($C$2,$F$15,H34,B34+$C$5*$C$2)</f>
        <v>0.11164161833247724</v>
      </c>
      <c r="K34">
        <f t="shared" si="5"/>
        <v>0</v>
      </c>
      <c r="L34">
        <v>2.0292110962544788E-6</v>
      </c>
    </row>
    <row r="35" spans="2:12" x14ac:dyDescent="0.25">
      <c r="B35">
        <f t="shared" si="0"/>
        <v>-0.2399999999999998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1.7743771288055448E-7</v>
      </c>
      <c r="I35">
        <f ca="1">_xll.xBachelierImplied($C$2,$F$15,H35,B35+$C$5*$C$2)</f>
        <v>0.11020470554132836</v>
      </c>
      <c r="K35">
        <f t="shared" si="5"/>
        <v>0</v>
      </c>
      <c r="L35">
        <v>8.2409445815875258E-6</v>
      </c>
    </row>
    <row r="36" spans="2:12" x14ac:dyDescent="0.25">
      <c r="B36">
        <f t="shared" si="0"/>
        <v>-0.21999999999999981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7.1243335524218559E-7</v>
      </c>
      <c r="I36">
        <f ca="1">_xll.xBachelierImplied($C$2,$F$15,H36,B36+$C$5*$C$2)</f>
        <v>0.10881102027129071</v>
      </c>
      <c r="K36">
        <f t="shared" si="5"/>
        <v>0</v>
      </c>
      <c r="L36">
        <v>3.1732309078895501E-5</v>
      </c>
    </row>
    <row r="37" spans="2:12" x14ac:dyDescent="0.25">
      <c r="B37">
        <f t="shared" si="0"/>
        <v>-0.19999999999999982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2.7150639293875696E-6</v>
      </c>
      <c r="I37">
        <f ca="1">_xll.xBachelierImplied($C$2,$F$15,H37,B37+$C$5*$C$2)</f>
        <v>0.10746990473680444</v>
      </c>
      <c r="K37">
        <f t="shared" si="5"/>
        <v>0</v>
      </c>
      <c r="L37">
        <v>1.1503118409947835E-4</v>
      </c>
    </row>
    <row r="38" spans="2:12" x14ac:dyDescent="0.25">
      <c r="B38">
        <f t="shared" si="0"/>
        <v>-0.17999999999999983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9.7616275453433814E-6</v>
      </c>
      <c r="I38">
        <f ca="1">_xll.xBachelierImplied($C$2,$F$15,H38,B38+$C$5*$C$2)</f>
        <v>0.10619219095503968</v>
      </c>
      <c r="K38">
        <f t="shared" si="5"/>
        <v>0</v>
      </c>
      <c r="L38">
        <v>3.8936212008155958E-4</v>
      </c>
    </row>
    <row r="39" spans="2:12" x14ac:dyDescent="0.25">
      <c r="B39">
        <f t="shared" si="0"/>
        <v>-0.15999999999999984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3.2892628287446276E-5</v>
      </c>
      <c r="I39">
        <f ca="1">_xll.xBachelierImplied($C$2,$F$15,H39,B39+$C$5*$C$2)</f>
        <v>0.10499023774832524</v>
      </c>
      <c r="K39">
        <f t="shared" si="5"/>
        <v>0</v>
      </c>
      <c r="L39">
        <v>1.2190815925331349E-3</v>
      </c>
    </row>
    <row r="40" spans="2:12" x14ac:dyDescent="0.25">
      <c r="B40">
        <f t="shared" si="0"/>
        <v>-0.13999999999999985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1.0314765653791706E-4</v>
      </c>
      <c r="I40">
        <f ca="1">_xll.xBachelierImplied($C$2,$F$15,H40,B40+$C$5*$C$2)</f>
        <v>0.10387797728424113</v>
      </c>
      <c r="K40">
        <f t="shared" si="5"/>
        <v>0</v>
      </c>
      <c r="L40">
        <v>3.4933211583036191E-3</v>
      </c>
    </row>
    <row r="41" spans="2:12" x14ac:dyDescent="0.25">
      <c r="B41">
        <f t="shared" si="0"/>
        <v>-0.11999999999999984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2.988787294075685E-4</v>
      </c>
      <c r="I41">
        <f ca="1">_xll.xBachelierImplied($C$2,$F$15,H41,B41+$C$5*$C$2)</f>
        <v>0.10287098556182524</v>
      </c>
      <c r="K41">
        <f t="shared" si="5"/>
        <v>0</v>
      </c>
      <c r="L41">
        <v>9.0542833036143435E-3</v>
      </c>
    </row>
    <row r="42" spans="2:12" x14ac:dyDescent="0.25">
      <c r="B42">
        <f t="shared" si="0"/>
        <v>-9.9999999999999839E-2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7.9473040733084137E-4</v>
      </c>
      <c r="I42">
        <f ca="1">_xll.xBachelierImplied($C$2,$F$15,H42,B42+$C$5*$C$2)</f>
        <v>0.10198656506512395</v>
      </c>
      <c r="K42">
        <f t="shared" si="5"/>
        <v>0</v>
      </c>
      <c r="L42">
        <v>2.0957777201747581E-2</v>
      </c>
    </row>
    <row r="43" spans="2:12" x14ac:dyDescent="0.25">
      <c r="B43">
        <f t="shared" si="0"/>
        <v>-7.9999999999999835E-2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1.9276397971028591E-3</v>
      </c>
      <c r="I43">
        <f ca="1">_xll.xBachelierImplied($C$2,$F$15,H43,B43+$C$5*$C$2)</f>
        <v>0.10124368160940159</v>
      </c>
      <c r="K43">
        <f t="shared" si="5"/>
        <v>0</v>
      </c>
      <c r="L43">
        <v>4.2747993983126516E-2</v>
      </c>
    </row>
    <row r="44" spans="2:12" x14ac:dyDescent="0.25">
      <c r="B44">
        <f t="shared" si="0"/>
        <v>-5.9999999999999831E-2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4.2461689360280231E-3</v>
      </c>
      <c r="I44">
        <f ca="1">_xll.xBachelierImplied($C$2,$F$15,H44,B44+$C$5*$C$2)</f>
        <v>0.10066232279197743</v>
      </c>
      <c r="K44">
        <f t="shared" si="5"/>
        <v>0</v>
      </c>
      <c r="L44">
        <v>7.5813980932187539E-2</v>
      </c>
    </row>
    <row r="45" spans="2:12" x14ac:dyDescent="0.25">
      <c r="B45">
        <f t="shared" si="0"/>
        <v>-3.9999999999999827E-2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8.4772529667931432E-3</v>
      </c>
      <c r="I45">
        <f ca="1">_xll.xBachelierImplied($C$2,$F$15,H45,B45+$C$5*$C$2)</f>
        <v>0.10026165109854013</v>
      </c>
      <c r="K45">
        <f t="shared" si="5"/>
        <v>0</v>
      </c>
      <c r="L45">
        <v>0.11544150825180742</v>
      </c>
    </row>
    <row r="46" spans="2:12" x14ac:dyDescent="0.25">
      <c r="B46">
        <f t="shared" si="0"/>
        <v>-1.9999999999999827E-2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1.5355867855200548E-2</v>
      </c>
      <c r="I46">
        <f ca="1">_xll.xBachelierImplied($C$2,$F$15,H46,B46+$C$5*$C$2)</f>
        <v>0.10005695619035329</v>
      </c>
      <c r="K46">
        <f t="shared" si="5"/>
        <v>0</v>
      </c>
      <c r="L46">
        <v>0.14931157751242036</v>
      </c>
    </row>
    <row r="47" spans="2:12" x14ac:dyDescent="0.25">
      <c r="B47">
        <f t="shared" si="0"/>
        <v>1.7347234759768071E-16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1.0000000000000174E-2</v>
      </c>
      <c r="H47" s="1">
        <v>2.5355867855200585E-2</v>
      </c>
      <c r="I47">
        <f ca="1">_xll.xBachelierImplied($C$2,$F$15,H47,B47+$C$5*$C$2)</f>
        <v>0.10005695619035333</v>
      </c>
      <c r="K47">
        <f t="shared" si="5"/>
        <v>1</v>
      </c>
      <c r="L47">
        <v>0.16282693364684286</v>
      </c>
    </row>
    <row r="48" spans="2:12" x14ac:dyDescent="0.25">
      <c r="B48">
        <f t="shared" si="0"/>
        <v>2.0000000000000174E-2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3.0000000000000172E-2</v>
      </c>
      <c r="H48">
        <v>3.8477252966793246E-2</v>
      </c>
      <c r="I48">
        <f ca="1">_xll.xBachelierImplied($C$2,$F$15,H48,B48+$C$5*$C$2)</f>
        <v>0.10026165109854031</v>
      </c>
      <c r="K48">
        <f t="shared" si="5"/>
        <v>0</v>
      </c>
      <c r="L48">
        <v>0.14931157751242036</v>
      </c>
    </row>
    <row r="49" spans="2:12" x14ac:dyDescent="0.25">
      <c r="B49">
        <f t="shared" si="0"/>
        <v>4.0000000000000174E-2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5.0000000000000176E-2</v>
      </c>
      <c r="H49">
        <v>5.4246168936028169E-2</v>
      </c>
      <c r="I49">
        <f ca="1">_xll.xBachelierImplied($C$2,$F$15,H49,B49+$C$5*$C$2)</f>
        <v>0.10066232279197759</v>
      </c>
      <c r="K49">
        <f t="shared" si="5"/>
        <v>0</v>
      </c>
      <c r="L49">
        <v>0.11544150825180743</v>
      </c>
    </row>
    <row r="50" spans="2:12" x14ac:dyDescent="0.25">
      <c r="B50">
        <f t="shared" si="0"/>
        <v>6.0000000000000178E-2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7.0000000000000173E-2</v>
      </c>
      <c r="H50">
        <v>7.192763979710301E-2</v>
      </c>
      <c r="I50">
        <f ca="1">_xll.xBachelierImplied($C$2,$F$15,H50,B50+$C$5*$C$2)</f>
        <v>0.10124368160940174</v>
      </c>
      <c r="K50">
        <f t="shared" si="5"/>
        <v>0</v>
      </c>
      <c r="L50">
        <v>7.5813980932187539E-2</v>
      </c>
    </row>
    <row r="51" spans="2:12" x14ac:dyDescent="0.25">
      <c r="B51">
        <f t="shared" si="0"/>
        <v>8.0000000000000182E-2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9.0000000000000177E-2</v>
      </c>
      <c r="H51">
        <v>9.0794730407331006E-2</v>
      </c>
      <c r="I51">
        <f ca="1">_xll.xBachelierImplied($C$2,$F$15,H51,B51+$C$5*$C$2)</f>
        <v>0.10198656506512406</v>
      </c>
      <c r="K51">
        <f t="shared" si="5"/>
        <v>0</v>
      </c>
      <c r="L51">
        <v>4.2747993983126516E-2</v>
      </c>
    </row>
    <row r="52" spans="2:12" x14ac:dyDescent="0.25">
      <c r="B52">
        <f t="shared" si="0"/>
        <v>0.10000000000000019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0.11000000000000018</v>
      </c>
      <c r="H52">
        <v>0.11029887872940777</v>
      </c>
      <c r="I52">
        <f ca="1">_xll.xBachelierImplied($C$2,$F$15,H52,B52+$C$5*$C$2)</f>
        <v>0.10287098556182687</v>
      </c>
      <c r="K52">
        <f t="shared" si="5"/>
        <v>0</v>
      </c>
      <c r="L52">
        <v>2.0957777201747584E-2</v>
      </c>
    </row>
    <row r="53" spans="2:12" x14ac:dyDescent="0.25">
      <c r="B53">
        <f t="shared" si="0"/>
        <v>0.12000000000000019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0.1300000000000002</v>
      </c>
      <c r="H53">
        <v>0.13010314765653813</v>
      </c>
      <c r="I53">
        <f ca="1">_xll.xBachelierImplied($C$2,$F$15,H53,B53+$C$5*$C$2)</f>
        <v>0.10387797728424336</v>
      </c>
      <c r="K53">
        <f t="shared" si="5"/>
        <v>0</v>
      </c>
      <c r="L53">
        <v>9.0542833036143418E-3</v>
      </c>
    </row>
    <row r="54" spans="2:12" x14ac:dyDescent="0.25">
      <c r="B54">
        <f t="shared" si="0"/>
        <v>0.14000000000000018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0.15000000000000019</v>
      </c>
      <c r="H54">
        <v>0.15003289262828759</v>
      </c>
      <c r="I54">
        <f ca="1">_xll.xBachelierImplied($C$2,$F$15,H54,B54+$C$5*$C$2)</f>
        <v>0.10499023774831831</v>
      </c>
      <c r="K54">
        <f t="shared" si="5"/>
        <v>0</v>
      </c>
      <c r="L54">
        <v>3.4933211583036208E-3</v>
      </c>
    </row>
    <row r="55" spans="2:12" x14ac:dyDescent="0.25">
      <c r="B55">
        <f t="shared" si="0"/>
        <v>0.16000000000000017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0.17000000000000018</v>
      </c>
      <c r="H55">
        <v>0.1700097616275455</v>
      </c>
      <c r="I55">
        <f ca="1">_xll.xBachelierImplied($C$2,$F$15,H55,B55+$C$5*$C$2)</f>
        <v>0.10619219095502878</v>
      </c>
      <c r="K55">
        <f t="shared" si="5"/>
        <v>0</v>
      </c>
      <c r="L55">
        <v>1.219081592533136E-3</v>
      </c>
    </row>
    <row r="56" spans="2:12" x14ac:dyDescent="0.25">
      <c r="B56">
        <f t="shared" si="0"/>
        <v>0.18000000000000016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0.19000000000000017</v>
      </c>
      <c r="H56">
        <v>0.19000271506392957</v>
      </c>
      <c r="I56">
        <f ca="1">_xll.xBachelierImplied($C$2,$F$15,H56,B56+$C$5*$C$2)</f>
        <v>0.10746990473684924</v>
      </c>
      <c r="K56">
        <f t="shared" si="5"/>
        <v>0</v>
      </c>
      <c r="L56">
        <v>3.8936212008155991E-4</v>
      </c>
    </row>
    <row r="57" spans="2:12" x14ac:dyDescent="0.25">
      <c r="B57">
        <f t="shared" si="0"/>
        <v>0.20000000000000015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0.21000000000000016</v>
      </c>
      <c r="H57">
        <v>0.21000071243335541</v>
      </c>
      <c r="I57">
        <f ca="1">_xll.xBachelierImplied($C$2,$F$15,H57,B57+$C$5*$C$2)</f>
        <v>0.10881102027149005</v>
      </c>
      <c r="K57">
        <f t="shared" si="5"/>
        <v>0</v>
      </c>
      <c r="L57">
        <v>1.1503118409947848E-4</v>
      </c>
    </row>
    <row r="58" spans="2:12" x14ac:dyDescent="0.25">
      <c r="B58">
        <f t="shared" si="0"/>
        <v>0.22000000000000014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0.23000000000000015</v>
      </c>
      <c r="H58">
        <v>0.23000017743771306</v>
      </c>
      <c r="I58">
        <f ca="1">_xll.xBachelierImplied($C$2,$F$15,H58,B58+$C$5*$C$2)</f>
        <v>0.11020470554244573</v>
      </c>
      <c r="K58">
        <f t="shared" si="5"/>
        <v>0</v>
      </c>
      <c r="L58">
        <v>3.1732309078895528E-5</v>
      </c>
    </row>
    <row r="59" spans="2:12" x14ac:dyDescent="0.25">
      <c r="B59">
        <f t="shared" si="0"/>
        <v>0.24000000000000013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0.25000000000000011</v>
      </c>
      <c r="H59">
        <v>0.25000004217460731</v>
      </c>
      <c r="I59">
        <f ca="1">_xll.xBachelierImplied($C$2,$F$15,H59,B59+$C$5*$C$2)</f>
        <v>0.11164161833778467</v>
      </c>
      <c r="K59">
        <f t="shared" si="5"/>
        <v>0</v>
      </c>
      <c r="L59">
        <v>8.2409445815875325E-6</v>
      </c>
    </row>
    <row r="60" spans="2:12" x14ac:dyDescent="0.25">
      <c r="B60">
        <f t="shared" si="0"/>
        <v>0.26000000000000012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0.27000000000000013</v>
      </c>
      <c r="H60">
        <v>0.27000000961305842</v>
      </c>
      <c r="I60">
        <f ca="1">_xll.xBachelierImplied($C$2,$F$15,H60,B60+$C$5*$C$2)</f>
        <v>0.11442096757178524</v>
      </c>
      <c r="K60">
        <f t="shared" si="5"/>
        <v>0</v>
      </c>
      <c r="L60">
        <v>2.02921109625448E-6</v>
      </c>
    </row>
    <row r="61" spans="2:12" x14ac:dyDescent="0.25">
      <c r="B61">
        <f t="shared" si="0"/>
        <v>0.28000000000000014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0.29000000000000015</v>
      </c>
      <c r="H61">
        <v>0.29000000211023802</v>
      </c>
      <c r="I61">
        <f ca="1">_xll.xBachelierImplied($C$2,$F$15,H61,B61+$C$5*$C$2)</f>
        <v>0.13184349415559124</v>
      </c>
      <c r="K61">
        <f t="shared" si="5"/>
        <v>0</v>
      </c>
      <c r="L61">
        <v>4.7666175509957338E-7</v>
      </c>
    </row>
    <row r="62" spans="2:12" x14ac:dyDescent="0.25">
      <c r="B62">
        <f t="shared" si="0"/>
        <v>0.30000000000000016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0.31000000000000016</v>
      </c>
      <c r="H62">
        <v>0.31000000044780551</v>
      </c>
      <c r="I62">
        <f ca="1">_xll.xBachelierImplied($C$2,$F$15,H62,B62+$C$5*$C$2)</f>
        <v>0.15381243037407155</v>
      </c>
      <c r="K62">
        <f t="shared" si="5"/>
        <v>0</v>
      </c>
      <c r="L62">
        <v>1.07377037946831E-7</v>
      </c>
    </row>
    <row r="63" spans="2:12" x14ac:dyDescent="0.25">
      <c r="B63">
        <f t="shared" si="0"/>
        <v>0.32000000000000017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0.33000000000000018</v>
      </c>
      <c r="H63">
        <v>0.33000000009216479</v>
      </c>
      <c r="I63">
        <f ca="1">_xll.xBachelierImplied($C$2,$F$15,H63,B63+$C$5*$C$2)</f>
        <v>0.17238392083057866</v>
      </c>
      <c r="K63">
        <f t="shared" si="5"/>
        <v>0</v>
      </c>
      <c r="L63">
        <v>2.3302140971777604E-8</v>
      </c>
    </row>
    <row r="64" spans="2:12" x14ac:dyDescent="0.25">
      <c r="B64">
        <f t="shared" si="0"/>
        <v>0.34000000000000019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0.3500000000000002</v>
      </c>
      <c r="H64">
        <v>0.35000000001845089</v>
      </c>
      <c r="I64">
        <f ca="1">_xll.xBachelierImplied($C$2,$F$15,H64,B64+$C$5*$C$2)</f>
        <v>0.18694734021510026</v>
      </c>
      <c r="K64">
        <f t="shared" si="5"/>
        <v>0</v>
      </c>
      <c r="L64">
        <v>4.8905380836542921E-9</v>
      </c>
    </row>
    <row r="65" spans="2:12" x14ac:dyDescent="0.25">
      <c r="B65">
        <f t="shared" si="0"/>
        <v>0.36000000000000021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0.37000000000000022</v>
      </c>
      <c r="H65">
        <v>0.37000000000360239</v>
      </c>
      <c r="I65">
        <f ca="1">_xll.xBachelierImplied($C$2,$F$15,H65,B65+$C$5*$C$2)</f>
        <v>0.19923094611712772</v>
      </c>
      <c r="K65">
        <f t="shared" si="5"/>
        <v>0</v>
      </c>
      <c r="L65">
        <v>9.9599369955589452E-10</v>
      </c>
    </row>
    <row r="66" spans="2:12" x14ac:dyDescent="0.25">
      <c r="B66">
        <f t="shared" si="0"/>
        <v>0.38000000000000023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0.39000000000000024</v>
      </c>
      <c r="H66">
        <v>0.39000000000068774</v>
      </c>
      <c r="I66">
        <f ca="1">_xll.xBachelierImplied($C$2,$F$15,H66,B66+$C$5*$C$2)</f>
        <v>0.21053630874525428</v>
      </c>
      <c r="K66">
        <f t="shared" si="5"/>
        <v>0</v>
      </c>
      <c r="L66">
        <v>1.9740749459376465E-10</v>
      </c>
    </row>
    <row r="67" spans="2:12" x14ac:dyDescent="0.25">
      <c r="B67">
        <f t="shared" si="0"/>
        <v>0.40000000000000024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0.41000000000000025</v>
      </c>
      <c r="H67">
        <v>0.41000000000012882</v>
      </c>
      <c r="I67">
        <f ca="1">_xll.xBachelierImplied($C$2,$F$15,H67,B67+$C$5*$C$2)</f>
        <v>0.22148831614078315</v>
      </c>
      <c r="K67">
        <f t="shared" si="5"/>
        <v>0</v>
      </c>
      <c r="L67">
        <v>3.8175180864055071E-11</v>
      </c>
    </row>
    <row r="68" spans="2:12" x14ac:dyDescent="0.25">
      <c r="B68">
        <f t="shared" si="0"/>
        <v>0.42000000000000026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0.43000000000000027</v>
      </c>
      <c r="H68">
        <v>0.43000000000002397</v>
      </c>
      <c r="I68">
        <f ca="1">_xll.xBachelierImplied($C$2,$F$15,H68,B68+$C$5*$C$2)</f>
        <v>0.23233141814704433</v>
      </c>
      <c r="K68">
        <f t="shared" si="5"/>
        <v>0</v>
      </c>
      <c r="L68">
        <v>7.2189252101539759E-12</v>
      </c>
    </row>
    <row r="69" spans="2:12" x14ac:dyDescent="0.25">
      <c r="B69">
        <f t="shared" si="0"/>
        <v>0.44000000000000028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0.45000000000000029</v>
      </c>
      <c r="H69">
        <v>0.45000000000000462</v>
      </c>
      <c r="I69">
        <f ca="1">_xll.xBachelierImplied($C$2,$F$15,H69,B69+$C$5*$C$2)</f>
        <v>0.24314582974127089</v>
      </c>
      <c r="K69">
        <f t="shared" si="5"/>
        <v>0</v>
      </c>
      <c r="L69">
        <v>1.3374333578763599E-12</v>
      </c>
    </row>
    <row r="70" spans="2:12" x14ac:dyDescent="0.25">
      <c r="B70">
        <f t="shared" si="0"/>
        <v>0.4600000000000003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0.47000000000000031</v>
      </c>
      <c r="H70">
        <v>0.47000000000000125</v>
      </c>
      <c r="I70">
        <f ca="1">_xll.xBachelierImplied($C$2,$F$15,H70,B70+$C$5*$C$2)</f>
        <v>0.25395386702409489</v>
      </c>
      <c r="K70">
        <f t="shared" si="5"/>
        <v>0</v>
      </c>
      <c r="L70">
        <v>2.4297172602192627E-13</v>
      </c>
    </row>
    <row r="71" spans="2:12" x14ac:dyDescent="0.25">
      <c r="B71">
        <f t="shared" si="0"/>
        <v>0.48000000000000032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0.49000000000000032</v>
      </c>
      <c r="H71">
        <v>0.49000000000000055</v>
      </c>
      <c r="I71">
        <f ca="1">_xll.xBachelierImplied($C$2,$F$15,H71,B71+$C$5*$C$2)</f>
        <v>0.26476061634872211</v>
      </c>
      <c r="K71">
        <f t="shared" si="5"/>
        <v>0</v>
      </c>
      <c r="L71">
        <v>4.21414530681042E-14</v>
      </c>
    </row>
    <row r="72" spans="2:12" x14ac:dyDescent="0.25">
      <c r="B72">
        <f t="shared" si="0"/>
        <v>0.50000000000000033</v>
      </c>
      <c r="C72">
        <f t="shared" si="1"/>
        <v>0</v>
      </c>
      <c r="D72">
        <f t="shared" si="2"/>
        <v>0</v>
      </c>
      <c r="E72">
        <f t="shared" si="3"/>
        <v>0</v>
      </c>
      <c r="F72">
        <f t="shared" si="4"/>
        <v>0.51000000000000034</v>
      </c>
      <c r="H72">
        <v>0.51000000000000034</v>
      </c>
      <c r="I72">
        <f ca="1">_xll.xBachelierImplied($C$2,$F$15,H72,B72+$C$5*$C$2)</f>
        <v>0</v>
      </c>
      <c r="K72">
        <f t="shared" si="5"/>
        <v>0</v>
      </c>
      <c r="L72">
        <v>1.084292830225587E-14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I45"/>
  <sheetViews>
    <sheetView workbookViewId="0">
      <selection activeCell="K36" sqref="K36"/>
    </sheetView>
  </sheetViews>
  <sheetFormatPr defaultRowHeight="14.3" x14ac:dyDescent="0.25"/>
  <sheetData>
    <row r="2" spans="2:9" x14ac:dyDescent="0.25">
      <c r="B2" t="s">
        <v>20</v>
      </c>
      <c r="C2">
        <v>1</v>
      </c>
    </row>
    <row r="3" spans="2:9" x14ac:dyDescent="0.25">
      <c r="B3" t="s">
        <v>24</v>
      </c>
      <c r="C3">
        <v>1</v>
      </c>
    </row>
    <row r="4" spans="2:9" x14ac:dyDescent="0.25">
      <c r="B4" t="s">
        <v>7</v>
      </c>
      <c r="C4">
        <v>0.2</v>
      </c>
    </row>
    <row r="6" spans="2:9" x14ac:dyDescent="0.25">
      <c r="B6" t="s">
        <v>9</v>
      </c>
      <c r="C6">
        <v>5</v>
      </c>
    </row>
    <row r="7" spans="2:9" x14ac:dyDescent="0.25">
      <c r="B7" t="s">
        <v>21</v>
      </c>
      <c r="C7">
        <v>100</v>
      </c>
    </row>
    <row r="9" spans="2:9" x14ac:dyDescent="0.25">
      <c r="B9" t="s">
        <v>22</v>
      </c>
      <c r="C9">
        <f>C3*EXP(-C6*C4*SQRT(C2))</f>
        <v>0.36787944117144233</v>
      </c>
    </row>
    <row r="10" spans="2:9" x14ac:dyDescent="0.25">
      <c r="B10" t="s">
        <v>23</v>
      </c>
      <c r="C10">
        <f>C3*EXP(C6*C4*SQRT(C2))</f>
        <v>2.7182818284590451</v>
      </c>
    </row>
    <row r="11" spans="2:9" x14ac:dyDescent="0.25">
      <c r="B11" t="s">
        <v>25</v>
      </c>
      <c r="C11">
        <f>(C10-C9)/C7</f>
        <v>2.3504023872876027E-2</v>
      </c>
    </row>
    <row r="13" spans="2:9" x14ac:dyDescent="0.25">
      <c r="B13" t="s">
        <v>26</v>
      </c>
      <c r="C13">
        <f>(C3-C9)/C11</f>
        <v>26.894142136999513</v>
      </c>
    </row>
    <row r="15" spans="2:9" x14ac:dyDescent="0.25">
      <c r="B15" t="s">
        <v>20</v>
      </c>
      <c r="C15" t="s">
        <v>22</v>
      </c>
      <c r="D15" t="s">
        <v>23</v>
      </c>
      <c r="E15" t="s">
        <v>25</v>
      </c>
      <c r="F15" t="s">
        <v>27</v>
      </c>
      <c r="H15" s="3" t="s">
        <v>20</v>
      </c>
      <c r="I15" s="3" t="str">
        <f>F15</f>
        <v>#s &lt; s(0)</v>
      </c>
    </row>
    <row r="16" spans="2:9" x14ac:dyDescent="0.25">
      <c r="B16">
        <v>0.01</v>
      </c>
      <c r="C16">
        <f>EXP(-$C$6*$C$4*SQRT(B16))</f>
        <v>0.90483741803595952</v>
      </c>
      <c r="D16">
        <f>1/C16</f>
        <v>1.1051709180756477</v>
      </c>
      <c r="E16">
        <f>(D16-C16)/$C$7</f>
        <v>2.0033350003968819E-3</v>
      </c>
      <c r="F16">
        <f>1+ROUND((1-C16)/E16,0)</f>
        <v>49</v>
      </c>
      <c r="H16" s="3">
        <f>B16</f>
        <v>0.01</v>
      </c>
      <c r="I16" s="3">
        <f>F16</f>
        <v>49</v>
      </c>
    </row>
    <row r="17" spans="2:9" x14ac:dyDescent="0.25">
      <c r="B17">
        <v>0.25</v>
      </c>
      <c r="C17">
        <f t="shared" ref="C17:C45" si="0">EXP(-$C$6*$C$4*SQRT(B17))</f>
        <v>0.60653065971263342</v>
      </c>
      <c r="D17">
        <f t="shared" ref="D17:D45" si="1">1/C17</f>
        <v>1.6487212707001282</v>
      </c>
      <c r="E17">
        <f t="shared" ref="E17:E29" si="2">(D17-C17)/$C$7</f>
        <v>1.0421906109874948E-2</v>
      </c>
      <c r="F17">
        <f t="shared" ref="F17:F45" si="3">1+ROUND((1-C17)/E17,0)</f>
        <v>39</v>
      </c>
      <c r="H17" s="3">
        <f t="shared" ref="H17:H37" si="4">B17</f>
        <v>0.25</v>
      </c>
      <c r="I17" s="3">
        <f t="shared" ref="I17:I37" si="5">F17</f>
        <v>39</v>
      </c>
    </row>
    <row r="18" spans="2:9" x14ac:dyDescent="0.25">
      <c r="B18">
        <v>0.5</v>
      </c>
      <c r="C18">
        <f t="shared" si="0"/>
        <v>0.49306869139523979</v>
      </c>
      <c r="D18">
        <f t="shared" si="1"/>
        <v>2.0281149816474726</v>
      </c>
      <c r="E18">
        <f t="shared" si="2"/>
        <v>1.5350462902522328E-2</v>
      </c>
      <c r="F18">
        <f t="shared" si="3"/>
        <v>34</v>
      </c>
      <c r="H18" s="3">
        <f t="shared" si="4"/>
        <v>0.5</v>
      </c>
      <c r="I18" s="3">
        <f t="shared" si="5"/>
        <v>34</v>
      </c>
    </row>
    <row r="19" spans="2:9" x14ac:dyDescent="0.25">
      <c r="B19">
        <v>1</v>
      </c>
      <c r="C19">
        <f t="shared" si="0"/>
        <v>0.36787944117144233</v>
      </c>
      <c r="D19">
        <f t="shared" si="1"/>
        <v>2.7182818284590451</v>
      </c>
      <c r="E19">
        <f t="shared" si="2"/>
        <v>2.3504023872876027E-2</v>
      </c>
      <c r="F19">
        <f t="shared" si="3"/>
        <v>28</v>
      </c>
      <c r="H19" s="3">
        <f t="shared" si="4"/>
        <v>1</v>
      </c>
      <c r="I19" s="3">
        <f t="shared" si="5"/>
        <v>28</v>
      </c>
    </row>
    <row r="20" spans="2:9" x14ac:dyDescent="0.25">
      <c r="B20">
        <f t="shared" ref="B20:B29" si="6">1+B19</f>
        <v>2</v>
      </c>
      <c r="C20">
        <f t="shared" si="0"/>
        <v>0.24311673443421419</v>
      </c>
      <c r="D20">
        <f t="shared" si="1"/>
        <v>4.1132503787829275</v>
      </c>
      <c r="E20">
        <f t="shared" si="2"/>
        <v>3.8701336443487139E-2</v>
      </c>
      <c r="F20">
        <f t="shared" si="3"/>
        <v>21</v>
      </c>
      <c r="H20" s="3">
        <f t="shared" si="4"/>
        <v>2</v>
      </c>
      <c r="I20" s="3">
        <f t="shared" si="5"/>
        <v>21</v>
      </c>
    </row>
    <row r="21" spans="2:9" x14ac:dyDescent="0.25">
      <c r="B21">
        <f t="shared" si="6"/>
        <v>3</v>
      </c>
      <c r="C21">
        <f t="shared" si="0"/>
        <v>0.17692120631776423</v>
      </c>
      <c r="D21">
        <f t="shared" si="1"/>
        <v>5.6522336740340915</v>
      </c>
      <c r="E21">
        <f t="shared" si="2"/>
        <v>5.4753124677163277E-2</v>
      </c>
      <c r="F21">
        <f t="shared" si="3"/>
        <v>16</v>
      </c>
      <c r="H21" s="3">
        <f t="shared" si="4"/>
        <v>3</v>
      </c>
      <c r="I21" s="3">
        <f t="shared" si="5"/>
        <v>16</v>
      </c>
    </row>
    <row r="22" spans="2:9" x14ac:dyDescent="0.25">
      <c r="B22">
        <f t="shared" si="6"/>
        <v>4</v>
      </c>
      <c r="C22">
        <f t="shared" si="0"/>
        <v>0.1353352832366127</v>
      </c>
      <c r="D22">
        <f t="shared" si="1"/>
        <v>7.3890560989306495</v>
      </c>
      <c r="E22">
        <f t="shared" si="2"/>
        <v>7.2537208156940369E-2</v>
      </c>
      <c r="F22">
        <f t="shared" si="3"/>
        <v>13</v>
      </c>
      <c r="H22" s="3">
        <f t="shared" si="4"/>
        <v>4</v>
      </c>
      <c r="I22" s="3">
        <f t="shared" si="5"/>
        <v>13</v>
      </c>
    </row>
    <row r="23" spans="2:9" x14ac:dyDescent="0.25">
      <c r="B23">
        <f t="shared" si="6"/>
        <v>5</v>
      </c>
      <c r="C23">
        <f t="shared" si="0"/>
        <v>0.10687792566038574</v>
      </c>
      <c r="D23">
        <f t="shared" si="1"/>
        <v>9.3564690166011477</v>
      </c>
      <c r="E23">
        <f t="shared" si="2"/>
        <v>9.2495910909407619E-2</v>
      </c>
      <c r="F23">
        <f t="shared" si="3"/>
        <v>11</v>
      </c>
      <c r="H23" s="3">
        <f t="shared" si="4"/>
        <v>5</v>
      </c>
      <c r="I23" s="3">
        <f t="shared" si="5"/>
        <v>11</v>
      </c>
    </row>
    <row r="24" spans="2:9" x14ac:dyDescent="0.25">
      <c r="B24">
        <f t="shared" si="6"/>
        <v>6</v>
      </c>
      <c r="C24">
        <f t="shared" si="0"/>
        <v>8.6337629660362056E-2</v>
      </c>
      <c r="D24">
        <f t="shared" si="1"/>
        <v>11.582435190007352</v>
      </c>
      <c r="E24">
        <f t="shared" si="2"/>
        <v>0.11496097560346991</v>
      </c>
      <c r="F24">
        <f t="shared" si="3"/>
        <v>9</v>
      </c>
      <c r="H24" s="3">
        <f t="shared" si="4"/>
        <v>6</v>
      </c>
      <c r="I24" s="3">
        <f t="shared" si="5"/>
        <v>9</v>
      </c>
    </row>
    <row r="25" spans="2:9" x14ac:dyDescent="0.25">
      <c r="B25">
        <f t="shared" si="6"/>
        <v>7</v>
      </c>
      <c r="C25">
        <f t="shared" si="0"/>
        <v>7.095202666684558E-2</v>
      </c>
      <c r="D25">
        <f t="shared" si="1"/>
        <v>14.094030107067814</v>
      </c>
      <c r="E25">
        <f t="shared" si="2"/>
        <v>0.14023078080400969</v>
      </c>
      <c r="F25">
        <f t="shared" si="3"/>
        <v>8</v>
      </c>
      <c r="H25" s="3">
        <f t="shared" si="4"/>
        <v>7</v>
      </c>
      <c r="I25" s="3">
        <f t="shared" si="5"/>
        <v>8</v>
      </c>
    </row>
    <row r="26" spans="2:9" x14ac:dyDescent="0.25">
      <c r="B26">
        <f t="shared" si="6"/>
        <v>8</v>
      </c>
      <c r="C26">
        <f t="shared" si="0"/>
        <v>5.9105746561956225E-2</v>
      </c>
      <c r="D26">
        <f t="shared" si="1"/>
        <v>16.918828678557901</v>
      </c>
      <c r="E26">
        <f t="shared" si="2"/>
        <v>0.16859722931995944</v>
      </c>
      <c r="F26">
        <f t="shared" si="3"/>
        <v>7</v>
      </c>
      <c r="H26" s="3">
        <f t="shared" si="4"/>
        <v>8</v>
      </c>
      <c r="I26" s="3">
        <f t="shared" si="5"/>
        <v>7</v>
      </c>
    </row>
    <row r="27" spans="2:9" x14ac:dyDescent="0.25">
      <c r="B27">
        <f t="shared" si="6"/>
        <v>9</v>
      </c>
      <c r="C27">
        <f t="shared" si="0"/>
        <v>4.9787068367863944E-2</v>
      </c>
      <c r="D27">
        <f t="shared" si="1"/>
        <v>20.085536923187668</v>
      </c>
      <c r="E27">
        <f t="shared" si="2"/>
        <v>0.20035749854819807</v>
      </c>
      <c r="F27">
        <f t="shared" si="3"/>
        <v>6</v>
      </c>
      <c r="H27" s="3">
        <f t="shared" si="4"/>
        <v>9</v>
      </c>
      <c r="I27" s="3">
        <f t="shared" si="5"/>
        <v>6</v>
      </c>
    </row>
    <row r="28" spans="2:9" x14ac:dyDescent="0.25">
      <c r="B28">
        <f t="shared" si="6"/>
        <v>10</v>
      </c>
      <c r="C28">
        <f t="shared" si="0"/>
        <v>4.2329219623204989E-2</v>
      </c>
      <c r="D28">
        <f t="shared" si="1"/>
        <v>23.624342922017807</v>
      </c>
      <c r="E28">
        <f t="shared" si="2"/>
        <v>0.235820137023946</v>
      </c>
      <c r="F28">
        <f t="shared" si="3"/>
        <v>5</v>
      </c>
      <c r="H28" s="3">
        <f t="shared" si="4"/>
        <v>10</v>
      </c>
      <c r="I28" s="3">
        <f t="shared" si="5"/>
        <v>5</v>
      </c>
    </row>
    <row r="29" spans="2:9" x14ac:dyDescent="0.25">
      <c r="B29">
        <f t="shared" si="6"/>
        <v>11</v>
      </c>
      <c r="C29">
        <f t="shared" si="0"/>
        <v>3.6275061299595811E-2</v>
      </c>
      <c r="D29">
        <f t="shared" si="1"/>
        <v>27.567148453340927</v>
      </c>
      <c r="E29">
        <f t="shared" si="2"/>
        <v>0.27530873392041333</v>
      </c>
      <c r="F29">
        <f t="shared" si="3"/>
        <v>5</v>
      </c>
      <c r="H29" s="3">
        <f t="shared" si="4"/>
        <v>11</v>
      </c>
      <c r="I29" s="3">
        <f t="shared" si="5"/>
        <v>5</v>
      </c>
    </row>
    <row r="30" spans="2:9" x14ac:dyDescent="0.25">
      <c r="B30">
        <f t="shared" ref="B30:B45" si="7">1+B29</f>
        <v>12</v>
      </c>
      <c r="C30">
        <f t="shared" si="0"/>
        <v>3.1301113244932892E-2</v>
      </c>
      <c r="D30">
        <f t="shared" si="1"/>
        <v>31.947745505884928</v>
      </c>
      <c r="E30">
        <f t="shared" ref="E30:E45" si="8">(D30-C30)/$C$7</f>
        <v>0.31916444392639998</v>
      </c>
      <c r="F30">
        <f t="shared" si="3"/>
        <v>4</v>
      </c>
      <c r="H30" s="3">
        <f t="shared" si="4"/>
        <v>12</v>
      </c>
      <c r="I30" s="3">
        <f t="shared" si="5"/>
        <v>4</v>
      </c>
    </row>
    <row r="31" spans="2:9" x14ac:dyDescent="0.25">
      <c r="B31">
        <f t="shared" si="7"/>
        <v>13</v>
      </c>
      <c r="C31">
        <f t="shared" si="0"/>
        <v>2.7172461172235561E-2</v>
      </c>
      <c r="D31">
        <f t="shared" si="1"/>
        <v>36.801966287168199</v>
      </c>
      <c r="E31">
        <f t="shared" si="8"/>
        <v>0.36774793825995966</v>
      </c>
      <c r="F31">
        <f t="shared" si="3"/>
        <v>4</v>
      </c>
      <c r="H31" s="3">
        <f t="shared" si="4"/>
        <v>13</v>
      </c>
      <c r="I31" s="3">
        <f t="shared" si="5"/>
        <v>4</v>
      </c>
    </row>
    <row r="32" spans="2:9" x14ac:dyDescent="0.25">
      <c r="B32">
        <f t="shared" si="7"/>
        <v>14</v>
      </c>
      <c r="C32">
        <f t="shared" si="0"/>
        <v>2.3714766002371646E-2</v>
      </c>
      <c r="D32">
        <f t="shared" si="1"/>
        <v>42.167820669197951</v>
      </c>
      <c r="E32">
        <f t="shared" si="8"/>
        <v>0.42144105903195578</v>
      </c>
      <c r="F32">
        <f t="shared" si="3"/>
        <v>3</v>
      </c>
      <c r="H32" s="3">
        <f t="shared" si="4"/>
        <v>14</v>
      </c>
      <c r="I32" s="3">
        <f t="shared" si="5"/>
        <v>3</v>
      </c>
    </row>
    <row r="33" spans="2:9" x14ac:dyDescent="0.25">
      <c r="B33">
        <f t="shared" si="7"/>
        <v>15</v>
      </c>
      <c r="C33">
        <f t="shared" si="0"/>
        <v>2.0796234419099814E-2</v>
      </c>
      <c r="D33">
        <f t="shared" si="1"/>
        <v>48.085628380952151</v>
      </c>
      <c r="E33">
        <f t="shared" si="8"/>
        <v>0.48064832146533049</v>
      </c>
      <c r="F33">
        <f t="shared" si="3"/>
        <v>3</v>
      </c>
      <c r="H33" s="3">
        <f t="shared" si="4"/>
        <v>15</v>
      </c>
      <c r="I33" s="3">
        <f t="shared" si="5"/>
        <v>3</v>
      </c>
    </row>
    <row r="34" spans="2:9" x14ac:dyDescent="0.25">
      <c r="B34">
        <f t="shared" si="7"/>
        <v>16</v>
      </c>
      <c r="C34">
        <f t="shared" si="0"/>
        <v>1.8315638888734179E-2</v>
      </c>
      <c r="D34">
        <f t="shared" si="1"/>
        <v>54.598150033144243</v>
      </c>
      <c r="E34">
        <f t="shared" si="8"/>
        <v>0.54579834394255511</v>
      </c>
      <c r="F34">
        <f t="shared" si="3"/>
        <v>3</v>
      </c>
      <c r="H34" s="3">
        <f t="shared" si="4"/>
        <v>16</v>
      </c>
      <c r="I34" s="3">
        <f t="shared" si="5"/>
        <v>3</v>
      </c>
    </row>
    <row r="35" spans="2:9" x14ac:dyDescent="0.25">
      <c r="B35">
        <f t="shared" si="7"/>
        <v>17</v>
      </c>
      <c r="C35">
        <f t="shared" si="0"/>
        <v>1.6194143319162562E-2</v>
      </c>
      <c r="D35">
        <f t="shared" si="1"/>
        <v>61.750719398456724</v>
      </c>
      <c r="E35">
        <f t="shared" si="8"/>
        <v>0.61734525255137562</v>
      </c>
      <c r="F35">
        <f t="shared" si="3"/>
        <v>3</v>
      </c>
      <c r="H35" s="3">
        <f t="shared" si="4"/>
        <v>17</v>
      </c>
      <c r="I35" s="3">
        <f t="shared" si="5"/>
        <v>3</v>
      </c>
    </row>
    <row r="36" spans="2:9" x14ac:dyDescent="0.25">
      <c r="B36">
        <f t="shared" si="7"/>
        <v>18</v>
      </c>
      <c r="C36">
        <f t="shared" si="0"/>
        <v>1.436959609043909E-2</v>
      </c>
      <c r="D36">
        <f t="shared" si="1"/>
        <v>69.5913784706417</v>
      </c>
      <c r="E36">
        <f t="shared" si="8"/>
        <v>0.69577008874551272</v>
      </c>
      <c r="F36">
        <f t="shared" si="3"/>
        <v>2</v>
      </c>
      <c r="H36" s="3">
        <f t="shared" si="4"/>
        <v>18</v>
      </c>
      <c r="I36" s="3">
        <f t="shared" si="5"/>
        <v>2</v>
      </c>
    </row>
    <row r="37" spans="2:9" x14ac:dyDescent="0.25">
      <c r="B37">
        <f t="shared" si="7"/>
        <v>19</v>
      </c>
      <c r="C37">
        <f t="shared" si="0"/>
        <v>1.2792465124422179E-2</v>
      </c>
      <c r="D37">
        <f t="shared" si="1"/>
        <v>78.171016318887084</v>
      </c>
      <c r="E37">
        <f t="shared" si="8"/>
        <v>0.78158223853762665</v>
      </c>
      <c r="F37">
        <f t="shared" si="3"/>
        <v>2</v>
      </c>
      <c r="H37" s="3">
        <f t="shared" si="4"/>
        <v>19</v>
      </c>
      <c r="I37" s="3">
        <f t="shared" si="5"/>
        <v>2</v>
      </c>
    </row>
    <row r="38" spans="2:9" x14ac:dyDescent="0.25">
      <c r="B38">
        <f t="shared" si="7"/>
        <v>20</v>
      </c>
      <c r="C38">
        <f t="shared" si="0"/>
        <v>1.142289099346694E-2</v>
      </c>
      <c r="D38">
        <f t="shared" si="1"/>
        <v>87.543512458617258</v>
      </c>
      <c r="E38">
        <f t="shared" si="8"/>
        <v>0.87532089567623783</v>
      </c>
      <c r="F38">
        <f t="shared" si="3"/>
        <v>2</v>
      </c>
      <c r="H38" s="3">
        <f t="shared" ref="H38" si="9">B38</f>
        <v>20</v>
      </c>
      <c r="I38" s="3">
        <f t="shared" ref="I38" si="10">F38</f>
        <v>2</v>
      </c>
    </row>
    <row r="39" spans="2:9" x14ac:dyDescent="0.25">
      <c r="B39">
        <f t="shared" si="7"/>
        <v>21</v>
      </c>
      <c r="C39">
        <f t="shared" si="0"/>
        <v>1.0228516799093708E-2</v>
      </c>
      <c r="D39">
        <f t="shared" si="1"/>
        <v>97.765885283446423</v>
      </c>
      <c r="E39">
        <f t="shared" si="8"/>
        <v>0.97755656766647336</v>
      </c>
      <c r="F39">
        <f t="shared" si="3"/>
        <v>2</v>
      </c>
    </row>
    <row r="40" spans="2:9" x14ac:dyDescent="0.25">
      <c r="B40">
        <f t="shared" si="7"/>
        <v>22</v>
      </c>
      <c r="C40">
        <f t="shared" si="0"/>
        <v>9.1828674951083891E-3</v>
      </c>
      <c r="D40">
        <f t="shared" si="1"/>
        <v>108.89844599551162</v>
      </c>
      <c r="E40">
        <f t="shared" si="8"/>
        <v>1.088892631280165</v>
      </c>
      <c r="F40">
        <f t="shared" si="3"/>
        <v>2</v>
      </c>
    </row>
    <row r="41" spans="2:9" x14ac:dyDescent="0.25">
      <c r="B41">
        <f t="shared" si="7"/>
        <v>23</v>
      </c>
      <c r="C41">
        <f t="shared" si="0"/>
        <v>8.2641241580462578E-3</v>
      </c>
      <c r="D41">
        <f t="shared" si="1"/>
        <v>121.0049584052247</v>
      </c>
      <c r="E41">
        <f t="shared" si="8"/>
        <v>1.2099669428106665</v>
      </c>
      <c r="F41">
        <f t="shared" si="3"/>
        <v>2</v>
      </c>
    </row>
    <row r="42" spans="2:9" x14ac:dyDescent="0.25">
      <c r="B42">
        <f t="shared" si="7"/>
        <v>24</v>
      </c>
      <c r="C42">
        <f t="shared" si="0"/>
        <v>7.4541862953698291E-3</v>
      </c>
      <c r="D42">
        <f t="shared" si="1"/>
        <v>134.15280493072066</v>
      </c>
      <c r="E42">
        <f t="shared" si="8"/>
        <v>1.3414535074442528</v>
      </c>
      <c r="F42">
        <f t="shared" si="3"/>
        <v>2</v>
      </c>
    </row>
    <row r="43" spans="2:9" x14ac:dyDescent="0.25">
      <c r="B43">
        <f t="shared" si="7"/>
        <v>25</v>
      </c>
      <c r="C43">
        <f t="shared" si="0"/>
        <v>6.737946999085467E-3</v>
      </c>
      <c r="D43">
        <f t="shared" si="1"/>
        <v>148.4131591025766</v>
      </c>
      <c r="E43">
        <f t="shared" si="8"/>
        <v>1.4840642115557749</v>
      </c>
      <c r="F43">
        <f t="shared" si="3"/>
        <v>2</v>
      </c>
    </row>
    <row r="44" spans="2:9" x14ac:dyDescent="0.25">
      <c r="B44">
        <f t="shared" si="7"/>
        <v>26</v>
      </c>
      <c r="C44">
        <f t="shared" si="0"/>
        <v>6.1027272741740034E-3</v>
      </c>
      <c r="D44">
        <f t="shared" si="1"/>
        <v>163.86116486507237</v>
      </c>
      <c r="E44">
        <f t="shared" si="8"/>
        <v>1.6385506213779819</v>
      </c>
      <c r="F44">
        <f t="shared" si="3"/>
        <v>2</v>
      </c>
    </row>
    <row r="45" spans="2:9" x14ac:dyDescent="0.25">
      <c r="B45">
        <f t="shared" si="7"/>
        <v>27</v>
      </c>
      <c r="C45">
        <f t="shared" si="0"/>
        <v>5.537830714382473E-3</v>
      </c>
      <c r="D45">
        <f t="shared" si="1"/>
        <v>180.57612295783414</v>
      </c>
      <c r="E45">
        <f t="shared" si="8"/>
        <v>1.8057058512711976</v>
      </c>
      <c r="F45">
        <f t="shared" si="3"/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P72"/>
  <sheetViews>
    <sheetView topLeftCell="A26" workbookViewId="0">
      <selection activeCell="I19" sqref="I19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10</v>
      </c>
      <c r="E15" t="s">
        <v>18</v>
      </c>
      <c r="F15">
        <v>0.02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6" x14ac:dyDescent="0.25">
      <c r="B17" t="s">
        <v>2</v>
      </c>
      <c r="C17">
        <v>-1</v>
      </c>
      <c r="K17" t="s">
        <v>2</v>
      </c>
      <c r="L17">
        <v>1</v>
      </c>
    </row>
    <row r="18" spans="2:16" x14ac:dyDescent="0.25">
      <c r="B18" t="s">
        <v>3</v>
      </c>
      <c r="C18">
        <v>0</v>
      </c>
      <c r="K18" t="s">
        <v>3</v>
      </c>
      <c r="L18">
        <v>0</v>
      </c>
    </row>
    <row r="19" spans="2:16" x14ac:dyDescent="0.25">
      <c r="B19" t="s">
        <v>4</v>
      </c>
      <c r="C19">
        <v>0</v>
      </c>
      <c r="K19" t="s">
        <v>4</v>
      </c>
      <c r="L19">
        <v>0</v>
      </c>
    </row>
    <row r="20" spans="2:16" x14ac:dyDescent="0.25">
      <c r="K20" t="s">
        <v>19</v>
      </c>
      <c r="L20" s="2">
        <f ca="1">SUMPRODUCT(L22:L72,F22:F72)</f>
        <v>1.1438274178992767E-2</v>
      </c>
    </row>
    <row r="21" spans="2:16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6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0</v>
      </c>
      <c r="I22">
        <f ca="1">_xll.xBachelierImplied($C$2,$F$15,H22,B22+$C$5*$C$2)</f>
        <v>0</v>
      </c>
      <c r="K22">
        <f>IF(ABS(B22-$C$3)&lt;0.0000000001,1,0)</f>
        <v>0</v>
      </c>
      <c r="L22">
        <f t="array" ref="L22:L72">_xll.xFd1d($C$2,B22:B72,C22:C72,D22:D72,E22:E72,K22:K72,L15:L19)</f>
        <v>2.104909972237949E-6</v>
      </c>
      <c r="P22">
        <f ca="1">I47</f>
        <v>9.954545671465187E-2</v>
      </c>
    </row>
    <row r="23" spans="2:16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si="4">MAX(0,B23-$F$15)</f>
        <v>0</v>
      </c>
      <c r="H23">
        <v>3.9865306324707893E-9</v>
      </c>
      <c r="I23">
        <f ca="1">_xll.xBachelierImplied($C$2,$F$15,H23,B23+$C$5*$C$2)</f>
        <v>0.10552542248188755</v>
      </c>
      <c r="K23">
        <f t="shared" ref="K23:K72" si="5">IF(ABS(B23-$C$3)&lt;0.0000000001,1,0)</f>
        <v>0</v>
      </c>
      <c r="L23">
        <v>1.4492778033349133E-6</v>
      </c>
      <c r="O23" t="s">
        <v>18</v>
      </c>
      <c r="P23" t="s">
        <v>29</v>
      </c>
    </row>
    <row r="24" spans="2:16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v>1.092356423920191E-8</v>
      </c>
      <c r="I24">
        <f ca="1">_xll.xBachelierImplied($C$2,$F$15,H24,B24+$C$5*$C$2)</f>
        <v>0.10557544176119202</v>
      </c>
      <c r="K24">
        <f t="shared" si="5"/>
        <v>0</v>
      </c>
      <c r="L24">
        <v>3.7897937387938969E-6</v>
      </c>
      <c r="O24">
        <v>0</v>
      </c>
      <c r="P24">
        <v>9.9527644104274643E-2</v>
      </c>
    </row>
    <row r="25" spans="2:16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2.5753903423226787E-8</v>
      </c>
      <c r="I25">
        <f ca="1">_xll.xBachelierImplied($C$2,$F$15,H25,B25+$C$5*$C$2)</f>
        <v>0.10512222281391596</v>
      </c>
      <c r="K25">
        <f t="shared" si="5"/>
        <v>0</v>
      </c>
      <c r="L25">
        <v>8.3795004369837588E-6</v>
      </c>
      <c r="O25">
        <v>1E-3</v>
      </c>
      <c r="P25">
        <v>9.9708379640598421E-2</v>
      </c>
    </row>
    <row r="26" spans="2:16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5.8592857526887155E-8</v>
      </c>
      <c r="I26">
        <f ca="1">_xll.xBachelierImplied($C$2,$F$15,H26,B26+$C$5*$C$2)</f>
        <v>0.10460041641421165</v>
      </c>
      <c r="K26">
        <f t="shared" si="5"/>
        <v>0</v>
      </c>
      <c r="L26">
        <v>1.7697984571565695E-5</v>
      </c>
      <c r="O26">
        <v>2E-3</v>
      </c>
      <c r="P26">
        <v>9.984912042955181E-2</v>
      </c>
    </row>
    <row r="27" spans="2:16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1.3087291521045878E-7</v>
      </c>
      <c r="I27">
        <f ca="1">_xll.xBachelierImplied($C$2,$F$15,H27,B27+$C$5*$C$2)</f>
        <v>0.10408427429562464</v>
      </c>
      <c r="K27">
        <f t="shared" si="5"/>
        <v>0</v>
      </c>
      <c r="L27">
        <v>3.6419599908090067E-5</v>
      </c>
      <c r="O27">
        <v>3.0000000000000001E-3</v>
      </c>
      <c r="P27">
        <v>9.9949987727259257E-2</v>
      </c>
    </row>
    <row r="28" spans="2:16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2.8761608130413062E-7</v>
      </c>
      <c r="I28">
        <f ca="1">_xll.xBachelierImplied($C$2,$F$15,H28,B28+$C$5*$C$2)</f>
        <v>0.10358910892747948</v>
      </c>
      <c r="K28">
        <f t="shared" si="5"/>
        <v>0</v>
      </c>
      <c r="L28">
        <v>7.3210001548433757E-5</v>
      </c>
      <c r="O28">
        <v>4.0000000000000001E-3</v>
      </c>
      <c r="P28">
        <v>0.10001102275866917</v>
      </c>
    </row>
    <row r="29" spans="2:16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6.2162466672943186E-7</v>
      </c>
      <c r="I29">
        <f ca="1">_xll.xBachelierImplied($C$2,$F$15,H29,B29+$C$5*$C$2)</f>
        <v>0.10311935759043692</v>
      </c>
      <c r="K29">
        <f t="shared" si="5"/>
        <v>0</v>
      </c>
      <c r="L29">
        <v>1.4363451207129266E-4</v>
      </c>
      <c r="O29">
        <v>5.0000000000000001E-3</v>
      </c>
      <c r="P29">
        <v>0.10003218717849706</v>
      </c>
    </row>
    <row r="30" spans="2:16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1.3199498645766735E-6</v>
      </c>
      <c r="I30">
        <f ca="1">_xll.xBachelierImplied($C$2,$F$15,H30,B30+$C$5*$C$2)</f>
        <v>0.10267735491322262</v>
      </c>
      <c r="K30">
        <f t="shared" si="5"/>
        <v>0</v>
      </c>
      <c r="L30">
        <v>2.7460099438852108E-4</v>
      </c>
      <c r="O30">
        <v>6.0000000000000001E-3</v>
      </c>
      <c r="P30">
        <v>0.10001336274555157</v>
      </c>
    </row>
    <row r="31" spans="2:16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2.7504254517955232E-6</v>
      </c>
      <c r="I31">
        <f ca="1">_xll.xBachelierImplied($C$2,$F$15,H31,B31+$C$5*$C$2)</f>
        <v>0.10226492379024638</v>
      </c>
      <c r="K31">
        <f t="shared" si="5"/>
        <v>0</v>
      </c>
      <c r="L31">
        <v>5.1064246632828421E-4</v>
      </c>
      <c r="O31">
        <v>7.0000000000000001E-3</v>
      </c>
      <c r="P31">
        <v>9.9954350203942666E-2</v>
      </c>
    </row>
    <row r="32" spans="2:16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5.6172669782505835E-6</v>
      </c>
      <c r="I32">
        <f ca="1">_xll.xBachelierImplied($C$2,$F$15,H32,B32+$C$5*$C$2)</f>
        <v>0.10188359802182113</v>
      </c>
      <c r="K32">
        <f t="shared" si="5"/>
        <v>0</v>
      </c>
      <c r="L32">
        <v>9.2193160389730225E-4</v>
      </c>
      <c r="O32">
        <v>8.0000000000000002E-3</v>
      </c>
      <c r="P32">
        <v>9.9854867346308177E-2</v>
      </c>
    </row>
    <row r="33" spans="2:16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1.1230126967909933E-5</v>
      </c>
      <c r="I33">
        <f ca="1">_xll.xBachelierImplied($C$2,$F$15,H33,B33+$C$5*$C$2)</f>
        <v>0.10153457197962373</v>
      </c>
      <c r="K33">
        <f t="shared" si="5"/>
        <v>0</v>
      </c>
      <c r="L33">
        <v>1.6130738870245827E-3</v>
      </c>
      <c r="O33">
        <v>8.9999999999999993E-3</v>
      </c>
      <c r="P33">
        <v>9.9714546214830058E-2</v>
      </c>
    </row>
    <row r="34" spans="2:16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2.1949415074863128E-5</v>
      </c>
      <c r="I34">
        <f ca="1">_xll.xBachelierImplied($C$2,$F$15,H34,B34+$C$5*$C$2)</f>
        <v>0.10121859342724968</v>
      </c>
      <c r="K34">
        <f t="shared" si="5"/>
        <v>0</v>
      </c>
      <c r="L34">
        <v>2.7304288659927042E-3</v>
      </c>
      <c r="O34" s="5">
        <v>0.01</v>
      </c>
      <c r="P34">
        <v>9.9532929374617315E-2</v>
      </c>
    </row>
    <row r="35" spans="2:16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4.1888020608948287E-5</v>
      </c>
      <c r="I35">
        <f ca="1">_xll.xBachelierImplied($C$2,$F$15,H35,B35+$C$5*$C$2)</f>
        <v>0.10093585523546518</v>
      </c>
      <c r="K35">
        <f t="shared" si="5"/>
        <v>0</v>
      </c>
      <c r="L35">
        <v>4.4641976709112012E-3</v>
      </c>
      <c r="O35">
        <v>1.0999999999999999E-2</v>
      </c>
      <c r="P35">
        <v>9.9712398195543062E-2</v>
      </c>
    </row>
    <row r="36" spans="2:16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7.795736556658552E-5</v>
      </c>
      <c r="I36">
        <f ca="1">_xll.xBachelierImplied($C$2,$F$15,H36,B36+$C$5*$C$2)</f>
        <v>0.10068591725569655</v>
      </c>
      <c r="K36">
        <f t="shared" si="5"/>
        <v>0</v>
      </c>
      <c r="L36">
        <v>7.0403558000658416E-3</v>
      </c>
      <c r="O36">
        <v>1.2E-2</v>
      </c>
      <c r="P36">
        <v>9.9853150080636402E-2</v>
      </c>
    </row>
    <row r="37" spans="2:16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1.4133099940297653E-4</v>
      </c>
      <c r="I37">
        <f ca="1">_xll.xBachelierImplied($C$2,$F$15,H37,B37+$C$5*$C$2)</f>
        <v>0.10046768668811619</v>
      </c>
      <c r="K37">
        <f t="shared" si="5"/>
        <v>0</v>
      </c>
      <c r="L37">
        <v>1.0697518082355447E-2</v>
      </c>
      <c r="O37">
        <v>1.2999999999999999E-2</v>
      </c>
      <c r="P37">
        <v>9.9954996312841715E-2</v>
      </c>
    </row>
    <row r="38" spans="2:16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2.4934661003438613E-4</v>
      </c>
      <c r="I38">
        <f ca="1">_xll.xBachelierImplied($C$2,$F$15,H38,B38+$C$5*$C$2)</f>
        <v>0.10027947578187719</v>
      </c>
      <c r="K38">
        <f t="shared" si="5"/>
        <v>0</v>
      </c>
      <c r="L38">
        <v>1.5645924431951952E-2</v>
      </c>
      <c r="O38">
        <v>1.4E-2</v>
      </c>
      <c r="P38">
        <v>0.10001766992561366</v>
      </c>
    </row>
    <row r="39" spans="2:16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4.2776577869994408E-4</v>
      </c>
      <c r="I39">
        <f ca="1">_xll.xBachelierImplied($C$2,$F$15,H39,B39+$C$5*$C$2)</f>
        <v>0.10011913045370739</v>
      </c>
      <c r="K39">
        <f t="shared" si="5"/>
        <v>0</v>
      </c>
      <c r="L39">
        <v>2.2010718069809636E-2</v>
      </c>
      <c r="O39">
        <v>1.4999999999999999E-2</v>
      </c>
      <c r="P39">
        <v>0.10004082319278265</v>
      </c>
    </row>
    <row r="40" spans="2:16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7.1316012820202583E-4</v>
      </c>
      <c r="I40">
        <f ca="1">_xll.xBachelierImplied($C$2,$F$15,H40,B40+$C$5*$C$2)</f>
        <v>9.9984191079288506E-2</v>
      </c>
      <c r="K40">
        <f t="shared" si="5"/>
        <v>0</v>
      </c>
      <c r="L40">
        <v>2.9768509679582864E-2</v>
      </c>
      <c r="O40">
        <v>1.6E-2</v>
      </c>
      <c r="P40">
        <v>0.10002402427384588</v>
      </c>
    </row>
    <row r="41" spans="2:16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1.1550137220286191E-3</v>
      </c>
      <c r="I41">
        <f ca="1">_xll.xBachelierImplied($C$2,$F$15,H41,B41+$C$5*$C$2)</f>
        <v>9.9872043244519884E-2</v>
      </c>
      <c r="K41">
        <f t="shared" si="5"/>
        <v>0</v>
      </c>
      <c r="L41">
        <v>3.8689780094210598E-2</v>
      </c>
      <c r="O41">
        <v>1.7000000000000001E-2</v>
      </c>
      <c r="P41">
        <v>9.9966752937474798E-2</v>
      </c>
    </row>
    <row r="42" spans="2:16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1.8169744965552187E-3</v>
      </c>
      <c r="I42">
        <f ca="1">_xll.xBachelierImplied($C$2,$F$15,H42,B42+$C$5*$C$2)</f>
        <v>9.9780072957779811E-2</v>
      </c>
      <c r="K42">
        <f t="shared" si="5"/>
        <v>0</v>
      </c>
      <c r="L42">
        <v>4.8305736549606654E-2</v>
      </c>
      <c r="O42">
        <v>1.7999999999999999E-2</v>
      </c>
      <c r="P42">
        <v>9.9868395261767814E-2</v>
      </c>
    </row>
    <row r="43" spans="2:16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2.7766203678783741E-3</v>
      </c>
      <c r="I43">
        <f ca="1">_xll.xBachelierImplied($C$2,$F$15,H43,B43+$C$5*$C$2)</f>
        <v>9.9705859042609951E-2</v>
      </c>
      <c r="K43">
        <f t="shared" si="5"/>
        <v>0</v>
      </c>
      <c r="L43">
        <v>5.7949734119718675E-2</v>
      </c>
      <c r="O43">
        <v>1.9E-2</v>
      </c>
      <c r="P43">
        <v>9.9728237181081619E-2</v>
      </c>
    </row>
    <row r="44" spans="2:16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4.1231640401439111E-3</v>
      </c>
      <c r="I44">
        <f ca="1">_xll.xBachelierImplied($C$2,$F$15,H44,B44+$C$5*$C$2)</f>
        <v>9.9647191919042241E-2</v>
      </c>
      <c r="K44">
        <f t="shared" si="5"/>
        <v>0</v>
      </c>
      <c r="L44">
        <v>6.6731234316927332E-2</v>
      </c>
      <c r="O44">
        <v>0.02</v>
      </c>
      <c r="P44">
        <v>9.954545671465187E-2</v>
      </c>
    </row>
    <row r="45" spans="2:16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5.9527650779056182E-3</v>
      </c>
      <c r="I45">
        <f ca="1">_xll.xBachelierImplied($C$2,$F$15,H45,B45+$C$5*$C$2)</f>
        <v>9.9601832375086907E-2</v>
      </c>
      <c r="K45">
        <f t="shared" si="5"/>
        <v>0</v>
      </c>
      <c r="L45">
        <v>7.3873296094350963E-2</v>
      </c>
    </row>
    <row r="46" spans="2:16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8.361863456864552E-3</v>
      </c>
      <c r="I46">
        <f ca="1">_xll.xBachelierImplied($C$2,$F$15,H46,B46+$C$5*$C$2)</f>
        <v>9.9568874972915097E-2</v>
      </c>
      <c r="K46">
        <f t="shared" si="5"/>
        <v>0</v>
      </c>
      <c r="L46">
        <v>7.8433110583458282E-2</v>
      </c>
    </row>
    <row r="47" spans="2:16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0</v>
      </c>
      <c r="H47" s="1">
        <v>1.143827417899277E-2</v>
      </c>
      <c r="I47">
        <f ca="1">_xll.xBachelierImplied($C$2,$F$15,H47,B47+$C$5*$C$2)</f>
        <v>9.954545671465187E-2</v>
      </c>
      <c r="K47">
        <f t="shared" si="5"/>
        <v>1</v>
      </c>
      <c r="L47">
        <v>8.0105042218738459E-2</v>
      </c>
    </row>
    <row r="48" spans="2:16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0</v>
      </c>
      <c r="H48">
        <v>1.5253417862064498E-2</v>
      </c>
      <c r="I48">
        <f ca="1">_xll.xBachelierImplied($C$2,$F$15,H48,B48+$C$5*$C$2)</f>
        <v>9.9532929374617315E-2</v>
      </c>
      <c r="K48">
        <f t="shared" si="5"/>
        <v>0</v>
      </c>
      <c r="L48">
        <v>7.843311058345831E-2</v>
      </c>
    </row>
    <row r="49" spans="2:12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8.6736173798840355E-17</v>
      </c>
      <c r="H49">
        <v>1.9852892650970795E-2</v>
      </c>
      <c r="I49">
        <f ca="1">_xll.xBachelierImplied($C$2,$F$15,H49,B49+$C$5*$C$2)</f>
        <v>9.952764410427449E-2</v>
      </c>
      <c r="K49">
        <f t="shared" si="5"/>
        <v>0</v>
      </c>
      <c r="L49">
        <v>7.3873296094350976E-2</v>
      </c>
    </row>
    <row r="50" spans="2:12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1.0000000000000089E-2</v>
      </c>
      <c r="H50">
        <v>2.5253417862064434E-2</v>
      </c>
      <c r="I50">
        <f ca="1">_xll.xBachelierImplied($C$2,$F$15,H50,B50+$C$5*$C$2)</f>
        <v>9.9532929374616885E-2</v>
      </c>
      <c r="K50">
        <f t="shared" si="5"/>
        <v>0</v>
      </c>
      <c r="L50">
        <v>6.673123431692736E-2</v>
      </c>
    </row>
    <row r="51" spans="2:12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2.0000000000000091E-2</v>
      </c>
      <c r="H51">
        <v>3.1438274178992559E-2</v>
      </c>
      <c r="I51">
        <f ca="1">_xll.xBachelierImplied($C$2,$F$15,H51,B51+$C$5*$C$2)</f>
        <v>9.9545456714650579E-2</v>
      </c>
      <c r="K51">
        <f t="shared" si="5"/>
        <v>0</v>
      </c>
      <c r="L51">
        <v>5.7949734119718668E-2</v>
      </c>
    </row>
    <row r="52" spans="2:12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3.0000000000000093E-2</v>
      </c>
      <c r="H52">
        <v>3.8361863456863911E-2</v>
      </c>
      <c r="I52">
        <f ca="1">_xll.xBachelierImplied($C$2,$F$15,H52,B52+$C$5*$C$2)</f>
        <v>9.9568874972910962E-2</v>
      </c>
      <c r="K52">
        <f t="shared" si="5"/>
        <v>0</v>
      </c>
      <c r="L52">
        <v>4.8305736549606654E-2</v>
      </c>
    </row>
    <row r="53" spans="2:12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4.0000000000000091E-2</v>
      </c>
      <c r="H53">
        <v>4.5952765077903808E-2</v>
      </c>
      <c r="I53">
        <f ca="1">_xll.xBachelierImplied($C$2,$F$15,H53,B53+$C$5*$C$2)</f>
        <v>9.9601832375074043E-2</v>
      </c>
      <c r="K53">
        <f t="shared" si="5"/>
        <v>0</v>
      </c>
      <c r="L53">
        <v>3.8689780094210591E-2</v>
      </c>
    </row>
    <row r="54" spans="2:12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5.0000000000000086E-2</v>
      </c>
      <c r="H54">
        <v>5.4123164040138991E-2</v>
      </c>
      <c r="I54">
        <f ca="1">_xll.xBachelierImplied($C$2,$F$15,H54,B54+$C$5*$C$2)</f>
        <v>9.9647191919000955E-2</v>
      </c>
      <c r="K54">
        <f t="shared" si="5"/>
        <v>0</v>
      </c>
      <c r="L54">
        <v>2.9768509679582864E-2</v>
      </c>
    </row>
    <row r="55" spans="2:12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6.0000000000000081E-2</v>
      </c>
      <c r="H55">
        <v>6.2776620367865243E-2</v>
      </c>
      <c r="I55">
        <f ca="1">_xll.xBachelierImplied($C$2,$F$15,H55,B55+$C$5*$C$2)</f>
        <v>9.9705859042473505E-2</v>
      </c>
      <c r="K55">
        <f t="shared" si="5"/>
        <v>0</v>
      </c>
      <c r="L55">
        <v>2.2010718069809657E-2</v>
      </c>
    </row>
    <row r="56" spans="2:12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7.0000000000000076E-2</v>
      </c>
      <c r="H56">
        <v>7.1816974496520636E-2</v>
      </c>
      <c r="I56">
        <f ca="1">_xll.xBachelierImplied($C$2,$F$15,H56,B56+$C$5*$C$2)</f>
        <v>9.9780072957315141E-2</v>
      </c>
      <c r="K56">
        <f t="shared" si="5"/>
        <v>0</v>
      </c>
      <c r="L56">
        <v>1.5645924431951966E-2</v>
      </c>
    </row>
    <row r="57" spans="2:12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8.0000000000000071E-2</v>
      </c>
      <c r="H57">
        <v>8.1155013721938354E-2</v>
      </c>
      <c r="I57">
        <f ca="1">_xll.xBachelierImplied($C$2,$F$15,H57,B57+$C$5*$C$2)</f>
        <v>9.9872043242885844E-2</v>
      </c>
      <c r="K57">
        <f t="shared" si="5"/>
        <v>0</v>
      </c>
      <c r="L57">
        <v>1.0697518082355459E-2</v>
      </c>
    </row>
    <row r="58" spans="2:12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9.0000000000000066E-2</v>
      </c>
      <c r="H58">
        <v>9.0713160127968262E-2</v>
      </c>
      <c r="I58">
        <f ca="1">_xll.xBachelierImplied($C$2,$F$15,H58,B58+$C$5*$C$2)</f>
        <v>9.9984191073362039E-2</v>
      </c>
      <c r="K58">
        <f t="shared" si="5"/>
        <v>0</v>
      </c>
      <c r="L58">
        <v>7.0403558000658494E-3</v>
      </c>
    </row>
    <row r="59" spans="2:12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0.10000000000000006</v>
      </c>
      <c r="H59">
        <v>0.10042776577809884</v>
      </c>
      <c r="I59">
        <f ca="1">_xll.xBachelierImplied($C$2,$F$15,H59,B59+$C$5*$C$2)</f>
        <v>0.10011913043154394</v>
      </c>
      <c r="K59">
        <f t="shared" si="5"/>
        <v>0</v>
      </c>
      <c r="L59">
        <v>4.4641976709112073E-3</v>
      </c>
    </row>
    <row r="60" spans="2:12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0.11000000000000006</v>
      </c>
      <c r="H60">
        <v>0.11024934660849967</v>
      </c>
      <c r="I60">
        <f ca="1">_xll.xBachelierImplied($C$2,$F$15,H60,B60+$C$5*$C$2)</f>
        <v>0.10027947569650923</v>
      </c>
      <c r="K60">
        <f t="shared" si="5"/>
        <v>0</v>
      </c>
      <c r="L60">
        <v>2.7304288659927073E-3</v>
      </c>
    </row>
    <row r="61" spans="2:12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0.12000000000000006</v>
      </c>
      <c r="H61">
        <v>0.12014133099551302</v>
      </c>
      <c r="I61">
        <f ca="1">_xll.xBachelierImplied($C$2,$F$15,H61,B61+$C$5*$C$2)</f>
        <v>0.10046768634989733</v>
      </c>
      <c r="K61">
        <f t="shared" si="5"/>
        <v>0</v>
      </c>
      <c r="L61">
        <v>1.6130738870245847E-3</v>
      </c>
    </row>
    <row r="62" spans="2:12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0.13000000000000009</v>
      </c>
      <c r="H62">
        <v>0.13007795735578148</v>
      </c>
      <c r="I62">
        <f ca="1">_xll.xBachelierImplied($C$2,$F$15,H62,B62+$C$5*$C$2)</f>
        <v>0.10068591587964386</v>
      </c>
      <c r="K62">
        <f t="shared" si="5"/>
        <v>0</v>
      </c>
      <c r="L62">
        <v>9.2193160389730344E-4</v>
      </c>
    </row>
    <row r="63" spans="2:12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0.1400000000000001</v>
      </c>
      <c r="H63">
        <v>0.14004188799619055</v>
      </c>
      <c r="I63">
        <f ca="1">_xll.xBachelierImplied($C$2,$F$15,H63,B63+$C$5*$C$2)</f>
        <v>0.10093584949679703</v>
      </c>
      <c r="K63">
        <f t="shared" si="5"/>
        <v>0</v>
      </c>
      <c r="L63">
        <v>5.1064246632828486E-4</v>
      </c>
    </row>
    <row r="64" spans="2:12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0.15000000000000011</v>
      </c>
      <c r="H64">
        <v>0.15002194935465135</v>
      </c>
      <c r="I64">
        <f ca="1">_xll.xBachelierImplied($C$2,$F$15,H64,B64+$C$5*$C$2)</f>
        <v>0.10121856894425398</v>
      </c>
      <c r="K64">
        <f t="shared" si="5"/>
        <v>0</v>
      </c>
      <c r="L64">
        <v>2.7460099438852146E-4</v>
      </c>
    </row>
    <row r="65" spans="2:12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0.16000000000000011</v>
      </c>
      <c r="H65">
        <v>0.16001122997877723</v>
      </c>
      <c r="I65">
        <f ca="1">_xll.xBachelierImplied($C$2,$F$15,H65,B65+$C$5*$C$2)</f>
        <v>0.10153446534780604</v>
      </c>
      <c r="K65">
        <f t="shared" si="5"/>
        <v>0</v>
      </c>
      <c r="L65">
        <v>1.4363451207129288E-4</v>
      </c>
    </row>
    <row r="66" spans="2:12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0.17000000000000012</v>
      </c>
      <c r="H66">
        <v>0.17000561690695304</v>
      </c>
      <c r="I66">
        <f ca="1">_xll.xBachelierImplied($C$2,$F$15,H66,B66+$C$5*$C$2)</f>
        <v>0.1018831249331571</v>
      </c>
      <c r="K66">
        <f t="shared" si="5"/>
        <v>0</v>
      </c>
      <c r="L66">
        <v>7.3210001548433892E-5</v>
      </c>
    </row>
    <row r="67" spans="2:12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0.18000000000000013</v>
      </c>
      <c r="H67">
        <v>0.1800027495594991</v>
      </c>
      <c r="I67">
        <f ca="1">_xll.xBachelierImplied($C$2,$F$15,H67,B67+$C$5*$C$2)</f>
        <v>0.10226279023835627</v>
      </c>
      <c r="K67">
        <f t="shared" si="5"/>
        <v>0</v>
      </c>
      <c r="L67">
        <v>3.6419599908090128E-5</v>
      </c>
    </row>
    <row r="68" spans="2:12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0.19000000000000014</v>
      </c>
      <c r="H68">
        <v>0.19000131788906185</v>
      </c>
      <c r="I68">
        <f ca="1">_xll.xBachelierImplied($C$2,$F$15,H68,B68+$C$5*$C$2)</f>
        <v>0.10266759261971127</v>
      </c>
      <c r="K68">
        <f t="shared" si="5"/>
        <v>0</v>
      </c>
      <c r="L68">
        <v>1.7697984571565726E-5</v>
      </c>
    </row>
    <row r="69" spans="2:12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0.20000000000000015</v>
      </c>
      <c r="H69">
        <v>0.2000006167754739</v>
      </c>
      <c r="I69">
        <f ca="1">_xll.xBachelierImplied($C$2,$F$15,H69,B69+$C$5*$C$2)</f>
        <v>0.10307406000254082</v>
      </c>
      <c r="K69">
        <f t="shared" si="5"/>
        <v>0</v>
      </c>
      <c r="L69">
        <v>8.3795004369837723E-6</v>
      </c>
    </row>
    <row r="70" spans="2:12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0.21000000000000016</v>
      </c>
      <c r="H70">
        <v>0.21000027634204813</v>
      </c>
      <c r="I70">
        <f ca="1">_xll.xBachelierImplied($C$2,$F$15,H70,B70+$C$5*$C$2)</f>
        <v>0.10337451526582356</v>
      </c>
      <c r="K70">
        <f t="shared" si="5"/>
        <v>0</v>
      </c>
      <c r="L70">
        <v>3.7897937387939037E-6</v>
      </c>
    </row>
    <row r="71" spans="2:12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0.22000000000000017</v>
      </c>
      <c r="H71">
        <v>0.22000010499516248</v>
      </c>
      <c r="I71">
        <f ca="1">_xll.xBachelierImplied($C$2,$F$15,H71,B71+$C$5*$C$2)</f>
        <v>0.10299366275925834</v>
      </c>
      <c r="K71">
        <f t="shared" si="5"/>
        <v>0</v>
      </c>
      <c r="L71">
        <v>1.4492778033349159E-6</v>
      </c>
    </row>
    <row r="72" spans="2:12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0.23000000000000018</v>
      </c>
      <c r="H72">
        <v>0.23000000000000018</v>
      </c>
      <c r="I72">
        <f ca="1">_xll.xBachelierImplied($C$2,$F$15,H72,B72+$C$5*$C$2)</f>
        <v>0</v>
      </c>
      <c r="K72">
        <f t="shared" si="5"/>
        <v>0</v>
      </c>
      <c r="L72">
        <v>2.1049099722379529E-6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S72"/>
  <sheetViews>
    <sheetView topLeftCell="A13" workbookViewId="0">
      <selection activeCell="L24" sqref="L24"/>
    </sheetView>
  </sheetViews>
  <sheetFormatPr defaultRowHeight="14.3" x14ac:dyDescent="0.25"/>
  <cols>
    <col min="13" max="13" width="11.875" bestFit="1" customWidth="1"/>
  </cols>
  <sheetData>
    <row r="2" spans="2:14" x14ac:dyDescent="0.25">
      <c r="B2" t="s">
        <v>6</v>
      </c>
      <c r="C2">
        <v>0.25</v>
      </c>
    </row>
    <row r="3" spans="2:14" x14ac:dyDescent="0.25">
      <c r="B3" t="s">
        <v>14</v>
      </c>
      <c r="C3">
        <v>0</v>
      </c>
    </row>
    <row r="4" spans="2:14" x14ac:dyDescent="0.25">
      <c r="B4" t="s">
        <v>16</v>
      </c>
      <c r="C4">
        <v>0</v>
      </c>
    </row>
    <row r="5" spans="2:14" x14ac:dyDescent="0.25">
      <c r="B5" t="s">
        <v>8</v>
      </c>
      <c r="C5">
        <v>0</v>
      </c>
    </row>
    <row r="6" spans="2:14" x14ac:dyDescent="0.25">
      <c r="B6" t="s">
        <v>7</v>
      </c>
      <c r="C6">
        <v>0.1</v>
      </c>
    </row>
    <row r="8" spans="2:14" x14ac:dyDescent="0.25">
      <c r="B8" t="s">
        <v>9</v>
      </c>
      <c r="C8">
        <v>5</v>
      </c>
    </row>
    <row r="9" spans="2:14" x14ac:dyDescent="0.25">
      <c r="B9" t="s">
        <v>10</v>
      </c>
      <c r="C9">
        <v>50</v>
      </c>
    </row>
    <row r="11" spans="2:14" x14ac:dyDescent="0.25">
      <c r="B11" t="s">
        <v>11</v>
      </c>
      <c r="C11">
        <f>C3-C8*C6*SQRT(C2)</f>
        <v>-0.25</v>
      </c>
    </row>
    <row r="12" spans="2:14" x14ac:dyDescent="0.25">
      <c r="B12" t="s">
        <v>12</v>
      </c>
      <c r="C12">
        <f>C3+C8*C6*SQRT(C2)</f>
        <v>0.25</v>
      </c>
    </row>
    <row r="13" spans="2:14" x14ac:dyDescent="0.25">
      <c r="B13" t="s">
        <v>13</v>
      </c>
      <c r="C13">
        <f>(C12-C11)/C9</f>
        <v>0.01</v>
      </c>
    </row>
    <row r="15" spans="2:14" x14ac:dyDescent="0.25">
      <c r="B15" t="s">
        <v>0</v>
      </c>
      <c r="C15">
        <v>10</v>
      </c>
      <c r="G15" t="s">
        <v>18</v>
      </c>
      <c r="H15">
        <v>0.02</v>
      </c>
      <c r="M15" t="s">
        <v>0</v>
      </c>
      <c r="N15">
        <v>10</v>
      </c>
    </row>
    <row r="16" spans="2:14" x14ac:dyDescent="0.25">
      <c r="B16" t="s">
        <v>1</v>
      </c>
      <c r="C16">
        <v>0.5</v>
      </c>
      <c r="M16" t="s">
        <v>1</v>
      </c>
      <c r="N16">
        <v>0.5</v>
      </c>
    </row>
    <row r="17" spans="2:19" x14ac:dyDescent="0.25">
      <c r="B17" t="s">
        <v>2</v>
      </c>
      <c r="C17">
        <v>-1</v>
      </c>
      <c r="M17" t="s">
        <v>2</v>
      </c>
      <c r="N17">
        <v>1</v>
      </c>
    </row>
    <row r="18" spans="2:19" x14ac:dyDescent="0.25">
      <c r="B18" t="s">
        <v>3</v>
      </c>
      <c r="C18">
        <v>0</v>
      </c>
      <c r="M18" t="s">
        <v>3</v>
      </c>
      <c r="N18">
        <v>0</v>
      </c>
    </row>
    <row r="19" spans="2:19" x14ac:dyDescent="0.25">
      <c r="B19" t="s">
        <v>4</v>
      </c>
      <c r="C19">
        <v>0</v>
      </c>
      <c r="M19" t="s">
        <v>4</v>
      </c>
      <c r="N19">
        <v>0</v>
      </c>
    </row>
    <row r="20" spans="2:19" x14ac:dyDescent="0.25">
      <c r="M20" t="s">
        <v>19</v>
      </c>
      <c r="N20" s="2">
        <f ca="1">SUMPRODUCT(N22:N72,H22:H72)</f>
        <v>1.1530615799110702E-2</v>
      </c>
    </row>
    <row r="21" spans="2:19" x14ac:dyDescent="0.25">
      <c r="B21" t="s">
        <v>5</v>
      </c>
      <c r="C21" t="s">
        <v>16</v>
      </c>
      <c r="D21" t="s">
        <v>8</v>
      </c>
      <c r="E21" t="s">
        <v>7</v>
      </c>
      <c r="F21" t="s">
        <v>11</v>
      </c>
      <c r="G21" t="s">
        <v>12</v>
      </c>
      <c r="H21" t="s">
        <v>15</v>
      </c>
      <c r="J21" t="s">
        <v>17</v>
      </c>
      <c r="M21" t="s">
        <v>17</v>
      </c>
    </row>
    <row r="22" spans="2:19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B22-0.5*(B23-B22)</f>
        <v>-0.255</v>
      </c>
      <c r="G22">
        <f>B22+0.5*(B23-B22)</f>
        <v>-0.245</v>
      </c>
      <c r="H22">
        <f>0.5*((MAX(G22,$H$15)-$H$15)^2-(MAX(F22,$H$15)-$H$15)^2)/(G22-F22)</f>
        <v>0</v>
      </c>
      <c r="J22">
        <f t="array" aca="1" ref="J22:J72" ca="1">_xll.xFd1d(C2,B22:B72,C22:C72,D22:D72,E22:E72,H22:H72,C15:C19)</f>
        <v>0</v>
      </c>
      <c r="K22">
        <f ca="1">_xll.xBachelierImplied($C$2,$H$15,J22,B22+$C$5*$C$2)</f>
        <v>0</v>
      </c>
      <c r="M22">
        <f>IF(ABS(B22-$C$3)&lt;0.0000000001,1,0)</f>
        <v>0</v>
      </c>
      <c r="N22">
        <f t="array" ref="N22:N72">_xll.xFd1d($C$2,B22:B72,C22:C72,D22:D72,E22:E72,M22:M72,N15:N19)</f>
        <v>2.104909972237949E-6</v>
      </c>
      <c r="R22">
        <f ca="1">K47</f>
        <v>0.10004710953419717</v>
      </c>
    </row>
    <row r="23" spans="2:19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>0.5*(B22+B23)</f>
        <v>-0.245</v>
      </c>
      <c r="G23">
        <f>0.5*(B23+B24)</f>
        <v>-0.23499999999999999</v>
      </c>
      <c r="H23">
        <f t="shared" ref="H23:H72" si="4">0.5*((MAX(G23,$H$15)-$H$15)^2-(MAX(F23,$H$15)-$H$15)^2)/(G23-F23)</f>
        <v>0</v>
      </c>
      <c r="J23">
        <f ca="1"/>
        <v>4.3553435042533109E-9</v>
      </c>
      <c r="K23">
        <f ca="1">_xll.xBachelierImplied($C$2,$H$15,J23,B23+$C$5*$C$2)</f>
        <v>0.10586828162702655</v>
      </c>
      <c r="M23">
        <f t="shared" ref="M23:M72" si="5">IF(ABS(B23-$C$3)&lt;0.0000000001,1,0)</f>
        <v>0</v>
      </c>
      <c r="N23">
        <v>1.4492778033349133E-6</v>
      </c>
      <c r="Q23" s="3" t="s">
        <v>18</v>
      </c>
      <c r="R23" s="3" t="s">
        <v>30</v>
      </c>
      <c r="S23" s="3" t="s">
        <v>31</v>
      </c>
    </row>
    <row r="24" spans="2:19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ref="F24:F71" si="6">0.5*(B23+B24)</f>
        <v>-0.23499999999999999</v>
      </c>
      <c r="G24">
        <f t="shared" ref="G24:G71" si="7">0.5*(B24+B25)</f>
        <v>-0.22499999999999998</v>
      </c>
      <c r="H24">
        <f t="shared" si="4"/>
        <v>0</v>
      </c>
      <c r="J24">
        <f ca="1"/>
        <v>1.1910227436363576E-8</v>
      </c>
      <c r="K24">
        <f ca="1">_xll.xBachelierImplied($C$2,$H$15,J24,B24+$C$5*$C$2)</f>
        <v>0.10593616713646321</v>
      </c>
      <c r="M24">
        <f t="shared" si="5"/>
        <v>0</v>
      </c>
      <c r="N24">
        <v>3.7897937387938969E-6</v>
      </c>
      <c r="Q24" s="3">
        <v>0</v>
      </c>
      <c r="R24" s="3">
        <v>9.9527644104274643E-2</v>
      </c>
      <c r="S24" s="3">
        <v>0.10002962801368963</v>
      </c>
    </row>
    <row r="25" spans="2:19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6"/>
        <v>-0.22499999999999998</v>
      </c>
      <c r="G25">
        <f t="shared" si="7"/>
        <v>-0.21499999999999997</v>
      </c>
      <c r="H25">
        <f t="shared" si="4"/>
        <v>0</v>
      </c>
      <c r="J25">
        <f ca="1"/>
        <v>2.8004980288181105E-8</v>
      </c>
      <c r="K25">
        <f ca="1">_xll.xBachelierImplied($C$2,$H$15,J25,B25+$C$5*$C$2)</f>
        <v>0.10549427127373677</v>
      </c>
      <c r="M25">
        <f t="shared" si="5"/>
        <v>0</v>
      </c>
      <c r="N25">
        <v>8.3795004369837588E-6</v>
      </c>
      <c r="Q25" s="3">
        <v>1E-3</v>
      </c>
      <c r="R25" s="3">
        <v>9.9708379640598421E-2</v>
      </c>
      <c r="S25" s="3">
        <v>0.10002971377229633</v>
      </c>
    </row>
    <row r="26" spans="2:19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6"/>
        <v>-0.21499999999999997</v>
      </c>
      <c r="G26">
        <f t="shared" si="7"/>
        <v>-0.20499999999999996</v>
      </c>
      <c r="H26">
        <f t="shared" si="4"/>
        <v>0</v>
      </c>
      <c r="J26">
        <f ca="1"/>
        <v>6.3522995474375813E-8</v>
      </c>
      <c r="K26">
        <f ca="1">_xll.xBachelierImplied($C$2,$H$15,J26,B26+$C$5*$C$2)</f>
        <v>0.1049824205671139</v>
      </c>
      <c r="M26">
        <f t="shared" si="5"/>
        <v>0</v>
      </c>
      <c r="N26">
        <v>1.7697984571565695E-5</v>
      </c>
      <c r="Q26" s="3">
        <v>2E-3</v>
      </c>
      <c r="R26" s="3">
        <v>9.984912042955181E-2</v>
      </c>
      <c r="S26" s="3">
        <v>0.10002997944187139</v>
      </c>
    </row>
    <row r="27" spans="2:19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6"/>
        <v>-0.20499999999999996</v>
      </c>
      <c r="G27">
        <f t="shared" si="7"/>
        <v>-0.19499999999999995</v>
      </c>
      <c r="H27">
        <f t="shared" si="4"/>
        <v>0</v>
      </c>
      <c r="J27">
        <f ca="1"/>
        <v>1.4143080376172079E-7</v>
      </c>
      <c r="K27">
        <f ca="1">_xll.xBachelierImplied($C$2,$H$15,J27,B27+$C$5*$C$2)</f>
        <v>0.10447603747809309</v>
      </c>
      <c r="M27">
        <f t="shared" si="5"/>
        <v>0</v>
      </c>
      <c r="N27">
        <v>3.6419599908090067E-5</v>
      </c>
      <c r="Q27" s="3">
        <v>3.0000000000000001E-3</v>
      </c>
      <c r="R27" s="3">
        <v>9.9949987727259257E-2</v>
      </c>
      <c r="S27" s="3">
        <v>0.10003044988276522</v>
      </c>
    </row>
    <row r="28" spans="2:19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6"/>
        <v>-0.19499999999999995</v>
      </c>
      <c r="G28">
        <f t="shared" si="7"/>
        <v>-0.18499999999999994</v>
      </c>
      <c r="H28">
        <f t="shared" si="4"/>
        <v>0</v>
      </c>
      <c r="J28">
        <f ca="1"/>
        <v>3.097742587205832E-7</v>
      </c>
      <c r="K28">
        <f ca="1">_xll.xBachelierImplied($C$2,$H$15,J28,B28+$C$5*$C$2)</f>
        <v>0.10399067513755382</v>
      </c>
      <c r="M28">
        <f t="shared" si="5"/>
        <v>0</v>
      </c>
      <c r="N28">
        <v>7.3210001548433757E-5</v>
      </c>
      <c r="Q28" s="3">
        <v>4.0000000000000001E-3</v>
      </c>
      <c r="R28" s="3">
        <v>0.10001102275866917</v>
      </c>
      <c r="S28" s="3">
        <v>0.10003116644461388</v>
      </c>
    </row>
    <row r="29" spans="2:19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6"/>
        <v>-0.18499999999999994</v>
      </c>
      <c r="G29">
        <f t="shared" si="7"/>
        <v>-0.17499999999999993</v>
      </c>
      <c r="H29">
        <f t="shared" si="4"/>
        <v>0</v>
      </c>
      <c r="J29">
        <f ca="1"/>
        <v>6.6716424328217223E-7</v>
      </c>
      <c r="K29">
        <f ca="1">_xll.xBachelierImplied($C$2,$H$15,J29,B29+$C$5*$C$2)</f>
        <v>0.10353076888685576</v>
      </c>
      <c r="M29">
        <f t="shared" si="5"/>
        <v>0</v>
      </c>
      <c r="N29">
        <v>1.4363451207129266E-4</v>
      </c>
      <c r="Q29" s="3">
        <v>5.0000000000000001E-3</v>
      </c>
      <c r="R29" s="3">
        <v>0.10003218717849706</v>
      </c>
      <c r="S29" s="3">
        <v>0.10003218717849706</v>
      </c>
    </row>
    <row r="30" spans="2:19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6"/>
        <v>-0.17499999999999993</v>
      </c>
      <c r="G30">
        <f t="shared" si="7"/>
        <v>-0.16499999999999992</v>
      </c>
      <c r="H30">
        <f t="shared" si="4"/>
        <v>0</v>
      </c>
      <c r="J30">
        <f ca="1"/>
        <v>1.4114686632481204E-6</v>
      </c>
      <c r="K30">
        <f ca="1">_xll.xBachelierImplied($C$2,$H$15,J30,B30+$C$5*$C$2)</f>
        <v>0.10309857887817533</v>
      </c>
      <c r="M30">
        <f t="shared" si="5"/>
        <v>0</v>
      </c>
      <c r="N30">
        <v>2.7460099438852108E-4</v>
      </c>
      <c r="Q30" s="3">
        <v>6.0000000000000001E-3</v>
      </c>
      <c r="R30" s="3">
        <v>0.10001336274555157</v>
      </c>
      <c r="S30" s="3">
        <v>0.10003316500867389</v>
      </c>
    </row>
    <row r="31" spans="2:19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6"/>
        <v>-0.16499999999999992</v>
      </c>
      <c r="G31">
        <f t="shared" si="7"/>
        <v>-0.15499999999999992</v>
      </c>
      <c r="H31">
        <f t="shared" si="4"/>
        <v>0</v>
      </c>
      <c r="J31">
        <f ca="1"/>
        <v>2.9299711942000415E-6</v>
      </c>
      <c r="K31">
        <f ca="1">_xll.xBachelierImplied($C$2,$H$15,J31,B31+$C$5*$C$2)</f>
        <v>0.10269582202404294</v>
      </c>
      <c r="M31">
        <f t="shared" si="5"/>
        <v>0</v>
      </c>
      <c r="N31">
        <v>5.1064246632828421E-4</v>
      </c>
      <c r="Q31" s="3">
        <v>7.0000000000000001E-3</v>
      </c>
      <c r="R31" s="3">
        <v>9.9954350203942666E-2</v>
      </c>
      <c r="S31" s="3">
        <v>0.10003376582534791</v>
      </c>
    </row>
    <row r="32" spans="2:19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6"/>
        <v>-0.15499999999999992</v>
      </c>
      <c r="G32">
        <f t="shared" si="7"/>
        <v>-0.14499999999999991</v>
      </c>
      <c r="H32">
        <f t="shared" si="4"/>
        <v>0</v>
      </c>
      <c r="J32">
        <f ca="1"/>
        <v>5.9605192861511046E-6</v>
      </c>
      <c r="K32">
        <f ca="1">_xll.xBachelierImplied($C$2,$H$15,J32,B32+$C$5*$C$2)</f>
        <v>0.10232390591441552</v>
      </c>
      <c r="M32">
        <f t="shared" si="5"/>
        <v>0</v>
      </c>
      <c r="N32">
        <v>9.2193160389730225E-4</v>
      </c>
      <c r="Q32" s="3">
        <v>8.0000000000000002E-3</v>
      </c>
      <c r="R32" s="3">
        <v>9.9854867346308177E-2</v>
      </c>
      <c r="S32" s="3">
        <v>0.10003409169458148</v>
      </c>
    </row>
    <row r="33" spans="2:19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6"/>
        <v>-0.14499999999999991</v>
      </c>
      <c r="G33">
        <f t="shared" si="7"/>
        <v>-0.1349999999999999</v>
      </c>
      <c r="H33">
        <f t="shared" si="4"/>
        <v>0</v>
      </c>
      <c r="J33">
        <f ca="1"/>
        <v>1.1868430482571636E-5</v>
      </c>
      <c r="K33">
        <f ca="1">_xll.xBachelierImplied($C$2,$H$15,J33,B33+$C$5*$C$2)</f>
        <v>0.10198388535195343</v>
      </c>
      <c r="M33">
        <f t="shared" si="5"/>
        <v>0</v>
      </c>
      <c r="N33">
        <v>1.6130738870245827E-3</v>
      </c>
      <c r="Q33" s="3">
        <v>8.9999999999999993E-3</v>
      </c>
      <c r="R33" s="3">
        <v>9.9714546214830058E-2</v>
      </c>
      <c r="S33" s="3">
        <v>0.10003426092663413</v>
      </c>
    </row>
    <row r="34" spans="2:19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6"/>
        <v>-0.1349999999999999</v>
      </c>
      <c r="G34">
        <f t="shared" si="7"/>
        <v>-0.12499999999999989</v>
      </c>
      <c r="H34">
        <f t="shared" si="4"/>
        <v>0</v>
      </c>
      <c r="J34">
        <f ca="1"/>
        <v>2.3101829753254578E-5</v>
      </c>
      <c r="K34">
        <f ca="1">_xll.xBachelierImplied($C$2,$H$15,J34,B34+$C$5*$C$2)</f>
        <v>0.10167636431906851</v>
      </c>
      <c r="M34">
        <f t="shared" si="5"/>
        <v>0</v>
      </c>
      <c r="N34">
        <v>2.7304288659927042E-3</v>
      </c>
      <c r="Q34" s="6">
        <v>0.01</v>
      </c>
      <c r="R34" s="3">
        <v>9.9532929374617315E-2</v>
      </c>
      <c r="S34" s="3">
        <v>0.10003440865710633</v>
      </c>
    </row>
    <row r="35" spans="2:19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6"/>
        <v>-0.12499999999999989</v>
      </c>
      <c r="G35">
        <f t="shared" si="7"/>
        <v>-0.11499999999999991</v>
      </c>
      <c r="H35">
        <f t="shared" si="4"/>
        <v>0</v>
      </c>
      <c r="J35">
        <f ca="1"/>
        <v>4.390436303689222E-5</v>
      </c>
      <c r="K35">
        <f ca="1">_xll.xBachelierImplied($C$2,$H$15,J35,B35+$C$5*$C$2)</f>
        <v>0.10140140067088486</v>
      </c>
      <c r="M35">
        <f t="shared" si="5"/>
        <v>0</v>
      </c>
      <c r="N35">
        <v>4.4641976709112012E-3</v>
      </c>
      <c r="Q35" s="3">
        <v>1.0999999999999999E-2</v>
      </c>
      <c r="R35" s="3">
        <v>9.9712398195543062E-2</v>
      </c>
      <c r="S35" s="3">
        <v>0.10003468751028886</v>
      </c>
    </row>
    <row r="36" spans="2:19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6"/>
        <v>-0.11499999999999991</v>
      </c>
      <c r="G36">
        <f t="shared" si="7"/>
        <v>-0.1049999999999999</v>
      </c>
      <c r="H36">
        <f t="shared" si="4"/>
        <v>0</v>
      </c>
      <c r="J36">
        <f ca="1"/>
        <v>8.1370401676429614E-5</v>
      </c>
      <c r="K36">
        <f ca="1">_xll.xBachelierImplied($C$2,$H$15,J36,B36+$C$5*$C$2)</f>
        <v>0.10115844374772731</v>
      </c>
      <c r="M36">
        <f t="shared" si="5"/>
        <v>0</v>
      </c>
      <c r="N36">
        <v>7.0403558000658416E-3</v>
      </c>
      <c r="Q36" s="3">
        <v>1.2E-2</v>
      </c>
      <c r="R36" s="3">
        <v>9.9853150080636402E-2</v>
      </c>
      <c r="S36" s="3">
        <v>0.10003526834794188</v>
      </c>
    </row>
    <row r="37" spans="2:19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6"/>
        <v>-0.1049999999999999</v>
      </c>
      <c r="G37">
        <f t="shared" si="7"/>
        <v>-9.4999999999999918E-2</v>
      </c>
      <c r="H37">
        <f t="shared" si="4"/>
        <v>0</v>
      </c>
      <c r="J37">
        <f ca="1"/>
        <v>1.4691124650235363E-4</v>
      </c>
      <c r="K37">
        <f ca="1">_xll.xBachelierImplied($C$2,$H$15,J37,B37+$C$5*$C$2)</f>
        <v>0.1009463295025718</v>
      </c>
      <c r="M37">
        <f t="shared" si="5"/>
        <v>0</v>
      </c>
      <c r="N37">
        <v>1.0697518082355447E-2</v>
      </c>
      <c r="Q37" s="3">
        <v>1.2999999999999999E-2</v>
      </c>
      <c r="R37" s="3">
        <v>9.9954996312841715E-2</v>
      </c>
      <c r="S37" s="3">
        <v>0.10003634110702009</v>
      </c>
    </row>
    <row r="38" spans="2:19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6"/>
        <v>-9.4999999999999918E-2</v>
      </c>
      <c r="G38">
        <f t="shared" si="7"/>
        <v>-8.4999999999999909E-2</v>
      </c>
      <c r="H38">
        <f t="shared" si="4"/>
        <v>0</v>
      </c>
      <c r="J38">
        <f ca="1"/>
        <v>2.5814705478865432E-4</v>
      </c>
      <c r="K38">
        <f ca="1">_xll.xBachelierImplied($C$2,$H$15,J38,B38+$C$5*$C$2)</f>
        <v>0.10076334616926871</v>
      </c>
      <c r="M38">
        <f t="shared" si="5"/>
        <v>0</v>
      </c>
      <c r="N38">
        <v>1.5645924431951952E-2</v>
      </c>
      <c r="Q38" s="3">
        <v>1.4E-2</v>
      </c>
      <c r="R38" s="3">
        <v>0.10001766992561366</v>
      </c>
      <c r="S38" s="3">
        <v>0.1000381157301338</v>
      </c>
    </row>
    <row r="39" spans="2:19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6"/>
        <v>-8.4999999999999909E-2</v>
      </c>
      <c r="G39">
        <f t="shared" si="7"/>
        <v>-7.4999999999999928E-2</v>
      </c>
      <c r="H39">
        <f t="shared" si="4"/>
        <v>0</v>
      </c>
      <c r="J39">
        <f ca="1"/>
        <v>4.411376763045089E-4</v>
      </c>
      <c r="K39">
        <f ca="1">_xll.xBachelierImplied($C$2,$H$15,J39,B39+$C$5*$C$2)</f>
        <v>0.10060735975110556</v>
      </c>
      <c r="M39">
        <f t="shared" si="5"/>
        <v>0</v>
      </c>
      <c r="N39">
        <v>2.2010718069809636E-2</v>
      </c>
      <c r="Q39" s="3">
        <v>1.4999999999999999E-2</v>
      </c>
      <c r="R39" s="3">
        <v>0.10004082319278265</v>
      </c>
      <c r="S39" s="3">
        <v>0.10004082319278265</v>
      </c>
    </row>
    <row r="40" spans="2:19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6"/>
        <v>-7.4999999999999928E-2</v>
      </c>
      <c r="G40">
        <f t="shared" si="7"/>
        <v>-6.4999999999999919E-2</v>
      </c>
      <c r="H40">
        <f t="shared" si="4"/>
        <v>0</v>
      </c>
      <c r="J40">
        <f ca="1"/>
        <v>7.3271753374258867E-4</v>
      </c>
      <c r="K40">
        <f ca="1">_xll.xBachelierImplied($C$2,$H$15,J40,B40+$C$5*$C$2)</f>
        <v>0.1004759643218285</v>
      </c>
      <c r="M40">
        <f t="shared" si="5"/>
        <v>0</v>
      </c>
      <c r="N40">
        <v>2.9768509679582864E-2</v>
      </c>
      <c r="Q40" s="3">
        <v>1.6E-2</v>
      </c>
      <c r="R40" s="3">
        <v>0.10002402427384588</v>
      </c>
      <c r="S40" s="3">
        <v>0.10004351366551671</v>
      </c>
    </row>
    <row r="41" spans="2:19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6"/>
        <v>-6.4999999999999919E-2</v>
      </c>
      <c r="G41">
        <f t="shared" si="7"/>
        <v>-5.4999999999999924E-2</v>
      </c>
      <c r="H41">
        <f t="shared" si="4"/>
        <v>0</v>
      </c>
      <c r="J41">
        <f ca="1"/>
        <v>1.1825271196161183E-3</v>
      </c>
      <c r="K41">
        <f ca="1">_xll.xBachelierImplied($C$2,$H$15,J41,B41+$C$5*$C$2)</f>
        <v>0.10036662741955228</v>
      </c>
      <c r="M41">
        <f t="shared" si="5"/>
        <v>0</v>
      </c>
      <c r="N41">
        <v>3.8689780094210598E-2</v>
      </c>
      <c r="Q41" s="3">
        <v>1.7000000000000001E-2</v>
      </c>
      <c r="R41" s="3">
        <v>9.9966752937474798E-2</v>
      </c>
      <c r="S41" s="3">
        <v>0.10004522889813697</v>
      </c>
    </row>
    <row r="42" spans="2:19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6"/>
        <v>-5.4999999999999924E-2</v>
      </c>
      <c r="G42">
        <f t="shared" si="7"/>
        <v>-4.4999999999999915E-2</v>
      </c>
      <c r="H42">
        <f t="shared" si="4"/>
        <v>0</v>
      </c>
      <c r="J42">
        <f ca="1"/>
        <v>1.8541851336547855E-3</v>
      </c>
      <c r="K42">
        <f ca="1">_xll.xBachelierImplied($C$2,$H$15,J42,B42+$C$5*$C$2)</f>
        <v>0.10027684313428693</v>
      </c>
      <c r="M42">
        <f t="shared" si="5"/>
        <v>0</v>
      </c>
      <c r="N42">
        <v>4.8305736549606654E-2</v>
      </c>
      <c r="Q42" s="3">
        <v>1.7999999999999999E-2</v>
      </c>
      <c r="R42" s="3">
        <v>9.9868395261767814E-2</v>
      </c>
      <c r="S42" s="3">
        <v>0.10004621759686784</v>
      </c>
    </row>
    <row r="43" spans="2:19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6"/>
        <v>-4.4999999999999915E-2</v>
      </c>
      <c r="G43">
        <f t="shared" si="7"/>
        <v>-3.499999999999992E-2</v>
      </c>
      <c r="H43">
        <f t="shared" si="4"/>
        <v>0</v>
      </c>
      <c r="J43">
        <f ca="1"/>
        <v>2.824982592996168E-3</v>
      </c>
      <c r="K43">
        <f ca="1">_xll.xBachelierImplied($C$2,$H$15,J43,B43+$C$5*$C$2)</f>
        <v>0.10020428426373944</v>
      </c>
      <c r="M43">
        <f t="shared" si="5"/>
        <v>0</v>
      </c>
      <c r="N43">
        <v>5.7949734119718675E-2</v>
      </c>
      <c r="Q43" s="3">
        <v>1.9E-2</v>
      </c>
      <c r="R43" s="3">
        <v>9.9728237181081619E-2</v>
      </c>
      <c r="S43" s="3">
        <v>0.10004674805641713</v>
      </c>
    </row>
    <row r="44" spans="2:19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6"/>
        <v>-3.499999999999992E-2</v>
      </c>
      <c r="G44">
        <f t="shared" si="7"/>
        <v>-2.4999999999999915E-2</v>
      </c>
      <c r="H44">
        <f t="shared" si="4"/>
        <v>0</v>
      </c>
      <c r="J44">
        <f ca="1"/>
        <v>4.1835462108309272E-3</v>
      </c>
      <c r="K44">
        <f ca="1">_xll.xBachelierImplied($C$2,$H$15,J44,B44+$C$5*$C$2)</f>
        <v>0.10014679388947585</v>
      </c>
      <c r="M44">
        <f t="shared" si="5"/>
        <v>0</v>
      </c>
      <c r="N44">
        <v>6.6731234316927332E-2</v>
      </c>
      <c r="Q44" s="3">
        <v>0.02</v>
      </c>
      <c r="R44" s="3">
        <v>9.954545671465187E-2</v>
      </c>
      <c r="S44" s="3">
        <v>0.10004710953419721</v>
      </c>
    </row>
    <row r="45" spans="2:19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6"/>
        <v>-2.4999999999999915E-2</v>
      </c>
      <c r="G45">
        <f t="shared" si="7"/>
        <v>-1.4999999999999913E-2</v>
      </c>
      <c r="H45">
        <f t="shared" si="4"/>
        <v>0</v>
      </c>
      <c r="J45">
        <f ca="1"/>
        <v>6.025202245555264E-3</v>
      </c>
      <c r="K45">
        <f ca="1">_xll.xBachelierImplied($C$2,$H$15,J45,B45+$C$5*$C$2)</f>
        <v>0.10010240609253733</v>
      </c>
      <c r="M45">
        <f t="shared" si="5"/>
        <v>0</v>
      </c>
      <c r="N45">
        <v>7.3873296094350963E-2</v>
      </c>
    </row>
    <row r="46" spans="2:19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6"/>
        <v>-1.4999999999999913E-2</v>
      </c>
      <c r="G46">
        <f t="shared" si="7"/>
        <v>-4.9999999999999134E-3</v>
      </c>
      <c r="H46">
        <f t="shared" si="4"/>
        <v>0</v>
      </c>
      <c r="J46">
        <f ca="1"/>
        <v>8.4452774997607026E-3</v>
      </c>
      <c r="K46">
        <f ca="1">_xll.xBachelierImplied($C$2,$H$15,J46,B46+$C$5*$C$2)</f>
        <v>0.10006984979109172</v>
      </c>
      <c r="M46">
        <f t="shared" si="5"/>
        <v>0</v>
      </c>
      <c r="N46">
        <v>7.8433110583458282E-2</v>
      </c>
    </row>
    <row r="47" spans="2:19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6"/>
        <v>-4.9999999999999134E-3</v>
      </c>
      <c r="G47">
        <f t="shared" si="7"/>
        <v>5.0000000000000868E-3</v>
      </c>
      <c r="H47">
        <f t="shared" si="4"/>
        <v>0</v>
      </c>
      <c r="J47" s="1">
        <f ca="1"/>
        <v>1.1530615799110695E-2</v>
      </c>
      <c r="K47">
        <f ca="1">_xll.xBachelierImplied($C$2,$H$15,J47,B47+$C$5*$C$2)</f>
        <v>0.10004710953419717</v>
      </c>
      <c r="M47">
        <f t="shared" si="5"/>
        <v>1</v>
      </c>
      <c r="N47">
        <v>8.0105042218738459E-2</v>
      </c>
    </row>
    <row r="48" spans="2:19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6"/>
        <v>5.0000000000000868E-3</v>
      </c>
      <c r="G48">
        <f t="shared" si="7"/>
        <v>1.5000000000000086E-2</v>
      </c>
      <c r="H48">
        <f t="shared" si="4"/>
        <v>0</v>
      </c>
      <c r="J48">
        <f ca="1"/>
        <v>1.5351459250293801E-2</v>
      </c>
      <c r="K48">
        <f ca="1">_xll.xBachelierImplied($C$2,$H$15,J48,B48+$C$5*$C$2)</f>
        <v>0.10003440865710618</v>
      </c>
      <c r="M48">
        <f t="shared" si="5"/>
        <v>0</v>
      </c>
      <c r="N48">
        <v>7.843311058345831E-2</v>
      </c>
    </row>
    <row r="49" spans="2:14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6"/>
        <v>1.5000000000000086E-2</v>
      </c>
      <c r="G49">
        <f t="shared" si="7"/>
        <v>2.5000000000000088E-2</v>
      </c>
      <c r="H49">
        <f t="shared" si="4"/>
        <v>1.2500000000000436E-3</v>
      </c>
      <c r="J49">
        <f ca="1"/>
        <v>1.9953023953744192E-2</v>
      </c>
      <c r="K49">
        <f ca="1">_xll.xBachelierImplied($C$2,$H$15,J49,B49+$C$5*$C$2)</f>
        <v>0.10002962801368935</v>
      </c>
      <c r="M49">
        <f t="shared" si="5"/>
        <v>0</v>
      </c>
      <c r="N49">
        <v>7.3873296094350976E-2</v>
      </c>
    </row>
    <row r="50" spans="2:14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6"/>
        <v>2.5000000000000088E-2</v>
      </c>
      <c r="G50">
        <f t="shared" si="7"/>
        <v>3.5000000000000087E-2</v>
      </c>
      <c r="H50">
        <f t="shared" si="4"/>
        <v>1.0000000000000087E-2</v>
      </c>
      <c r="J50">
        <f ca="1"/>
        <v>2.5351459250293723E-2</v>
      </c>
      <c r="K50">
        <f ca="1">_xll.xBachelierImplied($C$2,$H$15,J50,B50+$C$5*$C$2)</f>
        <v>0.10003440865710572</v>
      </c>
      <c r="M50">
        <f t="shared" si="5"/>
        <v>0</v>
      </c>
      <c r="N50">
        <v>6.673123431692736E-2</v>
      </c>
    </row>
    <row r="51" spans="2:14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6"/>
        <v>3.5000000000000087E-2</v>
      </c>
      <c r="G51">
        <f t="shared" si="7"/>
        <v>4.5000000000000095E-2</v>
      </c>
      <c r="H51">
        <f t="shared" si="4"/>
        <v>2.0000000000000091E-2</v>
      </c>
      <c r="J51">
        <f ca="1"/>
        <v>3.1530615799110429E-2</v>
      </c>
      <c r="K51">
        <f ca="1">_xll.xBachelierImplied($C$2,$H$15,J51,B51+$C$5*$C$2)</f>
        <v>0.10004710953419559</v>
      </c>
      <c r="M51">
        <f t="shared" si="5"/>
        <v>0</v>
      </c>
      <c r="N51">
        <v>5.7949734119718668E-2</v>
      </c>
    </row>
    <row r="52" spans="2:14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6"/>
        <v>4.5000000000000095E-2</v>
      </c>
      <c r="G52">
        <f t="shared" si="7"/>
        <v>5.500000000000009E-2</v>
      </c>
      <c r="H52">
        <f t="shared" si="4"/>
        <v>3.0000000000000079E-2</v>
      </c>
      <c r="J52">
        <f ca="1"/>
        <v>3.8445277499759935E-2</v>
      </c>
      <c r="K52">
        <f ca="1">_xll.xBachelierImplied($C$2,$H$15,J52,B52+$C$5*$C$2)</f>
        <v>0.10006984979108687</v>
      </c>
      <c r="M52">
        <f t="shared" si="5"/>
        <v>0</v>
      </c>
      <c r="N52">
        <v>4.8305736549606654E-2</v>
      </c>
    </row>
    <row r="53" spans="2:14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6"/>
        <v>5.500000000000009E-2</v>
      </c>
      <c r="G53">
        <f t="shared" si="7"/>
        <v>6.5000000000000085E-2</v>
      </c>
      <c r="H53">
        <f t="shared" si="4"/>
        <v>4.0000000000000084E-2</v>
      </c>
      <c r="J53">
        <f ca="1"/>
        <v>4.6025202245553162E-2</v>
      </c>
      <c r="K53">
        <f ca="1">_xll.xBachelierImplied($C$2,$H$15,J53,B53+$C$5*$C$2)</f>
        <v>0.10010240609252247</v>
      </c>
      <c r="M53">
        <f t="shared" si="5"/>
        <v>0</v>
      </c>
      <c r="N53">
        <v>3.8689780094210591E-2</v>
      </c>
    </row>
    <row r="54" spans="2:14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6"/>
        <v>6.5000000000000085E-2</v>
      </c>
      <c r="G54">
        <f t="shared" si="7"/>
        <v>7.5000000000000094E-2</v>
      </c>
      <c r="H54">
        <f t="shared" si="4"/>
        <v>5.0000000000000086E-2</v>
      </c>
      <c r="J54">
        <f ca="1"/>
        <v>5.4183546210825315E-2</v>
      </c>
      <c r="K54">
        <f ca="1">_xll.xBachelierImplied($C$2,$H$15,J54,B54+$C$5*$C$2)</f>
        <v>0.10014679388942906</v>
      </c>
      <c r="M54">
        <f t="shared" si="5"/>
        <v>0</v>
      </c>
      <c r="N54">
        <v>2.9768509679582864E-2</v>
      </c>
    </row>
    <row r="55" spans="2:14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6"/>
        <v>7.5000000000000094E-2</v>
      </c>
      <c r="G55">
        <f t="shared" si="7"/>
        <v>8.5000000000000075E-2</v>
      </c>
      <c r="H55">
        <f t="shared" si="4"/>
        <v>6.0000000000000074E-2</v>
      </c>
      <c r="J55">
        <f ca="1"/>
        <v>6.2824982592981332E-2</v>
      </c>
      <c r="K55">
        <f ca="1">_xll.xBachelierImplied($C$2,$H$15,J55,B55+$C$5*$C$2)</f>
        <v>0.10020428426358642</v>
      </c>
      <c r="M55">
        <f t="shared" si="5"/>
        <v>0</v>
      </c>
      <c r="N55">
        <v>2.2010718069809657E-2</v>
      </c>
    </row>
    <row r="56" spans="2:14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6"/>
        <v>8.5000000000000075E-2</v>
      </c>
      <c r="G56">
        <f t="shared" si="7"/>
        <v>9.5000000000000084E-2</v>
      </c>
      <c r="H56">
        <f t="shared" si="4"/>
        <v>7.0000000000000076E-2</v>
      </c>
      <c r="J56">
        <f ca="1"/>
        <v>7.1854185133615883E-2</v>
      </c>
      <c r="K56">
        <f ca="1">_xll.xBachelierImplied($C$2,$H$15,J56,B56+$C$5*$C$2)</f>
        <v>0.10027684313376928</v>
      </c>
      <c r="M56">
        <f t="shared" si="5"/>
        <v>0</v>
      </c>
      <c r="N56">
        <v>1.5645924431951966E-2</v>
      </c>
    </row>
    <row r="57" spans="2:14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6"/>
        <v>9.5000000000000084E-2</v>
      </c>
      <c r="G57">
        <f t="shared" si="7"/>
        <v>0.10500000000000007</v>
      </c>
      <c r="H57">
        <f t="shared" si="4"/>
        <v>8.0000000000000057E-2</v>
      </c>
      <c r="J57">
        <f ca="1"/>
        <v>8.1182527119514847E-2</v>
      </c>
      <c r="K57">
        <f ca="1">_xll.xBachelierImplied($C$2,$H$15,J57,B57+$C$5*$C$2)</f>
        <v>0.10036662741774212</v>
      </c>
      <c r="M57">
        <f t="shared" si="5"/>
        <v>0</v>
      </c>
      <c r="N57">
        <v>1.0697518082355459E-2</v>
      </c>
    </row>
    <row r="58" spans="2:14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6"/>
        <v>0.10500000000000007</v>
      </c>
      <c r="G58">
        <f t="shared" si="7"/>
        <v>0.11500000000000007</v>
      </c>
      <c r="H58">
        <f t="shared" si="4"/>
        <v>9.0000000000000108E-2</v>
      </c>
      <c r="J58">
        <f ca="1"/>
        <v>9.0732717533480819E-2</v>
      </c>
      <c r="K58">
        <f ca="1">_xll.xBachelierImplied($C$2,$H$15,J58,B58+$C$5*$C$2)</f>
        <v>0.10047596431529655</v>
      </c>
      <c r="M58">
        <f t="shared" si="5"/>
        <v>0</v>
      </c>
      <c r="N58">
        <v>7.0403558000658494E-3</v>
      </c>
    </row>
    <row r="59" spans="2:14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6"/>
        <v>0.11500000000000007</v>
      </c>
      <c r="G59">
        <f t="shared" si="7"/>
        <v>0.12500000000000006</v>
      </c>
      <c r="H59">
        <f t="shared" si="4"/>
        <v>0.10000000000000002</v>
      </c>
      <c r="J59">
        <f ca="1"/>
        <v>0.10044113767563262</v>
      </c>
      <c r="K59">
        <f ca="1">_xll.xBachelierImplied($C$2,$H$15,J59,B59+$C$5*$C$2)</f>
        <v>0.10060735972680619</v>
      </c>
      <c r="M59">
        <f t="shared" si="5"/>
        <v>0</v>
      </c>
      <c r="N59">
        <v>4.4641976709112073E-3</v>
      </c>
    </row>
    <row r="60" spans="2:14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6"/>
        <v>0.12500000000000006</v>
      </c>
      <c r="G60">
        <f t="shared" si="7"/>
        <v>0.13500000000000006</v>
      </c>
      <c r="H60">
        <f t="shared" si="4"/>
        <v>0.1100000000000001</v>
      </c>
      <c r="J60">
        <f ca="1"/>
        <v>0.11025814705307622</v>
      </c>
      <c r="K60">
        <f ca="1">_xll.xBachelierImplied($C$2,$H$15,J60,B60+$C$5*$C$2)</f>
        <v>0.1007633460761863</v>
      </c>
      <c r="M60">
        <f t="shared" si="5"/>
        <v>0</v>
      </c>
      <c r="N60">
        <v>2.7304288659927073E-3</v>
      </c>
    </row>
    <row r="61" spans="2:14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6"/>
        <v>0.13500000000000006</v>
      </c>
      <c r="G61">
        <f t="shared" si="7"/>
        <v>0.14500000000000007</v>
      </c>
      <c r="H61">
        <f t="shared" si="4"/>
        <v>0.1200000000000002</v>
      </c>
      <c r="J61">
        <f ca="1"/>
        <v>0.1201469112421699</v>
      </c>
      <c r="K61">
        <f ca="1">_xll.xBachelierImplied($C$2,$H$15,J61,B61+$C$5*$C$2)</f>
        <v>0.10094632913591128</v>
      </c>
      <c r="M61">
        <f t="shared" si="5"/>
        <v>0</v>
      </c>
      <c r="N61">
        <v>1.6130738870245847E-3</v>
      </c>
    </row>
    <row r="62" spans="2:14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6"/>
        <v>0.14500000000000007</v>
      </c>
      <c r="G62">
        <f t="shared" si="7"/>
        <v>0.15500000000000008</v>
      </c>
      <c r="H62">
        <f t="shared" si="4"/>
        <v>0.13000000000000014</v>
      </c>
      <c r="J62">
        <f ca="1"/>
        <v>0.13008137039079906</v>
      </c>
      <c r="K62">
        <f ca="1">_xll.xBachelierImplied($C$2,$H$15,J62,B62+$C$5*$C$2)</f>
        <v>0.10115844226487163</v>
      </c>
      <c r="M62">
        <f t="shared" si="5"/>
        <v>0</v>
      </c>
      <c r="N62">
        <v>9.2193160389730344E-4</v>
      </c>
    </row>
    <row r="63" spans="2:14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6"/>
        <v>0.15500000000000008</v>
      </c>
      <c r="G63">
        <f t="shared" si="7"/>
        <v>0.16500000000000009</v>
      </c>
      <c r="H63">
        <f t="shared" si="4"/>
        <v>0.14000000000000007</v>
      </c>
      <c r="J63">
        <f ca="1"/>
        <v>0.14004390433594702</v>
      </c>
      <c r="K63">
        <f ca="1">_xll.xBachelierImplied($C$2,$H$15,J63,B63+$C$5*$C$2)</f>
        <v>0.10140139452489599</v>
      </c>
      <c r="M63">
        <f t="shared" si="5"/>
        <v>0</v>
      </c>
      <c r="N63">
        <v>5.1064246632828486E-4</v>
      </c>
    </row>
    <row r="64" spans="2:14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6"/>
        <v>0.16500000000000009</v>
      </c>
      <c r="G64">
        <f t="shared" si="7"/>
        <v>0.1750000000000001</v>
      </c>
      <c r="H64">
        <f t="shared" si="4"/>
        <v>0.15</v>
      </c>
      <c r="J64">
        <f ca="1"/>
        <v>0.15002310176285946</v>
      </c>
      <c r="K64">
        <f ca="1">_xll.xBachelierImplied($C$2,$H$15,J64,B64+$C$5*$C$2)</f>
        <v>0.10167633826333633</v>
      </c>
      <c r="M64">
        <f t="shared" si="5"/>
        <v>0</v>
      </c>
      <c r="N64">
        <v>2.7460099438852146E-4</v>
      </c>
    </row>
    <row r="65" spans="2:14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6"/>
        <v>0.1750000000000001</v>
      </c>
      <c r="G65">
        <f t="shared" si="7"/>
        <v>0.18500000000000011</v>
      </c>
      <c r="H65">
        <f t="shared" si="4"/>
        <v>0.16000000000000028</v>
      </c>
      <c r="J65">
        <f ca="1"/>
        <v>0.16001186826678343</v>
      </c>
      <c r="K65">
        <f ca="1">_xll.xBachelierImplied($C$2,$H$15,J65,B65+$C$5*$C$2)</f>
        <v>0.10198377259558065</v>
      </c>
      <c r="M65">
        <f t="shared" si="5"/>
        <v>0</v>
      </c>
      <c r="N65">
        <v>1.4363451207129288E-4</v>
      </c>
    </row>
    <row r="66" spans="2:14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6"/>
        <v>0.18500000000000011</v>
      </c>
      <c r="G66">
        <f t="shared" si="7"/>
        <v>0.19500000000000012</v>
      </c>
      <c r="H66">
        <f t="shared" si="4"/>
        <v>0.17000000000000004</v>
      </c>
      <c r="J66">
        <f ca="1"/>
        <v>0.1700059601224993</v>
      </c>
      <c r="K66">
        <f ca="1">_xll.xBachelierImplied($C$2,$H$15,J66,B66+$C$5*$C$2)</f>
        <v>0.1023234088821473</v>
      </c>
      <c r="M66">
        <f t="shared" si="5"/>
        <v>0</v>
      </c>
      <c r="N66">
        <v>7.3210001548433892E-5</v>
      </c>
    </row>
    <row r="67" spans="2:14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6"/>
        <v>0.19500000000000012</v>
      </c>
      <c r="G67">
        <f t="shared" si="7"/>
        <v>0.20500000000000013</v>
      </c>
      <c r="H67">
        <f t="shared" si="4"/>
        <v>0.1800000000000003</v>
      </c>
      <c r="J67">
        <f ca="1"/>
        <v>0.18000292901912618</v>
      </c>
      <c r="K67">
        <f ca="1">_xll.xBachelierImplied($C$2,$H$15,J67,B67+$C$5*$C$2)</f>
        <v>0.10269359503712808</v>
      </c>
      <c r="M67">
        <f t="shared" si="5"/>
        <v>0</v>
      </c>
      <c r="N67">
        <v>3.6419599908090128E-5</v>
      </c>
    </row>
    <row r="68" spans="2:14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6"/>
        <v>0.20500000000000013</v>
      </c>
      <c r="G68">
        <f t="shared" si="7"/>
        <v>0.21500000000000014</v>
      </c>
      <c r="H68">
        <f t="shared" si="4"/>
        <v>0.19000000000000006</v>
      </c>
      <c r="J68">
        <f ca="1"/>
        <v>0.19000140920866801</v>
      </c>
      <c r="K68">
        <f ca="1">_xll.xBachelierImplied($C$2,$H$15,J68,B68+$C$5*$C$2)</f>
        <v>0.10308845529414321</v>
      </c>
      <c r="M68">
        <f t="shared" si="5"/>
        <v>0</v>
      </c>
      <c r="N68">
        <v>1.7697984571565726E-5</v>
      </c>
    </row>
    <row r="69" spans="2:14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6"/>
        <v>0.21500000000000014</v>
      </c>
      <c r="G69">
        <f t="shared" si="7"/>
        <v>0.22500000000000014</v>
      </c>
      <c r="H69">
        <f t="shared" si="4"/>
        <v>0.2</v>
      </c>
      <c r="J69">
        <f ca="1"/>
        <v>0.20000066186049414</v>
      </c>
      <c r="K69">
        <f ca="1">_xll.xBachelierImplied($C$2,$H$15,J69,B69+$C$5*$C$2)</f>
        <v>0.10348409904119381</v>
      </c>
      <c r="M69">
        <f t="shared" si="5"/>
        <v>0</v>
      </c>
      <c r="N69">
        <v>8.3795004369837723E-6</v>
      </c>
    </row>
    <row r="70" spans="2:14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6"/>
        <v>0.22500000000000014</v>
      </c>
      <c r="G70">
        <f t="shared" si="7"/>
        <v>0.23500000000000015</v>
      </c>
      <c r="H70">
        <f t="shared" si="4"/>
        <v>0.21000000000000027</v>
      </c>
      <c r="J70">
        <f ca="1"/>
        <v>0.21000029747786564</v>
      </c>
      <c r="K70">
        <f ca="1">_xll.xBachelierImplied($C$2,$H$15,J70,B70+$C$5*$C$2)</f>
        <v>0.10377099037818237</v>
      </c>
      <c r="M70">
        <f t="shared" si="5"/>
        <v>0</v>
      </c>
      <c r="N70">
        <v>3.7897937387939037E-6</v>
      </c>
    </row>
    <row r="71" spans="2:14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6"/>
        <v>0.23500000000000015</v>
      </c>
      <c r="G71">
        <f t="shared" si="7"/>
        <v>0.24500000000000016</v>
      </c>
      <c r="H71">
        <f t="shared" si="4"/>
        <v>0.2200000000000002</v>
      </c>
      <c r="J71">
        <f ca="1"/>
        <v>0.22000011328912789</v>
      </c>
      <c r="K71">
        <f ca="1">_xll.xBachelierImplied($C$2,$H$15,J71,B71+$C$5*$C$2)</f>
        <v>0.10336643000142907</v>
      </c>
      <c r="M71">
        <f t="shared" si="5"/>
        <v>0</v>
      </c>
      <c r="N71">
        <v>1.4492778033349159E-6</v>
      </c>
    </row>
    <row r="72" spans="2:14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>B72-0.5*(B72-B71)</f>
        <v>0.24500000000000016</v>
      </c>
      <c r="G72">
        <f>B72+0.5*(B72-B71)</f>
        <v>0.25500000000000017</v>
      </c>
      <c r="H72">
        <f t="shared" si="4"/>
        <v>0.23000000000000015</v>
      </c>
      <c r="J72">
        <f ca="1"/>
        <v>0.23000000000000015</v>
      </c>
      <c r="K72">
        <f ca="1">_xll.xBachelierImplied($C$2,$H$15,J72,B72+$C$5*$C$2)</f>
        <v>0</v>
      </c>
      <c r="M72">
        <f t="shared" si="5"/>
        <v>0</v>
      </c>
      <c r="N72">
        <v>2.1049099722379529E-6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L72"/>
  <sheetViews>
    <sheetView topLeftCell="A5" workbookViewId="0">
      <selection activeCell="I22" sqref="I22:I72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25</v>
      </c>
      <c r="E15" t="s">
        <v>18</v>
      </c>
      <c r="F15">
        <v>-5.0000000000000001E-3</v>
      </c>
      <c r="K15" t="s">
        <v>0</v>
      </c>
      <c r="L15">
        <v>25</v>
      </c>
    </row>
    <row r="16" spans="2:12" x14ac:dyDescent="0.25">
      <c r="B16" t="s">
        <v>1</v>
      </c>
      <c r="C16">
        <v>0</v>
      </c>
      <c r="K16" t="s">
        <v>1</v>
      </c>
      <c r="L16">
        <v>0</v>
      </c>
    </row>
    <row r="17" spans="2:12" x14ac:dyDescent="0.25">
      <c r="B17" t="s">
        <v>2</v>
      </c>
      <c r="C17">
        <v>-1</v>
      </c>
      <c r="K17" t="s">
        <v>2</v>
      </c>
      <c r="L17">
        <v>1</v>
      </c>
    </row>
    <row r="18" spans="2:12" x14ac:dyDescent="0.25">
      <c r="B18" t="s">
        <v>3</v>
      </c>
      <c r="C18">
        <v>0</v>
      </c>
      <c r="K18" t="s">
        <v>3</v>
      </c>
      <c r="L18">
        <v>0</v>
      </c>
    </row>
    <row r="19" spans="2:12" x14ac:dyDescent="0.25">
      <c r="B19" t="s">
        <v>4</v>
      </c>
      <c r="C19">
        <v>0</v>
      </c>
      <c r="K19" t="s">
        <v>4</v>
      </c>
      <c r="L19">
        <v>0</v>
      </c>
    </row>
    <row r="20" spans="2:12" x14ac:dyDescent="0.25">
      <c r="K20" t="s">
        <v>19</v>
      </c>
      <c r="L20" s="2">
        <f ca="1">SUMPRODUCT(L22:L72,F22:F72)</f>
        <v>2.2647532224655178E-2</v>
      </c>
    </row>
    <row r="21" spans="2:12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2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0</v>
      </c>
      <c r="K22">
        <f>IF(ABS(B22-$C$3)&lt;0.0000000001,1,0)</f>
        <v>0</v>
      </c>
      <c r="L22">
        <f t="array" ref="L22:L72">_xll.xFd1d($C$2,B22:B72,C22:C72,D22:D72,E22:E72,K22:K72,L15:L19)</f>
        <v>2.9802322387694988E-8</v>
      </c>
    </row>
    <row r="23" spans="2:12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si="4">MAX(0,B23-$F$15)</f>
        <v>0</v>
      </c>
      <c r="H23">
        <v>4.4703483581543138E-10</v>
      </c>
      <c r="K23">
        <f t="shared" ref="K23:K72" si="5">IF(ABS(B23-$C$3)&lt;0.0000000001,1,0)</f>
        <v>0</v>
      </c>
      <c r="L23">
        <v>5.8895259613775034E-22</v>
      </c>
    </row>
    <row r="24" spans="2:12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v>4.4703483581543323E-9</v>
      </c>
      <c r="K24">
        <f t="shared" si="5"/>
        <v>0</v>
      </c>
      <c r="L24">
        <v>7.4505805969237657E-7</v>
      </c>
    </row>
    <row r="25" spans="2:12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1.2218952178955124E-8</v>
      </c>
      <c r="K25">
        <f t="shared" si="5"/>
        <v>0</v>
      </c>
      <c r="L25">
        <v>1.0574676950877829E-20</v>
      </c>
    </row>
    <row r="26" spans="2:12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6.4671039581299408E-8</v>
      </c>
      <c r="K26">
        <f t="shared" si="5"/>
        <v>0</v>
      </c>
      <c r="L26">
        <v>8.9406967163085429E-6</v>
      </c>
    </row>
    <row r="27" spans="2:12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1.6182661056518623E-7</v>
      </c>
      <c r="K27">
        <f t="shared" si="5"/>
        <v>0</v>
      </c>
      <c r="L27">
        <v>7.3347759276301637E-20</v>
      </c>
    </row>
    <row r="28" spans="2:12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6.0170888900757422E-7</v>
      </c>
      <c r="K28">
        <f t="shared" si="5"/>
        <v>0</v>
      </c>
      <c r="L28">
        <v>6.8545341491699056E-5</v>
      </c>
    </row>
    <row r="29" spans="2:12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1.3843178749084539E-6</v>
      </c>
      <c r="K29">
        <f t="shared" si="5"/>
        <v>0</v>
      </c>
      <c r="L29">
        <v>1.1528250761028834E-19</v>
      </c>
    </row>
    <row r="30" spans="2:12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4.0519237518310947E-6</v>
      </c>
      <c r="K30">
        <f t="shared" si="5"/>
        <v>0</v>
      </c>
      <c r="L30">
        <v>3.769993782043463E-4</v>
      </c>
    </row>
    <row r="31" spans="2:12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8.6045265197754338E-6</v>
      </c>
      <c r="K31">
        <f t="shared" si="5"/>
        <v>0</v>
      </c>
      <c r="L31">
        <v>-2.0836150234618953E-18</v>
      </c>
    </row>
    <row r="32" spans="2:12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2.1074116230011196E-5</v>
      </c>
      <c r="K32">
        <f t="shared" si="5"/>
        <v>0</v>
      </c>
      <c r="L32">
        <v>1.5833973884582624E-3</v>
      </c>
    </row>
    <row r="33" spans="2:12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4.1460692882538067E-5</v>
      </c>
      <c r="K33">
        <f t="shared" si="5"/>
        <v>0</v>
      </c>
      <c r="L33">
        <v>-2.1594939554126135E-17</v>
      </c>
    </row>
    <row r="34" spans="2:12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8.823722600936975E-5</v>
      </c>
      <c r="K34">
        <f t="shared" si="5"/>
        <v>0</v>
      </c>
      <c r="L34">
        <v>5.2779912948609023E-3</v>
      </c>
    </row>
    <row r="35" spans="2:12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1.6140371561050492E-4</v>
      </c>
      <c r="K35">
        <f t="shared" si="5"/>
        <v>0</v>
      </c>
      <c r="L35">
        <v>-1.0596686572616857E-16</v>
      </c>
    </row>
    <row r="36" spans="2:12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3.0620008707046733E-4</v>
      </c>
      <c r="K36">
        <f t="shared" si="5"/>
        <v>0</v>
      </c>
      <c r="L36">
        <v>1.43259763717653E-2</v>
      </c>
    </row>
    <row r="37" spans="2:12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5.2262634038925356E-4</v>
      </c>
      <c r="K37">
        <f t="shared" si="5"/>
        <v>0</v>
      </c>
      <c r="L37">
        <v>-2.2951658695522957E-16</v>
      </c>
    </row>
    <row r="38" spans="2:12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9.0021982789040061E-4</v>
      </c>
      <c r="K38">
        <f t="shared" si="5"/>
        <v>0</v>
      </c>
      <c r="L38">
        <v>3.2233446836471807E-2</v>
      </c>
    </row>
    <row r="39" spans="2:12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1.4389805495739017E-3</v>
      </c>
      <c r="K39">
        <f t="shared" si="5"/>
        <v>0</v>
      </c>
      <c r="L39">
        <v>-3.0814530549008649E-16</v>
      </c>
    </row>
    <row r="40" spans="2:12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2.2821682691574171E-3</v>
      </c>
      <c r="K40">
        <f t="shared" si="5"/>
        <v>0</v>
      </c>
      <c r="L40">
        <v>6.0885399580002018E-2</v>
      </c>
    </row>
    <row r="41" spans="2:12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3.4297829866409366E-3</v>
      </c>
      <c r="K41">
        <f t="shared" si="5"/>
        <v>0</v>
      </c>
      <c r="L41">
        <v>-1.7766905174419201E-16</v>
      </c>
    </row>
    <row r="42" spans="2:12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5.0644809007644783E-3</v>
      </c>
      <c r="K42">
        <f t="shared" si="5"/>
        <v>0</v>
      </c>
      <c r="L42">
        <v>9.7416639328002999E-2</v>
      </c>
    </row>
    <row r="43" spans="2:12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7.1862620115280256E-3</v>
      </c>
      <c r="K43">
        <f t="shared" si="5"/>
        <v>0</v>
      </c>
      <c r="L43">
        <v>-1.5691397182704785E-16</v>
      </c>
    </row>
    <row r="44" spans="2:12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9.9722474813461488E-3</v>
      </c>
      <c r="K44">
        <f t="shared" si="5"/>
        <v>0</v>
      </c>
      <c r="L44">
        <v>0.1328408718109132</v>
      </c>
    </row>
    <row r="45" spans="2:12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1.3422437310218829E-2</v>
      </c>
      <c r="K45">
        <f t="shared" si="5"/>
        <v>0</v>
      </c>
      <c r="L45">
        <v>-3.1370258939534682E-16</v>
      </c>
    </row>
    <row r="46" spans="2:12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1.7647532224655177E-2</v>
      </c>
      <c r="K46">
        <f t="shared" si="5"/>
        <v>0</v>
      </c>
      <c r="L46">
        <v>0.15498101711273221</v>
      </c>
    </row>
    <row r="47" spans="2:12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5.0000000000000868E-3</v>
      </c>
      <c r="H47" s="1">
        <v>2.2647532224655174E-2</v>
      </c>
      <c r="K47">
        <f t="shared" si="5"/>
        <v>1</v>
      </c>
      <c r="L47">
        <v>-4.6315210984449565E-16</v>
      </c>
    </row>
    <row r="48" spans="2:12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1.5000000000000086E-2</v>
      </c>
      <c r="H48">
        <v>2.8422437310218839E-2</v>
      </c>
      <c r="K48">
        <f t="shared" si="5"/>
        <v>0</v>
      </c>
      <c r="L48">
        <v>0.15498101711273221</v>
      </c>
    </row>
    <row r="49" spans="2:12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2.5000000000000088E-2</v>
      </c>
      <c r="H49">
        <v>3.4972247481346155E-2</v>
      </c>
      <c r="K49">
        <f t="shared" si="5"/>
        <v>0</v>
      </c>
      <c r="L49">
        <v>-3.5331448222038835E-16</v>
      </c>
    </row>
    <row r="50" spans="2:12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3.5000000000000087E-2</v>
      </c>
      <c r="H50">
        <v>4.2186262011528045E-2</v>
      </c>
      <c r="K50">
        <f t="shared" si="5"/>
        <v>0</v>
      </c>
      <c r="L50">
        <v>0.13284087181091325</v>
      </c>
    </row>
    <row r="51" spans="2:12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4.5000000000000089E-2</v>
      </c>
      <c r="H51">
        <v>5.0064480900764499E-2</v>
      </c>
      <c r="K51">
        <f t="shared" si="5"/>
        <v>0</v>
      </c>
      <c r="L51">
        <v>-2.6867609801198677E-16</v>
      </c>
    </row>
    <row r="52" spans="2:12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5.500000000000009E-2</v>
      </c>
      <c r="H52">
        <v>5.8429782986640977E-2</v>
      </c>
      <c r="K52">
        <f t="shared" si="5"/>
        <v>0</v>
      </c>
      <c r="L52">
        <v>9.7416639328003166E-2</v>
      </c>
    </row>
    <row r="53" spans="2:12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6.5000000000000099E-2</v>
      </c>
      <c r="H53">
        <v>6.728216826915745E-2</v>
      </c>
      <c r="K53">
        <f t="shared" si="5"/>
        <v>0</v>
      </c>
      <c r="L53">
        <v>-4.2768697269185828E-16</v>
      </c>
    </row>
    <row r="54" spans="2:12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7.5000000000000094E-2</v>
      </c>
      <c r="H54">
        <v>7.6438980549573959E-2</v>
      </c>
      <c r="K54">
        <f t="shared" si="5"/>
        <v>0</v>
      </c>
      <c r="L54">
        <v>6.0885399580002247E-2</v>
      </c>
    </row>
    <row r="55" spans="2:12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8.5000000000000089E-2</v>
      </c>
      <c r="H55">
        <v>8.5900219827890451E-2</v>
      </c>
      <c r="K55">
        <f t="shared" si="5"/>
        <v>0</v>
      </c>
      <c r="L55">
        <v>-4.6364675723336151E-16</v>
      </c>
    </row>
    <row r="56" spans="2:12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9.5000000000000084E-2</v>
      </c>
      <c r="H56">
        <v>9.5522626340389327E-2</v>
      </c>
      <c r="K56">
        <f t="shared" si="5"/>
        <v>0</v>
      </c>
      <c r="L56">
        <v>3.2233446836471932E-2</v>
      </c>
    </row>
    <row r="57" spans="2:12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0.10500000000000008</v>
      </c>
      <c r="H57">
        <v>0.10530620008707052</v>
      </c>
      <c r="K57">
        <f t="shared" si="5"/>
        <v>0</v>
      </c>
      <c r="L57">
        <v>-2.9198850936323696E-16</v>
      </c>
    </row>
    <row r="58" spans="2:12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0.11500000000000007</v>
      </c>
      <c r="H58">
        <v>0.11516140371561057</v>
      </c>
      <c r="K58">
        <f t="shared" si="5"/>
        <v>0</v>
      </c>
      <c r="L58">
        <v>1.4325976371765347E-2</v>
      </c>
    </row>
    <row r="59" spans="2:12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0.12500000000000006</v>
      </c>
      <c r="H59">
        <v>0.1250882372260094</v>
      </c>
      <c r="K59">
        <f t="shared" si="5"/>
        <v>0</v>
      </c>
      <c r="L59">
        <v>-1.27086910964461E-16</v>
      </c>
    </row>
    <row r="60" spans="2:12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0.13500000000000006</v>
      </c>
      <c r="H60">
        <v>0.13504146069288259</v>
      </c>
      <c r="K60">
        <f t="shared" si="5"/>
        <v>0</v>
      </c>
      <c r="L60">
        <v>5.277991294860917E-3</v>
      </c>
    </row>
    <row r="61" spans="2:12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0.14500000000000007</v>
      </c>
      <c r="H61">
        <v>0.14502107411623005</v>
      </c>
      <c r="K61">
        <f t="shared" si="5"/>
        <v>0</v>
      </c>
      <c r="L61">
        <v>-2.7479687720285706E-17</v>
      </c>
    </row>
    <row r="62" spans="2:12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0.15500000000000008</v>
      </c>
      <c r="H62">
        <v>0.15500860452651982</v>
      </c>
      <c r="K62">
        <f t="shared" si="5"/>
        <v>0</v>
      </c>
      <c r="L62">
        <v>1.5833973884582663E-3</v>
      </c>
    </row>
    <row r="63" spans="2:12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0.16500000000000009</v>
      </c>
      <c r="H63">
        <v>0.16500405192375189</v>
      </c>
      <c r="K63">
        <f t="shared" si="5"/>
        <v>0</v>
      </c>
      <c r="L63">
        <v>-3.3977601713473544E-18</v>
      </c>
    </row>
    <row r="64" spans="2:12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0.1750000000000001</v>
      </c>
      <c r="H64">
        <v>0.17500138431787501</v>
      </c>
      <c r="K64">
        <f t="shared" si="5"/>
        <v>0</v>
      </c>
      <c r="L64">
        <v>3.7699937820434717E-4</v>
      </c>
    </row>
    <row r="65" spans="2:12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0.18500000000000011</v>
      </c>
      <c r="H65">
        <v>0.18500060170888913</v>
      </c>
      <c r="K65">
        <f t="shared" si="5"/>
        <v>0</v>
      </c>
      <c r="L65">
        <v>-1.1062382640039421E-19</v>
      </c>
    </row>
    <row r="66" spans="2:12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0.19500000000000012</v>
      </c>
      <c r="H66">
        <v>0.19500016182661073</v>
      </c>
      <c r="K66">
        <f t="shared" si="5"/>
        <v>0</v>
      </c>
      <c r="L66">
        <v>6.8545341491699192E-5</v>
      </c>
    </row>
    <row r="67" spans="2:12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0.20500000000000013</v>
      </c>
      <c r="H67">
        <v>0.20500006467103971</v>
      </c>
      <c r="K67">
        <f t="shared" si="5"/>
        <v>0</v>
      </c>
      <c r="L67">
        <v>4.5303027788303973E-20</v>
      </c>
    </row>
    <row r="68" spans="2:12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0.21500000000000014</v>
      </c>
      <c r="H68">
        <v>0.21500001221895232</v>
      </c>
      <c r="K68">
        <f t="shared" si="5"/>
        <v>0</v>
      </c>
      <c r="L68">
        <v>8.9406967163085599E-6</v>
      </c>
    </row>
    <row r="69" spans="2:12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0.22500000000000014</v>
      </c>
      <c r="H69">
        <v>0.22500000447034851</v>
      </c>
      <c r="K69">
        <f t="shared" si="5"/>
        <v>0</v>
      </c>
      <c r="L69">
        <v>8.3379805745344753E-21</v>
      </c>
    </row>
    <row r="70" spans="2:12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0.23500000000000015</v>
      </c>
      <c r="H70">
        <v>0.23500000044703498</v>
      </c>
      <c r="K70">
        <f t="shared" si="5"/>
        <v>0</v>
      </c>
      <c r="L70">
        <v>7.4505805969237794E-7</v>
      </c>
    </row>
    <row r="71" spans="2:12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0.24500000000000016</v>
      </c>
      <c r="H71">
        <v>0.24500000014901177</v>
      </c>
      <c r="K71">
        <f t="shared" si="5"/>
        <v>0</v>
      </c>
      <c r="L71">
        <v>5.0292581243223706E-22</v>
      </c>
    </row>
    <row r="72" spans="2:12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0.25500000000000017</v>
      </c>
      <c r="H72">
        <v>0.25500000000000017</v>
      </c>
      <c r="K72">
        <f t="shared" si="5"/>
        <v>0</v>
      </c>
      <c r="L72">
        <v>2.9802322387695035E-8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N73"/>
  <sheetViews>
    <sheetView topLeftCell="A9" workbookViewId="0">
      <selection activeCell="I23" sqref="I23:I73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 ca="1">C3-C9*C8*SQRT(C7)</f>
        <v>-0.25</v>
      </c>
    </row>
    <row r="13" spans="2:12" x14ac:dyDescent="0.25">
      <c r="B13" t="s">
        <v>12</v>
      </c>
      <c r="C13">
        <f ca="1">C3+C9*C8*SQRT(C7)</f>
        <v>0.25</v>
      </c>
    </row>
    <row r="14" spans="2:12" x14ac:dyDescent="0.25">
      <c r="B14" t="s">
        <v>13</v>
      </c>
      <c r="C14">
        <f ca="1"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v>1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 ca="1">EXP(-C4*C2)</f>
        <v>1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0</v>
      </c>
      <c r="K20" t="s">
        <v>4</v>
      </c>
      <c r="L20">
        <f ca="1">C20</f>
        <v>0</v>
      </c>
    </row>
    <row r="21" spans="2:14" x14ac:dyDescent="0.25">
      <c r="K21" t="s">
        <v>19</v>
      </c>
      <c r="L21" s="2">
        <f ca="1">SUMPRODUCT(L23:L73,F23:F73)</f>
        <v>2.0340089009705058E-2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 ca="1">C12</f>
        <v>-0.25</v>
      </c>
      <c r="C23">
        <f ca="1">$C$4</f>
        <v>0</v>
      </c>
      <c r="D23">
        <f t="shared" ref="D23:D72" ca="1" si="0">$C$5</f>
        <v>0</v>
      </c>
      <c r="E23">
        <f ca="1">$C$6</f>
        <v>0.1</v>
      </c>
      <c r="F23">
        <f ca="1">MAX(0,B23-$F$16)</f>
        <v>0</v>
      </c>
      <c r="H23">
        <f t="array" aca="1" ref="H23:H73" ca="1">_xll.xFd1d(C2,B23:B73,C23:C73,D23:D73,E23:E73,F23:F73,C16:C20)</f>
        <v>0</v>
      </c>
      <c r="K23">
        <f ca="1">IF(ABS(B23-$C$3)&lt;0.0000000001,1,0)</f>
        <v>0</v>
      </c>
      <c r="L23">
        <f t="array" aca="1" ref="L23:L73" ca="1">_xll.xFd1d($C$2,B23:B73,C23:C73,D23:D73,E23:E73,K23:K73,L16:L20)</f>
        <v>8.6939993568565502E-4</v>
      </c>
      <c r="N23">
        <f ca="1">SUM(L23:L73)</f>
        <v>0.99999999999999933</v>
      </c>
    </row>
    <row r="24" spans="2:14" x14ac:dyDescent="0.25">
      <c r="B24">
        <f t="shared" ref="B24:B73" ca="1" si="1">B23+$C$14</f>
        <v>-0.24</v>
      </c>
      <c r="C24">
        <f t="shared" ref="C24:C73" ca="1" si="2">$C$4</f>
        <v>0</v>
      </c>
      <c r="D24">
        <f t="shared" ca="1" si="0"/>
        <v>0</v>
      </c>
      <c r="E24">
        <f t="shared" ref="E24:E73" ca="1" si="3">$C$6</f>
        <v>0.1</v>
      </c>
      <c r="F24">
        <f t="shared" ref="F24:F73" ca="1" si="4">MAX(0,B24-$F$16)</f>
        <v>0</v>
      </c>
      <c r="H24">
        <f ca="1"/>
        <v>1.0102942794914725E-5</v>
      </c>
      <c r="K24">
        <f t="shared" ref="K24:K73" ca="1" si="5">IF(ABS(B24-$C$3)&lt;0.0000000001,1,0)</f>
        <v>0</v>
      </c>
      <c r="L24">
        <f ca="1"/>
        <v>6.9551994854852509E-5</v>
      </c>
    </row>
    <row r="25" spans="2:14" x14ac:dyDescent="0.25">
      <c r="B25">
        <f t="shared" ca="1" si="1"/>
        <v>-0.22999999999999998</v>
      </c>
      <c r="C25">
        <f t="shared" ca="1" si="2"/>
        <v>0</v>
      </c>
      <c r="D25">
        <f t="shared" ca="1" si="0"/>
        <v>0</v>
      </c>
      <c r="E25">
        <f t="shared" ca="1" si="3"/>
        <v>0.1</v>
      </c>
      <c r="F25">
        <f t="shared" ca="1" si="4"/>
        <v>0</v>
      </c>
      <c r="H25">
        <f ca="1"/>
        <v>2.101412101342263E-5</v>
      </c>
      <c r="K25">
        <f t="shared" ca="1" si="5"/>
        <v>0</v>
      </c>
      <c r="L25">
        <f ca="1"/>
        <v>1.4466814929809323E-4</v>
      </c>
    </row>
    <row r="26" spans="2:14" x14ac:dyDescent="0.25">
      <c r="B26">
        <f t="shared" ca="1" si="1"/>
        <v>-0.21999999999999997</v>
      </c>
      <c r="C26">
        <f t="shared" ca="1" si="2"/>
        <v>0</v>
      </c>
      <c r="D26">
        <f t="shared" ca="1" si="0"/>
        <v>0</v>
      </c>
      <c r="E26">
        <f t="shared" ca="1" si="3"/>
        <v>0.1</v>
      </c>
      <c r="F26">
        <f t="shared" ca="1" si="4"/>
        <v>0</v>
      </c>
      <c r="H26">
        <f ca="1"/>
        <v>3.3606428913004346E-5</v>
      </c>
      <c r="K26">
        <f t="shared" ca="1" si="5"/>
        <v>0</v>
      </c>
      <c r="L26">
        <f ca="1"/>
        <v>2.3135775568518141E-4</v>
      </c>
    </row>
    <row r="27" spans="2:14" x14ac:dyDescent="0.25">
      <c r="B27">
        <f t="shared" ca="1" si="1"/>
        <v>-0.20999999999999996</v>
      </c>
      <c r="C27">
        <f t="shared" ca="1" si="2"/>
        <v>0</v>
      </c>
      <c r="D27">
        <f t="shared" ca="1" si="0"/>
        <v>0</v>
      </c>
      <c r="E27">
        <f t="shared" ca="1" si="3"/>
        <v>0.1</v>
      </c>
      <c r="F27">
        <f t="shared" ca="1" si="4"/>
        <v>0</v>
      </c>
      <c r="H27">
        <f ca="1"/>
        <v>4.8887251125626412E-5</v>
      </c>
      <c r="K27">
        <f t="shared" ca="1" si="5"/>
        <v>0</v>
      </c>
      <c r="L27">
        <f ca="1"/>
        <v>3.3655598252708415E-4</v>
      </c>
    </row>
    <row r="28" spans="2:14" x14ac:dyDescent="0.25">
      <c r="B28">
        <f t="shared" ca="1" si="1"/>
        <v>-0.19999999999999996</v>
      </c>
      <c r="C28">
        <f t="shared" ca="1" si="2"/>
        <v>0</v>
      </c>
      <c r="D28">
        <f t="shared" ca="1" si="0"/>
        <v>0</v>
      </c>
      <c r="E28">
        <f t="shared" ca="1" si="3"/>
        <v>0.1</v>
      </c>
      <c r="F28">
        <f t="shared" ca="1" si="4"/>
        <v>0</v>
      </c>
      <c r="H28">
        <f ca="1"/>
        <v>6.8079053428298593E-5</v>
      </c>
      <c r="K28">
        <f t="shared" ca="1" si="5"/>
        <v>0</v>
      </c>
      <c r="L28">
        <f ca="1"/>
        <v>4.6867868797115361E-4</v>
      </c>
    </row>
    <row r="29" spans="2:14" x14ac:dyDescent="0.25">
      <c r="B29">
        <f t="shared" ca="1" si="1"/>
        <v>-0.18999999999999995</v>
      </c>
      <c r="C29">
        <f t="shared" ca="1" si="2"/>
        <v>0</v>
      </c>
      <c r="D29">
        <f t="shared" ca="1" si="0"/>
        <v>0</v>
      </c>
      <c r="E29">
        <f t="shared" ca="1" si="3"/>
        <v>0.1</v>
      </c>
      <c r="F29">
        <f t="shared" ca="1" si="4"/>
        <v>0</v>
      </c>
      <c r="H29">
        <f ca="1"/>
        <v>9.2717180005234663E-5</v>
      </c>
      <c r="K29">
        <f t="shared" ca="1" si="5"/>
        <v>0</v>
      </c>
      <c r="L29">
        <f ca="1"/>
        <v>6.3829568845291543E-4</v>
      </c>
    </row>
    <row r="30" spans="2:14" x14ac:dyDescent="0.25">
      <c r="B30">
        <f t="shared" ca="1" si="1"/>
        <v>-0.17999999999999994</v>
      </c>
      <c r="C30">
        <f t="shared" ca="1" si="2"/>
        <v>0</v>
      </c>
      <c r="D30">
        <f t="shared" ca="1" si="0"/>
        <v>0</v>
      </c>
      <c r="E30">
        <f t="shared" ca="1" si="3"/>
        <v>0.1</v>
      </c>
      <c r="F30">
        <f t="shared" ca="1" si="4"/>
        <v>0</v>
      </c>
      <c r="H30">
        <f ca="1"/>
        <v>1.2477268098258954E-4</v>
      </c>
      <c r="K30">
        <f t="shared" ca="1" si="5"/>
        <v>0</v>
      </c>
      <c r="L30">
        <f ca="1"/>
        <v>8.589763440109107E-4</v>
      </c>
    </row>
    <row r="31" spans="2:14" x14ac:dyDescent="0.25">
      <c r="B31">
        <f t="shared" ca="1" si="1"/>
        <v>-0.16999999999999993</v>
      </c>
      <c r="C31">
        <f t="shared" ca="1" si="2"/>
        <v>0</v>
      </c>
      <c r="D31">
        <f t="shared" ca="1" si="0"/>
        <v>0</v>
      </c>
      <c r="E31">
        <f t="shared" ca="1" si="3"/>
        <v>0.1</v>
      </c>
      <c r="F31">
        <f t="shared" ca="1" si="4"/>
        <v>0</v>
      </c>
      <c r="H31">
        <f ca="1"/>
        <v>1.6680999643855159E-4</v>
      </c>
      <c r="K31">
        <f t="shared" ca="1" si="5"/>
        <v>0</v>
      </c>
      <c r="L31">
        <f ca="1"/>
        <v>1.148375107089779E-3</v>
      </c>
    </row>
    <row r="32" spans="2:14" x14ac:dyDescent="0.25">
      <c r="B32">
        <f t="shared" ca="1" si="1"/>
        <v>-0.15999999999999992</v>
      </c>
      <c r="C32">
        <f t="shared" ca="1" si="2"/>
        <v>0</v>
      </c>
      <c r="D32">
        <f t="shared" ca="1" si="0"/>
        <v>0</v>
      </c>
      <c r="E32">
        <f t="shared" ca="1" si="3"/>
        <v>0.1</v>
      </c>
      <c r="F32">
        <f t="shared" ca="1" si="4"/>
        <v>0</v>
      </c>
      <c r="H32">
        <f ca="1"/>
        <v>2.2219211160959775E-4</v>
      </c>
      <c r="K32">
        <f t="shared" ca="1" si="5"/>
        <v>0</v>
      </c>
      <c r="L32">
        <f ca="1"/>
        <v>1.5296438787358296E-3</v>
      </c>
    </row>
    <row r="33" spans="2:12" x14ac:dyDescent="0.25">
      <c r="B33">
        <f t="shared" ca="1" si="1"/>
        <v>-0.14999999999999991</v>
      </c>
      <c r="C33">
        <f t="shared" ca="1" si="2"/>
        <v>0</v>
      </c>
      <c r="D33">
        <f t="shared" ca="1" si="0"/>
        <v>0</v>
      </c>
      <c r="E33">
        <f t="shared" ca="1" si="3"/>
        <v>0.1</v>
      </c>
      <c r="F33">
        <f t="shared" ca="1" si="4"/>
        <v>0</v>
      </c>
      <c r="H33">
        <f ca="1"/>
        <v>2.9534959570941179E-4</v>
      </c>
      <c r="K33">
        <f t="shared" ca="1" si="5"/>
        <v>0</v>
      </c>
      <c r="L33">
        <f ca="1"/>
        <v>2.0332841606807467E-3</v>
      </c>
    </row>
    <row r="34" spans="2:12" x14ac:dyDescent="0.25">
      <c r="B34">
        <f t="shared" ca="1" si="1"/>
        <v>-0.1399999999999999</v>
      </c>
      <c r="C34">
        <f t="shared" ca="1" si="2"/>
        <v>0</v>
      </c>
      <c r="D34">
        <f t="shared" ca="1" si="0"/>
        <v>0</v>
      </c>
      <c r="E34">
        <f t="shared" ca="1" si="3"/>
        <v>0.1</v>
      </c>
      <c r="F34">
        <f t="shared" ca="1" si="4"/>
        <v>0</v>
      </c>
      <c r="H34">
        <f ca="1"/>
        <v>3.9213504746597879E-4</v>
      </c>
      <c r="K34">
        <f t="shared" ca="1" si="5"/>
        <v>0</v>
      </c>
      <c r="L34">
        <f ca="1"/>
        <v>2.6995871754801237E-3</v>
      </c>
    </row>
    <row r="35" spans="2:12" x14ac:dyDescent="0.25">
      <c r="B35">
        <f t="shared" ca="1" si="1"/>
        <v>-0.12999999999999989</v>
      </c>
      <c r="C35">
        <f t="shared" ca="1" si="2"/>
        <v>0</v>
      </c>
      <c r="D35">
        <f t="shared" ca="1" si="0"/>
        <v>0</v>
      </c>
      <c r="E35">
        <f t="shared" ca="1" si="3"/>
        <v>0.1</v>
      </c>
      <c r="F35">
        <f t="shared" ca="1" si="4"/>
        <v>0</v>
      </c>
      <c r="H35">
        <f ca="1"/>
        <v>5.2029130301982417E-4</v>
      </c>
      <c r="K35">
        <f t="shared" ca="1" si="5"/>
        <v>0</v>
      </c>
      <c r="L35">
        <f ca="1"/>
        <v>3.581857164317909E-3</v>
      </c>
    </row>
    <row r="36" spans="2:12" x14ac:dyDescent="0.25">
      <c r="B36">
        <f t="shared" ca="1" si="1"/>
        <v>-0.1199999999999999</v>
      </c>
      <c r="C36">
        <f t="shared" ca="1" si="2"/>
        <v>0</v>
      </c>
      <c r="D36">
        <f t="shared" ca="1" si="0"/>
        <v>0</v>
      </c>
      <c r="E36">
        <f t="shared" ca="1" si="3"/>
        <v>0.1</v>
      </c>
      <c r="F36">
        <f t="shared" ca="1" si="4"/>
        <v>0</v>
      </c>
      <c r="H36">
        <f ca="1"/>
        <v>6.9007086281525532E-4</v>
      </c>
      <c r="K36">
        <f t="shared" ca="1" si="5"/>
        <v>0</v>
      </c>
      <c r="L36">
        <f ca="1"/>
        <v>4.7506757263011236E-3</v>
      </c>
    </row>
    <row r="37" spans="2:12" x14ac:dyDescent="0.25">
      <c r="B37">
        <f t="shared" ca="1" si="1"/>
        <v>-0.1099999999999999</v>
      </c>
      <c r="C37">
        <f t="shared" ca="1" si="2"/>
        <v>0</v>
      </c>
      <c r="D37">
        <f t="shared" ca="1" si="0"/>
        <v>0</v>
      </c>
      <c r="E37">
        <f t="shared" ca="1" si="3"/>
        <v>0.1</v>
      </c>
      <c r="F37">
        <f t="shared" ca="1" si="4"/>
        <v>0</v>
      </c>
      <c r="H37">
        <f ca="1"/>
        <v>9.1505609163590668E-4</v>
      </c>
      <c r="K37">
        <f t="shared" ca="1" si="5"/>
        <v>0</v>
      </c>
      <c r="L37">
        <f ca="1"/>
        <v>6.2995483463884295E-3</v>
      </c>
    </row>
    <row r="38" spans="2:12" x14ac:dyDescent="0.25">
      <c r="B38">
        <f t="shared" ca="1" si="1"/>
        <v>-9.9999999999999908E-2</v>
      </c>
      <c r="C38">
        <f t="shared" ca="1" si="2"/>
        <v>0</v>
      </c>
      <c r="D38">
        <f t="shared" ca="1" si="0"/>
        <v>0</v>
      </c>
      <c r="E38">
        <f t="shared" ca="1" si="3"/>
        <v>0.1</v>
      </c>
      <c r="F38">
        <f t="shared" ca="1" si="4"/>
        <v>0</v>
      </c>
      <c r="H38">
        <f ca="1"/>
        <v>1.2132458077874304E-3</v>
      </c>
      <c r="K38">
        <f t="shared" ca="1" si="5"/>
        <v>0</v>
      </c>
      <c r="L38">
        <f ca="1"/>
        <v>8.3523848341868091E-3</v>
      </c>
    </row>
    <row r="39" spans="2:12" x14ac:dyDescent="0.25">
      <c r="B39">
        <f t="shared" ca="1" si="1"/>
        <v>-8.9999999999999913E-2</v>
      </c>
      <c r="C39">
        <f t="shared" ca="1" si="2"/>
        <v>0</v>
      </c>
      <c r="D39">
        <f t="shared" ca="1" si="0"/>
        <v>0</v>
      </c>
      <c r="E39">
        <f t="shared" ca="1" si="3"/>
        <v>0.1</v>
      </c>
      <c r="F39">
        <f t="shared" ca="1" si="4"/>
        <v>0</v>
      </c>
      <c r="H39">
        <f ca="1"/>
        <v>1.6084951885619485E-3</v>
      </c>
      <c r="K39">
        <f t="shared" ca="1" si="5"/>
        <v>0</v>
      </c>
      <c r="L39">
        <f ca="1"/>
        <v>1.1073412108720133E-2</v>
      </c>
    </row>
    <row r="40" spans="2:12" x14ac:dyDescent="0.25">
      <c r="B40">
        <f t="shared" ca="1" si="1"/>
        <v>-7.9999999999999918E-2</v>
      </c>
      <c r="C40">
        <f t="shared" ca="1" si="2"/>
        <v>0</v>
      </c>
      <c r="D40">
        <f t="shared" ca="1" si="0"/>
        <v>0</v>
      </c>
      <c r="E40">
        <f t="shared" ca="1" si="3"/>
        <v>0.1</v>
      </c>
      <c r="F40">
        <f t="shared" ca="1" si="4"/>
        <v>0</v>
      </c>
      <c r="H40">
        <f ca="1"/>
        <v>2.1324241844214225E-3</v>
      </c>
      <c r="K40">
        <f t="shared" ca="1" si="5"/>
        <v>0</v>
      </c>
      <c r="L40">
        <f ca="1"/>
        <v>1.4680312351951068E-2</v>
      </c>
    </row>
    <row r="41" spans="2:12" x14ac:dyDescent="0.25">
      <c r="B41">
        <f t="shared" ca="1" si="1"/>
        <v>-6.9999999999999923E-2</v>
      </c>
      <c r="C41">
        <f t="shared" ca="1" si="2"/>
        <v>0</v>
      </c>
      <c r="D41">
        <f t="shared" ca="1" si="0"/>
        <v>0</v>
      </c>
      <c r="E41">
        <f t="shared" ca="1" si="3"/>
        <v>0.1</v>
      </c>
      <c r="F41">
        <f t="shared" ca="1" si="4"/>
        <v>0</v>
      </c>
      <c r="H41">
        <f ca="1"/>
        <v>2.8269471150346097E-3</v>
      </c>
      <c r="K41">
        <f t="shared" ca="1" si="5"/>
        <v>0</v>
      </c>
      <c r="L41">
        <f ca="1"/>
        <v>1.9461637583338093E-2</v>
      </c>
    </row>
    <row r="42" spans="2:12" x14ac:dyDescent="0.25">
      <c r="B42">
        <f t="shared" ca="1" si="1"/>
        <v>-5.9999999999999921E-2</v>
      </c>
      <c r="C42">
        <f t="shared" ca="1" si="2"/>
        <v>0</v>
      </c>
      <c r="D42">
        <f t="shared" ca="1" si="0"/>
        <v>0</v>
      </c>
      <c r="E42">
        <f t="shared" ca="1" si="3"/>
        <v>0.1</v>
      </c>
      <c r="F42">
        <f t="shared" ca="1" si="4"/>
        <v>0</v>
      </c>
      <c r="H42">
        <f ca="1"/>
        <v>3.7476258148505669E-3</v>
      </c>
      <c r="K42">
        <f t="shared" ca="1" si="5"/>
        <v>0</v>
      </c>
      <c r="L42">
        <f ca="1"/>
        <v>2.5799893821392174E-2</v>
      </c>
    </row>
    <row r="43" spans="2:12" x14ac:dyDescent="0.25">
      <c r="B43">
        <f t="shared" ca="1" si="1"/>
        <v>-4.999999999999992E-2</v>
      </c>
      <c r="C43">
        <f t="shared" ca="1" si="2"/>
        <v>0</v>
      </c>
      <c r="D43">
        <f t="shared" ca="1" si="0"/>
        <v>0</v>
      </c>
      <c r="E43">
        <f t="shared" ca="1" si="3"/>
        <v>0.1</v>
      </c>
      <c r="F43">
        <f t="shared" ca="1" si="4"/>
        <v>0</v>
      </c>
      <c r="H43">
        <f ca="1"/>
        <v>4.9681145798545689E-3</v>
      </c>
      <c r="K43">
        <f t="shared" ca="1" si="5"/>
        <v>0</v>
      </c>
      <c r="L43">
        <f ca="1"/>
        <v>3.420214156515762E-2</v>
      </c>
    </row>
    <row r="44" spans="2:12" x14ac:dyDescent="0.25">
      <c r="B44">
        <f t="shared" ca="1" si="1"/>
        <v>-3.9999999999999918E-2</v>
      </c>
      <c r="C44">
        <f t="shared" ca="1" si="2"/>
        <v>0</v>
      </c>
      <c r="D44">
        <f t="shared" ca="1" si="0"/>
        <v>0</v>
      </c>
      <c r="E44">
        <f t="shared" ca="1" si="3"/>
        <v>0.1</v>
      </c>
      <c r="F44">
        <f t="shared" ca="1" si="4"/>
        <v>0</v>
      </c>
      <c r="H44">
        <f ca="1"/>
        <v>6.5860525112469374E-3</v>
      </c>
      <c r="K44">
        <f t="shared" ca="1" si="5"/>
        <v>0</v>
      </c>
      <c r="L44">
        <f ca="1"/>
        <v>4.5340560634135683E-2</v>
      </c>
    </row>
    <row r="45" spans="2:12" x14ac:dyDescent="0.25">
      <c r="B45">
        <f t="shared" ca="1" si="1"/>
        <v>-2.9999999999999916E-2</v>
      </c>
      <c r="C45">
        <f t="shared" ca="1" si="2"/>
        <v>0</v>
      </c>
      <c r="D45">
        <f t="shared" ca="1" si="0"/>
        <v>0</v>
      </c>
      <c r="E45">
        <f t="shared" ca="1" si="3"/>
        <v>0.1</v>
      </c>
      <c r="F45">
        <f t="shared" ca="1" si="4"/>
        <v>0</v>
      </c>
      <c r="H45">
        <f ca="1"/>
        <v>8.7308746435390602E-3</v>
      </c>
      <c r="K45">
        <f t="shared" ca="1" si="5"/>
        <v>0</v>
      </c>
      <c r="L45">
        <f ca="1"/>
        <v>6.0106224553844595E-2</v>
      </c>
    </row>
    <row r="46" spans="2:12" x14ac:dyDescent="0.25">
      <c r="B46">
        <f t="shared" ca="1" si="1"/>
        <v>-1.9999999999999914E-2</v>
      </c>
      <c r="C46">
        <f t="shared" ca="1" si="2"/>
        <v>0</v>
      </c>
      <c r="D46">
        <f t="shared" ca="1" si="0"/>
        <v>0</v>
      </c>
      <c r="E46">
        <f t="shared" ca="1" si="3"/>
        <v>0.1</v>
      </c>
      <c r="F46">
        <f t="shared" ca="1" si="4"/>
        <v>0</v>
      </c>
      <c r="H46">
        <f ca="1"/>
        <v>1.1574166747314306E-2</v>
      </c>
      <c r="K46">
        <f t="shared" ca="1" si="5"/>
        <v>0</v>
      </c>
      <c r="L46">
        <f ca="1"/>
        <v>7.9680386437861073E-2</v>
      </c>
    </row>
    <row r="47" spans="2:12" x14ac:dyDescent="0.25">
      <c r="B47">
        <f t="shared" ca="1" si="1"/>
        <v>-9.9999999999999135E-3</v>
      </c>
      <c r="C47">
        <f t="shared" ca="1" si="2"/>
        <v>0</v>
      </c>
      <c r="D47">
        <f t="shared" ca="1" si="0"/>
        <v>0</v>
      </c>
      <c r="E47">
        <f t="shared" ca="1" si="3"/>
        <v>0.1</v>
      </c>
      <c r="F47">
        <f t="shared" ca="1" si="4"/>
        <v>0</v>
      </c>
      <c r="H47">
        <f ca="1"/>
        <v>1.5343392190874702E-2</v>
      </c>
      <c r="K47">
        <f t="shared" ca="1" si="5"/>
        <v>0</v>
      </c>
      <c r="L47">
        <f ca="1"/>
        <v>0.10562897923690644</v>
      </c>
    </row>
    <row r="48" spans="2:12" x14ac:dyDescent="0.25">
      <c r="B48">
        <f t="shared" ca="1" si="1"/>
        <v>8.6736173798840355E-17</v>
      </c>
      <c r="C48">
        <f t="shared" ca="1" si="2"/>
        <v>0</v>
      </c>
      <c r="D48">
        <f t="shared" ca="1" si="0"/>
        <v>0</v>
      </c>
      <c r="E48">
        <f t="shared" ca="1" si="3"/>
        <v>0.1</v>
      </c>
      <c r="F48">
        <f t="shared" ca="1" si="4"/>
        <v>5.0000000000000868E-3</v>
      </c>
      <c r="H48" s="1">
        <f ca="1"/>
        <v>2.0340089009705072E-2</v>
      </c>
      <c r="K48">
        <f t="shared" ca="1" si="5"/>
        <v>1</v>
      </c>
      <c r="L48">
        <f ca="1"/>
        <v>0.14002789037490432</v>
      </c>
    </row>
    <row r="49" spans="2:12" x14ac:dyDescent="0.25">
      <c r="B49">
        <f t="shared" ca="1" si="1"/>
        <v>1.0000000000000087E-2</v>
      </c>
      <c r="C49">
        <f t="shared" ca="1" si="2"/>
        <v>0</v>
      </c>
      <c r="D49">
        <f t="shared" ca="1" si="0"/>
        <v>0</v>
      </c>
      <c r="E49">
        <f t="shared" ca="1" si="3"/>
        <v>0.1</v>
      </c>
      <c r="F49">
        <f t="shared" ca="1" si="4"/>
        <v>1.5000000000000086E-2</v>
      </c>
      <c r="H49">
        <f ca="1"/>
        <v>2.6563992949311842E-2</v>
      </c>
      <c r="K49">
        <f t="shared" ca="1" si="5"/>
        <v>0</v>
      </c>
      <c r="L49">
        <f ca="1"/>
        <v>0.10562903274289458</v>
      </c>
    </row>
    <row r="50" spans="2:12" x14ac:dyDescent="0.25">
      <c r="B50">
        <f t="shared" ca="1" si="1"/>
        <v>2.0000000000000087E-2</v>
      </c>
      <c r="C50">
        <f t="shared" ca="1" si="2"/>
        <v>0</v>
      </c>
      <c r="D50">
        <f t="shared" ca="1" si="0"/>
        <v>0</v>
      </c>
      <c r="E50">
        <f t="shared" ca="1" si="3"/>
        <v>0.1</v>
      </c>
      <c r="F50">
        <f t="shared" ca="1" si="4"/>
        <v>2.5000000000000088E-2</v>
      </c>
      <c r="H50">
        <f ca="1"/>
        <v>3.3713016324863551E-2</v>
      </c>
      <c r="K50">
        <f t="shared" ca="1" si="5"/>
        <v>0</v>
      </c>
      <c r="L50">
        <f ca="1"/>
        <v>7.9680497730316407E-2</v>
      </c>
    </row>
    <row r="51" spans="2:12" x14ac:dyDescent="0.25">
      <c r="B51">
        <f t="shared" ca="1" si="1"/>
        <v>3.0000000000000089E-2</v>
      </c>
      <c r="C51">
        <f t="shared" ca="1" si="2"/>
        <v>0</v>
      </c>
      <c r="D51">
        <f t="shared" ca="1" si="0"/>
        <v>0</v>
      </c>
      <c r="E51">
        <f t="shared" ca="1" si="3"/>
        <v>0.1</v>
      </c>
      <c r="F51">
        <f t="shared" ca="1" si="4"/>
        <v>3.5000000000000087E-2</v>
      </c>
      <c r="H51">
        <f ca="1"/>
        <v>4.1559081006404333E-2</v>
      </c>
      <c r="K51">
        <f t="shared" ca="1" si="5"/>
        <v>0</v>
      </c>
      <c r="L51">
        <f ca="1"/>
        <v>6.0106402536163547E-2</v>
      </c>
    </row>
    <row r="52" spans="2:12" x14ac:dyDescent="0.25">
      <c r="B52">
        <f t="shared" ca="1" si="1"/>
        <v>4.0000000000000091E-2</v>
      </c>
      <c r="C52">
        <f t="shared" ca="1" si="2"/>
        <v>0</v>
      </c>
      <c r="D52">
        <f t="shared" ca="1" si="0"/>
        <v>0</v>
      </c>
      <c r="E52">
        <f t="shared" ca="1" si="3"/>
        <v>0.1</v>
      </c>
      <c r="F52">
        <f t="shared" ca="1" si="4"/>
        <v>4.5000000000000089E-2</v>
      </c>
      <c r="H52">
        <f ca="1"/>
        <v>4.9929872168457463E-2</v>
      </c>
      <c r="K52">
        <f t="shared" ca="1" si="5"/>
        <v>0</v>
      </c>
      <c r="L52">
        <f ca="1"/>
        <v>4.5340819544903765E-2</v>
      </c>
    </row>
    <row r="53" spans="2:12" x14ac:dyDescent="0.25">
      <c r="B53">
        <f t="shared" ca="1" si="1"/>
        <v>5.0000000000000093E-2</v>
      </c>
      <c r="C53">
        <f t="shared" ca="1" si="2"/>
        <v>0</v>
      </c>
      <c r="D53">
        <f t="shared" ca="1" si="0"/>
        <v>0</v>
      </c>
      <c r="E53">
        <f t="shared" ca="1" si="3"/>
        <v>0.1</v>
      </c>
      <c r="F53">
        <f t="shared" ca="1" si="4"/>
        <v>5.500000000000009E-2</v>
      </c>
      <c r="H53">
        <f ca="1"/>
        <v>5.8695053103987177E-2</v>
      </c>
      <c r="K53">
        <f t="shared" ca="1" si="5"/>
        <v>0</v>
      </c>
      <c r="L53">
        <f ca="1"/>
        <v>3.4202502117236293E-2</v>
      </c>
    </row>
    <row r="54" spans="2:12" x14ac:dyDescent="0.25">
      <c r="B54">
        <f t="shared" ca="1" si="1"/>
        <v>6.0000000000000095E-2</v>
      </c>
      <c r="C54">
        <f t="shared" ca="1" si="2"/>
        <v>0</v>
      </c>
      <c r="D54">
        <f t="shared" ca="1" si="0"/>
        <v>0</v>
      </c>
      <c r="E54">
        <f t="shared" ca="1" si="3"/>
        <v>0.1</v>
      </c>
      <c r="F54">
        <f t="shared" ca="1" si="4"/>
        <v>6.5000000000000099E-2</v>
      </c>
      <c r="H54">
        <f ca="1"/>
        <v>6.7755838287835865E-2</v>
      </c>
      <c r="K54">
        <f t="shared" ca="1" si="5"/>
        <v>0</v>
      </c>
      <c r="L54">
        <f ca="1"/>
        <v>2.5800384858947711E-2</v>
      </c>
    </row>
    <row r="55" spans="2:12" x14ac:dyDescent="0.25">
      <c r="B55">
        <f t="shared" ca="1" si="1"/>
        <v>7.000000000000009E-2</v>
      </c>
      <c r="C55">
        <f t="shared" ca="1" si="2"/>
        <v>0</v>
      </c>
      <c r="D55">
        <f t="shared" ca="1" si="0"/>
        <v>0</v>
      </c>
      <c r="E55">
        <f t="shared" ca="1" si="3"/>
        <v>0.1</v>
      </c>
      <c r="F55">
        <f t="shared" ca="1" si="4"/>
        <v>7.5000000000000094E-2</v>
      </c>
      <c r="H55">
        <f ca="1"/>
        <v>7.703709053471143E-2</v>
      </c>
      <c r="K55">
        <f t="shared" ca="1" si="5"/>
        <v>0</v>
      </c>
      <c r="L55">
        <f ca="1"/>
        <v>1.9462298389374959E-2</v>
      </c>
    </row>
    <row r="56" spans="2:12" x14ac:dyDescent="0.25">
      <c r="B56">
        <f t="shared" ca="1" si="1"/>
        <v>8.0000000000000085E-2</v>
      </c>
      <c r="C56">
        <f t="shared" ca="1" si="2"/>
        <v>0</v>
      </c>
      <c r="D56">
        <f t="shared" ca="1" si="0"/>
        <v>0</v>
      </c>
      <c r="E56">
        <f t="shared" ca="1" si="3"/>
        <v>0.1</v>
      </c>
      <c r="F56">
        <f t="shared" ca="1" si="4"/>
        <v>8.5000000000000089E-2</v>
      </c>
      <c r="H56">
        <f ca="1"/>
        <v>8.6481310024363905E-2</v>
      </c>
      <c r="K56">
        <f t="shared" ca="1" si="5"/>
        <v>0</v>
      </c>
      <c r="L56">
        <f ca="1"/>
        <v>1.4681195790952214E-2</v>
      </c>
    </row>
    <row r="57" spans="2:12" x14ac:dyDescent="0.25">
      <c r="B57">
        <f t="shared" ca="1" si="1"/>
        <v>9.000000000000008E-2</v>
      </c>
      <c r="C57">
        <f t="shared" ca="1" si="2"/>
        <v>0</v>
      </c>
      <c r="D57">
        <f t="shared" ca="1" si="0"/>
        <v>0</v>
      </c>
      <c r="E57">
        <f t="shared" ca="1" si="3"/>
        <v>0.1</v>
      </c>
      <c r="F57">
        <f t="shared" ca="1" si="4"/>
        <v>9.5000000000000084E-2</v>
      </c>
      <c r="H57">
        <f ca="1"/>
        <v>9.6044034315965504E-2</v>
      </c>
      <c r="K57">
        <f t="shared" ca="1" si="5"/>
        <v>0</v>
      </c>
      <c r="L57">
        <f ca="1"/>
        <v>1.1074588855805652E-2</v>
      </c>
    </row>
    <row r="58" spans="2:12" x14ac:dyDescent="0.25">
      <c r="B58">
        <f t="shared" ca="1" si="1"/>
        <v>0.10000000000000007</v>
      </c>
      <c r="C58">
        <f t="shared" ca="1" si="2"/>
        <v>0</v>
      </c>
      <c r="D58">
        <f t="shared" ca="1" si="0"/>
        <v>0</v>
      </c>
      <c r="E58">
        <f t="shared" ca="1" si="3"/>
        <v>0.1</v>
      </c>
      <c r="F58">
        <f t="shared" ca="1" si="4"/>
        <v>0.10500000000000008</v>
      </c>
      <c r="H58">
        <f ca="1"/>
        <v>0.10569028135284438</v>
      </c>
      <c r="K58">
        <f t="shared" ca="1" si="5"/>
        <v>0</v>
      </c>
      <c r="L58">
        <f ca="1"/>
        <v>8.3539490291235398E-3</v>
      </c>
    </row>
    <row r="59" spans="2:12" x14ac:dyDescent="0.25">
      <c r="B59">
        <f t="shared" ca="1" si="1"/>
        <v>0.11000000000000007</v>
      </c>
      <c r="C59">
        <f t="shared" ca="1" si="2"/>
        <v>0</v>
      </c>
      <c r="D59">
        <f t="shared" ca="1" si="0"/>
        <v>0</v>
      </c>
      <c r="E59">
        <f t="shared" ca="1" si="3"/>
        <v>0.1</v>
      </c>
      <c r="F59">
        <f t="shared" ca="1" si="4"/>
        <v>0.11500000000000007</v>
      </c>
      <c r="H59">
        <f ca="1"/>
        <v>0.1153917508979508</v>
      </c>
      <c r="K59">
        <f t="shared" ca="1" si="5"/>
        <v>0</v>
      </c>
      <c r="L59">
        <f ca="1"/>
        <v>6.3016251247713113E-3</v>
      </c>
    </row>
    <row r="60" spans="2:12" x14ac:dyDescent="0.25">
      <c r="B60">
        <f t="shared" ca="1" si="1"/>
        <v>0.12000000000000006</v>
      </c>
      <c r="C60">
        <f t="shared" ca="1" si="2"/>
        <v>0</v>
      </c>
      <c r="D60">
        <f t="shared" ca="1" si="0"/>
        <v>0</v>
      </c>
      <c r="E60">
        <f t="shared" ca="1" si="3"/>
        <v>0.1</v>
      </c>
      <c r="F60">
        <f t="shared" ca="1" si="4"/>
        <v>0.12500000000000006</v>
      </c>
      <c r="H60">
        <f ca="1"/>
        <v>0.12512456051489329</v>
      </c>
      <c r="K60">
        <f t="shared" ca="1" si="5"/>
        <v>0</v>
      </c>
      <c r="L60">
        <f ca="1"/>
        <v>4.7534312304007885E-3</v>
      </c>
    </row>
    <row r="61" spans="2:12" x14ac:dyDescent="0.25">
      <c r="B61">
        <f t="shared" ca="1" si="1"/>
        <v>0.13000000000000006</v>
      </c>
      <c r="C61">
        <f t="shared" ca="1" si="2"/>
        <v>0</v>
      </c>
      <c r="D61">
        <f t="shared" ca="1" si="0"/>
        <v>0</v>
      </c>
      <c r="E61">
        <f t="shared" ca="1" si="3"/>
        <v>0.1</v>
      </c>
      <c r="F61">
        <f t="shared" ca="1" si="4"/>
        <v>0.13500000000000006</v>
      </c>
      <c r="H61">
        <f ca="1"/>
        <v>0.13486733497302725</v>
      </c>
      <c r="K61">
        <f t="shared" ca="1" si="5"/>
        <v>0</v>
      </c>
      <c r="L61">
        <f ca="1"/>
        <v>3.5855118344623304E-3</v>
      </c>
    </row>
    <row r="62" spans="2:12" x14ac:dyDescent="0.25">
      <c r="B62">
        <f t="shared" ca="1" si="1"/>
        <v>0.14000000000000007</v>
      </c>
      <c r="C62">
        <f t="shared" ca="1" si="2"/>
        <v>0</v>
      </c>
      <c r="D62">
        <f t="shared" ca="1" si="0"/>
        <v>0</v>
      </c>
      <c r="E62">
        <f t="shared" ca="1" si="3"/>
        <v>0.1</v>
      </c>
      <c r="F62">
        <f t="shared" ca="1" si="4"/>
        <v>0.14500000000000007</v>
      </c>
      <c r="H62">
        <f ca="1"/>
        <v>0.14459949622900337</v>
      </c>
      <c r="K62">
        <f t="shared" ca="1" si="5"/>
        <v>0</v>
      </c>
      <c r="L62">
        <f ca="1"/>
        <v>2.704433385280855E-3</v>
      </c>
    </row>
    <row r="63" spans="2:12" x14ac:dyDescent="0.25">
      <c r="B63">
        <f t="shared" ca="1" si="1"/>
        <v>0.15000000000000008</v>
      </c>
      <c r="C63">
        <f t="shared" ca="1" si="2"/>
        <v>0</v>
      </c>
      <c r="D63">
        <f t="shared" ca="1" si="0"/>
        <v>0</v>
      </c>
      <c r="E63">
        <f t="shared" ca="1" si="3"/>
        <v>0.1</v>
      </c>
      <c r="F63">
        <f t="shared" ca="1" si="4"/>
        <v>0.15500000000000008</v>
      </c>
      <c r="H63">
        <f ca="1"/>
        <v>0.15429961718329971</v>
      </c>
      <c r="K63">
        <f t="shared" ca="1" si="5"/>
        <v>0</v>
      </c>
      <c r="L63">
        <f ca="1"/>
        <v>2.0397096069218459E-3</v>
      </c>
    </row>
    <row r="64" spans="2:12" x14ac:dyDescent="0.25">
      <c r="B64">
        <f t="shared" ca="1" si="1"/>
        <v>0.16000000000000009</v>
      </c>
      <c r="C64">
        <f t="shared" ca="1" si="2"/>
        <v>0</v>
      </c>
      <c r="D64">
        <f t="shared" ca="1" si="0"/>
        <v>0</v>
      </c>
      <c r="E64">
        <f t="shared" ca="1" si="3"/>
        <v>0.1</v>
      </c>
      <c r="F64">
        <f t="shared" ca="1" si="4"/>
        <v>0.16500000000000009</v>
      </c>
      <c r="H64">
        <f ca="1"/>
        <v>0.16394370751226003</v>
      </c>
      <c r="K64">
        <f t="shared" ca="1" si="5"/>
        <v>0</v>
      </c>
      <c r="L64">
        <f ca="1"/>
        <v>1.5381625971165847E-3</v>
      </c>
    </row>
    <row r="65" spans="2:12" x14ac:dyDescent="0.25">
      <c r="B65">
        <f t="shared" ca="1" si="1"/>
        <v>0.1700000000000001</v>
      </c>
      <c r="C65">
        <f t="shared" ca="1" si="2"/>
        <v>0</v>
      </c>
      <c r="D65">
        <f t="shared" ca="1" si="0"/>
        <v>0</v>
      </c>
      <c r="E65">
        <f t="shared" ca="1" si="3"/>
        <v>0.1</v>
      </c>
      <c r="F65">
        <f t="shared" ca="1" si="4"/>
        <v>0.1750000000000001</v>
      </c>
      <c r="H65">
        <f ca="1"/>
        <v>0.17350329444220114</v>
      </c>
      <c r="K65">
        <f t="shared" ca="1" si="5"/>
        <v>0</v>
      </c>
      <c r="L65">
        <f ca="1"/>
        <v>1.1596685950806501E-3</v>
      </c>
    </row>
    <row r="66" spans="2:12" x14ac:dyDescent="0.25">
      <c r="B66">
        <f t="shared" ca="1" si="1"/>
        <v>0.1800000000000001</v>
      </c>
      <c r="C66">
        <f t="shared" ca="1" si="2"/>
        <v>0</v>
      </c>
      <c r="D66">
        <f t="shared" ca="1" si="0"/>
        <v>0</v>
      </c>
      <c r="E66">
        <f t="shared" ca="1" si="3"/>
        <v>0.1</v>
      </c>
      <c r="F66">
        <f t="shared" ca="1" si="4"/>
        <v>0.18500000000000011</v>
      </c>
      <c r="H66">
        <f ca="1"/>
        <v>0.18294314492751831</v>
      </c>
      <c r="K66">
        <f t="shared" ca="1" si="5"/>
        <v>0</v>
      </c>
      <c r="L66">
        <f ca="1"/>
        <v>8.7394808065116786E-4</v>
      </c>
    </row>
    <row r="67" spans="2:12" x14ac:dyDescent="0.25">
      <c r="B67">
        <f t="shared" ca="1" si="1"/>
        <v>0.19000000000000011</v>
      </c>
      <c r="C67">
        <f t="shared" ca="1" si="2"/>
        <v>0</v>
      </c>
      <c r="D67">
        <f t="shared" ca="1" si="0"/>
        <v>0</v>
      </c>
      <c r="E67">
        <f t="shared" ca="1" si="3"/>
        <v>0.1</v>
      </c>
      <c r="F67">
        <f t="shared" ca="1" si="4"/>
        <v>0.19500000000000012</v>
      </c>
      <c r="H67">
        <f ca="1"/>
        <v>0.19221844700703697</v>
      </c>
      <c r="K67">
        <f t="shared" ca="1" si="5"/>
        <v>0</v>
      </c>
      <c r="L67">
        <f ca="1"/>
        <v>6.5814341267377919E-4</v>
      </c>
    </row>
    <row r="68" spans="2:12" x14ac:dyDescent="0.25">
      <c r="B68">
        <f t="shared" ca="1" si="1"/>
        <v>0.20000000000000012</v>
      </c>
      <c r="C68">
        <f t="shared" ca="1" si="2"/>
        <v>0</v>
      </c>
      <c r="D68">
        <f t="shared" ca="1" si="0"/>
        <v>0</v>
      </c>
      <c r="E68">
        <f t="shared" ca="1" si="3"/>
        <v>0.1</v>
      </c>
      <c r="F68">
        <f t="shared" ca="1" si="4"/>
        <v>0.20500000000000013</v>
      </c>
      <c r="H68">
        <f ca="1"/>
        <v>0.20127122484711857</v>
      </c>
      <c r="K68">
        <f t="shared" ca="1" si="5"/>
        <v>0</v>
      </c>
      <c r="L68">
        <f ca="1"/>
        <v>4.9499021771029299E-4</v>
      </c>
    </row>
    <row r="69" spans="2:12" x14ac:dyDescent="0.25">
      <c r="B69">
        <f t="shared" ca="1" si="1"/>
        <v>0.21000000000000013</v>
      </c>
      <c r="C69">
        <f t="shared" ca="1" si="2"/>
        <v>0</v>
      </c>
      <c r="D69">
        <f t="shared" ca="1" si="0"/>
        <v>0</v>
      </c>
      <c r="E69">
        <f t="shared" ca="1" si="3"/>
        <v>0.1</v>
      </c>
      <c r="F69">
        <f t="shared" ca="1" si="4"/>
        <v>0.21500000000000014</v>
      </c>
      <c r="H69">
        <f ca="1"/>
        <v>0.2100257006749697</v>
      </c>
      <c r="K69">
        <f t="shared" ca="1" si="5"/>
        <v>0</v>
      </c>
      <c r="L69">
        <f ca="1"/>
        <v>3.7143624016363025E-4</v>
      </c>
    </row>
    <row r="70" spans="2:12" x14ac:dyDescent="0.25">
      <c r="B70">
        <f t="shared" ca="1" si="1"/>
        <v>0.22000000000000014</v>
      </c>
      <c r="C70">
        <f t="shared" ca="1" si="2"/>
        <v>0</v>
      </c>
      <c r="D70">
        <f t="shared" ca="1" si="0"/>
        <v>0</v>
      </c>
      <c r="E70">
        <f t="shared" ca="1" si="3"/>
        <v>0.1</v>
      </c>
      <c r="F70">
        <f t="shared" ca="1" si="4"/>
        <v>0.22500000000000014</v>
      </c>
      <c r="H70">
        <f ca="1"/>
        <v>0.21838223255681835</v>
      </c>
      <c r="K70">
        <f t="shared" ca="1" si="5"/>
        <v>0</v>
      </c>
      <c r="L70">
        <f ca="1"/>
        <v>2.7759716183005801E-4</v>
      </c>
    </row>
    <row r="71" spans="2:12" x14ac:dyDescent="0.25">
      <c r="B71">
        <f t="shared" ca="1" si="1"/>
        <v>0.23000000000000015</v>
      </c>
      <c r="C71">
        <f t="shared" ca="1" si="2"/>
        <v>0</v>
      </c>
      <c r="D71">
        <f t="shared" ca="1" si="0"/>
        <v>0</v>
      </c>
      <c r="E71">
        <f t="shared" ca="1" si="3"/>
        <v>0.1</v>
      </c>
      <c r="F71">
        <f t="shared" ca="1" si="4"/>
        <v>0.23500000000000015</v>
      </c>
      <c r="H71">
        <f ca="1"/>
        <v>0.22620934304321244</v>
      </c>
      <c r="K71">
        <f t="shared" ca="1" si="5"/>
        <v>0</v>
      </c>
      <c r="L71">
        <f ca="1"/>
        <v>2.0596585644289036E-4</v>
      </c>
    </row>
    <row r="72" spans="2:12" x14ac:dyDescent="0.25">
      <c r="B72">
        <f t="shared" ca="1" si="1"/>
        <v>0.24000000000000016</v>
      </c>
      <c r="C72">
        <f t="shared" ca="1" si="2"/>
        <v>0</v>
      </c>
      <c r="D72">
        <f t="shared" ca="1" si="0"/>
        <v>0</v>
      </c>
      <c r="E72">
        <f t="shared" ca="1" si="3"/>
        <v>0.1</v>
      </c>
      <c r="F72">
        <f t="shared" ca="1" si="4"/>
        <v>0.24500000000000016</v>
      </c>
      <c r="H72">
        <f ca="1"/>
        <v>0.23333320097306354</v>
      </c>
      <c r="K72">
        <f t="shared" ca="1" si="5"/>
        <v>0</v>
      </c>
      <c r="L72">
        <f ca="1"/>
        <v>1.5081181957115399E-4</v>
      </c>
    </row>
    <row r="73" spans="2:12" x14ac:dyDescent="0.25">
      <c r="B73">
        <f t="shared" ca="1" si="1"/>
        <v>0.25000000000000017</v>
      </c>
      <c r="C73">
        <f t="shared" ca="1" si="2"/>
        <v>0</v>
      </c>
      <c r="D73">
        <v>-0.1</v>
      </c>
      <c r="E73">
        <f t="shared" ca="1" si="3"/>
        <v>0.1</v>
      </c>
      <c r="F73">
        <f t="shared" ca="1" si="4"/>
        <v>0.25500000000000017</v>
      </c>
      <c r="H73">
        <f ca="1"/>
        <v>0.23952371498075972</v>
      </c>
      <c r="K73">
        <f t="shared" ca="1" si="5"/>
        <v>0</v>
      </c>
      <c r="L73">
        <f ca="1"/>
        <v>5.3861364132554938E-4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N73"/>
  <sheetViews>
    <sheetView workbookViewId="0">
      <selection activeCell="C21" sqref="C21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0.1</v>
      </c>
    </row>
    <row r="5" spans="2:12" x14ac:dyDescent="0.25">
      <c r="B5" t="s">
        <v>8</v>
      </c>
      <c r="C5">
        <v>0.1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 ca="1">C3-C9*C8*SQRT(C7)</f>
        <v>-0.25</v>
      </c>
    </row>
    <row r="13" spans="2:12" x14ac:dyDescent="0.25">
      <c r="B13" t="s">
        <v>12</v>
      </c>
      <c r="C13">
        <f ca="1">C3+C9*C8*SQRT(C7)</f>
        <v>0.25</v>
      </c>
    </row>
    <row r="14" spans="2:12" x14ac:dyDescent="0.25">
      <c r="B14" t="s">
        <v>13</v>
      </c>
      <c r="C14">
        <f ca="1"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v>1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 ca="1">EXP(-C4*C2)</f>
        <v>0.97530991202833262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2</v>
      </c>
      <c r="K20" t="s">
        <v>4</v>
      </c>
      <c r="L20">
        <v>2</v>
      </c>
    </row>
    <row r="21" spans="2:14" x14ac:dyDescent="0.25">
      <c r="K21" t="s">
        <v>19</v>
      </c>
      <c r="L21" s="2">
        <f ca="1">SUMPRODUCT(L23:L73,F23:F73)</f>
        <v>1.2035630401670933E-2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 ca="1">C12</f>
        <v>-0.25</v>
      </c>
      <c r="C23">
        <f ca="1">0.1*(RAND()-0.5)</f>
        <v>2.9640076742434964E-3</v>
      </c>
      <c r="D23">
        <f ca="1">0.1*(RAND()-0.5)</f>
        <v>-8.6710972344347884E-3</v>
      </c>
      <c r="E23">
        <f ca="1">$C$6*RAND()</f>
        <v>3.8832544724111497E-2</v>
      </c>
      <c r="F23">
        <f ca="1">MAX(0,B23-$F$16)</f>
        <v>0</v>
      </c>
      <c r="H23">
        <f t="array" aca="1" ref="H23:H73" ca="1">_xll.xFd1d(C2,B23:B73,C23:C73,D23:D73,E23:E73,F23:F73,C16:C20)</f>
        <v>0</v>
      </c>
      <c r="K23">
        <f ca="1">IF(ABS(B23-$C$3)&lt;0.0000000001,1,0)</f>
        <v>0</v>
      </c>
      <c r="L23">
        <f t="array" aca="1" ref="L23:L73" ca="1">_xll.xFd1d($C$2,B23:B73,C23:C73,D23:D73,E23:E73,K23:K73,L16:L20)</f>
        <v>4.9998499814859445E-14</v>
      </c>
      <c r="N23">
        <f ca="1">SUM(L23:L73)</f>
        <v>0.99941036293083041</v>
      </c>
    </row>
    <row r="24" spans="2:14" x14ac:dyDescent="0.25">
      <c r="B24">
        <f t="shared" ref="B24:B73" ca="1" si="0">B23+$C$14</f>
        <v>-0.24</v>
      </c>
      <c r="C24">
        <f t="shared" ref="C24:D55" ca="1" si="1">0.1*(RAND()-0.5)</f>
        <v>4.403813477217941E-2</v>
      </c>
      <c r="D24">
        <f t="shared" ca="1" si="1"/>
        <v>1.3859009445138628E-3</v>
      </c>
      <c r="E24">
        <f t="shared" ref="E24:E73" ca="1" si="2">$C$6*RAND()</f>
        <v>3.6361858763948256E-2</v>
      </c>
      <c r="F24">
        <f t="shared" ref="F24:F73" ca="1" si="3">MAX(0,B24-$F$16)</f>
        <v>0</v>
      </c>
      <c r="H24">
        <f ca="1"/>
        <v>1.2841018555382687E-14</v>
      </c>
      <c r="K24">
        <f t="shared" ref="K24:K73" ca="1" si="4">IF(ABS(B24-$C$3)&lt;0.0000000001,1,0)</f>
        <v>0</v>
      </c>
      <c r="L24">
        <f ca="1"/>
        <v>3.0274466824692215E-14</v>
      </c>
    </row>
    <row r="25" spans="2:14" x14ac:dyDescent="0.25">
      <c r="B25">
        <f t="shared" ca="1" si="0"/>
        <v>-0.22999999999999998</v>
      </c>
      <c r="C25">
        <f t="shared" ca="1" si="1"/>
        <v>3.0867222535812457E-2</v>
      </c>
      <c r="D25">
        <f t="shared" ca="1" si="1"/>
        <v>3.8232677168825363E-2</v>
      </c>
      <c r="E25">
        <f t="shared" ca="1" si="2"/>
        <v>8.6382367901401191E-2</v>
      </c>
      <c r="F25">
        <f t="shared" ca="1" si="3"/>
        <v>0</v>
      </c>
      <c r="H25">
        <f ca="1"/>
        <v>3.311219149857681E-14</v>
      </c>
      <c r="K25">
        <f t="shared" ca="1" si="4"/>
        <v>0</v>
      </c>
      <c r="L25">
        <f ca="1"/>
        <v>1.4122683975652572E-14</v>
      </c>
    </row>
    <row r="26" spans="2:14" x14ac:dyDescent="0.25">
      <c r="B26">
        <f t="shared" ca="1" si="0"/>
        <v>-0.21999999999999997</v>
      </c>
      <c r="C26">
        <f t="shared" ca="1" si="1"/>
        <v>-3.3616150725028441E-3</v>
      </c>
      <c r="D26">
        <f t="shared" ca="1" si="1"/>
        <v>-1.4261957961286299E-2</v>
      </c>
      <c r="E26">
        <f t="shared" ca="1" si="2"/>
        <v>6.0786157872931602E-2</v>
      </c>
      <c r="F26">
        <f t="shared" ca="1" si="3"/>
        <v>0</v>
      </c>
      <c r="H26">
        <f ca="1"/>
        <v>5.4744046876932782E-14</v>
      </c>
      <c r="K26">
        <f t="shared" ca="1" si="4"/>
        <v>0</v>
      </c>
      <c r="L26">
        <f ca="1"/>
        <v>4.8259229113388438E-14</v>
      </c>
    </row>
    <row r="27" spans="2:14" x14ac:dyDescent="0.25">
      <c r="B27">
        <f t="shared" ca="1" si="0"/>
        <v>-0.20999999999999996</v>
      </c>
      <c r="C27">
        <f t="shared" ca="1" si="1"/>
        <v>6.2461265529367704E-4</v>
      </c>
      <c r="D27">
        <f t="shared" ca="1" si="1"/>
        <v>3.9521346328932977E-2</v>
      </c>
      <c r="E27">
        <f t="shared" ca="1" si="2"/>
        <v>5.4396103261475041E-3</v>
      </c>
      <c r="F27">
        <f t="shared" ca="1" si="3"/>
        <v>0</v>
      </c>
      <c r="H27">
        <f ca="1"/>
        <v>8.9888558616056598E-14</v>
      </c>
      <c r="K27">
        <f t="shared" ca="1" si="4"/>
        <v>0</v>
      </c>
      <c r="L27">
        <f ca="1"/>
        <v>9.8951346003739473E-12</v>
      </c>
    </row>
    <row r="28" spans="2:14" x14ac:dyDescent="0.25">
      <c r="B28">
        <f t="shared" ca="1" si="0"/>
        <v>-0.19999999999999996</v>
      </c>
      <c r="C28">
        <f t="shared" ca="1" si="1"/>
        <v>-1.5498145321412094E-2</v>
      </c>
      <c r="D28">
        <f t="shared" ca="1" si="1"/>
        <v>-9.1228244669830146E-3</v>
      </c>
      <c r="E28">
        <f t="shared" ca="1" si="2"/>
        <v>6.8918065806127402E-2</v>
      </c>
      <c r="F28">
        <f t="shared" ca="1" si="3"/>
        <v>0</v>
      </c>
      <c r="H28">
        <f ca="1"/>
        <v>1.7886481527854121E-13</v>
      </c>
      <c r="K28">
        <f t="shared" ca="1" si="4"/>
        <v>0</v>
      </c>
      <c r="L28">
        <f ca="1"/>
        <v>3.2736169214144917E-12</v>
      </c>
    </row>
    <row r="29" spans="2:14" x14ac:dyDescent="0.25">
      <c r="B29">
        <f t="shared" ca="1" si="0"/>
        <v>-0.18999999999999995</v>
      </c>
      <c r="C29">
        <f t="shared" ca="1" si="1"/>
        <v>-1.8935861212041261E-2</v>
      </c>
      <c r="D29">
        <f t="shared" ca="1" si="1"/>
        <v>3.9681041021491286E-3</v>
      </c>
      <c r="E29">
        <f t="shared" ca="1" si="2"/>
        <v>2.6115295362504357E-2</v>
      </c>
      <c r="F29">
        <f t="shared" ca="1" si="3"/>
        <v>0</v>
      </c>
      <c r="H29">
        <f ca="1"/>
        <v>3.012688126275649E-13</v>
      </c>
      <c r="K29">
        <f t="shared" ca="1" si="4"/>
        <v>0</v>
      </c>
      <c r="L29">
        <f ca="1"/>
        <v>3.840019158183117E-11</v>
      </c>
    </row>
    <row r="30" spans="2:14" x14ac:dyDescent="0.25">
      <c r="B30">
        <f t="shared" ca="1" si="0"/>
        <v>-0.17999999999999994</v>
      </c>
      <c r="C30">
        <f t="shared" ca="1" si="1"/>
        <v>-3.0873118339112639E-2</v>
      </c>
      <c r="D30">
        <f t="shared" ca="1" si="1"/>
        <v>3.7256071899721931E-2</v>
      </c>
      <c r="E30">
        <f t="shared" ca="1" si="2"/>
        <v>7.1918951420951963E-2</v>
      </c>
      <c r="F30">
        <f t="shared" ca="1" si="3"/>
        <v>0</v>
      </c>
      <c r="H30">
        <f ca="1"/>
        <v>7.2596950577185195E-13</v>
      </c>
      <c r="K30">
        <f t="shared" ca="1" si="4"/>
        <v>0</v>
      </c>
      <c r="L30">
        <f ca="1"/>
        <v>1.3620939988411767E-11</v>
      </c>
    </row>
    <row r="31" spans="2:14" x14ac:dyDescent="0.25">
      <c r="B31">
        <f t="shared" ca="1" si="0"/>
        <v>-0.16999999999999993</v>
      </c>
      <c r="C31">
        <f t="shared" ca="1" si="1"/>
        <v>-1.9778697327495043E-2</v>
      </c>
      <c r="D31">
        <f t="shared" ca="1" si="1"/>
        <v>-1.9953936384464622E-2</v>
      </c>
      <c r="E31">
        <f t="shared" ca="1" si="2"/>
        <v>4.891875915886279E-2</v>
      </c>
      <c r="F31">
        <f t="shared" ca="1" si="3"/>
        <v>0</v>
      </c>
      <c r="H31">
        <f ca="1"/>
        <v>1.1945808558804163E-12</v>
      </c>
      <c r="K31">
        <f t="shared" ca="1" si="4"/>
        <v>0</v>
      </c>
      <c r="L31">
        <f ca="1"/>
        <v>4.7501213447582098E-11</v>
      </c>
    </row>
    <row r="32" spans="2:14" x14ac:dyDescent="0.25">
      <c r="B32">
        <f t="shared" ca="1" si="0"/>
        <v>-0.15999999999999992</v>
      </c>
      <c r="C32">
        <f t="shared" ca="1" si="1"/>
        <v>2.5620088292735613E-2</v>
      </c>
      <c r="D32">
        <f t="shared" ca="1" si="1"/>
        <v>-9.0895723479066937E-3</v>
      </c>
      <c r="E32">
        <f t="shared" ca="1" si="2"/>
        <v>8.6817485634168908E-3</v>
      </c>
      <c r="F32">
        <f t="shared" ca="1" si="3"/>
        <v>0</v>
      </c>
      <c r="H32">
        <f ca="1"/>
        <v>2.138716927242022E-12</v>
      </c>
      <c r="K32">
        <f t="shared" ca="1" si="4"/>
        <v>0</v>
      </c>
      <c r="L32">
        <f ca="1"/>
        <v>7.9137587483120071E-10</v>
      </c>
    </row>
    <row r="33" spans="2:12" x14ac:dyDescent="0.25">
      <c r="B33">
        <f t="shared" ca="1" si="0"/>
        <v>-0.14999999999999991</v>
      </c>
      <c r="C33">
        <f t="shared" ca="1" si="1"/>
        <v>1.7581584235282277E-2</v>
      </c>
      <c r="D33">
        <f t="shared" ca="1" si="1"/>
        <v>-4.2658977406129776E-2</v>
      </c>
      <c r="E33">
        <f t="shared" ca="1" si="2"/>
        <v>4.2160969842734555E-2</v>
      </c>
      <c r="F33">
        <f t="shared" ca="1" si="3"/>
        <v>0</v>
      </c>
      <c r="H33">
        <f ca="1"/>
        <v>2.8205566760243178E-11</v>
      </c>
      <c r="K33">
        <f t="shared" ca="1" si="4"/>
        <v>0</v>
      </c>
      <c r="L33">
        <f ca="1"/>
        <v>2.9902188057847859E-10</v>
      </c>
    </row>
    <row r="34" spans="2:12" x14ac:dyDescent="0.25">
      <c r="B34">
        <f t="shared" ca="1" si="0"/>
        <v>-0.1399999999999999</v>
      </c>
      <c r="C34">
        <f t="shared" ca="1" si="1"/>
        <v>-4.3617215628999888E-2</v>
      </c>
      <c r="D34">
        <f t="shared" ca="1" si="1"/>
        <v>3.9767375828505126E-2</v>
      </c>
      <c r="E34">
        <f t="shared" ca="1" si="2"/>
        <v>6.1946677114524959E-4</v>
      </c>
      <c r="F34">
        <f t="shared" ca="1" si="3"/>
        <v>0</v>
      </c>
      <c r="H34">
        <f ca="1"/>
        <v>7.95338171235506E-11</v>
      </c>
      <c r="K34">
        <f t="shared" ca="1" si="4"/>
        <v>0</v>
      </c>
      <c r="L34">
        <f ca="1"/>
        <v>3.9057560886337449E-6</v>
      </c>
    </row>
    <row r="35" spans="2:12" x14ac:dyDescent="0.25">
      <c r="B35">
        <f t="shared" ca="1" si="0"/>
        <v>-0.12999999999999989</v>
      </c>
      <c r="C35">
        <f t="shared" ca="1" si="1"/>
        <v>-1.5290951973669788E-2</v>
      </c>
      <c r="D35">
        <f t="shared" ca="1" si="1"/>
        <v>3.6578113894003564E-5</v>
      </c>
      <c r="E35">
        <f t="shared" ca="1" si="2"/>
        <v>3.4062461799003678E-2</v>
      </c>
      <c r="F35">
        <f t="shared" ca="1" si="3"/>
        <v>0</v>
      </c>
      <c r="H35">
        <f ca="1"/>
        <v>1.5864713732700389E-10</v>
      </c>
      <c r="K35">
        <f t="shared" ca="1" si="4"/>
        <v>0</v>
      </c>
      <c r="L35">
        <f ca="1"/>
        <v>5.3431809745171828E-6</v>
      </c>
    </row>
    <row r="36" spans="2:12" x14ac:dyDescent="0.25">
      <c r="B36">
        <f t="shared" ca="1" si="0"/>
        <v>-0.1199999999999999</v>
      </c>
      <c r="C36">
        <f t="shared" ca="1" si="1"/>
        <v>4.0672836682842842E-2</v>
      </c>
      <c r="D36">
        <f t="shared" ca="1" si="1"/>
        <v>-4.978847923499842E-2</v>
      </c>
      <c r="E36">
        <f t="shared" ca="1" si="2"/>
        <v>4.5560718944559486E-3</v>
      </c>
      <c r="F36">
        <f t="shared" ca="1" si="3"/>
        <v>0</v>
      </c>
      <c r="H36">
        <f ca="1"/>
        <v>3.4661190063170873E-10</v>
      </c>
      <c r="K36">
        <f t="shared" ca="1" si="4"/>
        <v>0</v>
      </c>
      <c r="L36">
        <f ca="1"/>
        <v>1.3332691961614666E-5</v>
      </c>
    </row>
    <row r="37" spans="2:12" x14ac:dyDescent="0.25">
      <c r="B37">
        <f t="shared" ca="1" si="0"/>
        <v>-0.1099999999999999</v>
      </c>
      <c r="C37">
        <f t="shared" ca="1" si="1"/>
        <v>3.4859571444916373E-2</v>
      </c>
      <c r="D37">
        <f t="shared" ca="1" si="1"/>
        <v>-1.2949331122269226E-2</v>
      </c>
      <c r="E37">
        <f t="shared" ca="1" si="2"/>
        <v>4.5804748151526469E-3</v>
      </c>
      <c r="F37">
        <f t="shared" ca="1" si="3"/>
        <v>0</v>
      </c>
      <c r="H37">
        <f ca="1"/>
        <v>2.304557748411165E-8</v>
      </c>
      <c r="K37">
        <f t="shared" ca="1" si="4"/>
        <v>0</v>
      </c>
      <c r="L37">
        <f ca="1"/>
        <v>6.5725770702722289E-5</v>
      </c>
    </row>
    <row r="38" spans="2:12" x14ac:dyDescent="0.25">
      <c r="B38">
        <f t="shared" ca="1" si="0"/>
        <v>-9.9999999999999908E-2</v>
      </c>
      <c r="C38">
        <f t="shared" ca="1" si="1"/>
        <v>1.1709354746835265E-2</v>
      </c>
      <c r="D38">
        <f t="shared" ca="1" si="1"/>
        <v>-1.6689372406463787E-2</v>
      </c>
      <c r="E38">
        <f t="shared" ca="1" si="2"/>
        <v>5.4003501261123722E-2</v>
      </c>
      <c r="F38">
        <f t="shared" ca="1" si="3"/>
        <v>0</v>
      </c>
      <c r="H38">
        <f ca="1"/>
        <v>1.2123311881299347E-6</v>
      </c>
      <c r="K38">
        <f t="shared" ca="1" si="4"/>
        <v>0</v>
      </c>
      <c r="L38">
        <f ca="1"/>
        <v>2.2319521525718611E-5</v>
      </c>
    </row>
    <row r="39" spans="2:12" x14ac:dyDescent="0.25">
      <c r="B39">
        <f t="shared" ca="1" si="0"/>
        <v>-8.9999999999999913E-2</v>
      </c>
      <c r="C39">
        <f t="shared" ca="1" si="1"/>
        <v>-9.8839435699150224E-3</v>
      </c>
      <c r="D39">
        <f t="shared" ca="1" si="1"/>
        <v>-4.8998257661433578E-2</v>
      </c>
      <c r="E39">
        <f t="shared" ca="1" si="2"/>
        <v>1.556446738071663E-2</v>
      </c>
      <c r="F39">
        <f t="shared" ca="1" si="3"/>
        <v>0</v>
      </c>
      <c r="H39">
        <f ca="1"/>
        <v>2.8712653193189342E-6</v>
      </c>
      <c r="K39">
        <f t="shared" ca="1" si="4"/>
        <v>0</v>
      </c>
      <c r="L39">
        <f ca="1"/>
        <v>1.2613399741564837E-4</v>
      </c>
    </row>
    <row r="40" spans="2:12" x14ac:dyDescent="0.25">
      <c r="B40">
        <f t="shared" ca="1" si="0"/>
        <v>-7.9999999999999918E-2</v>
      </c>
      <c r="C40">
        <f t="shared" ca="1" si="1"/>
        <v>-1.3055004637138835E-2</v>
      </c>
      <c r="D40">
        <f t="shared" ca="1" si="1"/>
        <v>-1.9952420473111535E-2</v>
      </c>
      <c r="E40">
        <f t="shared" ca="1" si="2"/>
        <v>9.0098292687503481E-2</v>
      </c>
      <c r="F40">
        <f t="shared" ca="1" si="3"/>
        <v>0</v>
      </c>
      <c r="H40">
        <f ca="1"/>
        <v>2.0699409958586612E-5</v>
      </c>
      <c r="K40">
        <f t="shared" ca="1" si="4"/>
        <v>0</v>
      </c>
      <c r="L40">
        <f ca="1"/>
        <v>2.586493490491243E-5</v>
      </c>
    </row>
    <row r="41" spans="2:12" x14ac:dyDescent="0.25">
      <c r="B41">
        <f t="shared" ca="1" si="0"/>
        <v>-6.9999999999999923E-2</v>
      </c>
      <c r="C41">
        <f t="shared" ca="1" si="1"/>
        <v>-9.0273982487813383E-3</v>
      </c>
      <c r="D41">
        <f t="shared" ca="1" si="1"/>
        <v>1.8451656602530564E-3</v>
      </c>
      <c r="E41">
        <f t="shared" ca="1" si="2"/>
        <v>7.2245482280556175E-2</v>
      </c>
      <c r="F41">
        <f t="shared" ca="1" si="3"/>
        <v>0</v>
      </c>
      <c r="H41">
        <f ca="1"/>
        <v>4.1437217153317426E-5</v>
      </c>
      <c r="K41">
        <f t="shared" ca="1" si="4"/>
        <v>0</v>
      </c>
      <c r="L41">
        <f ca="1"/>
        <v>8.0529636499252624E-5</v>
      </c>
    </row>
    <row r="42" spans="2:12" x14ac:dyDescent="0.25">
      <c r="B42">
        <f t="shared" ca="1" si="0"/>
        <v>-5.9999999999999921E-2</v>
      </c>
      <c r="C42">
        <f t="shared" ca="1" si="1"/>
        <v>2.087502369643154E-2</v>
      </c>
      <c r="D42">
        <f t="shared" ca="1" si="1"/>
        <v>-2.5071705240575781E-4</v>
      </c>
      <c r="E42">
        <f t="shared" ca="1" si="2"/>
        <v>9.7460002353555904E-3</v>
      </c>
      <c r="F42">
        <f t="shared" ca="1" si="3"/>
        <v>0</v>
      </c>
      <c r="H42">
        <f ca="1"/>
        <v>6.8321854975127844E-5</v>
      </c>
      <c r="K42">
        <f t="shared" ca="1" si="4"/>
        <v>0</v>
      </c>
      <c r="L42">
        <f ca="1"/>
        <v>6.9792856057710982E-3</v>
      </c>
    </row>
    <row r="43" spans="2:12" x14ac:dyDescent="0.25">
      <c r="B43">
        <f t="shared" ca="1" si="0"/>
        <v>-4.999999999999992E-2</v>
      </c>
      <c r="C43">
        <f t="shared" ca="1" si="1"/>
        <v>-2.4628113269362654E-4</v>
      </c>
      <c r="D43">
        <f t="shared" ca="1" si="1"/>
        <v>2.9467404373740382E-2</v>
      </c>
      <c r="E43">
        <f t="shared" ca="1" si="2"/>
        <v>4.8220320430622979E-2</v>
      </c>
      <c r="F43">
        <f t="shared" ca="1" si="3"/>
        <v>0</v>
      </c>
      <c r="H43">
        <f ca="1"/>
        <v>6.7506452072314783E-4</v>
      </c>
      <c r="K43">
        <f t="shared" ca="1" si="4"/>
        <v>0</v>
      </c>
      <c r="L43">
        <f ca="1"/>
        <v>2.8170156270393857E-3</v>
      </c>
    </row>
    <row r="44" spans="2:12" x14ac:dyDescent="0.25">
      <c r="B44">
        <f t="shared" ca="1" si="0"/>
        <v>-3.9999999999999918E-2</v>
      </c>
      <c r="C44">
        <f t="shared" ca="1" si="1"/>
        <v>6.1961535205824038E-3</v>
      </c>
      <c r="D44">
        <f t="shared" ca="1" si="1"/>
        <v>-1.514886189392225E-2</v>
      </c>
      <c r="E44">
        <f t="shared" ca="1" si="2"/>
        <v>6.9081132152056843E-2</v>
      </c>
      <c r="F44">
        <f t="shared" ca="1" si="3"/>
        <v>0</v>
      </c>
      <c r="H44">
        <f ca="1"/>
        <v>1.3444020636144869E-3</v>
      </c>
      <c r="K44">
        <f t="shared" ca="1" si="4"/>
        <v>0</v>
      </c>
      <c r="L44">
        <f ca="1"/>
        <v>3.2217572141757904E-3</v>
      </c>
    </row>
    <row r="45" spans="2:12" x14ac:dyDescent="0.25">
      <c r="B45">
        <f t="shared" ca="1" si="0"/>
        <v>-2.9999999999999916E-2</v>
      </c>
      <c r="C45">
        <f t="shared" ca="1" si="1"/>
        <v>4.7081587924712925E-2</v>
      </c>
      <c r="D45">
        <f t="shared" ca="1" si="1"/>
        <v>-4.9837010273182186E-2</v>
      </c>
      <c r="E45">
        <f t="shared" ca="1" si="2"/>
        <v>6.6573251574374756E-2</v>
      </c>
      <c r="F45">
        <f t="shared" ca="1" si="3"/>
        <v>0</v>
      </c>
      <c r="H45">
        <f ca="1"/>
        <v>2.281955724637897E-3</v>
      </c>
      <c r="K45">
        <f t="shared" ca="1" si="4"/>
        <v>0</v>
      </c>
      <c r="L45">
        <f ca="1"/>
        <v>4.8071852804662443E-3</v>
      </c>
    </row>
    <row r="46" spans="2:12" x14ac:dyDescent="0.25">
      <c r="B46">
        <f t="shared" ca="1" si="0"/>
        <v>-1.9999999999999914E-2</v>
      </c>
      <c r="C46">
        <f t="shared" ca="1" si="1"/>
        <v>-3.9654243903902701E-2</v>
      </c>
      <c r="D46">
        <f t="shared" ca="1" si="1"/>
        <v>-1.9149380205748537E-2</v>
      </c>
      <c r="E46">
        <f t="shared" ca="1" si="2"/>
        <v>5.8787361413188091E-2</v>
      </c>
      <c r="F46">
        <f t="shared" ca="1" si="3"/>
        <v>0</v>
      </c>
      <c r="H46">
        <f ca="1"/>
        <v>3.8471156566851094E-3</v>
      </c>
      <c r="K46">
        <f t="shared" ca="1" si="4"/>
        <v>0</v>
      </c>
      <c r="L46">
        <f ca="1"/>
        <v>9.3563603209876455E-3</v>
      </c>
    </row>
    <row r="47" spans="2:12" x14ac:dyDescent="0.25">
      <c r="B47">
        <f t="shared" ca="1" si="0"/>
        <v>-9.9999999999999135E-3</v>
      </c>
      <c r="C47">
        <f t="shared" ca="1" si="1"/>
        <v>3.9383025496087333E-2</v>
      </c>
      <c r="D47">
        <f t="shared" ca="1" si="1"/>
        <v>4.1865058410820867E-2</v>
      </c>
      <c r="E47">
        <f t="shared" ca="1" si="2"/>
        <v>1.3815485845939902E-2</v>
      </c>
      <c r="F47">
        <f t="shared" ca="1" si="3"/>
        <v>0</v>
      </c>
      <c r="H47">
        <f ca="1"/>
        <v>6.4674454871039592E-3</v>
      </c>
      <c r="K47">
        <f t="shared" ca="1" si="4"/>
        <v>0</v>
      </c>
      <c r="L47">
        <f ca="1"/>
        <v>0.28480006486901593</v>
      </c>
    </row>
    <row r="48" spans="2:12" x14ac:dyDescent="0.25">
      <c r="B48">
        <f t="shared" ca="1" si="0"/>
        <v>8.6736173798840355E-17</v>
      </c>
      <c r="C48">
        <f t="shared" ca="1" si="1"/>
        <v>4.2891200760466269E-3</v>
      </c>
      <c r="D48">
        <f t="shared" ca="1" si="1"/>
        <v>3.9467441082668758E-3</v>
      </c>
      <c r="E48">
        <f t="shared" ca="1" si="2"/>
        <v>4.4186957143331707E-2</v>
      </c>
      <c r="F48">
        <f t="shared" ca="1" si="3"/>
        <v>5.0000000000000868E-3</v>
      </c>
      <c r="H48" s="1">
        <f ca="1"/>
        <v>1.2035630401670938E-2</v>
      </c>
      <c r="K48">
        <f t="shared" ca="1" si="4"/>
        <v>1</v>
      </c>
      <c r="L48">
        <f ca="1"/>
        <v>0.27909521242419894</v>
      </c>
    </row>
    <row r="49" spans="2:12" x14ac:dyDescent="0.25">
      <c r="B49">
        <f t="shared" ca="1" si="0"/>
        <v>1.0000000000000087E-2</v>
      </c>
      <c r="C49">
        <f t="shared" ca="1" si="1"/>
        <v>2.5741008862596895E-3</v>
      </c>
      <c r="D49">
        <f t="shared" ca="1" si="1"/>
        <v>4.4975614785654039E-2</v>
      </c>
      <c r="E49">
        <f t="shared" ca="1" si="2"/>
        <v>7.0934229235944168E-2</v>
      </c>
      <c r="F49">
        <f t="shared" ca="1" si="3"/>
        <v>1.5000000000000086E-2</v>
      </c>
      <c r="H49">
        <f ca="1"/>
        <v>2.0163256235386107E-2</v>
      </c>
      <c r="K49">
        <f t="shared" ca="1" si="4"/>
        <v>0</v>
      </c>
      <c r="L49">
        <f ca="1"/>
        <v>4.8211286254617187E-2</v>
      </c>
    </row>
    <row r="50" spans="2:12" x14ac:dyDescent="0.25">
      <c r="B50">
        <f t="shared" ca="1" si="0"/>
        <v>2.0000000000000087E-2</v>
      </c>
      <c r="C50">
        <f t="shared" ca="1" si="1"/>
        <v>-2.3038541706365545E-2</v>
      </c>
      <c r="D50">
        <f t="shared" ca="1" si="1"/>
        <v>2.6858534628854704E-2</v>
      </c>
      <c r="E50">
        <f t="shared" ca="1" si="2"/>
        <v>7.7255714451349719E-4</v>
      </c>
      <c r="F50">
        <f t="shared" ca="1" si="3"/>
        <v>2.5000000000000088E-2</v>
      </c>
      <c r="H50">
        <f ca="1"/>
        <v>2.7756432694135934E-2</v>
      </c>
      <c r="K50">
        <f t="shared" ca="1" si="4"/>
        <v>0</v>
      </c>
      <c r="L50">
        <f ca="1"/>
        <v>0.27878782587846063</v>
      </c>
    </row>
    <row r="51" spans="2:12" x14ac:dyDescent="0.25">
      <c r="B51">
        <f t="shared" ca="1" si="0"/>
        <v>3.0000000000000089E-2</v>
      </c>
      <c r="C51">
        <f t="shared" ca="1" si="1"/>
        <v>-4.7823491595910365E-2</v>
      </c>
      <c r="D51">
        <f t="shared" ca="1" si="1"/>
        <v>-4.9144493685176066E-2</v>
      </c>
      <c r="E51">
        <f t="shared" ca="1" si="2"/>
        <v>1.1428471604499325E-2</v>
      </c>
      <c r="F51">
        <f t="shared" ca="1" si="3"/>
        <v>3.5000000000000087E-2</v>
      </c>
      <c r="H51">
        <f ca="1"/>
        <v>3.1627593392932481E-2</v>
      </c>
      <c r="K51">
        <f t="shared" ca="1" si="4"/>
        <v>0</v>
      </c>
      <c r="L51">
        <f ca="1"/>
        <v>7.7131077924798286E-2</v>
      </c>
    </row>
    <row r="52" spans="2:12" x14ac:dyDescent="0.25">
      <c r="B52">
        <f t="shared" ca="1" si="0"/>
        <v>4.0000000000000091E-2</v>
      </c>
      <c r="C52">
        <f t="shared" ca="1" si="1"/>
        <v>-3.9902744262353955E-2</v>
      </c>
      <c r="D52">
        <f t="shared" ca="1" si="1"/>
        <v>2.3928203898120816E-2</v>
      </c>
      <c r="E52">
        <f t="shared" ca="1" si="2"/>
        <v>8.459378039866805E-2</v>
      </c>
      <c r="F52">
        <f t="shared" ca="1" si="3"/>
        <v>4.5000000000000089E-2</v>
      </c>
      <c r="H52">
        <f ca="1"/>
        <v>4.1658245722421772E-2</v>
      </c>
      <c r="K52">
        <f t="shared" ca="1" si="4"/>
        <v>0</v>
      </c>
      <c r="L52">
        <f ca="1"/>
        <v>9.7869045566463097E-4</v>
      </c>
    </row>
    <row r="53" spans="2:12" x14ac:dyDescent="0.25">
      <c r="B53">
        <f t="shared" ca="1" si="0"/>
        <v>5.0000000000000093E-2</v>
      </c>
      <c r="C53">
        <f t="shared" ca="1" si="1"/>
        <v>-2.0108046070373531E-2</v>
      </c>
      <c r="D53">
        <f t="shared" ca="1" si="1"/>
        <v>-4.3057239792129325E-2</v>
      </c>
      <c r="E53">
        <f t="shared" ca="1" si="2"/>
        <v>8.2197899808625019E-2</v>
      </c>
      <c r="F53">
        <f t="shared" ca="1" si="3"/>
        <v>5.500000000000009E-2</v>
      </c>
      <c r="H53">
        <f ca="1"/>
        <v>5.0666435107088993E-2</v>
      </c>
      <c r="K53">
        <f t="shared" ca="1" si="4"/>
        <v>0</v>
      </c>
      <c r="L53">
        <f ca="1"/>
        <v>6.7956081138434714E-4</v>
      </c>
    </row>
    <row r="54" spans="2:12" x14ac:dyDescent="0.25">
      <c r="B54">
        <f t="shared" ca="1" si="0"/>
        <v>6.0000000000000095E-2</v>
      </c>
      <c r="C54">
        <f t="shared" ca="1" si="1"/>
        <v>-2.5874584619780139E-2</v>
      </c>
      <c r="D54">
        <f t="shared" ca="1" si="1"/>
        <v>-2.9608069353485457E-2</v>
      </c>
      <c r="E54">
        <f t="shared" ca="1" si="2"/>
        <v>4.341313796374309E-2</v>
      </c>
      <c r="F54">
        <f t="shared" ca="1" si="3"/>
        <v>6.5000000000000099E-2</v>
      </c>
      <c r="H54">
        <f ca="1"/>
        <v>6.0279485896004972E-2</v>
      </c>
      <c r="K54">
        <f t="shared" ca="1" si="4"/>
        <v>0</v>
      </c>
      <c r="L54">
        <f ca="1"/>
        <v>1.1454145421640398E-3</v>
      </c>
    </row>
    <row r="55" spans="2:12" x14ac:dyDescent="0.25">
      <c r="B55">
        <f t="shared" ca="1" si="0"/>
        <v>7.000000000000009E-2</v>
      </c>
      <c r="C55">
        <f t="shared" ca="1" si="1"/>
        <v>-2.4682974975908146E-2</v>
      </c>
      <c r="D55">
        <f t="shared" ca="1" si="1"/>
        <v>-3.2932857364982727E-2</v>
      </c>
      <c r="E55">
        <f t="shared" ca="1" si="2"/>
        <v>5.4951537236581742E-2</v>
      </c>
      <c r="F55">
        <f t="shared" ca="1" si="3"/>
        <v>7.5000000000000094E-2</v>
      </c>
      <c r="H55">
        <f ca="1"/>
        <v>7.0743666524105048E-2</v>
      </c>
      <c r="K55">
        <f t="shared" ca="1" si="4"/>
        <v>0</v>
      </c>
      <c r="L55">
        <f ca="1"/>
        <v>3.5743197685222732E-4</v>
      </c>
    </row>
    <row r="56" spans="2:12" x14ac:dyDescent="0.25">
      <c r="B56">
        <f t="shared" ca="1" si="0"/>
        <v>8.0000000000000085E-2</v>
      </c>
      <c r="C56">
        <f t="shared" ref="C56:D73" ca="1" si="5">0.1*(RAND()-0.5)</f>
        <v>-1.7978886784489646E-2</v>
      </c>
      <c r="D56">
        <f t="shared" ca="1" si="5"/>
        <v>-2.9633513032687256E-2</v>
      </c>
      <c r="E56">
        <f t="shared" ca="1" si="2"/>
        <v>3.4108130801423456E-2</v>
      </c>
      <c r="F56">
        <f t="shared" ca="1" si="3"/>
        <v>8.5000000000000089E-2</v>
      </c>
      <c r="H56">
        <f ca="1"/>
        <v>8.2247035622877523E-2</v>
      </c>
      <c r="K56">
        <f t="shared" ca="1" si="4"/>
        <v>0</v>
      </c>
      <c r="L56">
        <f ca="1"/>
        <v>2.9583528153911693E-4</v>
      </c>
    </row>
    <row r="57" spans="2:12" x14ac:dyDescent="0.25">
      <c r="B57">
        <f t="shared" ca="1" si="0"/>
        <v>9.000000000000008E-2</v>
      </c>
      <c r="C57">
        <f t="shared" ca="1" si="5"/>
        <v>2.6398902944291938E-2</v>
      </c>
      <c r="D57">
        <f t="shared" ca="1" si="5"/>
        <v>2.122611105421093E-2</v>
      </c>
      <c r="E57">
        <f t="shared" ca="1" si="2"/>
        <v>8.3371133964634577E-3</v>
      </c>
      <c r="F57">
        <f t="shared" ca="1" si="3"/>
        <v>9.5000000000000084E-2</v>
      </c>
      <c r="H57">
        <f ca="1"/>
        <v>9.7463420642228335E-2</v>
      </c>
      <c r="K57">
        <f t="shared" ca="1" si="4"/>
        <v>0</v>
      </c>
      <c r="L57">
        <f ca="1"/>
        <v>2.8685679370103707E-4</v>
      </c>
    </row>
    <row r="58" spans="2:12" x14ac:dyDescent="0.25">
      <c r="B58">
        <f t="shared" ca="1" si="0"/>
        <v>0.10000000000000007</v>
      </c>
      <c r="C58">
        <f t="shared" ca="1" si="5"/>
        <v>-1.9084795924409481E-3</v>
      </c>
      <c r="D58">
        <f t="shared" ca="1" si="5"/>
        <v>-4.9407093893740319E-3</v>
      </c>
      <c r="E58">
        <f t="shared" ca="1" si="2"/>
        <v>2.0313829723399124E-2</v>
      </c>
      <c r="F58">
        <f t="shared" ca="1" si="3"/>
        <v>0.10500000000000008</v>
      </c>
      <c r="H58">
        <f ca="1"/>
        <v>0.10463500242611842</v>
      </c>
      <c r="K58">
        <f t="shared" ca="1" si="4"/>
        <v>0</v>
      </c>
      <c r="L58">
        <f ca="1"/>
        <v>9.4806215572796254E-5</v>
      </c>
    </row>
    <row r="59" spans="2:12" x14ac:dyDescent="0.25">
      <c r="B59">
        <f t="shared" ca="1" si="0"/>
        <v>0.11000000000000007</v>
      </c>
      <c r="C59">
        <f t="shared" ca="1" si="5"/>
        <v>2.9659413834639006E-2</v>
      </c>
      <c r="D59">
        <f t="shared" ca="1" si="5"/>
        <v>-2.5467921316908851E-2</v>
      </c>
      <c r="E59">
        <f t="shared" ca="1" si="2"/>
        <v>7.5651194265218352E-2</v>
      </c>
      <c r="F59">
        <f t="shared" ca="1" si="3"/>
        <v>0.11500000000000007</v>
      </c>
      <c r="H59">
        <f ca="1"/>
        <v>0.11271950238463341</v>
      </c>
      <c r="K59">
        <f t="shared" ca="1" si="4"/>
        <v>0</v>
      </c>
      <c r="L59">
        <f ca="1"/>
        <v>3.4825889777077973E-6</v>
      </c>
    </row>
    <row r="60" spans="2:12" x14ac:dyDescent="0.25">
      <c r="B60">
        <f t="shared" ca="1" si="0"/>
        <v>0.12000000000000006</v>
      </c>
      <c r="C60">
        <f t="shared" ca="1" si="5"/>
        <v>4.6804349445734222E-2</v>
      </c>
      <c r="D60">
        <f t="shared" ca="1" si="5"/>
        <v>-1.213139325065753E-2</v>
      </c>
      <c r="E60">
        <f t="shared" ca="1" si="2"/>
        <v>8.3198019643527139E-3</v>
      </c>
      <c r="F60">
        <f t="shared" ca="1" si="3"/>
        <v>0.12500000000000006</v>
      </c>
      <c r="H60">
        <f ca="1"/>
        <v>0.12132157975835769</v>
      </c>
      <c r="K60">
        <f t="shared" ca="1" si="4"/>
        <v>0</v>
      </c>
      <c r="L60">
        <f ca="1"/>
        <v>1.7063189022554447E-5</v>
      </c>
    </row>
    <row r="61" spans="2:12" x14ac:dyDescent="0.25">
      <c r="B61">
        <f t="shared" ca="1" si="0"/>
        <v>0.13000000000000006</v>
      </c>
      <c r="C61">
        <f t="shared" ca="1" si="5"/>
        <v>3.4463802301136048E-2</v>
      </c>
      <c r="D61">
        <f t="shared" ca="1" si="5"/>
        <v>1.484850787995391E-2</v>
      </c>
      <c r="E61">
        <f t="shared" ca="1" si="2"/>
        <v>2.2514908254847511E-2</v>
      </c>
      <c r="F61">
        <f t="shared" ca="1" si="3"/>
        <v>0.13500000000000006</v>
      </c>
      <c r="H61">
        <f ca="1"/>
        <v>0.1339694043072707</v>
      </c>
      <c r="K61">
        <f t="shared" ca="1" si="4"/>
        <v>0</v>
      </c>
      <c r="L61">
        <f ca="1"/>
        <v>7.5211679476296377E-7</v>
      </c>
    </row>
    <row r="62" spans="2:12" x14ac:dyDescent="0.25">
      <c r="B62">
        <f t="shared" ca="1" si="0"/>
        <v>0.14000000000000007</v>
      </c>
      <c r="C62">
        <f t="shared" ca="1" si="5"/>
        <v>2.5274537606391092E-3</v>
      </c>
      <c r="D62">
        <f t="shared" ca="1" si="5"/>
        <v>-3.7454281005044533E-2</v>
      </c>
      <c r="E62">
        <f t="shared" ca="1" si="2"/>
        <v>8.071449298172155E-2</v>
      </c>
      <c r="F62">
        <f t="shared" ca="1" si="3"/>
        <v>0.14500000000000007</v>
      </c>
      <c r="H62">
        <f ca="1"/>
        <v>0.14206800160081745</v>
      </c>
      <c r="K62">
        <f t="shared" ca="1" si="4"/>
        <v>0</v>
      </c>
      <c r="L62">
        <f ca="1"/>
        <v>5.6672319051446186E-8</v>
      </c>
    </row>
    <row r="63" spans="2:12" x14ac:dyDescent="0.25">
      <c r="B63">
        <f t="shared" ca="1" si="0"/>
        <v>0.15000000000000008</v>
      </c>
      <c r="C63">
        <f t="shared" ca="1" si="5"/>
        <v>2.9794412801068239E-2</v>
      </c>
      <c r="D63">
        <f t="shared" ca="1" si="5"/>
        <v>-4.9002019608971617E-2</v>
      </c>
      <c r="E63">
        <f t="shared" ca="1" si="2"/>
        <v>3.2467125216643515E-2</v>
      </c>
      <c r="F63">
        <f t="shared" ca="1" si="3"/>
        <v>0.15500000000000008</v>
      </c>
      <c r="H63">
        <f ca="1"/>
        <v>0.15074877194872505</v>
      </c>
      <c r="K63">
        <f t="shared" ca="1" si="4"/>
        <v>0</v>
      </c>
      <c r="L63">
        <f ca="1"/>
        <v>1.0894933320863333E-7</v>
      </c>
    </row>
    <row r="64" spans="2:12" x14ac:dyDescent="0.25">
      <c r="B64">
        <f t="shared" ca="1" si="0"/>
        <v>0.16000000000000009</v>
      </c>
      <c r="C64">
        <f t="shared" ca="1" si="5"/>
        <v>-4.8204634972417726E-2</v>
      </c>
      <c r="D64">
        <f t="shared" ca="1" si="5"/>
        <v>1.7076036545159014E-2</v>
      </c>
      <c r="E64">
        <f t="shared" ca="1" si="2"/>
        <v>6.9304195117611628E-2</v>
      </c>
      <c r="F64">
        <f t="shared" ca="1" si="3"/>
        <v>0.16500000000000009</v>
      </c>
      <c r="H64">
        <f ca="1"/>
        <v>0.16512609514671361</v>
      </c>
      <c r="K64">
        <f t="shared" ca="1" si="4"/>
        <v>0</v>
      </c>
      <c r="L64">
        <f ca="1"/>
        <v>1.1464127539948963E-8</v>
      </c>
    </row>
    <row r="65" spans="2:12" x14ac:dyDescent="0.25">
      <c r="B65">
        <f t="shared" ca="1" si="0"/>
        <v>0.1700000000000001</v>
      </c>
      <c r="C65">
        <f t="shared" ca="1" si="5"/>
        <v>-2.4273577235057811E-2</v>
      </c>
      <c r="D65">
        <f t="shared" ca="1" si="5"/>
        <v>1.53225315368423E-2</v>
      </c>
      <c r="E65">
        <f t="shared" ca="1" si="2"/>
        <v>1.253896818541942E-2</v>
      </c>
      <c r="F65">
        <f t="shared" ca="1" si="3"/>
        <v>0.1750000000000001</v>
      </c>
      <c r="H65">
        <f ca="1"/>
        <v>0.17825915131649539</v>
      </c>
      <c r="K65">
        <f t="shared" ca="1" si="4"/>
        <v>0</v>
      </c>
      <c r="L65">
        <f ca="1"/>
        <v>5.2516983303613915E-8</v>
      </c>
    </row>
    <row r="66" spans="2:12" x14ac:dyDescent="0.25">
      <c r="B66">
        <f t="shared" ca="1" si="0"/>
        <v>0.1800000000000001</v>
      </c>
      <c r="C66">
        <f t="shared" ca="1" si="5"/>
        <v>-1.5002136613243745E-2</v>
      </c>
      <c r="D66">
        <f t="shared" ca="1" si="5"/>
        <v>1.7327278377019418E-3</v>
      </c>
      <c r="E66">
        <f t="shared" ca="1" si="2"/>
        <v>6.0597990356772602E-2</v>
      </c>
      <c r="F66">
        <f t="shared" ca="1" si="3"/>
        <v>0.18500000000000011</v>
      </c>
      <c r="H66">
        <f ca="1"/>
        <v>0.18646914050249946</v>
      </c>
      <c r="K66">
        <f t="shared" ca="1" si="4"/>
        <v>0</v>
      </c>
      <c r="L66">
        <f ca="1"/>
        <v>4.1905737167162116E-9</v>
      </c>
    </row>
    <row r="67" spans="2:12" x14ac:dyDescent="0.25">
      <c r="B67">
        <f t="shared" ca="1" si="0"/>
        <v>0.19000000000000011</v>
      </c>
      <c r="C67">
        <f t="shared" ca="1" si="5"/>
        <v>-2.8196859947704479E-2</v>
      </c>
      <c r="D67">
        <f t="shared" ca="1" si="5"/>
        <v>2.8215065732747114E-2</v>
      </c>
      <c r="E67">
        <f t="shared" ca="1" si="2"/>
        <v>9.4664256161268043E-2</v>
      </c>
      <c r="F67">
        <f t="shared" ca="1" si="3"/>
        <v>0.19500000000000012</v>
      </c>
      <c r="H67">
        <f ca="1"/>
        <v>0.19476850984242203</v>
      </c>
      <c r="K67">
        <f t="shared" ca="1" si="4"/>
        <v>0</v>
      </c>
      <c r="L67">
        <f ca="1"/>
        <v>1.1059500492186881E-9</v>
      </c>
    </row>
    <row r="68" spans="2:12" x14ac:dyDescent="0.25">
      <c r="B68">
        <f t="shared" ca="1" si="0"/>
        <v>0.20000000000000012</v>
      </c>
      <c r="C68">
        <f t="shared" ca="1" si="5"/>
        <v>-4.2139242362038747E-2</v>
      </c>
      <c r="D68">
        <f t="shared" ca="1" si="5"/>
        <v>-3.8632983632550438E-2</v>
      </c>
      <c r="E68">
        <f t="shared" ca="1" si="2"/>
        <v>2.3632939445587454E-2</v>
      </c>
      <c r="F68">
        <f t="shared" ca="1" si="3"/>
        <v>0.20500000000000013</v>
      </c>
      <c r="H68">
        <f ca="1"/>
        <v>0.20244147297076309</v>
      </c>
      <c r="K68">
        <f t="shared" ca="1" si="4"/>
        <v>0</v>
      </c>
      <c r="L68">
        <f ca="1"/>
        <v>4.350037110996809E-9</v>
      </c>
    </row>
    <row r="69" spans="2:12" x14ac:dyDescent="0.25">
      <c r="B69">
        <f t="shared" ca="1" si="0"/>
        <v>0.21000000000000013</v>
      </c>
      <c r="C69">
        <f t="shared" ca="1" si="5"/>
        <v>1.9317588269440557E-2</v>
      </c>
      <c r="D69">
        <f t="shared" ca="1" si="5"/>
        <v>1.3884424658297879E-2</v>
      </c>
      <c r="E69">
        <f t="shared" ca="1" si="2"/>
        <v>3.7388203534083356E-2</v>
      </c>
      <c r="F69">
        <f t="shared" ca="1" si="3"/>
        <v>0.21500000000000014</v>
      </c>
      <c r="H69">
        <f ca="1"/>
        <v>0.21400979840101603</v>
      </c>
      <c r="K69">
        <f t="shared" ca="1" si="4"/>
        <v>0</v>
      </c>
      <c r="L69">
        <f ca="1"/>
        <v>8.0746168112878572E-10</v>
      </c>
    </row>
    <row r="70" spans="2:12" x14ac:dyDescent="0.25">
      <c r="B70">
        <f t="shared" ca="1" si="0"/>
        <v>0.22000000000000014</v>
      </c>
      <c r="C70">
        <f t="shared" ca="1" si="5"/>
        <v>3.9047098607078057E-2</v>
      </c>
      <c r="D70">
        <f t="shared" ca="1" si="5"/>
        <v>-1.4450736388203224E-2</v>
      </c>
      <c r="E70">
        <f t="shared" ca="1" si="2"/>
        <v>4.5108729856343545E-2</v>
      </c>
      <c r="F70">
        <f t="shared" ca="1" si="3"/>
        <v>0.22500000000000014</v>
      </c>
      <c r="H70">
        <f ca="1"/>
        <v>0.2236816178056274</v>
      </c>
      <c r="K70">
        <f t="shared" ca="1" si="4"/>
        <v>0</v>
      </c>
      <c r="L70">
        <f ca="1"/>
        <v>3.0175100972161766E-10</v>
      </c>
    </row>
    <row r="71" spans="2:12" x14ac:dyDescent="0.25">
      <c r="B71">
        <f t="shared" ca="1" si="0"/>
        <v>0.23000000000000015</v>
      </c>
      <c r="C71">
        <f t="shared" ca="1" si="5"/>
        <v>4.9722998015909486E-2</v>
      </c>
      <c r="D71">
        <f t="shared" ca="1" si="5"/>
        <v>2.9980754284377666E-2</v>
      </c>
      <c r="E71">
        <f t="shared" ca="1" si="2"/>
        <v>3.4373983580531134E-2</v>
      </c>
      <c r="F71">
        <f t="shared" ca="1" si="3"/>
        <v>0.23500000000000015</v>
      </c>
      <c r="H71">
        <f ca="1"/>
        <v>0.23506732575111824</v>
      </c>
      <c r="K71">
        <f t="shared" ca="1" si="4"/>
        <v>0</v>
      </c>
      <c r="L71">
        <f ca="1"/>
        <v>1.7435828875832762E-10</v>
      </c>
    </row>
    <row r="72" spans="2:12" x14ac:dyDescent="0.25">
      <c r="B72">
        <f t="shared" ca="1" si="0"/>
        <v>0.24000000000000016</v>
      </c>
      <c r="C72">
        <f t="shared" ca="1" si="5"/>
        <v>-1.3957307208477101E-3</v>
      </c>
      <c r="D72">
        <f t="shared" ca="1" si="5"/>
        <v>-4.9933224011065036E-3</v>
      </c>
      <c r="E72">
        <f t="shared" ca="1" si="2"/>
        <v>6.1329860620397917E-3</v>
      </c>
      <c r="F72">
        <f t="shared" ca="1" si="3"/>
        <v>0.24500000000000016</v>
      </c>
      <c r="H72">
        <f ca="1"/>
        <v>0.24396282120547808</v>
      </c>
      <c r="K72">
        <f t="shared" ca="1" si="4"/>
        <v>0</v>
      </c>
      <c r="L72">
        <f ca="1"/>
        <v>3.1858837287342637E-10</v>
      </c>
    </row>
    <row r="73" spans="2:12" x14ac:dyDescent="0.25">
      <c r="B73">
        <f t="shared" ca="1" si="0"/>
        <v>0.25000000000000017</v>
      </c>
      <c r="C73">
        <f t="shared" ca="1" si="5"/>
        <v>3.7905550971913671E-2</v>
      </c>
      <c r="D73">
        <f t="shared" ca="1" si="5"/>
        <v>3.1585905682584028E-2</v>
      </c>
      <c r="E73">
        <f t="shared" ca="1" si="2"/>
        <v>7.903107271803789E-3</v>
      </c>
      <c r="F73">
        <f t="shared" ca="1" si="3"/>
        <v>0.25500000000000017</v>
      </c>
      <c r="H73">
        <f ca="1"/>
        <v>0.25260620564898784</v>
      </c>
      <c r="K73">
        <f t="shared" ca="1" si="4"/>
        <v>0</v>
      </c>
      <c r="L73">
        <f ca="1"/>
        <v>1.4838422244205654E-11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N73"/>
  <sheetViews>
    <sheetView workbookViewId="0">
      <selection activeCell="H10" sqref="H10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 ca="1">C3-C9*C8*SQRT(C7)</f>
        <v>-0.25</v>
      </c>
    </row>
    <row r="13" spans="2:12" x14ac:dyDescent="0.25">
      <c r="B13" t="s">
        <v>12</v>
      </c>
      <c r="C13">
        <f ca="1">C3+C9*C8*SQRT(C7)</f>
        <v>0.25</v>
      </c>
    </row>
    <row r="14" spans="2:12" x14ac:dyDescent="0.25">
      <c r="B14" t="s">
        <v>13</v>
      </c>
      <c r="C14">
        <f ca="1"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f ca="1">C16</f>
        <v>1</v>
      </c>
    </row>
    <row r="17" spans="2:14" x14ac:dyDescent="0.25">
      <c r="B17" t="s">
        <v>1</v>
      </c>
      <c r="C17">
        <v>0.5</v>
      </c>
      <c r="K17" t="s">
        <v>1</v>
      </c>
      <c r="L17">
        <f ca="1">C17</f>
        <v>0.5</v>
      </c>
    </row>
    <row r="18" spans="2:14" x14ac:dyDescent="0.25">
      <c r="B18" t="s">
        <v>2</v>
      </c>
      <c r="C18">
        <v>-1</v>
      </c>
      <c r="E18" t="s">
        <v>33</v>
      </c>
      <c r="F18">
        <f ca="1">EXP(-C4*C2)</f>
        <v>1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2</v>
      </c>
      <c r="K20" t="s">
        <v>4</v>
      </c>
      <c r="L20">
        <v>2</v>
      </c>
    </row>
    <row r="21" spans="2:14" x14ac:dyDescent="0.25">
      <c r="K21" t="s">
        <v>19</v>
      </c>
      <c r="L21" s="2">
        <f ca="1">SUMPRODUCT(L23:L73,F23:F73)</f>
        <v>2.5495097448156208E-2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 ca="1">C12</f>
        <v>-0.25</v>
      </c>
      <c r="C23">
        <f ca="1">$C$4</f>
        <v>0</v>
      </c>
      <c r="D23">
        <f ca="1">$C$5</f>
        <v>0</v>
      </c>
      <c r="E23">
        <f ca="1">$C$6</f>
        <v>0.1</v>
      </c>
      <c r="F23">
        <f ca="1">MAX(0,B23-$F$16)</f>
        <v>0</v>
      </c>
      <c r="H23">
        <f t="array" aca="1" ref="H23:H73" ca="1">_xll.xFd1d(C2,B23:B73,C23:C73,D23:D73,E23:E73,F23:F73,C16:C20)</f>
        <v>0</v>
      </c>
      <c r="K23">
        <f ca="1">IF(ABS(B23-$C$3)&lt;0.0000000001,1,0)</f>
        <v>0</v>
      </c>
      <c r="L23">
        <f t="array" aca="1" ref="L23:L73" ca="1">_xll.xFd1d($C$2,B23:B73,C23:C73,D23:D73,E23:E73,K23:K73,L16:L20)</f>
        <v>9.6945815439772998E-5</v>
      </c>
      <c r="N23">
        <f ca="1">SUM(L23:L73)</f>
        <v>0.99999999999999889</v>
      </c>
    </row>
    <row r="24" spans="2:14" x14ac:dyDescent="0.25">
      <c r="B24">
        <f t="shared" ref="B24:B73" ca="1" si="0">B23+$C$14</f>
        <v>-0.24</v>
      </c>
      <c r="C24">
        <f t="shared" ref="C24:C73" ca="1" si="1">$C$4</f>
        <v>0</v>
      </c>
      <c r="D24">
        <f t="shared" ref="D24:D73" ca="1" si="2">$C$5</f>
        <v>0</v>
      </c>
      <c r="E24">
        <f t="shared" ref="E24:E73" ca="1" si="3">$C$6</f>
        <v>0.1</v>
      </c>
      <c r="F24">
        <f t="shared" ref="F24:F73" ca="1" si="4">MAX(0,B24-$F$16)</f>
        <v>0</v>
      </c>
      <c r="H24">
        <f ca="1"/>
        <v>1.2059679233782603E-6</v>
      </c>
      <c r="K24">
        <f t="shared" ref="K24:K73" ca="1" si="5">IF(ABS(B24-$C$3)&lt;0.0000000001,1,0)</f>
        <v>0</v>
      </c>
      <c r="L24">
        <f ca="1"/>
        <v>1.5511330470363715E-5</v>
      </c>
    </row>
    <row r="25" spans="2:14" x14ac:dyDescent="0.25">
      <c r="B25">
        <f t="shared" ca="1" si="0"/>
        <v>-0.22999999999999998</v>
      </c>
      <c r="C25">
        <f t="shared" ca="1" si="1"/>
        <v>0</v>
      </c>
      <c r="D25">
        <f t="shared" ca="1" si="2"/>
        <v>0</v>
      </c>
      <c r="E25">
        <f t="shared" ca="1" si="3"/>
        <v>0.1</v>
      </c>
      <c r="F25">
        <f t="shared" ca="1" si="4"/>
        <v>0</v>
      </c>
      <c r="H25">
        <f ca="1"/>
        <v>2.6048907144970426E-6</v>
      </c>
      <c r="K25">
        <f t="shared" ca="1" si="5"/>
        <v>0</v>
      </c>
      <c r="L25">
        <f ca="1"/>
        <v>3.3504473815985588E-5</v>
      </c>
    </row>
    <row r="26" spans="2:14" x14ac:dyDescent="0.25">
      <c r="B26">
        <f t="shared" ca="1" si="0"/>
        <v>-0.21999999999999997</v>
      </c>
      <c r="C26">
        <f t="shared" ca="1" si="1"/>
        <v>0</v>
      </c>
      <c r="D26">
        <f t="shared" ca="1" si="2"/>
        <v>0</v>
      </c>
      <c r="E26">
        <f t="shared" ca="1" si="3"/>
        <v>0.1</v>
      </c>
      <c r="F26">
        <f t="shared" ca="1" si="4"/>
        <v>0</v>
      </c>
      <c r="H26">
        <f ca="1"/>
        <v>4.4205960199353519E-6</v>
      </c>
      <c r="K26">
        <f t="shared" ca="1" si="5"/>
        <v>0</v>
      </c>
      <c r="L26">
        <f ca="1"/>
        <v>5.6858332972165211E-5</v>
      </c>
    </row>
    <row r="27" spans="2:14" x14ac:dyDescent="0.25">
      <c r="B27">
        <f t="shared" ca="1" si="0"/>
        <v>-0.20999999999999996</v>
      </c>
      <c r="C27">
        <f t="shared" ca="1" si="1"/>
        <v>0</v>
      </c>
      <c r="D27">
        <f t="shared" ca="1" si="2"/>
        <v>0</v>
      </c>
      <c r="E27">
        <f t="shared" ca="1" si="3"/>
        <v>0.1</v>
      </c>
      <c r="F27">
        <f t="shared" ca="1" si="4"/>
        <v>0</v>
      </c>
      <c r="H27">
        <f ca="1"/>
        <v>6.943596688563319E-6</v>
      </c>
      <c r="K27">
        <f t="shared" ca="1" si="5"/>
        <v>0</v>
      </c>
      <c r="L27">
        <f ca="1"/>
        <v>8.9309525403891274E-5</v>
      </c>
    </row>
    <row r="28" spans="2:14" x14ac:dyDescent="0.25">
      <c r="B28">
        <f t="shared" ca="1" si="0"/>
        <v>-0.19999999999999996</v>
      </c>
      <c r="C28">
        <f t="shared" ca="1" si="1"/>
        <v>0</v>
      </c>
      <c r="D28">
        <f t="shared" ca="1" si="2"/>
        <v>0</v>
      </c>
      <c r="E28">
        <f t="shared" ca="1" si="3"/>
        <v>0.1</v>
      </c>
      <c r="F28">
        <f t="shared" ca="1" si="4"/>
        <v>0</v>
      </c>
      <c r="H28">
        <f ca="1"/>
        <v>1.0577572827361417E-5</v>
      </c>
      <c r="K28">
        <f t="shared" ca="1" si="5"/>
        <v>0</v>
      </c>
      <c r="L28">
        <f ca="1"/>
        <v>1.3605024190024005E-4</v>
      </c>
    </row>
    <row r="29" spans="2:14" x14ac:dyDescent="0.25">
      <c r="B29">
        <f t="shared" ca="1" si="0"/>
        <v>-0.18999999999999995</v>
      </c>
      <c r="C29">
        <f t="shared" ca="1" si="1"/>
        <v>0</v>
      </c>
      <c r="D29">
        <f t="shared" ca="1" si="2"/>
        <v>0</v>
      </c>
      <c r="E29">
        <f t="shared" ca="1" si="3"/>
        <v>0.1</v>
      </c>
      <c r="F29">
        <f t="shared" ca="1" si="4"/>
        <v>0</v>
      </c>
      <c r="H29">
        <f ca="1"/>
        <v>1.5903960618537349E-5</v>
      </c>
      <c r="K29">
        <f t="shared" ca="1" si="5"/>
        <v>0</v>
      </c>
      <c r="L29">
        <f ca="1"/>
        <v>2.0455899710062719E-4</v>
      </c>
    </row>
    <row r="30" spans="2:14" x14ac:dyDescent="0.25">
      <c r="B30">
        <f t="shared" ca="1" si="0"/>
        <v>-0.17999999999999994</v>
      </c>
      <c r="C30">
        <f t="shared" ca="1" si="1"/>
        <v>0</v>
      </c>
      <c r="D30">
        <f t="shared" ca="1" si="2"/>
        <v>0</v>
      </c>
      <c r="E30">
        <f t="shared" ca="1" si="3"/>
        <v>0.1</v>
      </c>
      <c r="F30">
        <f t="shared" ca="1" si="4"/>
        <v>0</v>
      </c>
      <c r="H30">
        <f ca="1"/>
        <v>2.377498210867926E-5</v>
      </c>
      <c r="K30">
        <f t="shared" ca="1" si="5"/>
        <v>0</v>
      </c>
      <c r="L30">
        <f ca="1"/>
        <v>3.0579719183711478E-4</v>
      </c>
    </row>
    <row r="31" spans="2:14" x14ac:dyDescent="0.25">
      <c r="B31">
        <f t="shared" ca="1" si="0"/>
        <v>-0.16999999999999993</v>
      </c>
      <c r="C31">
        <f t="shared" ca="1" si="1"/>
        <v>0</v>
      </c>
      <c r="D31">
        <f t="shared" ca="1" si="2"/>
        <v>0</v>
      </c>
      <c r="E31">
        <f t="shared" ca="1" si="3"/>
        <v>0.1</v>
      </c>
      <c r="F31">
        <f t="shared" ca="1" si="4"/>
        <v>0</v>
      </c>
      <c r="H31">
        <f ca="1"/>
        <v>3.5450000736209861E-5</v>
      </c>
      <c r="K31">
        <f t="shared" ca="1" si="5"/>
        <v>0</v>
      </c>
      <c r="L31">
        <f ca="1"/>
        <v>4.5596293726754035E-4</v>
      </c>
    </row>
    <row r="32" spans="2:14" x14ac:dyDescent="0.25">
      <c r="B32">
        <f t="shared" ca="1" si="0"/>
        <v>-0.15999999999999992</v>
      </c>
      <c r="C32">
        <f t="shared" ca="1" si="1"/>
        <v>0</v>
      </c>
      <c r="D32">
        <f t="shared" ca="1" si="2"/>
        <v>0</v>
      </c>
      <c r="E32">
        <f t="shared" ca="1" si="3"/>
        <v>0.1</v>
      </c>
      <c r="F32">
        <f t="shared" ca="1" si="4"/>
        <v>0</v>
      </c>
      <c r="H32">
        <f ca="1"/>
        <v>5.2797019481534044E-5</v>
      </c>
      <c r="K32">
        <f t="shared" ca="1" si="5"/>
        <v>0</v>
      </c>
      <c r="L32">
        <f ca="1"/>
        <v>6.7908275266077411E-4</v>
      </c>
    </row>
    <row r="33" spans="2:12" x14ac:dyDescent="0.25">
      <c r="B33">
        <f t="shared" ca="1" si="0"/>
        <v>-0.14999999999999991</v>
      </c>
      <c r="C33">
        <f t="shared" ca="1" si="1"/>
        <v>0</v>
      </c>
      <c r="D33">
        <f t="shared" ca="1" si="2"/>
        <v>0</v>
      </c>
      <c r="E33">
        <f t="shared" ca="1" si="3"/>
        <v>0.1</v>
      </c>
      <c r="F33">
        <f t="shared" ca="1" si="4"/>
        <v>0</v>
      </c>
      <c r="H33">
        <f ca="1"/>
        <v>7.8591561343903699E-5</v>
      </c>
      <c r="K33">
        <f t="shared" ca="1" si="5"/>
        <v>0</v>
      </c>
      <c r="L33">
        <f ca="1"/>
        <v>1.01085580847973E-3</v>
      </c>
    </row>
    <row r="34" spans="2:12" x14ac:dyDescent="0.25">
      <c r="B34">
        <f t="shared" ca="1" si="0"/>
        <v>-0.1399999999999999</v>
      </c>
      <c r="C34">
        <f t="shared" ca="1" si="1"/>
        <v>0</v>
      </c>
      <c r="D34">
        <f t="shared" ca="1" si="2"/>
        <v>0</v>
      </c>
      <c r="E34">
        <f t="shared" ca="1" si="3"/>
        <v>0.1</v>
      </c>
      <c r="F34">
        <f t="shared" ca="1" si="4"/>
        <v>0</v>
      </c>
      <c r="H34">
        <f ca="1"/>
        <v>1.1696075302129798E-4</v>
      </c>
      <c r="K34">
        <f t="shared" ca="1" si="5"/>
        <v>0</v>
      </c>
      <c r="L34">
        <f ca="1"/>
        <v>1.504365793655444E-3</v>
      </c>
    </row>
    <row r="35" spans="2:12" x14ac:dyDescent="0.25">
      <c r="B35">
        <f t="shared" ca="1" si="0"/>
        <v>-0.12999999999999989</v>
      </c>
      <c r="C35">
        <f t="shared" ca="1" si="1"/>
        <v>0</v>
      </c>
      <c r="D35">
        <f t="shared" ca="1" si="2"/>
        <v>0</v>
      </c>
      <c r="E35">
        <f t="shared" ca="1" si="3"/>
        <v>0.1</v>
      </c>
      <c r="F35">
        <f t="shared" ca="1" si="4"/>
        <v>0</v>
      </c>
      <c r="H35">
        <f ca="1"/>
        <v>1.7404366518209997E-4</v>
      </c>
      <c r="K35">
        <f t="shared" ca="1" si="5"/>
        <v>0</v>
      </c>
      <c r="L35">
        <f ca="1"/>
        <v>2.2385743058160271E-3</v>
      </c>
    </row>
    <row r="36" spans="2:12" x14ac:dyDescent="0.25">
      <c r="B36">
        <f t="shared" ca="1" si="0"/>
        <v>-0.1199999999999999</v>
      </c>
      <c r="C36">
        <f t="shared" ca="1" si="1"/>
        <v>0</v>
      </c>
      <c r="D36">
        <f t="shared" ca="1" si="2"/>
        <v>0</v>
      </c>
      <c r="E36">
        <f t="shared" ca="1" si="3"/>
        <v>0.1</v>
      </c>
      <c r="F36">
        <f t="shared" ca="1" si="4"/>
        <v>0</v>
      </c>
      <c r="H36">
        <f ca="1"/>
        <v>2.5897356377203786E-4</v>
      </c>
      <c r="K36">
        <f t="shared" ca="1" si="5"/>
        <v>0</v>
      </c>
      <c r="L36">
        <f ca="1"/>
        <v>3.3309547069071722E-3</v>
      </c>
    </row>
    <row r="37" spans="2:12" x14ac:dyDescent="0.25">
      <c r="B37">
        <f t="shared" ca="1" si="0"/>
        <v>-0.1099999999999999</v>
      </c>
      <c r="C37">
        <f t="shared" ca="1" si="1"/>
        <v>0</v>
      </c>
      <c r="D37">
        <f t="shared" ca="1" si="2"/>
        <v>0</v>
      </c>
      <c r="E37">
        <f t="shared" ca="1" si="3"/>
        <v>0.1</v>
      </c>
      <c r="F37">
        <f t="shared" ca="1" si="4"/>
        <v>0</v>
      </c>
      <c r="H37">
        <f ca="1"/>
        <v>3.853392325655018E-4</v>
      </c>
      <c r="K37">
        <f t="shared" ca="1" si="5"/>
        <v>0</v>
      </c>
      <c r="L37">
        <f ca="1"/>
        <v>4.9562878611034734E-3</v>
      </c>
    </row>
    <row r="38" spans="2:12" x14ac:dyDescent="0.25">
      <c r="B38">
        <f t="shared" ca="1" si="0"/>
        <v>-9.9999999999999908E-2</v>
      </c>
      <c r="C38">
        <f t="shared" ca="1" si="1"/>
        <v>0</v>
      </c>
      <c r="D38">
        <f t="shared" ca="1" si="2"/>
        <v>0</v>
      </c>
      <c r="E38">
        <f t="shared" ca="1" si="3"/>
        <v>0.1</v>
      </c>
      <c r="F38">
        <f t="shared" ca="1" si="4"/>
        <v>0</v>
      </c>
      <c r="H38">
        <f ca="1"/>
        <v>5.7335917856944597E-4</v>
      </c>
      <c r="K38">
        <f t="shared" ca="1" si="5"/>
        <v>0</v>
      </c>
      <c r="L38">
        <f ca="1"/>
        <v>7.3746270730763175E-3</v>
      </c>
    </row>
    <row r="39" spans="2:12" x14ac:dyDescent="0.25">
      <c r="B39">
        <f t="shared" ca="1" si="0"/>
        <v>-8.9999999999999913E-2</v>
      </c>
      <c r="C39">
        <f t="shared" ca="1" si="1"/>
        <v>0</v>
      </c>
      <c r="D39">
        <f t="shared" ca="1" si="2"/>
        <v>0</v>
      </c>
      <c r="E39">
        <f t="shared" ca="1" si="3"/>
        <v>0.1</v>
      </c>
      <c r="F39">
        <f t="shared" ca="1" si="4"/>
        <v>0</v>
      </c>
      <c r="H39">
        <f ca="1"/>
        <v>8.531165931445013E-4</v>
      </c>
      <c r="K39">
        <f t="shared" ca="1" si="5"/>
        <v>0</v>
      </c>
      <c r="L39">
        <f ca="1"/>
        <v>1.0972906616741378E-2</v>
      </c>
    </row>
    <row r="40" spans="2:12" x14ac:dyDescent="0.25">
      <c r="B40">
        <f t="shared" ca="1" si="0"/>
        <v>-7.9999999999999918E-2</v>
      </c>
      <c r="C40">
        <f t="shared" ca="1" si="1"/>
        <v>0</v>
      </c>
      <c r="D40">
        <f t="shared" ca="1" si="2"/>
        <v>0</v>
      </c>
      <c r="E40">
        <f t="shared" ca="1" si="3"/>
        <v>0.1</v>
      </c>
      <c r="F40">
        <f t="shared" ca="1" si="4"/>
        <v>0</v>
      </c>
      <c r="H40">
        <f ca="1"/>
        <v>1.2693726626226767E-3</v>
      </c>
      <c r="K40">
        <f t="shared" ca="1" si="5"/>
        <v>0</v>
      </c>
      <c r="L40">
        <f ca="1"/>
        <v>1.6326851219085066E-2</v>
      </c>
    </row>
    <row r="41" spans="2:12" x14ac:dyDescent="0.25">
      <c r="B41">
        <f t="shared" ca="1" si="0"/>
        <v>-6.9999999999999923E-2</v>
      </c>
      <c r="C41">
        <f t="shared" ca="1" si="1"/>
        <v>0</v>
      </c>
      <c r="D41">
        <f t="shared" ca="1" si="2"/>
        <v>0</v>
      </c>
      <c r="E41">
        <f t="shared" ca="1" si="3"/>
        <v>0.1</v>
      </c>
      <c r="F41">
        <f t="shared" ca="1" si="4"/>
        <v>0</v>
      </c>
      <c r="H41">
        <f ca="1"/>
        <v>1.8887283581204802E-3</v>
      </c>
      <c r="K41">
        <f t="shared" ca="1" si="5"/>
        <v>0</v>
      </c>
      <c r="L41">
        <f ca="1"/>
        <v>2.4293092016482359E-2</v>
      </c>
    </row>
    <row r="42" spans="2:12" x14ac:dyDescent="0.25">
      <c r="B42">
        <f t="shared" ca="1" si="0"/>
        <v>-5.9999999999999921E-2</v>
      </c>
      <c r="C42">
        <f t="shared" ca="1" si="1"/>
        <v>0</v>
      </c>
      <c r="D42">
        <f t="shared" ca="1" si="2"/>
        <v>0</v>
      </c>
      <c r="E42">
        <f t="shared" ca="1" si="3"/>
        <v>0.1</v>
      </c>
      <c r="F42">
        <f t="shared" ca="1" si="4"/>
        <v>0</v>
      </c>
      <c r="H42">
        <f ca="1"/>
        <v>2.8102805909175615E-3</v>
      </c>
      <c r="K42">
        <f t="shared" ca="1" si="5"/>
        <v>0</v>
      </c>
      <c r="L42">
        <f ca="1"/>
        <v>3.6146227536516806E-2</v>
      </c>
    </row>
    <row r="43" spans="2:12" x14ac:dyDescent="0.25">
      <c r="B43">
        <f t="shared" ca="1" si="0"/>
        <v>-4.999999999999992E-2</v>
      </c>
      <c r="C43">
        <f t="shared" ca="1" si="1"/>
        <v>0</v>
      </c>
      <c r="D43">
        <f t="shared" ca="1" si="2"/>
        <v>0</v>
      </c>
      <c r="E43">
        <f t="shared" ca="1" si="3"/>
        <v>0.1</v>
      </c>
      <c r="F43">
        <f t="shared" ca="1" si="4"/>
        <v>0</v>
      </c>
      <c r="H43">
        <f ca="1"/>
        <v>4.1814777182614523E-3</v>
      </c>
      <c r="K43">
        <f t="shared" ca="1" si="5"/>
        <v>0</v>
      </c>
      <c r="L43">
        <f ca="1"/>
        <v>5.3782759462393942E-2</v>
      </c>
    </row>
    <row r="44" spans="2:12" x14ac:dyDescent="0.25">
      <c r="B44">
        <f t="shared" ca="1" si="0"/>
        <v>-3.9999999999999918E-2</v>
      </c>
      <c r="C44">
        <f t="shared" ca="1" si="1"/>
        <v>0</v>
      </c>
      <c r="D44">
        <f t="shared" ca="1" si="2"/>
        <v>0</v>
      </c>
      <c r="E44">
        <f t="shared" ca="1" si="3"/>
        <v>0.1</v>
      </c>
      <c r="F44">
        <f t="shared" ca="1" si="4"/>
        <v>0</v>
      </c>
      <c r="H44">
        <f ca="1"/>
        <v>6.2217112805271757E-3</v>
      </c>
      <c r="K44">
        <f t="shared" ca="1" si="5"/>
        <v>0</v>
      </c>
      <c r="L44">
        <f ca="1"/>
        <v>8.0024532902254253E-2</v>
      </c>
    </row>
    <row r="45" spans="2:12" x14ac:dyDescent="0.25">
      <c r="B45">
        <f t="shared" ca="1" si="0"/>
        <v>-2.9999999999999916E-2</v>
      </c>
      <c r="C45">
        <f t="shared" ca="1" si="1"/>
        <v>0</v>
      </c>
      <c r="D45">
        <f t="shared" ca="1" si="2"/>
        <v>0</v>
      </c>
      <c r="E45">
        <f t="shared" ca="1" si="3"/>
        <v>0.1</v>
      </c>
      <c r="F45">
        <f t="shared" ca="1" si="4"/>
        <v>0</v>
      </c>
      <c r="H45">
        <f ca="1"/>
        <v>9.2574186476772485E-3</v>
      </c>
      <c r="K45">
        <f t="shared" ca="1" si="5"/>
        <v>0</v>
      </c>
      <c r="L45">
        <f ca="1"/>
        <v>0.11907023160647501</v>
      </c>
    </row>
    <row r="46" spans="2:12" x14ac:dyDescent="0.25">
      <c r="B46">
        <f t="shared" ca="1" si="0"/>
        <v>-1.9999999999999914E-2</v>
      </c>
      <c r="C46">
        <f t="shared" ca="1" si="1"/>
        <v>0</v>
      </c>
      <c r="D46">
        <f t="shared" ca="1" si="2"/>
        <v>0</v>
      </c>
      <c r="E46">
        <f t="shared" ca="1" si="3"/>
        <v>0.1</v>
      </c>
      <c r="F46">
        <f t="shared" ca="1" si="4"/>
        <v>0</v>
      </c>
      <c r="H46">
        <f ca="1"/>
        <v>1.377431299845568E-2</v>
      </c>
      <c r="K46">
        <f t="shared" ca="1" si="5"/>
        <v>0</v>
      </c>
      <c r="L46">
        <f ca="1"/>
        <v>0.17716716736773186</v>
      </c>
    </row>
    <row r="47" spans="2:12" x14ac:dyDescent="0.25">
      <c r="B47">
        <f t="shared" ca="1" si="0"/>
        <v>-9.9999999999999135E-3</v>
      </c>
      <c r="C47">
        <f t="shared" ca="1" si="1"/>
        <v>0</v>
      </c>
      <c r="D47">
        <f t="shared" ca="1" si="2"/>
        <v>0</v>
      </c>
      <c r="E47">
        <f t="shared" ca="1" si="3"/>
        <v>0.1</v>
      </c>
      <c r="F47">
        <f t="shared" ca="1" si="4"/>
        <v>0</v>
      </c>
      <c r="H47">
        <f ca="1"/>
        <v>2.0495097428987023E-2</v>
      </c>
      <c r="K47">
        <f t="shared" ca="1" si="5"/>
        <v>0</v>
      </c>
      <c r="L47">
        <f ca="1"/>
        <v>0.26361084990782602</v>
      </c>
    </row>
    <row r="48" spans="2:12" x14ac:dyDescent="0.25">
      <c r="B48">
        <f t="shared" ca="1" si="0"/>
        <v>8.6736173798840355E-17</v>
      </c>
      <c r="C48">
        <f t="shared" ca="1" si="1"/>
        <v>0</v>
      </c>
      <c r="D48">
        <f t="shared" ca="1" si="2"/>
        <v>0</v>
      </c>
      <c r="E48">
        <f t="shared" ca="1" si="3"/>
        <v>0.1</v>
      </c>
      <c r="F48">
        <f t="shared" ca="1" si="4"/>
        <v>5.0000000000000868E-3</v>
      </c>
      <c r="H48" s="1">
        <f ca="1"/>
        <v>2.5495097448156208E-2</v>
      </c>
      <c r="K48">
        <f t="shared" ca="1" si="5"/>
        <v>1</v>
      </c>
      <c r="L48">
        <f ca="1"/>
        <v>-0.60776773156682784</v>
      </c>
    </row>
    <row r="49" spans="2:12" x14ac:dyDescent="0.25">
      <c r="B49">
        <f t="shared" ca="1" si="0"/>
        <v>1.0000000000000087E-2</v>
      </c>
      <c r="C49">
        <f t="shared" ca="1" si="1"/>
        <v>0</v>
      </c>
      <c r="D49">
        <f t="shared" ca="1" si="2"/>
        <v>0</v>
      </c>
      <c r="E49">
        <f t="shared" ca="1" si="3"/>
        <v>0.1</v>
      </c>
      <c r="F49">
        <f t="shared" ca="1" si="4"/>
        <v>1.5000000000000086E-2</v>
      </c>
      <c r="H49">
        <f ca="1"/>
        <v>2.8774313059030453E-2</v>
      </c>
      <c r="K49">
        <f t="shared" ca="1" si="5"/>
        <v>0</v>
      </c>
      <c r="L49">
        <f ca="1"/>
        <v>0.26361084990782613</v>
      </c>
    </row>
    <row r="50" spans="2:12" x14ac:dyDescent="0.25">
      <c r="B50">
        <f t="shared" ca="1" si="0"/>
        <v>2.0000000000000087E-2</v>
      </c>
      <c r="C50">
        <f t="shared" ca="1" si="1"/>
        <v>0</v>
      </c>
      <c r="D50">
        <f t="shared" ca="1" si="2"/>
        <v>0</v>
      </c>
      <c r="E50">
        <f t="shared" ca="1" si="3"/>
        <v>0.1</v>
      </c>
      <c r="F50">
        <f t="shared" ca="1" si="4"/>
        <v>2.5000000000000088E-2</v>
      </c>
      <c r="H50">
        <f ca="1"/>
        <v>3.425741875934956E-2</v>
      </c>
      <c r="K50">
        <f t="shared" ca="1" si="5"/>
        <v>0</v>
      </c>
      <c r="L50">
        <f ca="1"/>
        <v>0.17716716736773186</v>
      </c>
    </row>
    <row r="51" spans="2:12" x14ac:dyDescent="0.25">
      <c r="B51">
        <f t="shared" ca="1" si="0"/>
        <v>3.0000000000000089E-2</v>
      </c>
      <c r="C51">
        <f t="shared" ca="1" si="1"/>
        <v>0</v>
      </c>
      <c r="D51">
        <f t="shared" ca="1" si="2"/>
        <v>0</v>
      </c>
      <c r="E51">
        <f t="shared" ca="1" si="3"/>
        <v>0.1</v>
      </c>
      <c r="F51">
        <f t="shared" ca="1" si="4"/>
        <v>3.5000000000000087E-2</v>
      </c>
      <c r="H51">
        <f ca="1"/>
        <v>4.1221711461164587E-2</v>
      </c>
      <c r="K51">
        <f t="shared" ca="1" si="5"/>
        <v>0</v>
      </c>
      <c r="L51">
        <f ca="1"/>
        <v>0.11907023160647512</v>
      </c>
    </row>
    <row r="52" spans="2:12" x14ac:dyDescent="0.25">
      <c r="B52">
        <f t="shared" ca="1" si="0"/>
        <v>4.0000000000000091E-2</v>
      </c>
      <c r="C52">
        <f t="shared" ca="1" si="1"/>
        <v>0</v>
      </c>
      <c r="D52">
        <f t="shared" ca="1" si="2"/>
        <v>0</v>
      </c>
      <c r="E52">
        <f t="shared" ca="1" si="3"/>
        <v>0.1</v>
      </c>
      <c r="F52">
        <f t="shared" ca="1" si="4"/>
        <v>4.5000000000000089E-2</v>
      </c>
      <c r="H52">
        <f ca="1"/>
        <v>4.9181477996765921E-2</v>
      </c>
      <c r="K52">
        <f t="shared" ca="1" si="5"/>
        <v>0</v>
      </c>
      <c r="L52">
        <f ca="1"/>
        <v>8.0024532902254225E-2</v>
      </c>
    </row>
    <row r="53" spans="2:12" x14ac:dyDescent="0.25">
      <c r="B53">
        <f t="shared" ca="1" si="0"/>
        <v>5.0000000000000093E-2</v>
      </c>
      <c r="C53">
        <f t="shared" ca="1" si="1"/>
        <v>0</v>
      </c>
      <c r="D53">
        <f t="shared" ca="1" si="2"/>
        <v>0</v>
      </c>
      <c r="E53">
        <f t="shared" ca="1" si="3"/>
        <v>0.1</v>
      </c>
      <c r="F53">
        <f t="shared" ca="1" si="4"/>
        <v>5.500000000000009E-2</v>
      </c>
      <c r="H53">
        <f ca="1"/>
        <v>5.7810281011849804E-2</v>
      </c>
      <c r="K53">
        <f t="shared" ca="1" si="5"/>
        <v>0</v>
      </c>
      <c r="L53">
        <f ca="1"/>
        <v>5.3782759462394039E-2</v>
      </c>
    </row>
    <row r="54" spans="2:12" x14ac:dyDescent="0.25">
      <c r="B54">
        <f t="shared" ca="1" si="0"/>
        <v>6.0000000000000095E-2</v>
      </c>
      <c r="C54">
        <f t="shared" ca="1" si="1"/>
        <v>0</v>
      </c>
      <c r="D54">
        <f t="shared" ca="1" si="2"/>
        <v>0</v>
      </c>
      <c r="E54">
        <f t="shared" ca="1" si="3"/>
        <v>0.1</v>
      </c>
      <c r="F54">
        <f t="shared" ca="1" si="4"/>
        <v>6.5000000000000099E-2</v>
      </c>
      <c r="H54">
        <f ca="1"/>
        <v>6.6888728988829652E-2</v>
      </c>
      <c r="K54">
        <f t="shared" ca="1" si="5"/>
        <v>0</v>
      </c>
      <c r="L54">
        <f ca="1"/>
        <v>3.6146227536516792E-2</v>
      </c>
    </row>
    <row r="55" spans="2:12" x14ac:dyDescent="0.25">
      <c r="B55">
        <f t="shared" ca="1" si="0"/>
        <v>7.000000000000009E-2</v>
      </c>
      <c r="C55">
        <f t="shared" ca="1" si="1"/>
        <v>0</v>
      </c>
      <c r="D55">
        <f t="shared" ca="1" si="2"/>
        <v>0</v>
      </c>
      <c r="E55">
        <f t="shared" ca="1" si="3"/>
        <v>0.1</v>
      </c>
      <c r="F55">
        <f t="shared" ca="1" si="4"/>
        <v>7.5000000000000094E-2</v>
      </c>
      <c r="H55">
        <f ca="1"/>
        <v>7.6269373604022264E-2</v>
      </c>
      <c r="K55">
        <f t="shared" ca="1" si="5"/>
        <v>0</v>
      </c>
      <c r="L55">
        <f ca="1"/>
        <v>2.4293092016482359E-2</v>
      </c>
    </row>
    <row r="56" spans="2:12" x14ac:dyDescent="0.25">
      <c r="B56">
        <f t="shared" ca="1" si="0"/>
        <v>8.0000000000000085E-2</v>
      </c>
      <c r="C56">
        <f t="shared" ca="1" si="1"/>
        <v>0</v>
      </c>
      <c r="D56">
        <f t="shared" ca="1" si="2"/>
        <v>0</v>
      </c>
      <c r="E56">
        <f t="shared" ca="1" si="3"/>
        <v>0.1</v>
      </c>
      <c r="F56">
        <f t="shared" ca="1" si="4"/>
        <v>8.5000000000000089E-2</v>
      </c>
      <c r="H56">
        <f ca="1"/>
        <v>8.5853117995858416E-2</v>
      </c>
      <c r="K56">
        <f t="shared" ca="1" si="5"/>
        <v>0</v>
      </c>
      <c r="L56">
        <f ca="1"/>
        <v>1.6326851219085066E-2</v>
      </c>
    </row>
    <row r="57" spans="2:12" x14ac:dyDescent="0.25">
      <c r="B57">
        <f t="shared" ca="1" si="0"/>
        <v>9.000000000000008E-2</v>
      </c>
      <c r="C57">
        <f t="shared" ca="1" si="1"/>
        <v>0</v>
      </c>
      <c r="D57">
        <f t="shared" ca="1" si="2"/>
        <v>0</v>
      </c>
      <c r="E57">
        <f t="shared" ca="1" si="3"/>
        <v>0.1</v>
      </c>
      <c r="F57">
        <f t="shared" ca="1" si="4"/>
        <v>9.5000000000000084E-2</v>
      </c>
      <c r="H57">
        <f ca="1"/>
        <v>9.5573361267031906E-2</v>
      </c>
      <c r="K57">
        <f t="shared" ca="1" si="5"/>
        <v>0</v>
      </c>
      <c r="L57">
        <f ca="1"/>
        <v>1.0972906616741367E-2</v>
      </c>
    </row>
    <row r="58" spans="2:12" x14ac:dyDescent="0.25">
      <c r="B58">
        <f t="shared" ca="1" si="0"/>
        <v>0.10000000000000007</v>
      </c>
      <c r="C58">
        <f t="shared" ca="1" si="1"/>
        <v>0</v>
      </c>
      <c r="D58">
        <f t="shared" ca="1" si="2"/>
        <v>0</v>
      </c>
      <c r="E58">
        <f t="shared" ca="1" si="3"/>
        <v>0.1</v>
      </c>
      <c r="F58">
        <f t="shared" ca="1" si="4"/>
        <v>0.10500000000000008</v>
      </c>
      <c r="H58">
        <f ca="1"/>
        <v>0.10538534234093049</v>
      </c>
      <c r="K58">
        <f t="shared" ca="1" si="5"/>
        <v>0</v>
      </c>
      <c r="L58">
        <f ca="1"/>
        <v>7.3746270730763227E-3</v>
      </c>
    </row>
    <row r="59" spans="2:12" x14ac:dyDescent="0.25">
      <c r="B59">
        <f t="shared" ca="1" si="0"/>
        <v>0.11000000000000007</v>
      </c>
      <c r="C59">
        <f t="shared" ca="1" si="1"/>
        <v>0</v>
      </c>
      <c r="D59">
        <f t="shared" ca="1" si="2"/>
        <v>0</v>
      </c>
      <c r="E59">
        <f t="shared" ca="1" si="3"/>
        <v>0.1</v>
      </c>
      <c r="F59">
        <f t="shared" ca="1" si="4"/>
        <v>0.11500000000000007</v>
      </c>
      <c r="H59">
        <f ca="1"/>
        <v>0.11525897818937797</v>
      </c>
      <c r="K59">
        <f t="shared" ca="1" si="5"/>
        <v>0</v>
      </c>
      <c r="L59">
        <f ca="1"/>
        <v>4.956287861103463E-3</v>
      </c>
    </row>
    <row r="60" spans="2:12" x14ac:dyDescent="0.25">
      <c r="B60">
        <f t="shared" ca="1" si="0"/>
        <v>0.12000000000000006</v>
      </c>
      <c r="C60">
        <f t="shared" ca="1" si="1"/>
        <v>0</v>
      </c>
      <c r="D60">
        <f t="shared" ca="1" si="2"/>
        <v>0</v>
      </c>
      <c r="E60">
        <f t="shared" ca="1" si="3"/>
        <v>0.1</v>
      </c>
      <c r="F60">
        <f t="shared" ca="1" si="4"/>
        <v>0.12500000000000006</v>
      </c>
      <c r="H60">
        <f ca="1"/>
        <v>0.12517405054812591</v>
      </c>
      <c r="K60">
        <f t="shared" ca="1" si="5"/>
        <v>0</v>
      </c>
      <c r="L60">
        <f ca="1"/>
        <v>3.3309547069071774E-3</v>
      </c>
    </row>
    <row r="61" spans="2:12" x14ac:dyDescent="0.25">
      <c r="B61">
        <f t="shared" ca="1" si="0"/>
        <v>0.13000000000000006</v>
      </c>
      <c r="C61">
        <f t="shared" ca="1" si="1"/>
        <v>0</v>
      </c>
      <c r="D61">
        <f t="shared" ca="1" si="2"/>
        <v>0</v>
      </c>
      <c r="E61">
        <f t="shared" ca="1" si="3"/>
        <v>0.1</v>
      </c>
      <c r="F61">
        <f t="shared" ca="1" si="4"/>
        <v>0.13500000000000006</v>
      </c>
      <c r="H61">
        <f ca="1"/>
        <v>0.13511697099457401</v>
      </c>
      <c r="K61">
        <f t="shared" ca="1" si="5"/>
        <v>0</v>
      </c>
      <c r="L61">
        <f ca="1"/>
        <v>2.238574305816028E-3</v>
      </c>
    </row>
    <row r="62" spans="2:12" x14ac:dyDescent="0.25">
      <c r="B62">
        <f t="shared" ca="1" si="0"/>
        <v>0.14000000000000007</v>
      </c>
      <c r="C62">
        <f t="shared" ca="1" si="1"/>
        <v>0</v>
      </c>
      <c r="D62">
        <f t="shared" ca="1" si="2"/>
        <v>0</v>
      </c>
      <c r="E62">
        <f t="shared" ca="1" si="3"/>
        <v>0.1</v>
      </c>
      <c r="F62">
        <f t="shared" ca="1" si="4"/>
        <v>0.14500000000000007</v>
      </c>
      <c r="H62">
        <f ca="1"/>
        <v>0.14507860680015394</v>
      </c>
      <c r="K62">
        <f t="shared" ca="1" si="5"/>
        <v>0</v>
      </c>
      <c r="L62">
        <f ca="1"/>
        <v>1.5043657936554449E-3</v>
      </c>
    </row>
    <row r="63" spans="2:12" x14ac:dyDescent="0.25">
      <c r="B63">
        <f t="shared" ca="1" si="0"/>
        <v>0.15000000000000008</v>
      </c>
      <c r="C63">
        <f t="shared" ca="1" si="1"/>
        <v>0</v>
      </c>
      <c r="D63">
        <f t="shared" ca="1" si="2"/>
        <v>0</v>
      </c>
      <c r="E63">
        <f t="shared" ca="1" si="3"/>
        <v>0.1</v>
      </c>
      <c r="F63">
        <f t="shared" ca="1" si="4"/>
        <v>0.15500000000000008</v>
      </c>
      <c r="H63">
        <f ca="1"/>
        <v>0.1550528196937585</v>
      </c>
      <c r="K63">
        <f t="shared" ca="1" si="5"/>
        <v>0</v>
      </c>
      <c r="L63">
        <f ca="1"/>
        <v>1.0108558084797308E-3</v>
      </c>
    </row>
    <row r="64" spans="2:12" x14ac:dyDescent="0.25">
      <c r="B64">
        <f t="shared" ca="1" si="0"/>
        <v>0.16000000000000009</v>
      </c>
      <c r="C64">
        <f t="shared" ca="1" si="1"/>
        <v>0</v>
      </c>
      <c r="D64">
        <f t="shared" ca="1" si="2"/>
        <v>0</v>
      </c>
      <c r="E64">
        <f t="shared" ca="1" si="3"/>
        <v>0.1</v>
      </c>
      <c r="F64">
        <f t="shared" ca="1" si="4"/>
        <v>0.16500000000000009</v>
      </c>
      <c r="H64">
        <f ca="1"/>
        <v>0.16503548373836444</v>
      </c>
      <c r="K64">
        <f t="shared" ca="1" si="5"/>
        <v>0</v>
      </c>
      <c r="L64">
        <f ca="1"/>
        <v>6.7908275266077454E-4</v>
      </c>
    </row>
    <row r="65" spans="2:12" x14ac:dyDescent="0.25">
      <c r="B65">
        <f t="shared" ca="1" si="0"/>
        <v>0.1700000000000001</v>
      </c>
      <c r="C65">
        <f t="shared" ca="1" si="1"/>
        <v>0</v>
      </c>
      <c r="D65">
        <f t="shared" ca="1" si="2"/>
        <v>0</v>
      </c>
      <c r="E65">
        <f t="shared" ca="1" si="3"/>
        <v>0.1</v>
      </c>
      <c r="F65">
        <f t="shared" ca="1" si="4"/>
        <v>0.1750000000000001</v>
      </c>
      <c r="H65">
        <f ca="1"/>
        <v>0.17502382518110868</v>
      </c>
      <c r="K65">
        <f t="shared" ca="1" si="5"/>
        <v>0</v>
      </c>
      <c r="L65">
        <f ca="1"/>
        <v>4.5596293726754067E-4</v>
      </c>
    </row>
    <row r="66" spans="2:12" x14ac:dyDescent="0.25">
      <c r="B66">
        <f t="shared" ca="1" si="0"/>
        <v>0.1800000000000001</v>
      </c>
      <c r="C66">
        <f t="shared" ca="1" si="1"/>
        <v>0</v>
      </c>
      <c r="D66">
        <f t="shared" ca="1" si="2"/>
        <v>0</v>
      </c>
      <c r="E66">
        <f t="shared" ca="1" si="3"/>
        <v>0.1</v>
      </c>
      <c r="F66">
        <f t="shared" ca="1" si="4"/>
        <v>0.18500000000000011</v>
      </c>
      <c r="H66">
        <f ca="1"/>
        <v>0.18501597865283026</v>
      </c>
      <c r="K66">
        <f t="shared" ca="1" si="5"/>
        <v>0</v>
      </c>
      <c r="L66">
        <f ca="1"/>
        <v>3.05797191837115E-4</v>
      </c>
    </row>
    <row r="67" spans="2:12" x14ac:dyDescent="0.25">
      <c r="B67">
        <f t="shared" ca="1" si="0"/>
        <v>0.19000000000000011</v>
      </c>
      <c r="C67">
        <f t="shared" ca="1" si="1"/>
        <v>0</v>
      </c>
      <c r="D67">
        <f t="shared" ca="1" si="2"/>
        <v>0</v>
      </c>
      <c r="E67">
        <f t="shared" ca="1" si="3"/>
        <v>0.1</v>
      </c>
      <c r="F67">
        <f t="shared" ca="1" si="4"/>
        <v>0.19500000000000012</v>
      </c>
      <c r="H67">
        <f ca="1"/>
        <v>0.19501068870900468</v>
      </c>
      <c r="K67">
        <f t="shared" ca="1" si="5"/>
        <v>0</v>
      </c>
      <c r="L67">
        <f ca="1"/>
        <v>2.0455899710062735E-4</v>
      </c>
    </row>
    <row r="68" spans="2:12" x14ac:dyDescent="0.25">
      <c r="B68">
        <f t="shared" ca="1" si="0"/>
        <v>0.20000000000000012</v>
      </c>
      <c r="C68">
        <f t="shared" ca="1" si="1"/>
        <v>0</v>
      </c>
      <c r="D68">
        <f t="shared" ca="1" si="2"/>
        <v>0</v>
      </c>
      <c r="E68">
        <f t="shared" ca="1" si="3"/>
        <v>0.1</v>
      </c>
      <c r="F68">
        <f t="shared" ca="1" si="4"/>
        <v>0.20500000000000013</v>
      </c>
      <c r="H68">
        <f ca="1"/>
        <v>0.20500710895861979</v>
      </c>
      <c r="K68">
        <f t="shared" ca="1" si="5"/>
        <v>0</v>
      </c>
      <c r="L68">
        <f ca="1"/>
        <v>1.3605024190024005E-4</v>
      </c>
    </row>
    <row r="69" spans="2:12" x14ac:dyDescent="0.25">
      <c r="B69">
        <f t="shared" ca="1" si="0"/>
        <v>0.21000000000000013</v>
      </c>
      <c r="C69">
        <f t="shared" ca="1" si="1"/>
        <v>0</v>
      </c>
      <c r="D69">
        <f t="shared" ca="1" si="2"/>
        <v>0</v>
      </c>
      <c r="E69">
        <f t="shared" ca="1" si="3"/>
        <v>0.1</v>
      </c>
      <c r="F69">
        <f t="shared" ca="1" si="4"/>
        <v>0.21500000000000014</v>
      </c>
      <c r="H69">
        <f ca="1"/>
        <v>0.215004666641614</v>
      </c>
      <c r="K69">
        <f t="shared" ca="1" si="5"/>
        <v>0</v>
      </c>
      <c r="L69">
        <f ca="1"/>
        <v>8.9309525403891463E-5</v>
      </c>
    </row>
    <row r="70" spans="2:12" x14ac:dyDescent="0.25">
      <c r="B70">
        <f t="shared" ca="1" si="0"/>
        <v>0.22000000000000014</v>
      </c>
      <c r="C70">
        <f t="shared" ca="1" si="1"/>
        <v>0</v>
      </c>
      <c r="D70">
        <f t="shared" ca="1" si="2"/>
        <v>0</v>
      </c>
      <c r="E70">
        <f t="shared" ca="1" si="3"/>
        <v>0.1</v>
      </c>
      <c r="F70">
        <f t="shared" ca="1" si="4"/>
        <v>0.22500000000000014</v>
      </c>
      <c r="H70">
        <f ca="1"/>
        <v>0.22500297098726646</v>
      </c>
      <c r="K70">
        <f t="shared" ca="1" si="5"/>
        <v>0</v>
      </c>
      <c r="L70">
        <f ca="1"/>
        <v>5.6858332972165279E-5</v>
      </c>
    </row>
    <row r="71" spans="2:12" x14ac:dyDescent="0.25">
      <c r="B71">
        <f t="shared" ca="1" si="0"/>
        <v>0.23000000000000015</v>
      </c>
      <c r="C71">
        <f t="shared" ca="1" si="1"/>
        <v>0</v>
      </c>
      <c r="D71">
        <f t="shared" ca="1" si="2"/>
        <v>0</v>
      </c>
      <c r="E71">
        <f t="shared" ca="1" si="3"/>
        <v>0.1</v>
      </c>
      <c r="F71">
        <f t="shared" ca="1" si="4"/>
        <v>0.23500000000000015</v>
      </c>
      <c r="H71">
        <f ca="1"/>
        <v>0.23500175069088164</v>
      </c>
      <c r="K71">
        <f t="shared" ca="1" si="5"/>
        <v>0</v>
      </c>
      <c r="L71">
        <f ca="1"/>
        <v>3.3504473815985649E-5</v>
      </c>
    </row>
    <row r="72" spans="2:12" x14ac:dyDescent="0.25">
      <c r="B72">
        <f t="shared" ca="1" si="0"/>
        <v>0.24000000000000016</v>
      </c>
      <c r="C72">
        <f t="shared" ca="1" si="1"/>
        <v>0</v>
      </c>
      <c r="D72">
        <f t="shared" ca="1" si="2"/>
        <v>0</v>
      </c>
      <c r="E72">
        <f t="shared" ca="1" si="3"/>
        <v>0.1</v>
      </c>
      <c r="F72">
        <f t="shared" ca="1" si="4"/>
        <v>0.24500000000000016</v>
      </c>
      <c r="H72">
        <f ca="1"/>
        <v>0.24500081050503786</v>
      </c>
      <c r="K72">
        <f t="shared" ca="1" si="5"/>
        <v>0</v>
      </c>
      <c r="L72">
        <f ca="1"/>
        <v>1.5511330470363715E-5</v>
      </c>
    </row>
    <row r="73" spans="2:12" x14ac:dyDescent="0.25">
      <c r="B73">
        <f t="shared" ca="1" si="0"/>
        <v>0.25000000000000017</v>
      </c>
      <c r="C73">
        <f t="shared" ca="1" si="1"/>
        <v>0</v>
      </c>
      <c r="D73">
        <f t="shared" ca="1" si="2"/>
        <v>0</v>
      </c>
      <c r="E73">
        <f t="shared" ca="1" si="3"/>
        <v>0.1</v>
      </c>
      <c r="F73">
        <f t="shared" ca="1" si="4"/>
        <v>0.25500000000000017</v>
      </c>
      <c r="H73">
        <f ca="1"/>
        <v>0.25500000000000017</v>
      </c>
      <c r="K73">
        <f t="shared" ca="1" si="5"/>
        <v>0</v>
      </c>
      <c r="L73">
        <f ca="1"/>
        <v>9.6945815439773093E-5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duality</vt:lpstr>
      <vt:lpstr>grid width</vt:lpstr>
      <vt:lpstr>transform</vt:lpstr>
      <vt:lpstr>non-smooth</vt:lpstr>
      <vt:lpstr>smooth</vt:lpstr>
      <vt:lpstr>explicit</vt:lpstr>
      <vt:lpstr>implicit 1</vt:lpstr>
      <vt:lpstr>implicit 2</vt:lpstr>
      <vt:lpstr>cn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saxouser</dc:creator>
  <cp:lastModifiedBy>saxouser</cp:lastModifiedBy>
  <dcterms:created xsi:type="dcterms:W3CDTF">2022-12-06T09:00:54Z</dcterms:created>
  <dcterms:modified xsi:type="dcterms:W3CDTF">2022-12-14T10:00:52Z</dcterms:modified>
</cp:coreProperties>
</file>