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compFin 3\Week 4\"/>
    </mc:Choice>
  </mc:AlternateContent>
  <bookViews>
    <workbookView xWindow="0" yWindow="0" windowWidth="26083" windowHeight="10882" firstSheet="1" activeTab="12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  <sheet name="black" sheetId="13" r:id="rId12"/>
    <sheet name="ade" sheetId="14" r:id="rId13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14" l="1"/>
  <c r="L15" i="1"/>
  <c r="L16" i="1"/>
  <c r="L19" i="14"/>
  <c r="L15" i="14"/>
  <c r="E72" i="14" l="1"/>
  <c r="D72" i="14"/>
  <c r="C72" i="14"/>
  <c r="E71" i="14"/>
  <c r="D71" i="14"/>
  <c r="C71" i="14"/>
  <c r="E70" i="14"/>
  <c r="D70" i="14"/>
  <c r="C70" i="14"/>
  <c r="E69" i="14"/>
  <c r="D69" i="14"/>
  <c r="C69" i="14"/>
  <c r="E68" i="14"/>
  <c r="D68" i="14"/>
  <c r="C68" i="14"/>
  <c r="E67" i="14"/>
  <c r="D67" i="14"/>
  <c r="C67" i="14"/>
  <c r="E66" i="14"/>
  <c r="D66" i="14"/>
  <c r="C66" i="14"/>
  <c r="E65" i="14"/>
  <c r="D65" i="14"/>
  <c r="C65" i="14"/>
  <c r="E64" i="14"/>
  <c r="D64" i="14"/>
  <c r="C64" i="14"/>
  <c r="E63" i="14"/>
  <c r="D63" i="14"/>
  <c r="C63" i="14"/>
  <c r="E62" i="14"/>
  <c r="D62" i="14"/>
  <c r="C62" i="14"/>
  <c r="E61" i="14"/>
  <c r="D61" i="14"/>
  <c r="C61" i="14"/>
  <c r="E60" i="14"/>
  <c r="D60" i="14"/>
  <c r="C60" i="14"/>
  <c r="E59" i="14"/>
  <c r="D59" i="14"/>
  <c r="C59" i="14"/>
  <c r="E58" i="14"/>
  <c r="D58" i="14"/>
  <c r="C58" i="14"/>
  <c r="E57" i="14"/>
  <c r="D57" i="14"/>
  <c r="C57" i="14"/>
  <c r="E56" i="14"/>
  <c r="D56" i="14"/>
  <c r="C56" i="14"/>
  <c r="E55" i="14"/>
  <c r="D55" i="14"/>
  <c r="C55" i="14"/>
  <c r="E54" i="14"/>
  <c r="D54" i="14"/>
  <c r="C54" i="14"/>
  <c r="E53" i="14"/>
  <c r="D53" i="14"/>
  <c r="C53" i="14"/>
  <c r="E52" i="14"/>
  <c r="D52" i="14"/>
  <c r="C52" i="14"/>
  <c r="E51" i="14"/>
  <c r="D51" i="14"/>
  <c r="C51" i="14"/>
  <c r="E50" i="14"/>
  <c r="D50" i="14"/>
  <c r="C50" i="14"/>
  <c r="E49" i="14"/>
  <c r="D49" i="14"/>
  <c r="C49" i="14"/>
  <c r="E48" i="14"/>
  <c r="D48" i="14"/>
  <c r="C48" i="14"/>
  <c r="E47" i="14"/>
  <c r="D47" i="14"/>
  <c r="C47" i="14"/>
  <c r="E46" i="14"/>
  <c r="D46" i="14"/>
  <c r="C46" i="14"/>
  <c r="E45" i="14"/>
  <c r="D45" i="14"/>
  <c r="C45" i="14"/>
  <c r="E44" i="14"/>
  <c r="D44" i="14"/>
  <c r="C44" i="14"/>
  <c r="E43" i="14"/>
  <c r="D43" i="14"/>
  <c r="C43" i="14"/>
  <c r="E42" i="14"/>
  <c r="D42" i="14"/>
  <c r="C42" i="14"/>
  <c r="E41" i="14"/>
  <c r="D41" i="14"/>
  <c r="C41" i="14"/>
  <c r="E40" i="14"/>
  <c r="D40" i="14"/>
  <c r="C40" i="14"/>
  <c r="E39" i="14"/>
  <c r="D39" i="14"/>
  <c r="C39" i="14"/>
  <c r="E38" i="14"/>
  <c r="D38" i="14"/>
  <c r="C38" i="14"/>
  <c r="E37" i="14"/>
  <c r="D37" i="14"/>
  <c r="C37" i="14"/>
  <c r="E36" i="14"/>
  <c r="D36" i="14"/>
  <c r="C36" i="14"/>
  <c r="E35" i="14"/>
  <c r="D35" i="14"/>
  <c r="C35" i="14"/>
  <c r="E34" i="14"/>
  <c r="D34" i="14"/>
  <c r="C34" i="14"/>
  <c r="E33" i="14"/>
  <c r="D33" i="14"/>
  <c r="C33" i="14"/>
  <c r="E32" i="14"/>
  <c r="D32" i="14"/>
  <c r="C32" i="14"/>
  <c r="E31" i="14"/>
  <c r="D31" i="14"/>
  <c r="C31" i="14"/>
  <c r="E30" i="14"/>
  <c r="D30" i="14"/>
  <c r="C30" i="14"/>
  <c r="E29" i="14"/>
  <c r="D29" i="14"/>
  <c r="C29" i="14"/>
  <c r="E28" i="14"/>
  <c r="D28" i="14"/>
  <c r="C28" i="14"/>
  <c r="E27" i="14"/>
  <c r="D27" i="14"/>
  <c r="C27" i="14"/>
  <c r="E26" i="14"/>
  <c r="D26" i="14"/>
  <c r="C26" i="14"/>
  <c r="E25" i="14"/>
  <c r="D25" i="14"/>
  <c r="C25" i="14"/>
  <c r="E24" i="14"/>
  <c r="D24" i="14"/>
  <c r="C24" i="14"/>
  <c r="E23" i="14"/>
  <c r="D23" i="14"/>
  <c r="C23" i="14"/>
  <c r="E22" i="14"/>
  <c r="D22" i="14"/>
  <c r="C22" i="14"/>
  <c r="F17" i="14"/>
  <c r="C12" i="14"/>
  <c r="C11" i="14"/>
  <c r="B22" i="14" s="1"/>
  <c r="C13" i="14" l="1"/>
  <c r="B23" i="14" s="1"/>
  <c r="K22" i="14"/>
  <c r="F22" i="14"/>
  <c r="F21" i="13"/>
  <c r="B24" i="14" l="1"/>
  <c r="K24" i="14" s="1"/>
  <c r="F23" i="14"/>
  <c r="K23" i="14"/>
  <c r="F28" i="13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N72" i="13"/>
  <c r="Q71" i="13"/>
  <c r="P71" i="13"/>
  <c r="N71" i="13"/>
  <c r="Q70" i="13"/>
  <c r="P70" i="13"/>
  <c r="N70" i="13"/>
  <c r="Q69" i="13"/>
  <c r="P69" i="13"/>
  <c r="N69" i="13"/>
  <c r="Q68" i="13"/>
  <c r="P68" i="13"/>
  <c r="N68" i="13"/>
  <c r="Q67" i="13"/>
  <c r="P67" i="13"/>
  <c r="N67" i="13"/>
  <c r="L48" i="13"/>
  <c r="K48" i="13"/>
  <c r="J48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3" i="13"/>
  <c r="P33" i="13"/>
  <c r="O33" i="13"/>
  <c r="N33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F27" i="13"/>
  <c r="A25" i="13"/>
  <c r="B28" i="13" a="1"/>
  <c r="F29" i="13"/>
  <c r="F24" i="14" l="1"/>
  <c r="B25" i="14"/>
  <c r="B26" i="14" s="1"/>
  <c r="B28" i="13"/>
  <c r="C25" i="13" s="1"/>
  <c r="B32" i="13"/>
  <c r="B36" i="13"/>
  <c r="B40" i="13"/>
  <c r="B44" i="13"/>
  <c r="B48" i="13"/>
  <c r="B52" i="13"/>
  <c r="B56" i="13"/>
  <c r="B60" i="13"/>
  <c r="B64" i="13"/>
  <c r="B68" i="13"/>
  <c r="B72" i="13"/>
  <c r="B76" i="13"/>
  <c r="B80" i="13"/>
  <c r="B84" i="13"/>
  <c r="B88" i="13"/>
  <c r="B92" i="13"/>
  <c r="B96" i="13"/>
  <c r="B100" i="13"/>
  <c r="B104" i="13"/>
  <c r="B108" i="13"/>
  <c r="B112" i="13"/>
  <c r="B116" i="13"/>
  <c r="B120" i="13"/>
  <c r="B124" i="13"/>
  <c r="B128" i="13"/>
  <c r="B132" i="13"/>
  <c r="B136" i="13"/>
  <c r="B140" i="13"/>
  <c r="B144" i="13"/>
  <c r="B148" i="13"/>
  <c r="B152" i="13"/>
  <c r="B156" i="13"/>
  <c r="B160" i="13"/>
  <c r="B164" i="13"/>
  <c r="B168" i="13"/>
  <c r="C85" i="13"/>
  <c r="C133" i="13"/>
  <c r="C153" i="13"/>
  <c r="C165" i="13"/>
  <c r="C43" i="13"/>
  <c r="C91" i="13"/>
  <c r="C119" i="13"/>
  <c r="C147" i="13"/>
  <c r="C167" i="13"/>
  <c r="C28" i="13"/>
  <c r="C32" i="13"/>
  <c r="C36" i="13"/>
  <c r="C40" i="13"/>
  <c r="C44" i="13"/>
  <c r="C48" i="13"/>
  <c r="C52" i="13"/>
  <c r="C56" i="13"/>
  <c r="C60" i="13"/>
  <c r="C64" i="13"/>
  <c r="C68" i="13"/>
  <c r="C72" i="13"/>
  <c r="C76" i="13"/>
  <c r="C80" i="13"/>
  <c r="C84" i="13"/>
  <c r="C88" i="13"/>
  <c r="C92" i="13"/>
  <c r="C96" i="13"/>
  <c r="C100" i="13"/>
  <c r="C104" i="13"/>
  <c r="C108" i="13"/>
  <c r="C112" i="13"/>
  <c r="C116" i="13"/>
  <c r="C120" i="13"/>
  <c r="C124" i="13"/>
  <c r="C128" i="13"/>
  <c r="C132" i="13"/>
  <c r="C136" i="13"/>
  <c r="C140" i="13"/>
  <c r="C144" i="13"/>
  <c r="C148" i="13"/>
  <c r="C152" i="13"/>
  <c r="C156" i="13"/>
  <c r="C160" i="13"/>
  <c r="C164" i="13"/>
  <c r="C168" i="13"/>
  <c r="B155" i="13"/>
  <c r="B29" i="13"/>
  <c r="B33" i="13"/>
  <c r="B37" i="13"/>
  <c r="B41" i="13"/>
  <c r="B45" i="13"/>
  <c r="B49" i="13"/>
  <c r="B53" i="13"/>
  <c r="B57" i="13"/>
  <c r="B61" i="13"/>
  <c r="B65" i="13"/>
  <c r="B69" i="13"/>
  <c r="B73" i="13"/>
  <c r="B77" i="13"/>
  <c r="B81" i="13"/>
  <c r="B85" i="13"/>
  <c r="B89" i="13"/>
  <c r="B93" i="13"/>
  <c r="B97" i="13"/>
  <c r="B101" i="13"/>
  <c r="B105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C29" i="13"/>
  <c r="C33" i="13"/>
  <c r="C37" i="13"/>
  <c r="C41" i="13"/>
  <c r="C45" i="13"/>
  <c r="C49" i="13"/>
  <c r="C53" i="13"/>
  <c r="C57" i="13"/>
  <c r="C61" i="13"/>
  <c r="C65" i="13"/>
  <c r="C69" i="13"/>
  <c r="C73" i="13"/>
  <c r="C77" i="13"/>
  <c r="C81" i="13"/>
  <c r="C89" i="13"/>
  <c r="C93" i="13"/>
  <c r="C97" i="13"/>
  <c r="C101" i="13"/>
  <c r="C105" i="13"/>
  <c r="C109" i="13"/>
  <c r="C113" i="13"/>
  <c r="C117" i="13"/>
  <c r="C121" i="13"/>
  <c r="C125" i="13"/>
  <c r="C129" i="13"/>
  <c r="C137" i="13"/>
  <c r="C141" i="13"/>
  <c r="C145" i="13"/>
  <c r="C149" i="13"/>
  <c r="C157" i="13"/>
  <c r="C161" i="13"/>
  <c r="C39" i="13"/>
  <c r="C67" i="13"/>
  <c r="C99" i="13"/>
  <c r="C123" i="13"/>
  <c r="C139" i="13"/>
  <c r="C155" i="13"/>
  <c r="B30" i="13"/>
  <c r="B34" i="13"/>
  <c r="B38" i="13"/>
  <c r="B42" i="13"/>
  <c r="B46" i="13"/>
  <c r="B50" i="13"/>
  <c r="B54" i="13"/>
  <c r="B58" i="13"/>
  <c r="B62" i="13"/>
  <c r="B66" i="13"/>
  <c r="B70" i="13"/>
  <c r="B74" i="13"/>
  <c r="B78" i="13"/>
  <c r="B82" i="13"/>
  <c r="B86" i="13"/>
  <c r="B90" i="13"/>
  <c r="B94" i="13"/>
  <c r="B98" i="13"/>
  <c r="B102" i="13"/>
  <c r="B106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35" i="13"/>
  <c r="B59" i="13"/>
  <c r="B67" i="13"/>
  <c r="B79" i="13"/>
  <c r="B87" i="13"/>
  <c r="B95" i="13"/>
  <c r="B103" i="13"/>
  <c r="B111" i="13"/>
  <c r="B119" i="13"/>
  <c r="B127" i="13"/>
  <c r="B135" i="13"/>
  <c r="B147" i="13"/>
  <c r="B159" i="13"/>
  <c r="B167" i="13"/>
  <c r="C35" i="13"/>
  <c r="C55" i="13"/>
  <c r="C71" i="13"/>
  <c r="C79" i="13"/>
  <c r="C87" i="13"/>
  <c r="C103" i="13"/>
  <c r="C115" i="13"/>
  <c r="C131" i="13"/>
  <c r="C143" i="13"/>
  <c r="C159" i="13"/>
  <c r="C30" i="13"/>
  <c r="C34" i="13"/>
  <c r="C38" i="13"/>
  <c r="C42" i="13"/>
  <c r="C46" i="13"/>
  <c r="C50" i="13"/>
  <c r="C54" i="13"/>
  <c r="C58" i="13"/>
  <c r="C62" i="13"/>
  <c r="C66" i="13"/>
  <c r="C70" i="13"/>
  <c r="C74" i="13"/>
  <c r="C78" i="13"/>
  <c r="C82" i="13"/>
  <c r="C86" i="13"/>
  <c r="C90" i="13"/>
  <c r="C94" i="13"/>
  <c r="C98" i="13"/>
  <c r="C102" i="13"/>
  <c r="C106" i="13"/>
  <c r="C110" i="13"/>
  <c r="C114" i="13"/>
  <c r="C118" i="13"/>
  <c r="C122" i="13"/>
  <c r="C126" i="13"/>
  <c r="C130" i="13"/>
  <c r="C134" i="13"/>
  <c r="C138" i="13"/>
  <c r="C142" i="13"/>
  <c r="C146" i="13"/>
  <c r="C150" i="13"/>
  <c r="C154" i="13"/>
  <c r="C158" i="13"/>
  <c r="C162" i="13"/>
  <c r="C166" i="13"/>
  <c r="B31" i="13"/>
  <c r="B39" i="13"/>
  <c r="B43" i="13"/>
  <c r="B47" i="13"/>
  <c r="B51" i="13"/>
  <c r="B55" i="13"/>
  <c r="B63" i="13"/>
  <c r="B71" i="13"/>
  <c r="B75" i="13"/>
  <c r="B83" i="13"/>
  <c r="B91" i="13"/>
  <c r="B99" i="13"/>
  <c r="B107" i="13"/>
  <c r="B115" i="13"/>
  <c r="B123" i="13"/>
  <c r="B131" i="13"/>
  <c r="B139" i="13"/>
  <c r="B143" i="13"/>
  <c r="B151" i="13"/>
  <c r="B163" i="13"/>
  <c r="C31" i="13"/>
  <c r="C47" i="13"/>
  <c r="C51" i="13"/>
  <c r="C59" i="13"/>
  <c r="C63" i="13"/>
  <c r="C75" i="13"/>
  <c r="C83" i="13"/>
  <c r="C95" i="13"/>
  <c r="C107" i="13"/>
  <c r="C111" i="13"/>
  <c r="C127" i="13"/>
  <c r="C135" i="13"/>
  <c r="C151" i="13"/>
  <c r="C163" i="13"/>
  <c r="O46" i="13"/>
  <c r="Q46" i="13"/>
  <c r="P46" i="13"/>
  <c r="O83" i="13"/>
  <c r="P83" i="13"/>
  <c r="Q83" i="13"/>
  <c r="L16" i="10"/>
  <c r="I5" i="3"/>
  <c r="F31" i="13"/>
  <c r="F25" i="14" l="1"/>
  <c r="K25" i="14"/>
  <c r="B27" i="14"/>
  <c r="K26" i="14"/>
  <c r="F26" i="14"/>
  <c r="G67" i="13"/>
  <c r="I22" i="12"/>
  <c r="H22" i="12"/>
  <c r="I20" i="12"/>
  <c r="H20" i="12"/>
  <c r="G20" i="12"/>
  <c r="I19" i="12"/>
  <c r="H19" i="12"/>
  <c r="G19" i="12"/>
  <c r="I18" i="12"/>
  <c r="H18" i="12"/>
  <c r="G18" i="12"/>
  <c r="K27" i="14" l="1"/>
  <c r="B28" i="14"/>
  <c r="F27" i="14"/>
  <c r="L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F28" i="14" l="1"/>
  <c r="B29" i="14"/>
  <c r="K28" i="14"/>
  <c r="N47" i="12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F29" i="14" l="1"/>
  <c r="B30" i="14"/>
  <c r="K29" i="14"/>
  <c r="O83" i="11"/>
  <c r="P83" i="11"/>
  <c r="Q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K30" i="14" l="1"/>
  <c r="F30" i="14"/>
  <c r="B31" i="14"/>
  <c r="Q46" i="11"/>
  <c r="P46" i="11"/>
  <c r="O46" i="11"/>
  <c r="A25" i="11"/>
  <c r="B32" i="14" l="1"/>
  <c r="K31" i="14"/>
  <c r="F31" i="14"/>
  <c r="F28" i="11"/>
  <c r="F27" i="11"/>
  <c r="F29" i="11"/>
  <c r="B33" i="14" l="1"/>
  <c r="K32" i="14"/>
  <c r="F32" i="14"/>
  <c r="L17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F33" i="14" l="1"/>
  <c r="B34" i="14"/>
  <c r="K33" i="14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B35" i="14" l="1"/>
  <c r="K34" i="14"/>
  <c r="F34" i="14"/>
  <c r="G67" i="1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B36" i="14" l="1"/>
  <c r="K35" i="14"/>
  <c r="F35" i="14"/>
  <c r="F25" i="10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F36" i="14" l="1"/>
  <c r="B37" i="14"/>
  <c r="K36" i="14"/>
  <c r="B27" i="10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F37" i="14" l="1"/>
  <c r="B38" i="14"/>
  <c r="K37" i="14"/>
  <c r="K27" i="10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K38" i="14" l="1"/>
  <c r="F38" i="14"/>
  <c r="B39" i="14"/>
  <c r="F28" i="10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40" i="14" l="1"/>
  <c r="K39" i="14"/>
  <c r="F39" i="14"/>
  <c r="B30" i="10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B41" i="14" l="1"/>
  <c r="K40" i="14"/>
  <c r="F40" i="14"/>
  <c r="F30" i="10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F41" i="14" l="1"/>
  <c r="B42" i="14"/>
  <c r="K41" i="14"/>
  <c r="B32" i="10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43" i="14" l="1"/>
  <c r="K42" i="14"/>
  <c r="F42" i="14"/>
  <c r="B33" i="10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43" i="14" l="1"/>
  <c r="B44" i="14"/>
  <c r="F43" i="14"/>
  <c r="K33" i="10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F44" i="14" l="1"/>
  <c r="B45" i="14"/>
  <c r="K44" i="14"/>
  <c r="B35" i="10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F45" i="14" l="1"/>
  <c r="B46" i="14"/>
  <c r="K45" i="14"/>
  <c r="K35" i="10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K46" i="14" l="1"/>
  <c r="F46" i="14"/>
  <c r="B47" i="14"/>
  <c r="F36" i="10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48" i="14" l="1"/>
  <c r="K47" i="14"/>
  <c r="F47" i="14"/>
  <c r="B38" i="10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B49" i="14" l="1"/>
  <c r="K48" i="14"/>
  <c r="F48" i="14"/>
  <c r="F38" i="10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50" i="14" l="1"/>
  <c r="K49" i="14"/>
  <c r="F49" i="14"/>
  <c r="B40" i="10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51" i="14" l="1"/>
  <c r="K50" i="14"/>
  <c r="F50" i="14"/>
  <c r="B41" i="10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K51" i="14" l="1"/>
  <c r="B52" i="14"/>
  <c r="F51" i="14"/>
  <c r="F41" i="10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F52" i="14" l="1"/>
  <c r="B53" i="14"/>
  <c r="K52" i="14"/>
  <c r="B43" i="10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F53" i="14" l="1"/>
  <c r="B54" i="14"/>
  <c r="K53" i="14"/>
  <c r="K43" i="10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K54" i="14" l="1"/>
  <c r="F54" i="14"/>
  <c r="B55" i="14"/>
  <c r="F44" i="10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56" i="14" l="1"/>
  <c r="K55" i="14"/>
  <c r="F55" i="14"/>
  <c r="B46" i="10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B57" i="14" l="1"/>
  <c r="K56" i="14"/>
  <c r="F56" i="14"/>
  <c r="F46" i="10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58" i="14" l="1"/>
  <c r="K57" i="14"/>
  <c r="F57" i="14"/>
  <c r="B48" i="10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F58" i="14" l="1"/>
  <c r="B59" i="14"/>
  <c r="K58" i="14"/>
  <c r="B49" i="10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59" i="14" l="1"/>
  <c r="B60" i="14"/>
  <c r="F59" i="14"/>
  <c r="K49" i="10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K60" i="14" l="1"/>
  <c r="F60" i="14"/>
  <c r="B61" i="14"/>
  <c r="B51" i="10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B62" i="14" l="1"/>
  <c r="F61" i="14"/>
  <c r="K61" i="14"/>
  <c r="K51" i="10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K62" i="14" l="1"/>
  <c r="F62" i="14"/>
  <c r="B63" i="14"/>
  <c r="F52" i="10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64" i="14" l="1"/>
  <c r="K63" i="14"/>
  <c r="F63" i="14"/>
  <c r="B54" i="10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B65" i="14" l="1"/>
  <c r="K64" i="14"/>
  <c r="F64" i="14"/>
  <c r="F54" i="10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66" i="14" l="1"/>
  <c r="K65" i="14"/>
  <c r="F65" i="14"/>
  <c r="B53" i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B54" i="1" l="1"/>
  <c r="K54" i="1" s="1"/>
  <c r="F53" i="1"/>
  <c r="F66" i="14"/>
  <c r="B67" i="14"/>
  <c r="K66" i="14"/>
  <c r="B57" i="10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F54" i="1"/>
  <c r="B55" i="1"/>
  <c r="K55" i="1" s="1"/>
  <c r="B68" i="14" l="1"/>
  <c r="K67" i="14"/>
  <c r="F67" i="14"/>
  <c r="F57" i="10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F55" i="1"/>
  <c r="B56" i="1"/>
  <c r="K56" i="1" s="1"/>
  <c r="K68" i="14" l="1"/>
  <c r="F68" i="14"/>
  <c r="B69" i="14"/>
  <c r="B59" i="10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F56" i="1"/>
  <c r="B57" i="1"/>
  <c r="K57" i="1" s="1"/>
  <c r="B70" i="14" l="1"/>
  <c r="F69" i="14"/>
  <c r="K69" i="14"/>
  <c r="K59" i="10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F57" i="1"/>
  <c r="B58" i="1"/>
  <c r="K58" i="1" s="1"/>
  <c r="K70" i="14" l="1"/>
  <c r="F70" i="14"/>
  <c r="B71" i="14"/>
  <c r="F60" i="10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F58" i="1"/>
  <c r="B59" i="1"/>
  <c r="K59" i="1" s="1"/>
  <c r="B72" i="14" l="1"/>
  <c r="K71" i="14"/>
  <c r="F71" i="14"/>
  <c r="B62" i="10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F59" i="1"/>
  <c r="B60" i="1"/>
  <c r="K60" i="1" s="1"/>
  <c r="K72" i="14" l="1"/>
  <c r="F72" i="14"/>
  <c r="F62" i="10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/>
  <c r="K61" i="1" s="1"/>
  <c r="B64" i="10" l="1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F61" i="1"/>
  <c r="B62" i="1"/>
  <c r="K62" i="1" s="1"/>
  <c r="B65" i="10" l="1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F62" i="1"/>
  <c r="B63" i="1"/>
  <c r="K63" i="1" s="1"/>
  <c r="K65" i="10" l="1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F63" i="1"/>
  <c r="B64" i="1"/>
  <c r="K64" i="1" s="1"/>
  <c r="B67" i="10" l="1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N22" i="6" a="1"/>
  <c r="L22" i="5" a="1"/>
  <c r="H22" i="5" a="1"/>
  <c r="H23" i="10" a="1"/>
  <c r="L23" i="10" a="1"/>
  <c r="L23" i="8" a="1"/>
  <c r="H23" i="8" a="1"/>
  <c r="L22" i="7" a="1"/>
  <c r="H22" i="7" a="1"/>
  <c r="L22" i="3" a="1"/>
  <c r="H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68" i="3"/>
  <c r="I42" i="3"/>
  <c r="I23" i="3"/>
  <c r="I53" i="3"/>
  <c r="I32" i="3"/>
  <c r="I24" i="3"/>
  <c r="I43" i="3"/>
  <c r="I62" i="3"/>
  <c r="I38" i="3"/>
  <c r="I58" i="3"/>
  <c r="I70" i="3"/>
  <c r="I59" i="3"/>
  <c r="I41" i="3"/>
  <c r="I65" i="3"/>
  <c r="I31" i="3"/>
  <c r="I22" i="3"/>
  <c r="I63" i="3"/>
  <c r="I25" i="3"/>
  <c r="I48" i="3"/>
  <c r="I67" i="3"/>
  <c r="I51" i="3"/>
  <c r="I57" i="3"/>
  <c r="I72" i="3"/>
  <c r="I56" i="3"/>
  <c r="I69" i="3"/>
  <c r="I29" i="3"/>
  <c r="I45" i="3"/>
  <c r="I66" i="3"/>
  <c r="I36" i="3"/>
  <c r="I64" i="3"/>
  <c r="I52" i="3"/>
  <c r="I55" i="3"/>
  <c r="I28" i="3"/>
  <c r="I47" i="3"/>
  <c r="I34" i="3"/>
  <c r="I30" i="3"/>
  <c r="I35" i="3"/>
  <c r="I33" i="3"/>
  <c r="I71" i="3"/>
  <c r="I44" i="3"/>
  <c r="I46" i="3"/>
  <c r="I61" i="3"/>
  <c r="I60" i="3"/>
  <c r="I27" i="3"/>
  <c r="I26" i="3"/>
  <c r="I39" i="3"/>
  <c r="I50" i="3"/>
  <c r="I54" i="3"/>
  <c r="I40" i="3"/>
  <c r="I37" i="3"/>
  <c r="I49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47" i="1"/>
  <c r="I61" i="1"/>
  <c r="I56" i="1"/>
  <c r="I51" i="1"/>
  <c r="I43" i="1"/>
  <c r="I41" i="1"/>
  <c r="I26" i="1"/>
  <c r="I31" i="1"/>
  <c r="I33" i="1"/>
  <c r="I59" i="1"/>
  <c r="I44" i="1"/>
  <c r="I28" i="1"/>
  <c r="I71" i="1"/>
  <c r="I57" i="1"/>
  <c r="I23" i="1"/>
  <c r="I69" i="1"/>
  <c r="I52" i="1"/>
  <c r="I49" i="1"/>
  <c r="I50" i="1"/>
  <c r="I48" i="1"/>
  <c r="I64" i="1"/>
  <c r="I22" i="1"/>
  <c r="I38" i="1"/>
  <c r="I35" i="1"/>
  <c r="L22" i="1" a="1"/>
  <c r="I67" i="1"/>
  <c r="I54" i="1"/>
  <c r="I25" i="1"/>
  <c r="I60" i="1"/>
  <c r="I39" i="1"/>
  <c r="I37" i="1"/>
  <c r="I34" i="1"/>
  <c r="I68" i="1"/>
  <c r="I24" i="1"/>
  <c r="I42" i="1"/>
  <c r="I29" i="1"/>
  <c r="I62" i="1"/>
  <c r="I63" i="1"/>
  <c r="I58" i="1"/>
  <c r="I32" i="1"/>
  <c r="I45" i="1"/>
  <c r="I66" i="1"/>
  <c r="I40" i="1"/>
  <c r="I65" i="1"/>
  <c r="I70" i="1"/>
  <c r="I36" i="1"/>
  <c r="I55" i="1"/>
  <c r="I53" i="1"/>
  <c r="I72" i="1"/>
  <c r="I46" i="1"/>
  <c r="I30" i="1"/>
  <c r="I27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 l="1"/>
  <c r="N23" i="9"/>
  <c r="L22" i="14" a="1"/>
  <c r="H22" i="14" a="1"/>
  <c r="H38" i="14" l="1"/>
  <c r="H53" i="14"/>
  <c r="H36" i="14"/>
  <c r="H66" i="14"/>
  <c r="H49" i="14"/>
  <c r="H40" i="14"/>
  <c r="H31" i="14"/>
  <c r="H67" i="14"/>
  <c r="H24" i="14"/>
  <c r="H52" i="14"/>
  <c r="H65" i="14"/>
  <c r="H47" i="14"/>
  <c r="H69" i="14"/>
  <c r="H46" i="14"/>
  <c r="H28" i="14"/>
  <c r="H58" i="14"/>
  <c r="H41" i="14"/>
  <c r="H32" i="14"/>
  <c r="H23" i="14"/>
  <c r="H33" i="14"/>
  <c r="H22" i="14"/>
  <c r="H35" i="14"/>
  <c r="H56" i="14"/>
  <c r="H62" i="14"/>
  <c r="H29" i="14"/>
  <c r="H59" i="14"/>
  <c r="H42" i="14"/>
  <c r="H25" i="14"/>
  <c r="H71" i="14"/>
  <c r="H30" i="14"/>
  <c r="H68" i="14"/>
  <c r="H51" i="14"/>
  <c r="H34" i="14"/>
  <c r="H72" i="14"/>
  <c r="H63" i="14"/>
  <c r="H61" i="14"/>
  <c r="H60" i="14"/>
  <c r="H43" i="14"/>
  <c r="H26" i="14"/>
  <c r="H64" i="14"/>
  <c r="H55" i="14"/>
  <c r="H70" i="14"/>
  <c r="H54" i="14"/>
  <c r="H44" i="14"/>
  <c r="H27" i="14"/>
  <c r="H57" i="14"/>
  <c r="H48" i="14"/>
  <c r="H39" i="14"/>
  <c r="H37" i="14"/>
  <c r="H45" i="14"/>
  <c r="H50" i="14"/>
  <c r="L42" i="14"/>
  <c r="L64" i="14"/>
  <c r="L55" i="14"/>
  <c r="L46" i="14"/>
  <c r="L37" i="14"/>
  <c r="L67" i="14"/>
  <c r="L48" i="14"/>
  <c r="L51" i="14"/>
  <c r="L65" i="14"/>
  <c r="L56" i="14"/>
  <c r="L47" i="14"/>
  <c r="L38" i="14"/>
  <c r="L29" i="14"/>
  <c r="L59" i="14"/>
  <c r="L39" i="14"/>
  <c r="L26" i="14"/>
  <c r="L49" i="14"/>
  <c r="L40" i="14"/>
  <c r="L31" i="14"/>
  <c r="L22" i="14"/>
  <c r="L60" i="14"/>
  <c r="L43" i="14"/>
  <c r="L34" i="14"/>
  <c r="L41" i="14"/>
  <c r="L32" i="14"/>
  <c r="L23" i="14"/>
  <c r="L69" i="14"/>
  <c r="L52" i="14"/>
  <c r="L35" i="14"/>
  <c r="L58" i="14"/>
  <c r="L25" i="14"/>
  <c r="L71" i="14"/>
  <c r="L62" i="14"/>
  <c r="L53" i="14"/>
  <c r="L36" i="14"/>
  <c r="L66" i="14"/>
  <c r="L33" i="14"/>
  <c r="L24" i="14"/>
  <c r="L70" i="14"/>
  <c r="L61" i="14"/>
  <c r="L44" i="14"/>
  <c r="L27" i="14"/>
  <c r="L50" i="14"/>
  <c r="L72" i="14"/>
  <c r="L63" i="14"/>
  <c r="L54" i="14"/>
  <c r="L45" i="14"/>
  <c r="L28" i="14"/>
  <c r="L57" i="14"/>
  <c r="L30" i="14"/>
  <c r="L68" i="14"/>
  <c r="I14" i="14" l="1"/>
  <c r="I11" i="14"/>
  <c r="N22" i="14"/>
  <c r="L20" i="14"/>
  <c r="I12" i="14"/>
  <c r="I51" i="14"/>
  <c r="I59" i="14"/>
  <c r="I24" i="14"/>
  <c r="I34" i="14"/>
  <c r="I44" i="14"/>
  <c r="I23" i="14"/>
  <c r="I45" i="14"/>
  <c r="I54" i="14"/>
  <c r="I68" i="14"/>
  <c r="I32" i="14"/>
  <c r="I50" i="14"/>
  <c r="I37" i="14"/>
  <c r="I43" i="14"/>
  <c r="I65" i="14"/>
  <c r="I52" i="14"/>
  <c r="I60" i="14"/>
  <c r="I53" i="14"/>
  <c r="I47" i="14"/>
  <c r="I63" i="14"/>
  <c r="I48" i="14"/>
  <c r="I40" i="14"/>
  <c r="I55" i="14"/>
  <c r="I62" i="14"/>
  <c r="I27" i="14"/>
  <c r="I22" i="14"/>
  <c r="I33" i="14"/>
  <c r="I66" i="14"/>
  <c r="I28" i="14"/>
  <c r="I39" i="14"/>
  <c r="I61" i="14"/>
  <c r="I30" i="14"/>
  <c r="I25" i="14"/>
  <c r="I57" i="14"/>
  <c r="I67" i="14"/>
  <c r="I35" i="14"/>
  <c r="I42" i="14"/>
  <c r="I69" i="14"/>
  <c r="I49" i="14"/>
  <c r="I58" i="14"/>
  <c r="I71" i="14"/>
  <c r="I46" i="14"/>
  <c r="I41" i="14"/>
  <c r="I29" i="14"/>
  <c r="I56" i="14"/>
  <c r="I70" i="14"/>
  <c r="I31" i="14"/>
  <c r="I15" i="14"/>
  <c r="I36" i="14"/>
  <c r="I64" i="14"/>
  <c r="I72" i="14"/>
  <c r="I38" i="14"/>
  <c r="I26" i="14"/>
</calcChain>
</file>

<file path=xl/sharedStrings.xml><?xml version="1.0" encoding="utf-8"?>
<sst xmlns="http://schemas.openxmlformats.org/spreadsheetml/2006/main" count="439" uniqueCount="85">
  <si>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</si>
  <si>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</si>
  <si>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</si>
  <si>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</si>
  <si>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</si>
  <si>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</si>
  <si>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</si>
  <si>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</si>
  <si>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</si>
  <si>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</si>
  <si>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</si>
  <si>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</si>
  <si>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</si>
  <si>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</si>
  <si>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</si>
  <si>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</si>
  <si>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</si>
  <si>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</si>
  <si>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</si>
  <si>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</si>
  <si>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</si>
  <si>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</si>
  <si>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</si>
  <si>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</si>
  <si>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</si>
  <si>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</si>
  <si>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</si>
  <si>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</si>
  <si>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</si>
  <si>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</si>
  <si>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</si>
  <si>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</si>
  <si>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</si>
  <si>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</si>
  <si>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</si>
  <si>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</si>
  <si>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</si>
  <si>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</si>
  <si>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</si>
  <si>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</si>
  <si>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</si>
  <si>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</si>
  <si>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</si>
  <si>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</si>
  <si>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</si>
  <si>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</si>
  <si>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</si>
  <si>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</si>
  <si>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</si>
  <si>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</si>
  <si>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</si>
  <si>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</si>
  <si>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</si>
  <si>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</si>
  <si>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</si>
  <si>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</si>
  <si>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</si>
  <si>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</si>
  <si>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</si>
  <si>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</si>
  <si>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</si>
  <si>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</si>
  <si>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</si>
  <si>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</si>
  <si>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</si>
  <si>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</si>
  <si>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</si>
  <si>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</si>
  <si>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</si>
  <si>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</si>
  <si>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</si>
  <si>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</si>
  <si>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</si>
  <si>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</si>
  <si>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</si>
  <si>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</si>
  <si>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</si>
  <si>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</si>
  <si>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</si>
  <si>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</si>
  <si>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</si>
  <si>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black fd</t>
  </si>
  <si>
    <t>black</t>
  </si>
  <si>
    <t>price</t>
  </si>
  <si>
    <t>fd/ade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</si>
</sst>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2" fontId="0" fillId="0" borderId="0" xfId="0" quotePrefix="1" applyNumberForma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6.0597923975600377E-7</c:v>
                </c:pt>
                <c:pt idx="1">
                  <c:v>3.939115137314023E-7</c:v>
                </c:pt>
                <c:pt idx="2">
                  <c:v>9.2999841961763067E-7</c:v>
                </c:pt>
                <c:pt idx="3">
                  <c:v>1.9732288355349967E-6</c:v>
                </c:pt>
                <c:pt idx="4">
                  <c:v>4.0551380129894486E-6</c:v>
                </c:pt>
                <c:pt idx="5">
                  <c:v>8.211467678173147E-6</c:v>
                </c:pt>
                <c:pt idx="6">
                  <c:v>1.6446084319790392E-5</c:v>
                </c:pt>
                <c:pt idx="7">
                  <c:v>3.258423099075163E-5</c:v>
                </c:pt>
                <c:pt idx="8">
                  <c:v>6.3803780636103718E-5</c:v>
                </c:pt>
                <c:pt idx="9">
                  <c:v>1.2329762489977312E-4</c:v>
                </c:pt>
                <c:pt idx="10">
                  <c:v>2.347164636440148E-4</c:v>
                </c:pt>
                <c:pt idx="11">
                  <c:v>4.3918244633732217E-4</c:v>
                </c:pt>
                <c:pt idx="12">
                  <c:v>8.0550793924724943E-4</c:v>
                </c:pt>
                <c:pt idx="13">
                  <c:v>1.4432674409192749E-3</c:v>
                </c:pt>
                <c:pt idx="14">
                  <c:v>2.5156101182603873E-3</c:v>
                </c:pt>
                <c:pt idx="15">
                  <c:v>4.2429884454814838E-3</c:v>
                </c:pt>
                <c:pt idx="16">
                  <c:v>6.8802521055328671E-3</c:v>
                </c:pt>
                <c:pt idx="17">
                  <c:v>1.0643401350751433E-2</c:v>
                </c:pt>
                <c:pt idx="18">
                  <c:v>1.5580848747124237E-2</c:v>
                </c:pt>
                <c:pt idx="19">
                  <c:v>2.1482615405503315E-2</c:v>
                </c:pt>
                <c:pt idx="20">
                  <c:v>2.8176927295075073E-2</c:v>
                </c:pt>
                <c:pt idx="21">
                  <c:v>3.684920656961474E-2</c:v>
                </c:pt>
                <c:pt idx="22">
                  <c:v>5.175591246619704E-2</c:v>
                </c:pt>
                <c:pt idx="23">
                  <c:v>7.0627756459272259E-2</c:v>
                </c:pt>
                <c:pt idx="24">
                  <c:v>-3.3102333907566173E-3</c:v>
                </c:pt>
                <c:pt idx="25">
                  <c:v>0.1773949016587483</c:v>
                </c:pt>
                <c:pt idx="26">
                  <c:v>-3.8859261544403473E-3</c:v>
                </c:pt>
                <c:pt idx="27">
                  <c:v>9.7330121850097664E-2</c:v>
                </c:pt>
                <c:pt idx="28">
                  <c:v>8.3727428706039289E-2</c:v>
                </c:pt>
                <c:pt idx="29">
                  <c:v>6.9979664124498742E-2</c:v>
                </c:pt>
                <c:pt idx="30">
                  <c:v>6.2816433071928662E-2</c:v>
                </c:pt>
                <c:pt idx="31">
                  <c:v>5.6221538039444033E-2</c:v>
                </c:pt>
                <c:pt idx="32">
                  <c:v>4.7867705289014566E-2</c:v>
                </c:pt>
                <c:pt idx="33">
                  <c:v>3.8385558517191457E-2</c:v>
                </c:pt>
                <c:pt idx="34">
                  <c:v>2.9129142782493119E-2</c:v>
                </c:pt>
                <c:pt idx="35">
                  <c:v>2.1087792905498694E-2</c:v>
                </c:pt>
                <c:pt idx="36">
                  <c:v>1.467704190493371E-2</c:v>
                </c:pt>
                <c:pt idx="37">
                  <c:v>9.8850284873259284E-3</c:v>
                </c:pt>
                <c:pt idx="38">
                  <c:v>6.4764467845450863E-3</c:v>
                </c:pt>
                <c:pt idx="39">
                  <c:v>4.1452207261635059E-3</c:v>
                </c:pt>
                <c:pt idx="40">
                  <c:v>2.6006470166122322E-3</c:v>
                </c:pt>
                <c:pt idx="41">
                  <c:v>1.6037098693364093E-3</c:v>
                </c:pt>
                <c:pt idx="42">
                  <c:v>9.7419022038207044E-4</c:v>
                </c:pt>
                <c:pt idx="43">
                  <c:v>5.8399043191101829E-4</c:v>
                </c:pt>
                <c:pt idx="44">
                  <c:v>3.4591449387299822E-4</c:v>
                </c:pt>
                <c:pt idx="45">
                  <c:v>2.0253126783069115E-4</c:v>
                </c:pt>
                <c:pt idx="46">
                  <c:v>1.169401188772207E-4</c:v>
                </c:pt>
                <c:pt idx="47">
                  <c:v>6.5787805870894293E-5</c:v>
                </c:pt>
                <c:pt idx="48">
                  <c:v>3.4227232339419984E-5</c:v>
                </c:pt>
                <c:pt idx="49">
                  <c:v>1.2265189698951722E-5</c:v>
                </c:pt>
                <c:pt idx="50">
                  <c:v>4.6833431498368615E-5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8.222883472574153E-8</c:v>
                </c:pt>
                <c:pt idx="1">
                  <c:v>1.88151826546097E-7</c:v>
                </c:pt>
                <c:pt idx="2">
                  <c:v>6.8369582429900804E-7</c:v>
                </c:pt>
                <c:pt idx="3">
                  <c:v>2.1403364534846359E-6</c:v>
                </c:pt>
                <c:pt idx="4">
                  <c:v>6.1333609946731457E-6</c:v>
                </c:pt>
                <c:pt idx="5">
                  <c:v>1.6283840426211628E-5</c:v>
                </c:pt>
                <c:pt idx="6">
                  <c:v>4.0279506058811398E-5</c:v>
                </c:pt>
                <c:pt idx="7">
                  <c:v>9.3359705293968517E-5</c:v>
                </c:pt>
                <c:pt idx="8">
                  <c:v>2.035296673075642E-4</c:v>
                </c:pt>
                <c:pt idx="9">
                  <c:v>4.1894768512870943E-4</c:v>
                </c:pt>
                <c:pt idx="10">
                  <c:v>8.1647730321861788E-4</c:v>
                </c:pt>
                <c:pt idx="11">
                  <c:v>1.5106535834520222E-3</c:v>
                </c:pt>
                <c:pt idx="12">
                  <c:v>2.6588905124805369E-3</c:v>
                </c:pt>
                <c:pt idx="13">
                  <c:v>4.4608326853770915E-3</c:v>
                </c:pt>
                <c:pt idx="14">
                  <c:v>7.144436259288049E-3</c:v>
                </c:pt>
                <c:pt idx="15">
                  <c:v>1.0939524616335254E-2</c:v>
                </c:pt>
                <c:pt idx="16">
                  <c:v>1.6032380242673849E-2</c:v>
                </c:pt>
                <c:pt idx="17">
                  <c:v>2.2513525160319806E-2</c:v>
                </c:pt>
                <c:pt idx="18">
                  <c:v>3.0317656955534931E-2</c:v>
                </c:pt>
                <c:pt idx="19">
                  <c:v>3.9183474815318795E-2</c:v>
                </c:pt>
                <c:pt idx="20">
                  <c:v>4.863174587646233E-2</c:v>
                </c:pt>
                <c:pt idx="21">
                  <c:v>5.7994945580938519E-2</c:v>
                </c:pt>
                <c:pt idx="22">
                  <c:v>6.6477889577988267E-2</c:v>
                </c:pt>
                <c:pt idx="23">
                  <c:v>7.327148633019627E-2</c:v>
                </c:pt>
                <c:pt idx="24">
                  <c:v>7.7668536039233432E-2</c:v>
                </c:pt>
                <c:pt idx="25">
                  <c:v>7.9191832566065809E-2</c:v>
                </c:pt>
                <c:pt idx="26">
                  <c:v>7.7668536039233446E-2</c:v>
                </c:pt>
                <c:pt idx="27">
                  <c:v>7.3271486330196284E-2</c:v>
                </c:pt>
                <c:pt idx="28">
                  <c:v>6.6477889577988281E-2</c:v>
                </c:pt>
                <c:pt idx="29">
                  <c:v>5.7994945580938533E-2</c:v>
                </c:pt>
                <c:pt idx="30">
                  <c:v>4.863174587646233E-2</c:v>
                </c:pt>
                <c:pt idx="31">
                  <c:v>3.9183474815318781E-2</c:v>
                </c:pt>
                <c:pt idx="32">
                  <c:v>3.0317656955534924E-2</c:v>
                </c:pt>
                <c:pt idx="33">
                  <c:v>2.2513525160319816E-2</c:v>
                </c:pt>
                <c:pt idx="34">
                  <c:v>1.6032380242673852E-2</c:v>
                </c:pt>
                <c:pt idx="35">
                  <c:v>1.093952461633526E-2</c:v>
                </c:pt>
                <c:pt idx="36">
                  <c:v>7.1444362592880516E-3</c:v>
                </c:pt>
                <c:pt idx="37">
                  <c:v>4.4608326853770933E-3</c:v>
                </c:pt>
                <c:pt idx="38">
                  <c:v>2.6588905124805377E-3</c:v>
                </c:pt>
                <c:pt idx="39">
                  <c:v>1.5106535834520231E-3</c:v>
                </c:pt>
                <c:pt idx="40">
                  <c:v>8.1647730321861821E-4</c:v>
                </c:pt>
                <c:pt idx="41">
                  <c:v>4.189476851287096E-4</c:v>
                </c:pt>
                <c:pt idx="42">
                  <c:v>2.0352966730756433E-4</c:v>
                </c:pt>
                <c:pt idx="43">
                  <c:v>9.3359705293968585E-5</c:v>
                </c:pt>
                <c:pt idx="44">
                  <c:v>4.0279506058811425E-5</c:v>
                </c:pt>
                <c:pt idx="45">
                  <c:v>1.6283840426211642E-5</c:v>
                </c:pt>
                <c:pt idx="46">
                  <c:v>6.1333609946731508E-6</c:v>
                </c:pt>
                <c:pt idx="47">
                  <c:v>2.1403364534846384E-6</c:v>
                </c:pt>
                <c:pt idx="48">
                  <c:v>6.8369582429900888E-7</c:v>
                </c:pt>
                <c:pt idx="49">
                  <c:v>1.8815182654609732E-7</c:v>
                </c:pt>
                <c:pt idx="50">
                  <c:v>8.2228834725741662E-8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4.9273675352050457E-11</c:v>
                </c:pt>
                <c:pt idx="1">
                  <c:v>1.2538356561608246E-10</c:v>
                </c:pt>
                <c:pt idx="2">
                  <c:v>4.4379177687871941E-10</c:v>
                </c:pt>
                <c:pt idx="3">
                  <c:v>1.5467081682648299E-9</c:v>
                </c:pt>
                <c:pt idx="4">
                  <c:v>5.3226481326602002E-9</c:v>
                </c:pt>
                <c:pt idx="5">
                  <c:v>1.8067542545024627E-8</c:v>
                </c:pt>
                <c:pt idx="6">
                  <c:v>6.0425677606578406E-8</c:v>
                </c:pt>
                <c:pt idx="7">
                  <c:v>1.9885082955118869E-7</c:v>
                </c:pt>
                <c:pt idx="8">
                  <c:v>6.4293878652120521E-7</c:v>
                </c:pt>
                <c:pt idx="9">
                  <c:v>2.0389469765409536E-6</c:v>
                </c:pt>
                <c:pt idx="10">
                  <c:v>6.3296397984936941E-6</c:v>
                </c:pt>
                <c:pt idx="11">
                  <c:v>1.9190704781420854E-5</c:v>
                </c:pt>
                <c:pt idx="12">
                  <c:v>5.6672211653988656E-5</c:v>
                </c:pt>
                <c:pt idx="13">
                  <c:v>1.6249045418628401E-4</c:v>
                </c:pt>
                <c:pt idx="14">
                  <c:v>4.5060838841054344E-4</c:v>
                </c:pt>
                <c:pt idx="15">
                  <c:v>1.202994359257755E-3</c:v>
                </c:pt>
                <c:pt idx="16">
                  <c:v>3.074194581590224E-3</c:v>
                </c:pt>
                <c:pt idx="17">
                  <c:v>7.4659011267191148E-3</c:v>
                </c:pt>
                <c:pt idx="18">
                  <c:v>1.7073528050376437E-2</c:v>
                </c:pt>
                <c:pt idx="19">
                  <c:v>3.6325686994708985E-2</c:v>
                </c:pt>
                <c:pt idx="20">
                  <c:v>7.0738225475914379E-2</c:v>
                </c:pt>
                <c:pt idx="21">
                  <c:v>0.12320339367583391</c:v>
                </c:pt>
                <c:pt idx="22">
                  <c:v>0.18542372068542057</c:v>
                </c:pt>
                <c:pt idx="23">
                  <c:v>0.22809078925314957</c:v>
                </c:pt>
                <c:pt idx="24">
                  <c:v>0.20704972749974221</c:v>
                </c:pt>
                <c:pt idx="25">
                  <c:v>0.10925618342380429</c:v>
                </c:pt>
                <c:pt idx="26">
                  <c:v>9.8595108333210616E-3</c:v>
                </c:pt>
                <c:pt idx="27">
                  <c:v>5.1721267404342326E-4</c:v>
                </c:pt>
                <c:pt idx="28">
                  <c:v>2.0021997698458111E-5</c:v>
                </c:pt>
                <c:pt idx="29">
                  <c:v>6.3349835549916913E-7</c:v>
                </c:pt>
                <c:pt idx="30">
                  <c:v>1.7320390821851459E-8</c:v>
                </c:pt>
                <c:pt idx="31">
                  <c:v>4.2354354576335535E-10</c:v>
                </c:pt>
                <c:pt idx="32">
                  <c:v>9.4795606444183363E-12</c:v>
                </c:pt>
                <c:pt idx="33">
                  <c:v>1.9739124045225889E-13</c:v>
                </c:pt>
                <c:pt idx="34">
                  <c:v>3.8704164794560592E-15</c:v>
                </c:pt>
                <c:pt idx="35">
                  <c:v>7.2122478621397565E-17</c:v>
                </c:pt>
                <c:pt idx="36">
                  <c:v>1.2864325790637817E-18</c:v>
                </c:pt>
                <c:pt idx="37">
                  <c:v>2.2090030514548271E-20</c:v>
                </c:pt>
                <c:pt idx="38">
                  <c:v>3.6687602329589087E-22</c:v>
                </c:pt>
                <c:pt idx="39">
                  <c:v>5.9158996462973473E-24</c:v>
                </c:pt>
                <c:pt idx="40">
                  <c:v>9.2915801020280645E-26</c:v>
                </c:pt>
                <c:pt idx="41">
                  <c:v>1.4252702372481398E-27</c:v>
                </c:pt>
                <c:pt idx="42">
                  <c:v>2.1401371986064587E-29</c:v>
                </c:pt>
                <c:pt idx="43">
                  <c:v>3.1519556776448071E-31</c:v>
                </c:pt>
                <c:pt idx="44">
                  <c:v>4.5609459885909287E-33</c:v>
                </c:pt>
                <c:pt idx="45">
                  <c:v>6.4940135637094854E-35</c:v>
                </c:pt>
                <c:pt idx="46">
                  <c:v>9.110087904399842E-37</c:v>
                </c:pt>
                <c:pt idx="47">
                  <c:v>1.2606191347359499E-38</c:v>
                </c:pt>
                <c:pt idx="48">
                  <c:v>1.7224057710203876E-40</c:v>
                </c:pt>
                <c:pt idx="49">
                  <c:v>2.317274819276683E-42</c:v>
                </c:pt>
                <c:pt idx="50">
                  <c:v>4.3364324877250343E-44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1.3344850284355311E-11</c:v>
                </c:pt>
                <c:pt idx="1">
                  <c:v>2.5498408477297596E-12</c:v>
                </c:pt>
                <c:pt idx="2">
                  <c:v>1.2915712684858566E-11</c:v>
                </c:pt>
                <c:pt idx="3">
                  <c:v>9.9863366649199323E-11</c:v>
                </c:pt>
                <c:pt idx="4">
                  <c:v>3.6222714952115764E-11</c:v>
                </c:pt>
                <c:pt idx="5">
                  <c:v>4.9280020051330385E-11</c:v>
                </c:pt>
                <c:pt idx="6">
                  <c:v>8.0719562224541186E-10</c:v>
                </c:pt>
                <c:pt idx="7">
                  <c:v>8.7816270223564072E-10</c:v>
                </c:pt>
                <c:pt idx="8">
                  <c:v>1.0563692643195137E-9</c:v>
                </c:pt>
                <c:pt idx="9">
                  <c:v>9.4767242675863462E-10</c:v>
                </c:pt>
                <c:pt idx="10">
                  <c:v>8.8223151113536357E-10</c:v>
                </c:pt>
                <c:pt idx="11">
                  <c:v>1.44384501773083E-9</c:v>
                </c:pt>
                <c:pt idx="12">
                  <c:v>5.6025853533980802E-9</c:v>
                </c:pt>
                <c:pt idx="13">
                  <c:v>2.5659195354476884E-6</c:v>
                </c:pt>
                <c:pt idx="14">
                  <c:v>7.8316194212275331E-6</c:v>
                </c:pt>
                <c:pt idx="15">
                  <c:v>2.3182549738313018E-6</c:v>
                </c:pt>
                <c:pt idx="16">
                  <c:v>3.1402590835283971E-6</c:v>
                </c:pt>
                <c:pt idx="17">
                  <c:v>5.547111025514195E-6</c:v>
                </c:pt>
                <c:pt idx="18">
                  <c:v>4.8038299815063567E-4</c:v>
                </c:pt>
                <c:pt idx="19">
                  <c:v>1.38298235026745E-4</c:v>
                </c:pt>
                <c:pt idx="20">
                  <c:v>8.5616263215497002E-4</c:v>
                </c:pt>
                <c:pt idx="21">
                  <c:v>2.1872156503598091E-2</c:v>
                </c:pt>
                <c:pt idx="22">
                  <c:v>2.88740953136171E-2</c:v>
                </c:pt>
                <c:pt idx="23">
                  <c:v>2.3490601328459978E-2</c:v>
                </c:pt>
                <c:pt idx="24">
                  <c:v>0.20643429694003779</c:v>
                </c:pt>
                <c:pt idx="25">
                  <c:v>0.5841780525827458</c:v>
                </c:pt>
                <c:pt idx="26">
                  <c:v>2.8840683514090085E-2</c:v>
                </c:pt>
                <c:pt idx="27">
                  <c:v>1.8093881951272234E-2</c:v>
                </c:pt>
                <c:pt idx="28">
                  <c:v>5.4591431331051446E-2</c:v>
                </c:pt>
                <c:pt idx="29">
                  <c:v>2.4528963820577707E-2</c:v>
                </c:pt>
                <c:pt idx="30">
                  <c:v>2.7716915811181052E-3</c:v>
                </c:pt>
                <c:pt idx="31">
                  <c:v>5.4718314976299933E-4</c:v>
                </c:pt>
                <c:pt idx="32">
                  <c:v>3.236714890528428E-4</c:v>
                </c:pt>
                <c:pt idx="33">
                  <c:v>3.9985578815434233E-5</c:v>
                </c:pt>
                <c:pt idx="34">
                  <c:v>7.3584943259524598E-5</c:v>
                </c:pt>
                <c:pt idx="35">
                  <c:v>1.039557987735737E-4</c:v>
                </c:pt>
                <c:pt idx="36">
                  <c:v>9.8448398563512814E-6</c:v>
                </c:pt>
                <c:pt idx="37">
                  <c:v>1.8312991115134767E-5</c:v>
                </c:pt>
                <c:pt idx="38">
                  <c:v>3.8213136762753837E-7</c:v>
                </c:pt>
                <c:pt idx="39">
                  <c:v>6.6005159440882961E-8</c:v>
                </c:pt>
                <c:pt idx="40">
                  <c:v>1.8874545873059134E-9</c:v>
                </c:pt>
                <c:pt idx="41">
                  <c:v>1.6178500241804143E-9</c:v>
                </c:pt>
                <c:pt idx="42">
                  <c:v>1.9283178680639491E-9</c:v>
                </c:pt>
                <c:pt idx="43">
                  <c:v>1.2393642791290379E-9</c:v>
                </c:pt>
                <c:pt idx="44">
                  <c:v>3.4104855641593587E-10</c:v>
                </c:pt>
                <c:pt idx="45">
                  <c:v>2.6429310869832519E-10</c:v>
                </c:pt>
                <c:pt idx="46">
                  <c:v>2.5788719384092174E-10</c:v>
                </c:pt>
                <c:pt idx="47">
                  <c:v>7.217169491127842E-10</c:v>
                </c:pt>
                <c:pt idx="48">
                  <c:v>1.1427160524946021E-10</c:v>
                </c:pt>
                <c:pt idx="49">
                  <c:v>2.1859407753310304E-11</c:v>
                </c:pt>
                <c:pt idx="50">
                  <c:v>4.0020009075775909E-11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black!$O$36:$O$44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892-8025-82394DC73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31A-8736-E65224B3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B-4F6B-A3AF-F7840D0F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black!$O$66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A-4CB5-B92A-8C7C997D6BBA}"/>
            </c:ext>
          </c:extLst>
        </c:ser>
        <c:ser>
          <c:idx val="1"/>
          <c:order val="1"/>
          <c:tx>
            <c:strRef>
              <c:f>black!$P$66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A-4CB5-B92A-8C7C997D6BBA}"/>
            </c:ext>
          </c:extLst>
        </c:ser>
        <c:ser>
          <c:idx val="2"/>
          <c:order val="2"/>
          <c:tx>
            <c:strRef>
              <c:f>black!$Q$66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A-4CB5-B92A-8C7C997D6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black!$G$7:$G$18</c:f>
              <c:numCache>
                <c:formatCode>General</c:formatCode>
                <c:ptCount val="12"/>
                <c:pt idx="0">
                  <c:v>0.25003588580704994</c:v>
                </c:pt>
                <c:pt idx="1">
                  <c:v>0.22206237270081369</c:v>
                </c:pt>
                <c:pt idx="2">
                  <c:v>0.22206237270081369</c:v>
                </c:pt>
                <c:pt idx="3">
                  <c:v>0.22206237270081369</c:v>
                </c:pt>
                <c:pt idx="4">
                  <c:v>0.22206237270081369</c:v>
                </c:pt>
                <c:pt idx="5">
                  <c:v>0.19574224610362884</c:v>
                </c:pt>
                <c:pt idx="6">
                  <c:v>0.19574224610362884</c:v>
                </c:pt>
                <c:pt idx="7">
                  <c:v>0.19574224610362884</c:v>
                </c:pt>
                <c:pt idx="8">
                  <c:v>0.19574224610362884</c:v>
                </c:pt>
                <c:pt idx="9">
                  <c:v>0.19574224610362884</c:v>
                </c:pt>
                <c:pt idx="10">
                  <c:v>0.17122535309686818</c:v>
                </c:pt>
                <c:pt idx="11">
                  <c:v>0.17122535309686818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F-4205-B166-87C398397D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black!$H$7:$H$18</c:f>
              <c:numCache>
                <c:formatCode>General</c:formatCode>
                <c:ptCount val="12"/>
                <c:pt idx="0">
                  <c:v>0.23636183052316287</c:v>
                </c:pt>
                <c:pt idx="1">
                  <c:v>0.23010884737181994</c:v>
                </c:pt>
                <c:pt idx="2">
                  <c:v>0.22385586422047726</c:v>
                </c:pt>
                <c:pt idx="3">
                  <c:v>0.21804997404730253</c:v>
                </c:pt>
                <c:pt idx="4">
                  <c:v>0.21242389303873055</c:v>
                </c:pt>
                <c:pt idx="5">
                  <c:v>0.20679781203015879</c:v>
                </c:pt>
                <c:pt idx="6">
                  <c:v>0.20117173102158689</c:v>
                </c:pt>
                <c:pt idx="7">
                  <c:v>0.19556712838300511</c:v>
                </c:pt>
                <c:pt idx="8">
                  <c:v>0.19055570379572084</c:v>
                </c:pt>
                <c:pt idx="9">
                  <c:v>0.18554427920843652</c:v>
                </c:pt>
                <c:pt idx="10">
                  <c:v>0.18053285462115221</c:v>
                </c:pt>
                <c:pt idx="11">
                  <c:v>0.17552143003386794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F-4205-B166-87C3983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38824"/>
        <c:axId val="467739480"/>
      </c:scatterChart>
      <c:valAx>
        <c:axId val="46773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9480"/>
        <c:crosses val="autoZero"/>
        <c:crossBetween val="midCat"/>
      </c:valAx>
      <c:valAx>
        <c:axId val="4677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ade!$L$22:$L$72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9-494F-8E64-CF744591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1155940</xdr:colOff>
      <xdr:row>2</xdr:row>
      <xdr:rowOff>125083</xdr:rowOff>
    </xdr:from>
    <xdr:to>
      <xdr:col>11</xdr:col>
      <xdr:colOff>1190445</xdr:colOff>
      <xdr:row>17</xdr:row>
      <xdr:rowOff>150962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C4" sqref="C4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0.04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f ca="1">C15</f>
        <v>4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0.97044553354850815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6.3995137689120171E-2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>$C$4</f>
        <v>0.03</v>
      </c>
      <c r="D22">
        <f ca="1">$C$5</f>
        <v>0.04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3.30092225387983E-7</v>
      </c>
      <c r="I22">
        <f ca="1">_xll.xBachelierImplied($C$2,$F$15,H22/$F$17,B22+$C$5*$C$2)</f>
        <v>0.10877458433900049</v>
      </c>
      <c r="K22">
        <f ca="1">IF(ABS(B22-$C$3)&lt;0.0000000001,1,0)</f>
        <v>0</v>
      </c>
      <c r="L22">
        <f t="array" aca="1" ref="L22:L72" ca="1">_xll.xFd1d($C$2,B22:B72,C22:C72,D22:D72,E22:E72,K22:K72,L15:L19)</f>
        <v>6.0597923975600377E-7</v>
      </c>
      <c r="N22">
        <f ca="1">SUM(L22:L72)</f>
        <v>0.97044539707846289</v>
      </c>
    </row>
    <row r="23" spans="2:14" x14ac:dyDescent="0.25">
      <c r="B23">
        <f t="shared" ref="B23:B54" ca="1" si="0">B22+$C$13</f>
        <v>-0.48</v>
      </c>
      <c r="C23">
        <f t="shared" ref="C23:C72" si="1">$C$4</f>
        <v>0.03</v>
      </c>
      <c r="D23">
        <f t="shared" ref="D23:D72" ca="1" si="2">$C$5</f>
        <v>0.04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1.2761080847893596E-6</v>
      </c>
      <c r="I23">
        <f ca="1">_xll.xBachelierImplied($C$2,$F$15,H23/$F$17,B23+$C$5*$C$2)</f>
        <v>0.11192650376543981</v>
      </c>
      <c r="K23">
        <f t="shared" ref="K23:K72" ca="1" si="5">IF(ABS(B23-$C$3)&lt;0.0000000001,1,0)</f>
        <v>0</v>
      </c>
      <c r="L23">
        <f ca="1"/>
        <v>3.939115137314023E-7</v>
      </c>
    </row>
    <row r="24" spans="2:14" x14ac:dyDescent="0.25">
      <c r="B24">
        <f t="shared" ca="1" si="0"/>
        <v>-0.45999999999999996</v>
      </c>
      <c r="C24">
        <f t="shared" si="1"/>
        <v>0.03</v>
      </c>
      <c r="D24">
        <f t="shared" ca="1" si="2"/>
        <v>0.04</v>
      </c>
      <c r="E24">
        <f t="shared" si="3"/>
        <v>0.1</v>
      </c>
      <c r="F24">
        <f t="shared" ca="1" si="4"/>
        <v>0</v>
      </c>
      <c r="H24">
        <f ca="1"/>
        <v>2.6053470619551129E-6</v>
      </c>
      <c r="I24">
        <f ca="1">_xll.xBachelierImplied($C$2,$F$15,H24/$F$17,B24+$C$5*$C$2)</f>
        <v>0.11162029566372075</v>
      </c>
      <c r="K24">
        <f t="shared" ca="1" si="5"/>
        <v>0</v>
      </c>
      <c r="L24">
        <f ca="1"/>
        <v>9.2999841961763067E-7</v>
      </c>
    </row>
    <row r="25" spans="2:14" x14ac:dyDescent="0.25">
      <c r="B25">
        <f t="shared" ca="1" si="0"/>
        <v>-0.43999999999999995</v>
      </c>
      <c r="C25">
        <f t="shared" si="1"/>
        <v>0.03</v>
      </c>
      <c r="D25">
        <f t="shared" ca="1" si="2"/>
        <v>0.04</v>
      </c>
      <c r="E25">
        <f t="shared" si="3"/>
        <v>0.1</v>
      </c>
      <c r="F25">
        <f t="shared" ca="1" si="4"/>
        <v>0</v>
      </c>
      <c r="H25">
        <f ca="1"/>
        <v>4.7898743905749856E-6</v>
      </c>
      <c r="I25">
        <f ca="1">_xll.xBachelierImplied($C$2,$F$15,H25/$F$17,B25+$C$5*$C$2)</f>
        <v>0.11071531385213737</v>
      </c>
      <c r="K25">
        <f t="shared" ca="1" si="5"/>
        <v>0</v>
      </c>
      <c r="L25">
        <f ca="1"/>
        <v>1.9732288355349967E-6</v>
      </c>
    </row>
    <row r="26" spans="2:14" x14ac:dyDescent="0.25">
      <c r="B26">
        <f t="shared" ca="1" si="0"/>
        <v>-0.41999999999999993</v>
      </c>
      <c r="C26">
        <f t="shared" si="1"/>
        <v>0.03</v>
      </c>
      <c r="D26">
        <f t="shared" ca="1" si="2"/>
        <v>0.04</v>
      </c>
      <c r="E26">
        <f t="shared" si="3"/>
        <v>0.1</v>
      </c>
      <c r="F26">
        <f t="shared" ca="1" si="4"/>
        <v>0</v>
      </c>
      <c r="H26">
        <f ca="1"/>
        <v>8.5518582630297733E-6</v>
      </c>
      <c r="I26">
        <f ca="1">_xll.xBachelierImplied($C$2,$F$15,H26/$F$17,B26+$C$5*$C$2)</f>
        <v>0.10966874248683266</v>
      </c>
      <c r="K26">
        <f t="shared" ca="1" si="5"/>
        <v>0</v>
      </c>
      <c r="L26">
        <f ca="1"/>
        <v>4.0551380129894486E-6</v>
      </c>
    </row>
    <row r="27" spans="2:14" x14ac:dyDescent="0.25">
      <c r="B27">
        <f t="shared" ca="1" si="0"/>
        <v>-0.39999999999999991</v>
      </c>
      <c r="C27">
        <f t="shared" si="1"/>
        <v>0.03</v>
      </c>
      <c r="D27">
        <f t="shared" ca="1" si="2"/>
        <v>0.04</v>
      </c>
      <c r="E27">
        <f t="shared" si="3"/>
        <v>0.1</v>
      </c>
      <c r="F27">
        <f t="shared" ca="1" si="4"/>
        <v>0</v>
      </c>
      <c r="H27">
        <f ca="1"/>
        <v>1.5083317743479532E-5</v>
      </c>
      <c r="I27">
        <f ca="1">_xll.xBachelierImplied($C$2,$F$15,H27/$F$17,B27+$C$5*$C$2)</f>
        <v>0.10859658054751856</v>
      </c>
      <c r="K27">
        <f t="shared" ca="1" si="5"/>
        <v>0</v>
      </c>
      <c r="L27">
        <f ca="1"/>
        <v>8.211467678173147E-6</v>
      </c>
    </row>
    <row r="28" spans="2:14" x14ac:dyDescent="0.25">
      <c r="B28">
        <f t="shared" ca="1" si="0"/>
        <v>-0.37999999999999989</v>
      </c>
      <c r="C28">
        <f t="shared" si="1"/>
        <v>0.03</v>
      </c>
      <c r="D28">
        <f t="shared" ca="1" si="2"/>
        <v>0.04</v>
      </c>
      <c r="E28">
        <f t="shared" si="3"/>
        <v>0.1</v>
      </c>
      <c r="F28">
        <f t="shared" ca="1" si="4"/>
        <v>0</v>
      </c>
      <c r="H28">
        <f ca="1"/>
        <v>2.6383558769072937E-5</v>
      </c>
      <c r="I28">
        <f ca="1">_xll.xBachelierImplied($C$2,$F$15,H28/$F$17,B28+$C$5*$C$2)</f>
        <v>0.10753386276485034</v>
      </c>
      <c r="K28">
        <f t="shared" ca="1" si="5"/>
        <v>0</v>
      </c>
      <c r="L28">
        <f ca="1"/>
        <v>1.6446084319790392E-5</v>
      </c>
    </row>
    <row r="29" spans="2:14" x14ac:dyDescent="0.25">
      <c r="B29">
        <f t="shared" ca="1" si="0"/>
        <v>-0.35999999999999988</v>
      </c>
      <c r="C29">
        <f t="shared" si="1"/>
        <v>0.03</v>
      </c>
      <c r="D29">
        <f t="shared" ca="1" si="2"/>
        <v>0.04</v>
      </c>
      <c r="E29">
        <f t="shared" si="3"/>
        <v>0.1</v>
      </c>
      <c r="F29">
        <f t="shared" ca="1" si="4"/>
        <v>0</v>
      </c>
      <c r="H29">
        <f ca="1"/>
        <v>4.5793033787554731E-5</v>
      </c>
      <c r="I29">
        <f ca="1">_xll.xBachelierImplied($C$2,$F$15,H29/$F$17,B29+$C$5*$C$2)</f>
        <v>0.10649482840875306</v>
      </c>
      <c r="K29">
        <f t="shared" ca="1" si="5"/>
        <v>0</v>
      </c>
      <c r="L29">
        <f ca="1"/>
        <v>3.258423099075163E-5</v>
      </c>
    </row>
    <row r="30" spans="2:14" x14ac:dyDescent="0.25">
      <c r="B30">
        <f t="shared" ca="1" si="0"/>
        <v>-0.33999999999999986</v>
      </c>
      <c r="C30">
        <f t="shared" si="1"/>
        <v>0.03</v>
      </c>
      <c r="D30">
        <f t="shared" ca="1" si="2"/>
        <v>0.04</v>
      </c>
      <c r="E30">
        <f t="shared" si="3"/>
        <v>0.1</v>
      </c>
      <c r="F30">
        <f t="shared" ca="1" si="4"/>
        <v>0</v>
      </c>
      <c r="H30">
        <f ca="1"/>
        <v>7.8833572676364631E-5</v>
      </c>
      <c r="I30">
        <f ca="1">_xll.xBachelierImplied($C$2,$F$15,H30/$F$17,B30+$C$5*$C$2)</f>
        <v>0.10548895709883509</v>
      </c>
      <c r="K30">
        <f t="shared" ca="1" si="5"/>
        <v>0</v>
      </c>
      <c r="L30">
        <f ca="1"/>
        <v>6.3803780636103718E-5</v>
      </c>
    </row>
    <row r="31" spans="2:14" x14ac:dyDescent="0.25">
      <c r="B31">
        <f t="shared" ca="1" si="0"/>
        <v>-0.31999999999999984</v>
      </c>
      <c r="C31">
        <f t="shared" si="1"/>
        <v>0.03</v>
      </c>
      <c r="D31">
        <f t="shared" ca="1" si="2"/>
        <v>0.04</v>
      </c>
      <c r="E31">
        <f t="shared" si="3"/>
        <v>0.1</v>
      </c>
      <c r="F31">
        <f t="shared" ca="1" si="4"/>
        <v>0</v>
      </c>
      <c r="H31">
        <f ca="1"/>
        <v>1.3450563033059896E-4</v>
      </c>
      <c r="I31">
        <f ca="1">_xll.xBachelierImplied($C$2,$F$15,H31/$F$17,B31+$C$5*$C$2)</f>
        <v>0.10452553790048534</v>
      </c>
      <c r="K31">
        <f t="shared" ca="1" si="5"/>
        <v>0</v>
      </c>
      <c r="L31">
        <f ca="1"/>
        <v>1.2329762489977312E-4</v>
      </c>
    </row>
    <row r="32" spans="2:14" x14ac:dyDescent="0.25">
      <c r="B32">
        <f t="shared" ca="1" si="0"/>
        <v>-0.29999999999999982</v>
      </c>
      <c r="C32">
        <f t="shared" si="1"/>
        <v>0.03</v>
      </c>
      <c r="D32">
        <f t="shared" ca="1" si="2"/>
        <v>0.04</v>
      </c>
      <c r="E32">
        <f t="shared" si="3"/>
        <v>0.1</v>
      </c>
      <c r="F32">
        <f t="shared" ca="1" si="4"/>
        <v>0</v>
      </c>
      <c r="H32">
        <f ca="1"/>
        <v>2.272366236024414E-4</v>
      </c>
      <c r="I32">
        <f ca="1">_xll.xBachelierImplied($C$2,$F$15,H32/$F$17,B32+$C$5*$C$2)</f>
        <v>0.10361511789024858</v>
      </c>
      <c r="K32">
        <f t="shared" ca="1" si="5"/>
        <v>0</v>
      </c>
      <c r="L32">
        <f ca="1"/>
        <v>2.347164636440148E-4</v>
      </c>
    </row>
    <row r="33" spans="2:12" x14ac:dyDescent="0.25">
      <c r="B33">
        <f t="shared" ca="1" si="0"/>
        <v>-0.2799999999999998</v>
      </c>
      <c r="C33">
        <f t="shared" si="1"/>
        <v>0.03</v>
      </c>
      <c r="D33">
        <f t="shared" ca="1" si="2"/>
        <v>0.04</v>
      </c>
      <c r="E33">
        <f t="shared" si="3"/>
        <v>0.1</v>
      </c>
      <c r="F33">
        <f t="shared" ca="1" si="4"/>
        <v>0</v>
      </c>
      <c r="H33">
        <f ca="1"/>
        <v>3.7970344943982358E-4</v>
      </c>
      <c r="I33">
        <f ca="1">_xll.xBachelierImplied($C$2,$F$15,H33/$F$17,B33+$C$5*$C$2)</f>
        <v>0.10277005525161094</v>
      </c>
      <c r="K33">
        <f t="shared" ca="1" si="5"/>
        <v>0</v>
      </c>
      <c r="L33">
        <f ca="1"/>
        <v>4.3918244633732217E-4</v>
      </c>
    </row>
    <row r="34" spans="2:12" x14ac:dyDescent="0.25">
      <c r="B34">
        <f t="shared" ca="1" si="0"/>
        <v>-0.25999999999999979</v>
      </c>
      <c r="C34">
        <f t="shared" si="1"/>
        <v>0.03</v>
      </c>
      <c r="D34">
        <f t="shared" ca="1" si="2"/>
        <v>0.04</v>
      </c>
      <c r="E34">
        <f t="shared" si="3"/>
        <v>0.1</v>
      </c>
      <c r="F34">
        <f t="shared" ca="1" si="4"/>
        <v>0</v>
      </c>
      <c r="H34">
        <f ca="1"/>
        <v>6.2673083075927651E-4</v>
      </c>
      <c r="I34">
        <f ca="1">_xll.xBachelierImplied($C$2,$F$15,H34/$F$17,B34+$C$5*$C$2)</f>
        <v>0.10200471534560199</v>
      </c>
      <c r="K34">
        <f t="shared" ca="1" si="5"/>
        <v>0</v>
      </c>
      <c r="L34">
        <f ca="1"/>
        <v>8.0550793924724943E-4</v>
      </c>
    </row>
    <row r="35" spans="2:12" x14ac:dyDescent="0.25">
      <c r="B35">
        <f t="shared" ca="1" si="0"/>
        <v>-0.2399999999999998</v>
      </c>
      <c r="C35">
        <f t="shared" si="1"/>
        <v>0.03</v>
      </c>
      <c r="D35">
        <f t="shared" ca="1" si="2"/>
        <v>0.04</v>
      </c>
      <c r="E35">
        <f t="shared" si="3"/>
        <v>0.1</v>
      </c>
      <c r="F35">
        <f t="shared" ca="1" si="4"/>
        <v>0</v>
      </c>
      <c r="H35">
        <f ca="1"/>
        <v>1.0203300610789085E-3</v>
      </c>
      <c r="I35">
        <f ca="1">_xll.xBachelierImplied($C$2,$F$15,H35/$F$17,B35+$C$5*$C$2)</f>
        <v>0.10133531108002454</v>
      </c>
      <c r="K35">
        <f t="shared" ca="1" si="5"/>
        <v>0</v>
      </c>
      <c r="L35">
        <f ca="1"/>
        <v>1.4432674409192749E-3</v>
      </c>
    </row>
    <row r="36" spans="2:12" x14ac:dyDescent="0.25">
      <c r="B36">
        <f t="shared" ca="1" si="0"/>
        <v>-0.21999999999999981</v>
      </c>
      <c r="C36">
        <f t="shared" si="1"/>
        <v>0.03</v>
      </c>
      <c r="D36">
        <f t="shared" ca="1" si="2"/>
        <v>0.04</v>
      </c>
      <c r="E36">
        <f t="shared" si="3"/>
        <v>0.1</v>
      </c>
      <c r="F36">
        <f t="shared" ca="1" si="4"/>
        <v>0</v>
      </c>
      <c r="H36">
        <f ca="1"/>
        <v>1.6355899303852734E-3</v>
      </c>
      <c r="I36">
        <f ca="1">_xll.xBachelierImplied($C$2,$F$15,H36/$F$17,B36+$C$5*$C$2)</f>
        <v>0.10077911072159595</v>
      </c>
      <c r="K36">
        <f t="shared" ca="1" si="5"/>
        <v>0</v>
      </c>
      <c r="L36">
        <f ca="1"/>
        <v>2.5156101182603873E-3</v>
      </c>
    </row>
    <row r="37" spans="2:12" x14ac:dyDescent="0.25">
      <c r="B37">
        <f t="shared" ca="1" si="0"/>
        <v>-0.19999999999999982</v>
      </c>
      <c r="C37">
        <f t="shared" si="1"/>
        <v>0.03</v>
      </c>
      <c r="D37">
        <f t="shared" ca="1" si="2"/>
        <v>0.04</v>
      </c>
      <c r="E37">
        <f t="shared" si="3"/>
        <v>0.1</v>
      </c>
      <c r="F37">
        <f t="shared" ca="1" si="4"/>
        <v>0</v>
      </c>
      <c r="H37">
        <f ca="1"/>
        <v>2.5764443937575025E-3</v>
      </c>
      <c r="I37">
        <f ca="1">_xll.xBachelierImplied($C$2,$F$15,H37/$F$17,B37+$C$5*$C$2)</f>
        <v>0.10035245085736177</v>
      </c>
      <c r="K37">
        <f t="shared" ca="1" si="5"/>
        <v>0</v>
      </c>
      <c r="L37">
        <f ca="1"/>
        <v>4.2429884454814838E-3</v>
      </c>
    </row>
    <row r="38" spans="2:12" x14ac:dyDescent="0.25">
      <c r="B38">
        <f t="shared" ca="1" si="0"/>
        <v>-0.17999999999999983</v>
      </c>
      <c r="C38">
        <f t="shared" si="1"/>
        <v>0.03</v>
      </c>
      <c r="D38">
        <f t="shared" ca="1" si="2"/>
        <v>0.04</v>
      </c>
      <c r="E38">
        <f t="shared" si="3"/>
        <v>0.1</v>
      </c>
      <c r="F38">
        <f t="shared" ca="1" si="4"/>
        <v>0</v>
      </c>
      <c r="H38">
        <f ca="1"/>
        <v>3.9792614650561459E-3</v>
      </c>
      <c r="I38">
        <f ca="1">_xll.xBachelierImplied($C$2,$F$15,H38/$F$17,B38+$C$5*$C$2)</f>
        <v>0.10006663809902615</v>
      </c>
      <c r="K38">
        <f t="shared" ca="1" si="5"/>
        <v>0</v>
      </c>
      <c r="L38">
        <f ca="1"/>
        <v>6.8802521055328671E-3</v>
      </c>
    </row>
    <row r="39" spans="2:12" x14ac:dyDescent="0.25">
      <c r="B39">
        <f t="shared" ca="1" si="0"/>
        <v>-0.15999999999999984</v>
      </c>
      <c r="C39">
        <f t="shared" si="1"/>
        <v>0.03</v>
      </c>
      <c r="D39">
        <f t="shared" ca="1" si="2"/>
        <v>0.04</v>
      </c>
      <c r="E39">
        <f t="shared" si="3"/>
        <v>0.1</v>
      </c>
      <c r="F39">
        <f t="shared" ca="1" si="4"/>
        <v>0</v>
      </c>
      <c r="H39">
        <f ca="1"/>
        <v>6.0109434708709103E-3</v>
      </c>
      <c r="I39">
        <f ca="1">_xll.xBachelierImplied($C$2,$F$15,H39/$F$17,B39+$C$5*$C$2)</f>
        <v>9.9920563202920809E-2</v>
      </c>
      <c r="K39">
        <f t="shared" ca="1" si="5"/>
        <v>0</v>
      </c>
      <c r="L39">
        <f ca="1"/>
        <v>1.0643401350751433E-2</v>
      </c>
    </row>
    <row r="40" spans="2:12" x14ac:dyDescent="0.25">
      <c r="B40">
        <f t="shared" ca="1" si="0"/>
        <v>-0.13999999999999985</v>
      </c>
      <c r="C40">
        <f t="shared" si="1"/>
        <v>0.03</v>
      </c>
      <c r="D40">
        <f t="shared" ca="1" si="2"/>
        <v>0.04</v>
      </c>
      <c r="E40">
        <f t="shared" si="3"/>
        <v>0.1</v>
      </c>
      <c r="F40">
        <f t="shared" ca="1" si="4"/>
        <v>0</v>
      </c>
      <c r="H40">
        <f ca="1"/>
        <v>8.8577473809746225E-3</v>
      </c>
      <c r="I40">
        <f ca="1">_xll.xBachelierImplied($C$2,$F$15,H40/$F$17,B40+$C$5*$C$2)</f>
        <v>9.9889467763912415E-2</v>
      </c>
      <c r="K40">
        <f t="shared" ca="1" si="5"/>
        <v>0</v>
      </c>
      <c r="L40">
        <f ca="1"/>
        <v>1.5580848747124237E-2</v>
      </c>
    </row>
    <row r="41" spans="2:12" x14ac:dyDescent="0.25">
      <c r="B41">
        <f t="shared" ca="1" si="0"/>
        <v>-0.11999999999999984</v>
      </c>
      <c r="C41">
        <f t="shared" si="1"/>
        <v>0.03</v>
      </c>
      <c r="D41">
        <f t="shared" ca="1" si="2"/>
        <v>0.04</v>
      </c>
      <c r="E41">
        <f t="shared" si="3"/>
        <v>0.1</v>
      </c>
      <c r="F41">
        <f t="shared" ca="1" si="4"/>
        <v>0</v>
      </c>
      <c r="H41">
        <f ca="1"/>
        <v>1.2703674560649102E-2</v>
      </c>
      <c r="I41">
        <f ca="1">_xll.xBachelierImplied($C$2,$F$15,H41/$F$17,B41+$C$5*$C$2)</f>
        <v>9.991319868821677E-2</v>
      </c>
      <c r="K41">
        <f t="shared" ca="1" si="5"/>
        <v>0</v>
      </c>
      <c r="L41">
        <f ca="1"/>
        <v>2.1482615405503315E-2</v>
      </c>
    </row>
    <row r="42" spans="2:12" x14ac:dyDescent="0.25">
      <c r="B42">
        <f t="shared" ca="1" si="0"/>
        <v>-9.9999999999999839E-2</v>
      </c>
      <c r="C42">
        <f t="shared" si="1"/>
        <v>0.03</v>
      </c>
      <c r="D42">
        <f t="shared" ca="1" si="2"/>
        <v>0.04</v>
      </c>
      <c r="E42">
        <f t="shared" si="3"/>
        <v>0.1</v>
      </c>
      <c r="F42">
        <f t="shared" ca="1" si="4"/>
        <v>0</v>
      </c>
      <c r="H42">
        <f ca="1"/>
        <v>1.7707006976291937E-2</v>
      </c>
      <c r="I42">
        <f ca="1">_xll.xBachelierImplied($C$2,$F$15,H42/$F$17,B42+$C$5*$C$2)</f>
        <v>9.9899860245833375E-2</v>
      </c>
      <c r="K42">
        <f t="shared" ca="1" si="5"/>
        <v>0</v>
      </c>
      <c r="L42">
        <f ca="1"/>
        <v>2.8176927295075073E-2</v>
      </c>
    </row>
    <row r="43" spans="2:12" x14ac:dyDescent="0.25">
      <c r="B43">
        <f t="shared" ca="1" si="0"/>
        <v>-7.9999999999999835E-2</v>
      </c>
      <c r="C43">
        <f t="shared" si="1"/>
        <v>0.03</v>
      </c>
      <c r="D43">
        <f t="shared" ca="1" si="2"/>
        <v>0.04</v>
      </c>
      <c r="E43">
        <f t="shared" si="3"/>
        <v>0.1</v>
      </c>
      <c r="F43">
        <f t="shared" ca="1" si="4"/>
        <v>0</v>
      </c>
      <c r="H43">
        <f ca="1"/>
        <v>2.4002484208643773E-2</v>
      </c>
      <c r="I43">
        <f ca="1">_xll.xBachelierImplied($C$2,$F$15,H43/$F$17,B43+$C$5*$C$2)</f>
        <v>9.978773822993188E-2</v>
      </c>
      <c r="K43">
        <f t="shared" ca="1" si="5"/>
        <v>0</v>
      </c>
      <c r="L43">
        <f ca="1"/>
        <v>3.684920656961474E-2</v>
      </c>
    </row>
    <row r="44" spans="2:12" x14ac:dyDescent="0.25">
      <c r="B44">
        <f t="shared" ca="1" si="0"/>
        <v>-5.9999999999999831E-2</v>
      </c>
      <c r="C44">
        <f t="shared" si="1"/>
        <v>0.03</v>
      </c>
      <c r="D44">
        <f t="shared" ca="1" si="2"/>
        <v>0.04</v>
      </c>
      <c r="E44">
        <f t="shared" si="3"/>
        <v>0.1</v>
      </c>
      <c r="F44">
        <f t="shared" ca="1" si="4"/>
        <v>0</v>
      </c>
      <c r="H44">
        <f ca="1"/>
        <v>3.1766293546396644E-2</v>
      </c>
      <c r="I44">
        <f ca="1">_xll.xBachelierImplied($C$2,$F$15,H44/$F$17,B44+$C$5*$C$2)</f>
        <v>9.9725003006930893E-2</v>
      </c>
      <c r="K44">
        <f t="shared" ca="1" si="5"/>
        <v>0</v>
      </c>
      <c r="L44">
        <f ca="1"/>
        <v>5.175591246619704E-2</v>
      </c>
    </row>
    <row r="45" spans="2:12" x14ac:dyDescent="0.25">
      <c r="B45">
        <f t="shared" ca="1" si="0"/>
        <v>-3.9999999999999827E-2</v>
      </c>
      <c r="C45">
        <f t="shared" si="1"/>
        <v>0.03</v>
      </c>
      <c r="D45">
        <f t="shared" ca="1" si="2"/>
        <v>0.04</v>
      </c>
      <c r="E45">
        <f t="shared" si="3"/>
        <v>0.1</v>
      </c>
      <c r="F45">
        <f t="shared" ca="1" si="4"/>
        <v>0</v>
      </c>
      <c r="H45">
        <f ca="1"/>
        <v>4.1272664923992078E-2</v>
      </c>
      <c r="I45">
        <f ca="1">_xll.xBachelierImplied($C$2,$F$15,H45/$F$17,B45+$C$5*$C$2)</f>
        <v>0.10021463254583576</v>
      </c>
      <c r="K45">
        <f t="shared" ca="1" si="5"/>
        <v>0</v>
      </c>
      <c r="L45">
        <f ca="1"/>
        <v>7.0627756459272259E-2</v>
      </c>
    </row>
    <row r="46" spans="2:12" x14ac:dyDescent="0.25">
      <c r="B46">
        <f t="shared" ca="1" si="0"/>
        <v>-1.9999999999999827E-2</v>
      </c>
      <c r="C46">
        <f t="shared" si="1"/>
        <v>0.03</v>
      </c>
      <c r="D46">
        <f t="shared" ca="1" si="2"/>
        <v>0.04</v>
      </c>
      <c r="E46">
        <f t="shared" si="3"/>
        <v>0.1</v>
      </c>
      <c r="F46">
        <f t="shared" ca="1" si="4"/>
        <v>0</v>
      </c>
      <c r="H46">
        <f ca="1"/>
        <v>5.2219558498567388E-2</v>
      </c>
      <c r="I46">
        <f ca="1">_xll.xBachelierImplied($C$2,$F$15,H46/$F$17,B46+$C$5*$C$2)</f>
        <v>0.10045358341108504</v>
      </c>
      <c r="K46">
        <f t="shared" ca="1" si="5"/>
        <v>0</v>
      </c>
      <c r="L46">
        <f ca="1"/>
        <v>-3.3102333907566173E-3</v>
      </c>
    </row>
    <row r="47" spans="2:12" x14ac:dyDescent="0.25">
      <c r="B47">
        <f t="shared" ca="1" si="0"/>
        <v>1.7347234759768071E-16</v>
      </c>
      <c r="C47">
        <f t="shared" si="1"/>
        <v>0.03</v>
      </c>
      <c r="D47">
        <f t="shared" ca="1" si="2"/>
        <v>0.04</v>
      </c>
      <c r="E47">
        <f t="shared" si="3"/>
        <v>0.1</v>
      </c>
      <c r="F47">
        <f t="shared" ca="1" si="4"/>
        <v>5.0000000000001736E-3</v>
      </c>
      <c r="H47" s="1">
        <f ca="1"/>
        <v>6.399513768912013E-2</v>
      </c>
      <c r="I47">
        <f ca="1">_xll.xBachelierImplied($C$2,$F$15,H47/$F$17,B47+$C$5*$C$2)</f>
        <v>9.8826329256285719E-2</v>
      </c>
      <c r="K47">
        <f t="shared" ca="1" si="5"/>
        <v>1</v>
      </c>
      <c r="L47">
        <f ca="1"/>
        <v>0.1773949016587483</v>
      </c>
    </row>
    <row r="48" spans="2:12" x14ac:dyDescent="0.25">
      <c r="B48">
        <f t="shared" ca="1" si="0"/>
        <v>2.0000000000000174E-2</v>
      </c>
      <c r="C48">
        <f t="shared" si="1"/>
        <v>0.03</v>
      </c>
      <c r="D48">
        <f t="shared" ca="1" si="2"/>
        <v>0.04</v>
      </c>
      <c r="E48">
        <f t="shared" si="3"/>
        <v>0.1</v>
      </c>
      <c r="F48">
        <f t="shared" ca="1" si="4"/>
        <v>2.5000000000000175E-2</v>
      </c>
      <c r="H48">
        <f ca="1"/>
        <v>7.8415089237600322E-2</v>
      </c>
      <c r="I48">
        <f ca="1">_xll.xBachelierImplied($C$2,$F$15,H48/$F$17,B48+$C$5*$C$2)</f>
        <v>0.10082201363940713</v>
      </c>
      <c r="K48">
        <f t="shared" ca="1" si="5"/>
        <v>0</v>
      </c>
      <c r="L48">
        <f ca="1"/>
        <v>-3.8859261544403473E-3</v>
      </c>
    </row>
    <row r="49" spans="2:12" x14ac:dyDescent="0.25">
      <c r="B49">
        <f t="shared" ca="1" si="0"/>
        <v>4.0000000000000174E-2</v>
      </c>
      <c r="C49">
        <f t="shared" si="1"/>
        <v>0.03</v>
      </c>
      <c r="D49">
        <f t="shared" ca="1" si="2"/>
        <v>0.04</v>
      </c>
      <c r="E49">
        <f t="shared" si="3"/>
        <v>0.1</v>
      </c>
      <c r="F49">
        <f t="shared" ca="1" si="4"/>
        <v>4.5000000000000172E-2</v>
      </c>
      <c r="H49">
        <f ca="1"/>
        <v>9.3138526067515437E-2</v>
      </c>
      <c r="I49">
        <f ca="1">_xll.xBachelierImplied($C$2,$F$15,H49/$F$17,B49+$C$5*$C$2)</f>
        <v>9.9920274937474407E-2</v>
      </c>
      <c r="K49">
        <f t="shared" ca="1" si="5"/>
        <v>0</v>
      </c>
      <c r="L49">
        <f ca="1"/>
        <v>9.7330121850097664E-2</v>
      </c>
    </row>
    <row r="50" spans="2:12" x14ac:dyDescent="0.25">
      <c r="B50">
        <f t="shared" ca="1" si="0"/>
        <v>6.0000000000000178E-2</v>
      </c>
      <c r="C50">
        <f t="shared" si="1"/>
        <v>0.03</v>
      </c>
      <c r="D50">
        <f t="shared" ca="1" si="2"/>
        <v>0.04</v>
      </c>
      <c r="E50">
        <f t="shared" si="3"/>
        <v>0.1</v>
      </c>
      <c r="F50">
        <f t="shared" ca="1" si="4"/>
        <v>6.5000000000000183E-2</v>
      </c>
      <c r="H50">
        <f ca="1"/>
        <v>0.10918015880665036</v>
      </c>
      <c r="I50">
        <f ca="1">_xll.xBachelierImplied($C$2,$F$15,H50/$F$17,B50+$C$5*$C$2)</f>
        <v>9.9726300691604403E-2</v>
      </c>
      <c r="K50">
        <f t="shared" ca="1" si="5"/>
        <v>0</v>
      </c>
      <c r="L50">
        <f ca="1"/>
        <v>8.3727428706039289E-2</v>
      </c>
    </row>
    <row r="51" spans="2:12" x14ac:dyDescent="0.25">
      <c r="B51">
        <f t="shared" ca="1" si="0"/>
        <v>8.0000000000000182E-2</v>
      </c>
      <c r="C51">
        <f t="shared" si="1"/>
        <v>0.03</v>
      </c>
      <c r="D51">
        <f t="shared" ca="1" si="2"/>
        <v>0.04</v>
      </c>
      <c r="E51">
        <f t="shared" si="3"/>
        <v>0.1</v>
      </c>
      <c r="F51">
        <f t="shared" ca="1" si="4"/>
        <v>8.5000000000000187E-2</v>
      </c>
      <c r="H51">
        <f ca="1"/>
        <v>0.12618237626562573</v>
      </c>
      <c r="I51">
        <f ca="1">_xll.xBachelierImplied($C$2,$F$15,H51/$F$17,B51+$C$5*$C$2)</f>
        <v>9.9816406184167136E-2</v>
      </c>
      <c r="K51">
        <f t="shared" ca="1" si="5"/>
        <v>0</v>
      </c>
      <c r="L51">
        <f ca="1"/>
        <v>6.9979664124498742E-2</v>
      </c>
    </row>
    <row r="52" spans="2:12" x14ac:dyDescent="0.25">
      <c r="B52">
        <f t="shared" ca="1" si="0"/>
        <v>0.10000000000000019</v>
      </c>
      <c r="C52">
        <f t="shared" si="1"/>
        <v>0.03</v>
      </c>
      <c r="D52">
        <f t="shared" ca="1" si="2"/>
        <v>0.04</v>
      </c>
      <c r="E52">
        <f t="shared" si="3"/>
        <v>0.1</v>
      </c>
      <c r="F52">
        <f t="shared" ca="1" si="4"/>
        <v>0.10500000000000019</v>
      </c>
      <c r="H52">
        <f ca="1"/>
        <v>0.14387821645961957</v>
      </c>
      <c r="I52">
        <f ca="1">_xll.xBachelierImplied($C$2,$F$15,H52/$F$17,B52+$C$5*$C$2)</f>
        <v>9.984660452001691E-2</v>
      </c>
      <c r="K52">
        <f t="shared" ca="1" si="5"/>
        <v>0</v>
      </c>
      <c r="L52">
        <f ca="1"/>
        <v>6.2816433071928662E-2</v>
      </c>
    </row>
    <row r="53" spans="2:12" x14ac:dyDescent="0.25">
      <c r="B53">
        <f t="shared" ca="1" si="0"/>
        <v>0.12000000000000019</v>
      </c>
      <c r="C53">
        <f t="shared" si="1"/>
        <v>0.03</v>
      </c>
      <c r="D53">
        <f t="shared" ca="1" si="2"/>
        <v>0.04</v>
      </c>
      <c r="E53">
        <f t="shared" si="3"/>
        <v>0.1</v>
      </c>
      <c r="F53">
        <f t="shared" ca="1" si="4"/>
        <v>0.12500000000000019</v>
      </c>
      <c r="H53">
        <f ca="1"/>
        <v>0.16210412364006496</v>
      </c>
      <c r="I53">
        <f ca="1">_xll.xBachelierImplied($C$2,$F$15,H53/$F$17,B53+$C$5*$C$2)</f>
        <v>9.9776653532340193E-2</v>
      </c>
      <c r="K53">
        <f t="shared" ca="1" si="5"/>
        <v>0</v>
      </c>
      <c r="L53">
        <f ca="1"/>
        <v>5.6221538039444033E-2</v>
      </c>
    </row>
    <row r="54" spans="2:12" x14ac:dyDescent="0.25">
      <c r="B54">
        <f t="shared" ca="1" si="0"/>
        <v>0.14000000000000018</v>
      </c>
      <c r="C54">
        <f t="shared" si="1"/>
        <v>0.03</v>
      </c>
      <c r="D54">
        <f t="shared" ca="1" si="2"/>
        <v>0.04</v>
      </c>
      <c r="E54">
        <f t="shared" si="3"/>
        <v>0.1</v>
      </c>
      <c r="F54">
        <f t="shared" ca="1" si="4"/>
        <v>0.14500000000000018</v>
      </c>
      <c r="H54">
        <f ca="1"/>
        <v>0.1807301742953244</v>
      </c>
      <c r="I54">
        <f ca="1">_xll.xBachelierImplied($C$2,$F$15,H54/$F$17,B54+$C$5*$C$2)</f>
        <v>9.9675481518736536E-2</v>
      </c>
      <c r="K54">
        <f t="shared" ca="1" si="5"/>
        <v>0</v>
      </c>
      <c r="L54">
        <f ca="1"/>
        <v>4.7867705289014566E-2</v>
      </c>
    </row>
    <row r="55" spans="2:12" x14ac:dyDescent="0.25">
      <c r="B55">
        <f t="shared" ref="B55:B72" ca="1" si="6">B54+$C$13</f>
        <v>0.16000000000000017</v>
      </c>
      <c r="C55">
        <f t="shared" si="1"/>
        <v>0.03</v>
      </c>
      <c r="D55">
        <f t="shared" ca="1" si="2"/>
        <v>0.04</v>
      </c>
      <c r="E55">
        <f t="shared" si="3"/>
        <v>0.1</v>
      </c>
      <c r="F55">
        <f t="shared" ca="1" si="4"/>
        <v>0.16500000000000017</v>
      </c>
      <c r="H55">
        <f ca="1"/>
        <v>0.19964315468853655</v>
      </c>
      <c r="I55">
        <f ca="1">_xll.xBachelierImplied($C$2,$F$15,H55/$F$17,B55+$C$5*$C$2)</f>
        <v>9.9614571254389023E-2</v>
      </c>
      <c r="K55">
        <f t="shared" ca="1" si="5"/>
        <v>0</v>
      </c>
      <c r="L55">
        <f ca="1"/>
        <v>3.8385558517191457E-2</v>
      </c>
    </row>
    <row r="56" spans="2:12" x14ac:dyDescent="0.25">
      <c r="B56">
        <f t="shared" ca="1" si="6"/>
        <v>0.18000000000000016</v>
      </c>
      <c r="C56">
        <f t="shared" si="1"/>
        <v>0.03</v>
      </c>
      <c r="D56">
        <f t="shared" ca="1" si="2"/>
        <v>0.04</v>
      </c>
      <c r="E56">
        <f t="shared" si="3"/>
        <v>0.1</v>
      </c>
      <c r="F56">
        <f t="shared" ca="1" si="4"/>
        <v>0.18500000000000016</v>
      </c>
      <c r="H56">
        <f ca="1"/>
        <v>0.21875018736252261</v>
      </c>
      <c r="I56">
        <f ca="1">_xll.xBachelierImplied($C$2,$F$15,H56/$F$17,B56+$C$5*$C$2)</f>
        <v>9.9639549017562751E-2</v>
      </c>
      <c r="K56">
        <f t="shared" ca="1" si="5"/>
        <v>0</v>
      </c>
      <c r="L56">
        <f ca="1"/>
        <v>2.9129142782493119E-2</v>
      </c>
    </row>
    <row r="57" spans="2:12" x14ac:dyDescent="0.25">
      <c r="B57">
        <f t="shared" ca="1" si="6"/>
        <v>0.20000000000000015</v>
      </c>
      <c r="C57">
        <f t="shared" si="1"/>
        <v>0.03</v>
      </c>
      <c r="D57">
        <f t="shared" ca="1" si="2"/>
        <v>0.04</v>
      </c>
      <c r="E57">
        <f t="shared" si="3"/>
        <v>0.1</v>
      </c>
      <c r="F57">
        <f t="shared" ca="1" si="4"/>
        <v>0.20500000000000015</v>
      </c>
      <c r="H57">
        <f ca="1"/>
        <v>0.23798163876029038</v>
      </c>
      <c r="I57">
        <f ca="1">_xll.xBachelierImplied($C$2,$F$15,H57/$F$17,B57+$C$5*$C$2)</f>
        <v>9.9772198654478728E-2</v>
      </c>
      <c r="K57">
        <f t="shared" ca="1" si="5"/>
        <v>0</v>
      </c>
      <c r="L57">
        <f ca="1"/>
        <v>2.1087792905498694E-2</v>
      </c>
    </row>
    <row r="58" spans="2:12" x14ac:dyDescent="0.25">
      <c r="B58">
        <f t="shared" ca="1" si="6"/>
        <v>0.22000000000000014</v>
      </c>
      <c r="C58">
        <f t="shared" si="1"/>
        <v>0.03</v>
      </c>
      <c r="D58">
        <f t="shared" ca="1" si="2"/>
        <v>0.04</v>
      </c>
      <c r="E58">
        <f t="shared" si="3"/>
        <v>0.1</v>
      </c>
      <c r="F58">
        <f t="shared" ca="1" si="4"/>
        <v>0.22500000000000014</v>
      </c>
      <c r="H58">
        <f ca="1"/>
        <v>0.25728931303527697</v>
      </c>
      <c r="I58">
        <f ca="1">_xll.xBachelierImplied($C$2,$F$15,H58/$F$17,B58+$C$5*$C$2)</f>
        <v>0.10001935834086535</v>
      </c>
      <c r="K58">
        <f t="shared" ca="1" si="5"/>
        <v>0</v>
      </c>
      <c r="L58">
        <f ca="1"/>
        <v>1.467704190493371E-2</v>
      </c>
    </row>
    <row r="59" spans="2:12" x14ac:dyDescent="0.25">
      <c r="B59">
        <f t="shared" ca="1" si="6"/>
        <v>0.24000000000000013</v>
      </c>
      <c r="C59">
        <f t="shared" si="1"/>
        <v>0.03</v>
      </c>
      <c r="D59">
        <f t="shared" ca="1" si="2"/>
        <v>0.04</v>
      </c>
      <c r="E59">
        <f t="shared" si="3"/>
        <v>0.1</v>
      </c>
      <c r="F59">
        <f t="shared" ca="1" si="4"/>
        <v>0.24500000000000013</v>
      </c>
      <c r="H59">
        <f ca="1"/>
        <v>0.27664193779913804</v>
      </c>
      <c r="I59">
        <f ca="1">_xll.xBachelierImplied($C$2,$F$15,H59/$F$17,B59+$C$5*$C$2)</f>
        <v>0.10038130011368435</v>
      </c>
      <c r="K59">
        <f t="shared" ca="1" si="5"/>
        <v>0</v>
      </c>
      <c r="L59">
        <f ca="1"/>
        <v>9.8850284873259284E-3</v>
      </c>
    </row>
    <row r="60" spans="2:12" x14ac:dyDescent="0.25">
      <c r="B60">
        <f t="shared" ca="1" si="6"/>
        <v>0.26000000000000012</v>
      </c>
      <c r="C60">
        <f t="shared" si="1"/>
        <v>0.03</v>
      </c>
      <c r="D60">
        <f t="shared" ca="1" si="2"/>
        <v>0.04</v>
      </c>
      <c r="E60">
        <f t="shared" si="3"/>
        <v>0.1</v>
      </c>
      <c r="F60">
        <f t="shared" ca="1" si="4"/>
        <v>0.26500000000000012</v>
      </c>
      <c r="H60">
        <f ca="1"/>
        <v>0.29602023911411168</v>
      </c>
      <c r="I60">
        <f ca="1">_xll.xBachelierImplied($C$2,$F$15,H60/$F$17,B60+$C$5*$C$2)</f>
        <v>0.10085868468153374</v>
      </c>
      <c r="K60">
        <f t="shared" ca="1" si="5"/>
        <v>0</v>
      </c>
      <c r="L60">
        <f ca="1"/>
        <v>6.4764467845450863E-3</v>
      </c>
    </row>
    <row r="61" spans="2:12" x14ac:dyDescent="0.25">
      <c r="B61">
        <f t="shared" ca="1" si="6"/>
        <v>0.28000000000000014</v>
      </c>
      <c r="C61">
        <f t="shared" si="1"/>
        <v>0.03</v>
      </c>
      <c r="D61">
        <f t="shared" ca="1" si="2"/>
        <v>0.04</v>
      </c>
      <c r="E61">
        <f t="shared" si="3"/>
        <v>0.1</v>
      </c>
      <c r="F61">
        <f t="shared" ca="1" si="4"/>
        <v>0.28500000000000014</v>
      </c>
      <c r="H61">
        <f ca="1"/>
        <v>0.31541281896003115</v>
      </c>
      <c r="I61">
        <f ca="1">_xll.xBachelierImplied($C$2,$F$15,H61/$F$17,B61+$C$5*$C$2)</f>
        <v>0.10145929885530502</v>
      </c>
      <c r="K61">
        <f t="shared" ca="1" si="5"/>
        <v>0</v>
      </c>
      <c r="L61">
        <f ca="1"/>
        <v>4.1452207261635059E-3</v>
      </c>
    </row>
    <row r="62" spans="2:12" x14ac:dyDescent="0.25">
      <c r="B62">
        <f t="shared" ca="1" si="6"/>
        <v>0.30000000000000016</v>
      </c>
      <c r="C62">
        <f t="shared" si="1"/>
        <v>0.03</v>
      </c>
      <c r="D62">
        <f t="shared" ca="1" si="2"/>
        <v>0.04</v>
      </c>
      <c r="E62">
        <f t="shared" si="3"/>
        <v>0.1</v>
      </c>
      <c r="F62">
        <f t="shared" ca="1" si="4"/>
        <v>0.30500000000000016</v>
      </c>
      <c r="H62">
        <f ca="1"/>
        <v>0.33481316012425483</v>
      </c>
      <c r="I62">
        <f ca="1">_xll.xBachelierImplied($C$2,$F$15,H62/$F$17,B62+$C$5*$C$2)</f>
        <v>0.10220639502437047</v>
      </c>
      <c r="K62">
        <f t="shared" ca="1" si="5"/>
        <v>0</v>
      </c>
      <c r="L62">
        <f ca="1"/>
        <v>2.6006470166122322E-3</v>
      </c>
    </row>
    <row r="63" spans="2:12" x14ac:dyDescent="0.25">
      <c r="B63">
        <f t="shared" ca="1" si="6"/>
        <v>0.32000000000000017</v>
      </c>
      <c r="C63">
        <f t="shared" si="1"/>
        <v>0.03</v>
      </c>
      <c r="D63">
        <f t="shared" ca="1" si="2"/>
        <v>0.04</v>
      </c>
      <c r="E63">
        <f t="shared" si="3"/>
        <v>0.1</v>
      </c>
      <c r="F63">
        <f t="shared" ca="1" si="4"/>
        <v>0.32500000000000018</v>
      </c>
      <c r="H63">
        <f ca="1"/>
        <v>0.35421763852221766</v>
      </c>
      <c r="I63">
        <f ca="1">_xll.xBachelierImplied($C$2,$F$15,H63/$F$17,B63+$C$5*$C$2)</f>
        <v>0.10315011829839703</v>
      </c>
      <c r="K63">
        <f t="shared" ca="1" si="5"/>
        <v>0</v>
      </c>
      <c r="L63">
        <f ca="1"/>
        <v>1.6037098693364093E-3</v>
      </c>
    </row>
    <row r="64" spans="2:12" x14ac:dyDescent="0.25">
      <c r="B64">
        <f t="shared" ca="1" si="6"/>
        <v>0.34000000000000019</v>
      </c>
      <c r="C64">
        <f t="shared" si="1"/>
        <v>0.03</v>
      </c>
      <c r="D64">
        <f t="shared" ca="1" si="2"/>
        <v>0.04</v>
      </c>
      <c r="E64">
        <f t="shared" si="3"/>
        <v>0.1</v>
      </c>
      <c r="F64">
        <f t="shared" ca="1" si="4"/>
        <v>0.3450000000000002</v>
      </c>
      <c r="H64">
        <f ca="1"/>
        <v>0.37362428540093029</v>
      </c>
      <c r="I64">
        <f ca="1">_xll.xBachelierImplied($C$2,$F$15,H64/$F$17,B64+$C$5*$C$2)</f>
        <v>0.10438049001609895</v>
      </c>
      <c r="K64">
        <f t="shared" ca="1" si="5"/>
        <v>0</v>
      </c>
      <c r="L64">
        <f ca="1"/>
        <v>9.7419022038207044E-4</v>
      </c>
    </row>
    <row r="65" spans="2:12" x14ac:dyDescent="0.25">
      <c r="B65">
        <f t="shared" ca="1" si="6"/>
        <v>0.36000000000000021</v>
      </c>
      <c r="C65">
        <f t="shared" si="1"/>
        <v>0.03</v>
      </c>
      <c r="D65">
        <f t="shared" ca="1" si="2"/>
        <v>0.04</v>
      </c>
      <c r="E65">
        <f t="shared" si="3"/>
        <v>0.1</v>
      </c>
      <c r="F65">
        <f t="shared" ca="1" si="4"/>
        <v>0.36500000000000021</v>
      </c>
      <c r="H65">
        <f ca="1"/>
        <v>0.39303205225275151</v>
      </c>
      <c r="I65">
        <f ca="1">_xll.xBachelierImplied($C$2,$F$15,H65/$F$17,B65+$C$5*$C$2)</f>
        <v>0.10603079085614128</v>
      </c>
      <c r="K65">
        <f t="shared" ca="1" si="5"/>
        <v>0</v>
      </c>
      <c r="L65">
        <f ca="1"/>
        <v>5.8399043191101829E-4</v>
      </c>
    </row>
    <row r="66" spans="2:12" x14ac:dyDescent="0.25">
      <c r="B66">
        <f t="shared" ca="1" si="6"/>
        <v>0.38000000000000023</v>
      </c>
      <c r="C66">
        <f t="shared" si="1"/>
        <v>0.03</v>
      </c>
      <c r="D66">
        <f t="shared" ca="1" si="2"/>
        <v>0.04</v>
      </c>
      <c r="E66">
        <f t="shared" si="3"/>
        <v>0.1</v>
      </c>
      <c r="F66">
        <f t="shared" ca="1" si="4"/>
        <v>0.38500000000000023</v>
      </c>
      <c r="H66">
        <f ca="1"/>
        <v>0.4124403900895281</v>
      </c>
      <c r="I66">
        <f ca="1">_xll.xBachelierImplied($C$2,$F$15,H66/$F$17,B66+$C$5*$C$2)</f>
        <v>0.10824645633834178</v>
      </c>
      <c r="K66">
        <f t="shared" ca="1" si="5"/>
        <v>0</v>
      </c>
      <c r="L66">
        <f ca="1"/>
        <v>3.4591449387299822E-4</v>
      </c>
    </row>
    <row r="67" spans="2:12" x14ac:dyDescent="0.25">
      <c r="B67">
        <f t="shared" ca="1" si="6"/>
        <v>0.40000000000000024</v>
      </c>
      <c r="C67">
        <f t="shared" si="1"/>
        <v>0.03</v>
      </c>
      <c r="D67">
        <f t="shared" ca="1" si="2"/>
        <v>0.04</v>
      </c>
      <c r="E67">
        <f t="shared" si="3"/>
        <v>0.1</v>
      </c>
      <c r="F67">
        <f t="shared" ca="1" si="4"/>
        <v>0.40500000000000025</v>
      </c>
      <c r="H67">
        <f ca="1"/>
        <v>0.43184901565817524</v>
      </c>
      <c r="I67">
        <f ca="1">_xll.xBachelierImplied($C$2,$F$15,H67/$F$17,B67+$C$5*$C$2)</f>
        <v>0.11110852803227794</v>
      </c>
      <c r="K67">
        <f t="shared" ca="1" si="5"/>
        <v>0</v>
      </c>
      <c r="L67">
        <f ca="1"/>
        <v>2.0253126783069115E-4</v>
      </c>
    </row>
    <row r="68" spans="2:12" x14ac:dyDescent="0.25">
      <c r="B68">
        <f t="shared" ca="1" si="6"/>
        <v>0.42000000000000026</v>
      </c>
      <c r="C68">
        <f t="shared" si="1"/>
        <v>0.03</v>
      </c>
      <c r="D68">
        <f t="shared" ca="1" si="2"/>
        <v>0.04</v>
      </c>
      <c r="E68">
        <f t="shared" si="3"/>
        <v>0.1</v>
      </c>
      <c r="F68">
        <f t="shared" ca="1" si="4"/>
        <v>0.42500000000000027</v>
      </c>
      <c r="H68">
        <f ca="1"/>
        <v>0.45125778464325605</v>
      </c>
      <c r="I68">
        <f ca="1">_xll.xBachelierImplied($C$2,$F$15,H68/$F$17,B68+$C$5*$C$2)</f>
        <v>0.11456947665892403</v>
      </c>
      <c r="K68">
        <f t="shared" ca="1" si="5"/>
        <v>0</v>
      </c>
      <c r="L68">
        <f ca="1"/>
        <v>1.169401188772207E-4</v>
      </c>
    </row>
    <row r="69" spans="2:12" x14ac:dyDescent="0.25">
      <c r="B69">
        <f t="shared" ca="1" si="6"/>
        <v>0.44000000000000028</v>
      </c>
      <c r="C69">
        <f t="shared" si="1"/>
        <v>0.03</v>
      </c>
      <c r="D69">
        <f t="shared" ca="1" si="2"/>
        <v>0.04</v>
      </c>
      <c r="E69">
        <f t="shared" si="3"/>
        <v>0.1</v>
      </c>
      <c r="F69">
        <f t="shared" ca="1" si="4"/>
        <v>0.44500000000000028</v>
      </c>
      <c r="H69">
        <f ca="1"/>
        <v>0.47066662426326383</v>
      </c>
      <c r="I69">
        <f ca="1">_xll.xBachelierImplied($C$2,$F$15,H69/$F$17,B69+$C$5*$C$2)</f>
        <v>0.11885572331739847</v>
      </c>
      <c r="K69">
        <f t="shared" ca="1" si="5"/>
        <v>0</v>
      </c>
      <c r="L69">
        <f ca="1"/>
        <v>6.5787805870894293E-5</v>
      </c>
    </row>
    <row r="70" spans="2:12" x14ac:dyDescent="0.25">
      <c r="B70">
        <f t="shared" ca="1" si="6"/>
        <v>0.4600000000000003</v>
      </c>
      <c r="C70">
        <f t="shared" si="1"/>
        <v>0.03</v>
      </c>
      <c r="D70">
        <f t="shared" ca="1" si="2"/>
        <v>0.04</v>
      </c>
      <c r="E70">
        <f t="shared" si="3"/>
        <v>0.1</v>
      </c>
      <c r="F70">
        <f t="shared" ca="1" si="4"/>
        <v>0.4650000000000003</v>
      </c>
      <c r="H70">
        <f ca="1"/>
        <v>0.49007549802336298</v>
      </c>
      <c r="I70">
        <f ca="1">_xll.xBachelierImplied($C$2,$F$15,H70/$F$17,B70+$C$5*$C$2)</f>
        <v>0.12864561358078241</v>
      </c>
      <c r="K70">
        <f t="shared" ca="1" si="5"/>
        <v>0</v>
      </c>
      <c r="L70">
        <f ca="1"/>
        <v>3.4227232339419984E-5</v>
      </c>
    </row>
    <row r="71" spans="2:12" x14ac:dyDescent="0.25">
      <c r="B71">
        <f t="shared" ca="1" si="6"/>
        <v>0.48000000000000032</v>
      </c>
      <c r="C71">
        <f t="shared" si="1"/>
        <v>0.03</v>
      </c>
      <c r="D71">
        <f t="shared" ca="1" si="2"/>
        <v>0.04</v>
      </c>
      <c r="E71">
        <f t="shared" si="3"/>
        <v>0.1</v>
      </c>
      <c r="F71">
        <f t="shared" ca="1" si="4"/>
        <v>0.48500000000000032</v>
      </c>
      <c r="H71">
        <f ca="1"/>
        <v>0.50948438750226521</v>
      </c>
      <c r="I71">
        <f ca="1">_xll.xBachelierImplied($C$2,$F$15,H71/$F$17,B71+$C$5*$C$2)</f>
        <v>0.13875715945253275</v>
      </c>
      <c r="K71">
        <f t="shared" ca="1" si="5"/>
        <v>0</v>
      </c>
      <c r="L71">
        <f ca="1"/>
        <v>1.2265189698951722E-5</v>
      </c>
    </row>
    <row r="72" spans="2:12" x14ac:dyDescent="0.25">
      <c r="B72">
        <f t="shared" ca="1" si="6"/>
        <v>0.50000000000000033</v>
      </c>
      <c r="C72">
        <f t="shared" si="1"/>
        <v>0.03</v>
      </c>
      <c r="D72">
        <f t="shared" ca="1" si="2"/>
        <v>0.04</v>
      </c>
      <c r="E72">
        <f t="shared" si="3"/>
        <v>0.1</v>
      </c>
      <c r="F72">
        <f t="shared" ca="1" si="4"/>
        <v>0.50500000000000034</v>
      </c>
      <c r="H72">
        <f ca="1"/>
        <v>0.52889328296800975</v>
      </c>
      <c r="I72">
        <f ca="1">_xll.xBachelierImplied($C$2,$F$15,H72/$F$17,B72+$C$5*$C$2)</f>
        <v>0.14642541002724796</v>
      </c>
      <c r="K72">
        <f t="shared" ca="1" si="5"/>
        <v>0</v>
      </c>
      <c r="L72">
        <f ca="1"/>
        <v>4.6833431498368615E-5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72"/>
  <sheetViews>
    <sheetView workbookViewId="0">
      <selection activeCell="Q23" sqref="Q23:Q32"/>
    </sheetView>
  </sheetViews>
  <sheetFormatPr defaultRowHeight="14.3" x14ac:dyDescent="0.25"/>
  <cols>
    <col min="9" max="9" width="11.875" bestFit="1" customWidth="1"/>
    <col min="11" max="11" width="11.875" bestFit="1" customWidth="1"/>
    <col min="16" max="16" width="21" customWidth="1"/>
    <col min="17" max="17" width="33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  <c r="I5">
        <f ca="1">NORMSDIST(-5)</f>
        <v>2.8665157187919333E-7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25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7" x14ac:dyDescent="0.25">
      <c r="B17" t="s">
        <v>2</v>
      </c>
      <c r="C17">
        <v>-1</v>
      </c>
      <c r="K17" t="s">
        <v>2</v>
      </c>
      <c r="L17">
        <v>1</v>
      </c>
    </row>
    <row r="18" spans="2:17" x14ac:dyDescent="0.25">
      <c r="B18" t="s">
        <v>3</v>
      </c>
      <c r="C18">
        <v>0</v>
      </c>
      <c r="K18" t="s">
        <v>3</v>
      </c>
      <c r="L18">
        <v>0</v>
      </c>
    </row>
    <row r="19" spans="2:17" x14ac:dyDescent="0.25">
      <c r="B19" t="s">
        <v>4</v>
      </c>
      <c r="C19">
        <v>0</v>
      </c>
      <c r="K19" t="s">
        <v>4</v>
      </c>
      <c r="L19">
        <v>0</v>
      </c>
    </row>
    <row r="20" spans="2:17" x14ac:dyDescent="0.25">
      <c r="K20" t="s">
        <v>19</v>
      </c>
      <c r="L20" s="2">
        <f ca="1">SUMPRODUCT(L22:L72,F22:F72)</f>
        <v>2.5355867855200571E-2</v>
      </c>
      <c r="O20" t="s">
        <v>29</v>
      </c>
      <c r="P20" s="8">
        <f ca="1">I47</f>
        <v>0.10003314324969491</v>
      </c>
    </row>
    <row r="21" spans="2:17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7" x14ac:dyDescent="0.25">
      <c r="B22">
        <f>C11</f>
        <v>-0.5</v>
      </c>
      <c r="C22">
        <v>0</v>
      </c>
      <c r="D22">
        <f>$C$5</f>
        <v>0</v>
      </c>
      <c r="E22">
        <f ca="1">$C$6*IF(ABS(B22-$C$3)&gt;=$F$2*$F$3-0.0000000001,0,1)</f>
        <v>0</v>
      </c>
      <c r="F22">
        <f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aca="1" ref="L22:L72" ca="1">_xll.xFd1d($C$2,B22:B72,C22:C72,D22:D72,E22:E72,K22:K72,L15:L19)</f>
        <v>0</v>
      </c>
      <c r="O22" s="3" t="s">
        <v>9</v>
      </c>
      <c r="P22" s="3" t="s">
        <v>29</v>
      </c>
    </row>
    <row r="23" spans="2:17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ca="1" si="3">$C$6*IF(ABS(B23-$C$3)&gt;=$F$2*$F$3-0.0000000001,0,1)</f>
        <v>0</v>
      </c>
      <c r="F23">
        <f t="shared" ref="F23:F72" si="4">MAX(0,B23-$F$15)</f>
        <v>0</v>
      </c>
      <c r="H23">
        <f ca="1"/>
        <v>0</v>
      </c>
      <c r="I23">
        <f ca="1">_xll.xBachelierImplied($C$2,$F$15,H23,B23+$C$5*$C$2)</f>
        <v>0</v>
      </c>
      <c r="K23">
        <f t="shared" ref="K23:K72" si="5">IF(ABS(B23-$C$3)&lt;0.0000000001,1,0)</f>
        <v>0</v>
      </c>
      <c r="L23">
        <f ca="1"/>
        <v>0</v>
      </c>
      <c r="O23" s="3">
        <v>1</v>
      </c>
      <c r="P23" s="4">
        <v>9.8001088456667246E-2</v>
      </c>
      <c r="Q23" s="28">
        <v>9.7977255586977174E-2</v>
      </c>
    </row>
    <row r="24" spans="2:17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ca="1" si="3"/>
        <v>0</v>
      </c>
      <c r="F24">
        <f t="shared" si="4"/>
        <v>0</v>
      </c>
      <c r="H24">
        <f ca="1"/>
        <v>0</v>
      </c>
      <c r="I24">
        <f ca="1">_xll.xBachelierImplied($C$2,$F$15,H24,B24+$C$5*$C$2)</f>
        <v>0</v>
      </c>
      <c r="K24">
        <f t="shared" si="5"/>
        <v>0</v>
      </c>
      <c r="L24">
        <f ca="1"/>
        <v>0</v>
      </c>
      <c r="O24" s="3">
        <v>2</v>
      </c>
      <c r="P24" s="4">
        <v>0.10003942649223553</v>
      </c>
      <c r="Q24" s="28">
        <v>0.10001678946474363</v>
      </c>
    </row>
    <row r="25" spans="2:17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ca="1" si="3"/>
        <v>0</v>
      </c>
      <c r="F25">
        <f t="shared" si="4"/>
        <v>0</v>
      </c>
      <c r="H25">
        <f ca="1"/>
        <v>0</v>
      </c>
      <c r="I25">
        <f ca="1">_xll.xBachelierImplied($C$2,$F$15,H25,B25+$C$5*$C$2)</f>
        <v>0</v>
      </c>
      <c r="K25">
        <f t="shared" si="5"/>
        <v>0</v>
      </c>
      <c r="L25">
        <f ca="1"/>
        <v>0</v>
      </c>
      <c r="O25" s="3">
        <v>3</v>
      </c>
      <c r="P25" s="4">
        <v>0.10005695342872539</v>
      </c>
      <c r="Q25" s="28">
        <v>0.1000331416591774</v>
      </c>
    </row>
    <row r="26" spans="2:17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ca="1" si="3"/>
        <v>0</v>
      </c>
      <c r="F26">
        <f t="shared" si="4"/>
        <v>0</v>
      </c>
      <c r="H26">
        <f ca="1"/>
        <v>0</v>
      </c>
      <c r="I26">
        <f ca="1">_xll.xBachelierImplied($C$2,$F$15,H26,B26+$C$5*$C$2)</f>
        <v>0</v>
      </c>
      <c r="K26">
        <f t="shared" si="5"/>
        <v>0</v>
      </c>
      <c r="L26">
        <f ca="1"/>
        <v>0</v>
      </c>
      <c r="O26" s="3">
        <v>4</v>
      </c>
      <c r="P26" s="4">
        <v>0.10005695618618217</v>
      </c>
      <c r="Q26" s="28">
        <v>0.10003314324843575</v>
      </c>
    </row>
    <row r="27" spans="2:17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ca="1" si="3"/>
        <v>0</v>
      </c>
      <c r="F27">
        <f t="shared" si="4"/>
        <v>0</v>
      </c>
      <c r="H27">
        <f ca="1"/>
        <v>0</v>
      </c>
      <c r="I27">
        <f ca="1">_xll.xBachelierImplied($C$2,$F$15,H27,B27+$C$5*$C$2)</f>
        <v>0</v>
      </c>
      <c r="K27">
        <f t="shared" si="5"/>
        <v>0</v>
      </c>
      <c r="L27">
        <f ca="1"/>
        <v>0</v>
      </c>
      <c r="O27" s="3">
        <v>5</v>
      </c>
      <c r="P27" s="4">
        <v>0.10005695619035321</v>
      </c>
      <c r="Q27" s="28">
        <v>0.10003314324969491</v>
      </c>
    </row>
    <row r="28" spans="2:17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ca="1" si="3"/>
        <v>0</v>
      </c>
      <c r="F28">
        <f t="shared" si="4"/>
        <v>0</v>
      </c>
      <c r="H28">
        <f ca="1"/>
        <v>0</v>
      </c>
      <c r="I28">
        <f ca="1">_xll.xBachelierImplied($C$2,$F$15,H28,B28+$C$5*$C$2)</f>
        <v>0</v>
      </c>
      <c r="K28">
        <f t="shared" si="5"/>
        <v>0</v>
      </c>
      <c r="L28">
        <f ca="1"/>
        <v>0</v>
      </c>
      <c r="O28" s="3">
        <v>6</v>
      </c>
      <c r="P28" s="4">
        <v>0.10005695619035333</v>
      </c>
      <c r="Q28" s="28">
        <v>0.10003314324969492</v>
      </c>
    </row>
    <row r="29" spans="2:17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ca="1" si="3"/>
        <v>0</v>
      </c>
      <c r="F29">
        <f t="shared" si="4"/>
        <v>0</v>
      </c>
      <c r="H29">
        <f ca="1"/>
        <v>0</v>
      </c>
      <c r="I29">
        <f ca="1">_xll.xBachelierImplied($C$2,$F$15,H29,B29+$C$5*$C$2)</f>
        <v>0</v>
      </c>
      <c r="K29">
        <f t="shared" si="5"/>
        <v>0</v>
      </c>
      <c r="L29">
        <f ca="1"/>
        <v>0</v>
      </c>
      <c r="O29" s="3">
        <v>7</v>
      </c>
      <c r="P29" s="4">
        <v>0.10005695619035333</v>
      </c>
      <c r="Q29" s="28">
        <v>0.10003314324969492</v>
      </c>
    </row>
    <row r="30" spans="2:17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ca="1" si="3"/>
        <v>0</v>
      </c>
      <c r="F30">
        <f t="shared" si="4"/>
        <v>0</v>
      </c>
      <c r="H30">
        <f ca="1"/>
        <v>0</v>
      </c>
      <c r="I30">
        <f ca="1">_xll.xBachelierImplied($C$2,$F$15,H30,B30+$C$5*$C$2)</f>
        <v>0</v>
      </c>
      <c r="K30">
        <f t="shared" si="5"/>
        <v>0</v>
      </c>
      <c r="L30">
        <f ca="1"/>
        <v>0</v>
      </c>
      <c r="O30" s="3">
        <v>8</v>
      </c>
      <c r="P30" s="4">
        <v>0.10005695619035333</v>
      </c>
      <c r="Q30" s="28">
        <v>0.10003314324969492</v>
      </c>
    </row>
    <row r="31" spans="2:17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ca="1" si="3"/>
        <v>0</v>
      </c>
      <c r="F31">
        <f t="shared" si="4"/>
        <v>0</v>
      </c>
      <c r="H31">
        <f ca="1"/>
        <v>0</v>
      </c>
      <c r="I31">
        <f ca="1">_xll.xBachelierImplied($C$2,$F$15,H31,B31+$C$5*$C$2)</f>
        <v>0</v>
      </c>
      <c r="K31">
        <f t="shared" si="5"/>
        <v>0</v>
      </c>
      <c r="L31">
        <f ca="1"/>
        <v>0</v>
      </c>
      <c r="O31" s="3">
        <v>9</v>
      </c>
      <c r="P31" s="4">
        <v>0.10005695619035333</v>
      </c>
      <c r="Q31" s="28">
        <v>0.10003314324969492</v>
      </c>
    </row>
    <row r="32" spans="2:17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ca="1" si="3"/>
        <v>0</v>
      </c>
      <c r="F32">
        <f t="shared" si="4"/>
        <v>0</v>
      </c>
      <c r="H32">
        <f ca="1"/>
        <v>0</v>
      </c>
      <c r="I32">
        <f ca="1">_xll.xBachelierImplied($C$2,$F$15,H32,B32+$C$5*$C$2)</f>
        <v>0</v>
      </c>
      <c r="K32">
        <f t="shared" si="5"/>
        <v>0</v>
      </c>
      <c r="L32">
        <f ca="1"/>
        <v>0</v>
      </c>
      <c r="O32" s="3">
        <v>10</v>
      </c>
      <c r="P32" s="4">
        <v>0.10005695619035333</v>
      </c>
      <c r="Q32" s="28">
        <v>0.10003314324969492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ca="1" si="3"/>
        <v>0</v>
      </c>
      <c r="F33">
        <f t="shared" si="4"/>
        <v>0</v>
      </c>
      <c r="H33">
        <f ca="1"/>
        <v>0</v>
      </c>
      <c r="I33">
        <f ca="1">_xll.xBachelierImplied($C$2,$F$15,H33,B33+$C$5*$C$2)</f>
        <v>0</v>
      </c>
      <c r="K33">
        <f t="shared" si="5"/>
        <v>0</v>
      </c>
      <c r="L33">
        <f ca="1"/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ca="1" si="3"/>
        <v>0</v>
      </c>
      <c r="F34">
        <f t="shared" si="4"/>
        <v>0</v>
      </c>
      <c r="H34">
        <f ca="1"/>
        <v>0</v>
      </c>
      <c r="I34">
        <f ca="1">_xll.xBachelierImplied($C$2,$F$15,H34,B34+$C$5*$C$2)</f>
        <v>0</v>
      </c>
      <c r="K34">
        <f t="shared" si="5"/>
        <v>0</v>
      </c>
      <c r="L34">
        <f ca="1"/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ca="1" si="3"/>
        <v>0.1</v>
      </c>
      <c r="F35">
        <f t="shared" si="4"/>
        <v>0</v>
      </c>
      <c r="H35">
        <f ca="1"/>
        <v>1.4471912368276865E-7</v>
      </c>
      <c r="I35">
        <f ca="1">_xll.xBachelierImplied($C$2,$F$15,H35,B35+$C$5*$C$2)</f>
        <v>0.10904446239787764</v>
      </c>
      <c r="K35">
        <f t="shared" si="5"/>
        <v>0</v>
      </c>
      <c r="L35">
        <f ca="1"/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ca="1" si="3"/>
        <v>0.1</v>
      </c>
      <c r="F36">
        <f t="shared" si="4"/>
        <v>0</v>
      </c>
      <c r="H36">
        <f ca="1"/>
        <v>6.4203502311118382E-7</v>
      </c>
      <c r="I36">
        <f ca="1">_xll.xBachelierImplied($C$2,$F$15,H36,B36+$C$5*$C$2)</f>
        <v>0.10813561231420665</v>
      </c>
      <c r="K36">
        <f t="shared" si="5"/>
        <v>0</v>
      </c>
      <c r="L36">
        <f ca="1"/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ca="1" si="3"/>
        <v>0.1</v>
      </c>
      <c r="F37">
        <f t="shared" si="4"/>
        <v>0</v>
      </c>
      <c r="H37">
        <f ca="1"/>
        <v>2.5538499300513294E-6</v>
      </c>
      <c r="I37">
        <f ca="1">_xll.xBachelierImplied($C$2,$F$15,H37,B37+$C$5*$C$2)</f>
        <v>0.10701844654962987</v>
      </c>
      <c r="K37">
        <f t="shared" si="5"/>
        <v>0</v>
      </c>
      <c r="L37">
        <f ca="1"/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ca="1" si="3"/>
        <v>0.1</v>
      </c>
      <c r="F38">
        <f t="shared" si="4"/>
        <v>0</v>
      </c>
      <c r="H38">
        <f ca="1"/>
        <v>9.4499708503590955E-6</v>
      </c>
      <c r="I38">
        <f ca="1">_xll.xBachelierImplied($C$2,$F$15,H38,B38+$C$5*$C$2)</f>
        <v>0.10591644860563171</v>
      </c>
      <c r="K38">
        <f t="shared" si="5"/>
        <v>0</v>
      </c>
      <c r="L38">
        <f ca="1"/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ca="1" si="3"/>
        <v>0.1</v>
      </c>
      <c r="F39">
        <f t="shared" si="4"/>
        <v>0</v>
      </c>
      <c r="H39">
        <f ca="1"/>
        <v>3.2436264774037126E-5</v>
      </c>
      <c r="I39">
        <f ca="1">_xll.xBachelierImplied($C$2,$F$15,H39,B39+$C$5*$C$2)</f>
        <v>0.10485096425563065</v>
      </c>
      <c r="K39">
        <f t="shared" si="5"/>
        <v>0</v>
      </c>
      <c r="L39">
        <f ca="1"/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ca="1" si="3"/>
        <v>0.1</v>
      </c>
      <c r="F40">
        <f t="shared" si="4"/>
        <v>0</v>
      </c>
      <c r="H40">
        <f ca="1"/>
        <v>1.0278261727259399E-4</v>
      </c>
      <c r="I40">
        <f ca="1">_xll.xBachelierImplied($C$2,$F$15,H40,B40+$C$5*$C$2)</f>
        <v>0.10383573884955176</v>
      </c>
      <c r="K40">
        <f t="shared" si="5"/>
        <v>0</v>
      </c>
      <c r="L40">
        <f ca="1"/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ca="1" si="3"/>
        <v>0.1</v>
      </c>
      <c r="F41">
        <f t="shared" si="4"/>
        <v>0</v>
      </c>
      <c r="H41">
        <f ca="1"/>
        <v>2.9920951037527811E-4</v>
      </c>
      <c r="I41">
        <f ca="1">_xll.xBachelierImplied($C$2,$F$15,H41,B41+$C$5*$C$2)</f>
        <v>0.10288761936178466</v>
      </c>
      <c r="K41">
        <f t="shared" si="5"/>
        <v>0</v>
      </c>
      <c r="L41">
        <f ca="1"/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ca="1" si="3"/>
        <v>0.1</v>
      </c>
      <c r="F42">
        <f t="shared" si="4"/>
        <v>0</v>
      </c>
      <c r="H42">
        <f ca="1"/>
        <v>7.9645881617076541E-4</v>
      </c>
      <c r="I42">
        <f ca="1">_xll.xBachelierImplied($C$2,$F$15,H42,B42+$C$5*$C$2)</f>
        <v>0.10202777121029438</v>
      </c>
      <c r="K42">
        <f t="shared" si="5"/>
        <v>0</v>
      </c>
      <c r="L42">
        <f ca="1"/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ca="1" si="3"/>
        <v>0.1</v>
      </c>
      <c r="F43">
        <f t="shared" si="4"/>
        <v>0</v>
      </c>
      <c r="H43">
        <f ca="1"/>
        <v>1.9305869863931245E-3</v>
      </c>
      <c r="I43">
        <f ca="1">_xll.xBachelierImplied($C$2,$F$15,H43,B43+$C$5*$C$2)</f>
        <v>0.10128205392341635</v>
      </c>
      <c r="K43">
        <f t="shared" si="5"/>
        <v>0</v>
      </c>
      <c r="L43">
        <f ca="1"/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ca="1" si="3"/>
        <v>0.1</v>
      </c>
      <c r="F44">
        <f t="shared" si="4"/>
        <v>0</v>
      </c>
      <c r="H44">
        <f ca="1"/>
        <v>4.2483778170974967E-3</v>
      </c>
      <c r="I44">
        <f ca="1">_xll.xBachelierImplied($C$2,$F$15,H44,B44+$C$5*$C$2)</f>
        <v>0.1006804580106657</v>
      </c>
      <c r="K44">
        <f t="shared" si="5"/>
        <v>0</v>
      </c>
      <c r="L44">
        <f ca="1"/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ca="1" si="3"/>
        <v>0.1</v>
      </c>
      <c r="F45">
        <f t="shared" si="4"/>
        <v>0</v>
      </c>
      <c r="H45">
        <f ca="1"/>
        <v>8.476094176354582E-3</v>
      </c>
      <c r="I45">
        <f ca="1">_xll.xBachelierImplied($C$2,$F$15,H45,B45+$C$5*$C$2)</f>
        <v>0.100254711988894</v>
      </c>
      <c r="K45">
        <f t="shared" si="5"/>
        <v>0</v>
      </c>
      <c r="L45">
        <f ca="1"/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ca="1" si="3"/>
        <v>0.1</v>
      </c>
      <c r="F46">
        <f t="shared" si="4"/>
        <v>0</v>
      </c>
      <c r="H46">
        <f ca="1"/>
        <v>1.5351212048928821E-2</v>
      </c>
      <c r="I46">
        <f ca="1">_xll.xBachelierImplied($C$2,$F$15,H46,B46+$C$5*$C$2)</f>
        <v>0.10003314324969487</v>
      </c>
      <c r="K46">
        <f t="shared" si="5"/>
        <v>0</v>
      </c>
      <c r="L46">
        <f ca="1"/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ca="1" si="3"/>
        <v>0.1</v>
      </c>
      <c r="F47">
        <f t="shared" si="4"/>
        <v>1.0000000000000174E-2</v>
      </c>
      <c r="H47" s="1">
        <f ca="1"/>
        <v>2.5351212048928859E-2</v>
      </c>
      <c r="I47">
        <f ca="1">_xll.xBachelierImplied($C$2,$F$15,H47,B47+$C$5*$C$2)</f>
        <v>0.10003314324969491</v>
      </c>
      <c r="K47">
        <f t="shared" si="5"/>
        <v>1</v>
      </c>
      <c r="L47">
        <f ca="1"/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ca="1" si="3"/>
        <v>0.1</v>
      </c>
      <c r="F48">
        <f t="shared" si="4"/>
        <v>3.0000000000000172E-2</v>
      </c>
      <c r="H48">
        <f ca="1"/>
        <v>3.8476094176354746E-2</v>
      </c>
      <c r="I48">
        <f ca="1">_xll.xBachelierImplied($C$2,$F$15,H48,B48+$C$5*$C$2)</f>
        <v>0.1002547119888945</v>
      </c>
      <c r="K48">
        <f t="shared" si="5"/>
        <v>0</v>
      </c>
      <c r="L48">
        <f ca="1"/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ca="1" si="3"/>
        <v>0.1</v>
      </c>
      <c r="F49">
        <f t="shared" si="4"/>
        <v>5.0000000000000176E-2</v>
      </c>
      <c r="H49">
        <f ca="1"/>
        <v>5.4248377817098237E-2</v>
      </c>
      <c r="I49">
        <f ca="1">_xll.xBachelierImplied($C$2,$F$15,H49,B49+$C$5*$C$2)</f>
        <v>0.10068045801067077</v>
      </c>
      <c r="K49">
        <f t="shared" si="5"/>
        <v>0</v>
      </c>
      <c r="L49">
        <f ca="1"/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ca="1" si="3"/>
        <v>0.1</v>
      </c>
      <c r="F50">
        <f t="shared" si="4"/>
        <v>7.0000000000000173E-2</v>
      </c>
      <c r="H50">
        <f ca="1"/>
        <v>7.1930586986397885E-2</v>
      </c>
      <c r="I50">
        <f ca="1">_xll.xBachelierImplied($C$2,$F$15,H50,B50+$C$5*$C$2)</f>
        <v>0.10128205392347642</v>
      </c>
      <c r="K50">
        <f t="shared" si="5"/>
        <v>0</v>
      </c>
      <c r="L50">
        <f ca="1"/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ca="1" si="3"/>
        <v>0.1</v>
      </c>
      <c r="F51">
        <f t="shared" si="4"/>
        <v>9.0000000000000177E-2</v>
      </c>
      <c r="H51">
        <f ca="1"/>
        <v>9.0796458816202741E-2</v>
      </c>
      <c r="I51">
        <f ca="1">_xll.xBachelierImplied($C$2,$F$15,H51,B51+$C$5*$C$2)</f>
        <v>0.10202777121105061</v>
      </c>
      <c r="K51">
        <f t="shared" si="5"/>
        <v>0</v>
      </c>
      <c r="L51">
        <f ca="1"/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ca="1" si="3"/>
        <v>0.1</v>
      </c>
      <c r="F52">
        <f t="shared" si="4"/>
        <v>0.11000000000000018</v>
      </c>
      <c r="H52">
        <f ca="1"/>
        <v>0.11029920951058393</v>
      </c>
      <c r="I52">
        <f ca="1">_xll.xBachelierImplied($C$2,$F$15,H52,B52+$C$5*$C$2)</f>
        <v>0.10288761937206542</v>
      </c>
      <c r="K52">
        <f t="shared" si="5"/>
        <v>0</v>
      </c>
      <c r="L52">
        <f ca="1"/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ca="1" si="3"/>
        <v>0.1</v>
      </c>
      <c r="F53">
        <f t="shared" si="4"/>
        <v>0.1300000000000002</v>
      </c>
      <c r="H53">
        <f ca="1"/>
        <v>0.1301027826185856</v>
      </c>
      <c r="I53">
        <f ca="1">_xll.xBachelierImplied($C$2,$F$15,H53,B53+$C$5*$C$2)</f>
        <v>0.10383573900083642</v>
      </c>
      <c r="K53">
        <f t="shared" si="5"/>
        <v>0</v>
      </c>
      <c r="L53">
        <f ca="1"/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ca="1" si="3"/>
        <v>0.1</v>
      </c>
      <c r="F54">
        <f t="shared" si="4"/>
        <v>0.15000000000000019</v>
      </c>
      <c r="H54">
        <f ca="1"/>
        <v>0.15003243627271598</v>
      </c>
      <c r="I54">
        <f ca="1">_xll.xBachelierImplied($C$2,$F$15,H54,B54+$C$5*$C$2)</f>
        <v>0.10485096664184099</v>
      </c>
      <c r="K54">
        <f t="shared" si="5"/>
        <v>0</v>
      </c>
      <c r="L54">
        <f ca="1"/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ca="1" si="3"/>
        <v>0.1</v>
      </c>
      <c r="F55">
        <f t="shared" si="4"/>
        <v>0.17000000000000018</v>
      </c>
      <c r="H55">
        <f ca="1"/>
        <v>0.17000945001691029</v>
      </c>
      <c r="I55">
        <f ca="1">_xll.xBachelierImplied($C$2,$F$15,H55,B55+$C$5*$C$2)</f>
        <v>0.10591648851319854</v>
      </c>
      <c r="K55">
        <f t="shared" si="5"/>
        <v>0</v>
      </c>
      <c r="L55">
        <f ca="1"/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ca="1" si="3"/>
        <v>0.1</v>
      </c>
      <c r="F56">
        <f t="shared" si="4"/>
        <v>0.19000000000000017</v>
      </c>
      <c r="H56">
        <f ca="1"/>
        <v>0.19000255410535191</v>
      </c>
      <c r="I56">
        <f ca="1">_xll.xBachelierImplied($C$2,$F$15,H56,B56+$C$5*$C$2)</f>
        <v>0.10701914667468281</v>
      </c>
      <c r="K56">
        <f t="shared" si="5"/>
        <v>0</v>
      </c>
      <c r="L56">
        <f ca="1"/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ca="1" si="3"/>
        <v>0.1</v>
      </c>
      <c r="F57">
        <f t="shared" si="4"/>
        <v>0.21000000000000016</v>
      </c>
      <c r="H57">
        <f ca="1"/>
        <v>0.21000064338531332</v>
      </c>
      <c r="I57">
        <f ca="1">_xll.xBachelierImplied($C$2,$F$15,H57,B57+$C$5*$C$2)</f>
        <v>0.10814837510062919</v>
      </c>
      <c r="K57">
        <f t="shared" si="5"/>
        <v>0</v>
      </c>
      <c r="L57">
        <f ca="1"/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ca="1" si="3"/>
        <v>0.1</v>
      </c>
      <c r="F58">
        <f t="shared" si="4"/>
        <v>0.23000000000000015</v>
      </c>
      <c r="H58">
        <f ca="1"/>
        <v>0.23000015150195879</v>
      </c>
      <c r="I58">
        <f ca="1">_xll.xBachelierImplied($C$2,$F$15,H58,B58+$C$5*$C$2)</f>
        <v>0.10928830464760594</v>
      </c>
      <c r="K58">
        <f t="shared" si="5"/>
        <v>0</v>
      </c>
      <c r="L58">
        <f ca="1"/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ca="1" si="3"/>
        <v>0.1</v>
      </c>
      <c r="F59">
        <f t="shared" si="4"/>
        <v>0.25000000000000011</v>
      </c>
      <c r="H59">
        <f ca="1"/>
        <v>0.25000003226031281</v>
      </c>
      <c r="I59">
        <f ca="1">_xll.xBachelierImplied($C$2,$F$15,H59,B59+$C$5*$C$2)</f>
        <v>0.11025854023628949</v>
      </c>
      <c r="K59">
        <f t="shared" si="5"/>
        <v>0</v>
      </c>
      <c r="L59">
        <f ca="1"/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ca="1" si="3"/>
        <v>0</v>
      </c>
      <c r="F60">
        <f t="shared" si="4"/>
        <v>0.27000000000000013</v>
      </c>
      <c r="H60">
        <f ca="1"/>
        <v>0.27000000000000013</v>
      </c>
      <c r="I60">
        <f ca="1">_xll.xBachelierImplied($C$2,$F$15,H60,B60+$C$5*$C$2)</f>
        <v>0</v>
      </c>
      <c r="K60">
        <f t="shared" si="5"/>
        <v>0</v>
      </c>
      <c r="L60">
        <f ca="1"/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ca="1" si="3"/>
        <v>0</v>
      </c>
      <c r="F61">
        <f t="shared" si="4"/>
        <v>0.29000000000000015</v>
      </c>
      <c r="H61">
        <f ca="1"/>
        <v>0.29000000000000015</v>
      </c>
      <c r="I61">
        <f ca="1">_xll.xBachelierImplied($C$2,$F$15,H61,B61+$C$5*$C$2)</f>
        <v>0</v>
      </c>
      <c r="K61">
        <f t="shared" si="5"/>
        <v>0</v>
      </c>
      <c r="L61">
        <f ca="1"/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ca="1" si="3"/>
        <v>0</v>
      </c>
      <c r="F62">
        <f t="shared" si="4"/>
        <v>0.31000000000000016</v>
      </c>
      <c r="H62">
        <f ca="1"/>
        <v>0.31000000000000016</v>
      </c>
      <c r="I62">
        <f ca="1">_xll.xBachelierImplied($C$2,$F$15,H62,B62+$C$5*$C$2)</f>
        <v>0</v>
      </c>
      <c r="K62">
        <f t="shared" si="5"/>
        <v>0</v>
      </c>
      <c r="L62">
        <f ca="1"/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ca="1" si="3"/>
        <v>0</v>
      </c>
      <c r="F63">
        <f t="shared" si="4"/>
        <v>0.33000000000000018</v>
      </c>
      <c r="H63">
        <f ca="1"/>
        <v>0.33000000000000018</v>
      </c>
      <c r="I63">
        <f ca="1">_xll.xBachelierImplied($C$2,$F$15,H63,B63+$C$5*$C$2)</f>
        <v>0</v>
      </c>
      <c r="K63">
        <f t="shared" si="5"/>
        <v>0</v>
      </c>
      <c r="L63">
        <f ca="1"/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ca="1" si="3"/>
        <v>0</v>
      </c>
      <c r="F64">
        <f t="shared" si="4"/>
        <v>0.3500000000000002</v>
      </c>
      <c r="H64">
        <f ca="1"/>
        <v>0.3500000000000002</v>
      </c>
      <c r="I64">
        <f ca="1">_xll.xBachelierImplied($C$2,$F$15,H64,B64+$C$5*$C$2)</f>
        <v>0</v>
      </c>
      <c r="K64">
        <f t="shared" si="5"/>
        <v>0</v>
      </c>
      <c r="L64">
        <f ca="1"/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ca="1" si="3"/>
        <v>0</v>
      </c>
      <c r="F65">
        <f t="shared" si="4"/>
        <v>0.37000000000000022</v>
      </c>
      <c r="H65">
        <f ca="1"/>
        <v>0.37000000000000022</v>
      </c>
      <c r="I65">
        <f ca="1">_xll.xBachelierImplied($C$2,$F$15,H65,B65+$C$5*$C$2)</f>
        <v>0</v>
      </c>
      <c r="K65">
        <f t="shared" si="5"/>
        <v>0</v>
      </c>
      <c r="L65">
        <f ca="1"/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ca="1" si="3"/>
        <v>0</v>
      </c>
      <c r="F66">
        <f t="shared" si="4"/>
        <v>0.39000000000000024</v>
      </c>
      <c r="H66">
        <f ca="1"/>
        <v>0.39000000000000024</v>
      </c>
      <c r="I66">
        <f ca="1">_xll.xBachelierImplied($C$2,$F$15,H66,B66+$C$5*$C$2)</f>
        <v>0</v>
      </c>
      <c r="K66">
        <f t="shared" si="5"/>
        <v>0</v>
      </c>
      <c r="L66">
        <f ca="1"/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ca="1" si="3"/>
        <v>0</v>
      </c>
      <c r="F67">
        <f t="shared" si="4"/>
        <v>0.41000000000000025</v>
      </c>
      <c r="H67">
        <f ca="1"/>
        <v>0.41000000000000025</v>
      </c>
      <c r="I67">
        <f ca="1">_xll.xBachelierImplied($C$2,$F$15,H67,B67+$C$5*$C$2)</f>
        <v>0</v>
      </c>
      <c r="K67">
        <f t="shared" si="5"/>
        <v>0</v>
      </c>
      <c r="L67">
        <f ca="1"/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ca="1" si="3"/>
        <v>0</v>
      </c>
      <c r="F68">
        <f t="shared" si="4"/>
        <v>0.43000000000000027</v>
      </c>
      <c r="H68">
        <f ca="1"/>
        <v>0.43000000000000027</v>
      </c>
      <c r="I68">
        <f ca="1">_xll.xBachelierImplied($C$2,$F$15,H68,B68+$C$5*$C$2)</f>
        <v>0</v>
      </c>
      <c r="K68">
        <f t="shared" si="5"/>
        <v>0</v>
      </c>
      <c r="L68">
        <f ca="1"/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ca="1" si="3"/>
        <v>0</v>
      </c>
      <c r="F69">
        <f t="shared" si="4"/>
        <v>0.45000000000000029</v>
      </c>
      <c r="H69">
        <f ca="1"/>
        <v>0.45000000000000029</v>
      </c>
      <c r="I69">
        <f ca="1">_xll.xBachelierImplied($C$2,$F$15,H69,B69+$C$5*$C$2)</f>
        <v>0</v>
      </c>
      <c r="K69">
        <f t="shared" si="5"/>
        <v>0</v>
      </c>
      <c r="L69">
        <f ca="1"/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ca="1" si="3"/>
        <v>0</v>
      </c>
      <c r="F70">
        <f t="shared" si="4"/>
        <v>0.47000000000000031</v>
      </c>
      <c r="H70">
        <f ca="1"/>
        <v>0.47000000000000031</v>
      </c>
      <c r="I70">
        <f ca="1">_xll.xBachelierImplied($C$2,$F$15,H70,B70+$C$5*$C$2)</f>
        <v>0</v>
      </c>
      <c r="K70">
        <f t="shared" si="5"/>
        <v>0</v>
      </c>
      <c r="L70">
        <f ca="1"/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ca="1" si="3"/>
        <v>0</v>
      </c>
      <c r="F71">
        <f t="shared" si="4"/>
        <v>0.49000000000000032</v>
      </c>
      <c r="H71">
        <f ca="1"/>
        <v>0.49000000000000032</v>
      </c>
      <c r="I71">
        <f ca="1">_xll.xBachelierImplied($C$2,$F$15,H71,B71+$C$5*$C$2)</f>
        <v>0</v>
      </c>
      <c r="K71">
        <f t="shared" si="5"/>
        <v>0</v>
      </c>
      <c r="L71">
        <f ca="1"/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ca="1" si="3"/>
        <v>0</v>
      </c>
      <c r="F72">
        <f t="shared" si="4"/>
        <v>0.51000000000000034</v>
      </c>
      <c r="H72">
        <f ca="1"/>
        <v>0.51000000000000034</v>
      </c>
      <c r="I72">
        <f ca="1">_xll.xBachelierImplied($C$2,$F$15,H72,B72+$C$5*$C$2)</f>
        <v>0</v>
      </c>
      <c r="K72">
        <f t="shared" si="5"/>
        <v>0</v>
      </c>
      <c r="L72">
        <f ca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topLeftCell="A10" workbookViewId="0">
      <selection activeCell="F45" sqref="F45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9" workbookViewId="0">
      <selection activeCell="G83" sqref="G8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ref="H22:H72">_xll.xFd1d(C2,B22:B72,C22:C72,D22:D72,E22:E72,F22:F72,C15:C19)</f>
        <v>0</v>
      </c>
      <c r="I22">
        <f>_xll.xBachelierImplied($C$2,$F$15,H22,B22+$C$5*$C$2)</f>
        <v>0</v>
      </c>
      <c r="K22">
        <f>IF(ABS(B22-$C$3)&lt;0.0000000001,1,0)</f>
        <v>0</v>
      </c>
      <c r="L22">
        <f t="array" ref="L22:L72">_xll.xFd1d($C$2,B22:B72,C22:C72,D22:D72,E22:E72,K22:K72,L15:L19)</f>
        <v>2.104909972237949E-6</v>
      </c>
      <c r="P22">
        <f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v>3.9865306324707893E-9</v>
      </c>
      <c r="I23">
        <f>_xll.xBachelierImplied($C$2,$F$15,H23,B23+$C$5*$C$2)</f>
        <v>0.10537310467583533</v>
      </c>
      <c r="K23">
        <f t="shared" ref="K23:K72" si="5">IF(ABS(B23-$C$3)&lt;0.0000000001,1,0)</f>
        <v>0</v>
      </c>
      <c r="L23"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v>1.092356423920191E-8</v>
      </c>
      <c r="I24">
        <f>_xll.xBachelierImplied($C$2,$F$15,H24,B24+$C$5*$C$2)</f>
        <v>0.10545156046798422</v>
      </c>
      <c r="K24">
        <f t="shared" si="5"/>
        <v>0</v>
      </c>
      <c r="L24"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v>2.5753903423226787E-8</v>
      </c>
      <c r="I25">
        <f>_xll.xBachelierImplied($C$2,$F$15,H25,B25+$C$5*$C$2)</f>
        <v>0.10502091909670874</v>
      </c>
      <c r="K25">
        <f t="shared" si="5"/>
        <v>0</v>
      </c>
      <c r="L25"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v>5.8592857526887155E-8</v>
      </c>
      <c r="I26">
        <f>_xll.xBachelierImplied($C$2,$F$15,H26,B26+$C$5*$C$2)</f>
        <v>0.10451868339010999</v>
      </c>
      <c r="K26">
        <f t="shared" si="5"/>
        <v>0</v>
      </c>
      <c r="L26"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v>1.3087291521045878E-7</v>
      </c>
      <c r="I27">
        <f>_xll.xBachelierImplied($C$2,$F$15,H27,B27+$C$5*$C$2)</f>
        <v>0.10401958752334878</v>
      </c>
      <c r="K27">
        <f t="shared" si="5"/>
        <v>0</v>
      </c>
      <c r="L27"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v>2.8761608130413062E-7</v>
      </c>
      <c r="I28">
        <f>_xll.xBachelierImplied($C$2,$F$15,H28,B28+$C$5*$C$2)</f>
        <v>0.10353909891669505</v>
      </c>
      <c r="K28">
        <f t="shared" si="5"/>
        <v>0</v>
      </c>
      <c r="L28"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v>6.2162466672943186E-7</v>
      </c>
      <c r="I29">
        <f>_xll.xBachelierImplied($C$2,$F$15,H29,B29+$C$5*$C$2)</f>
        <v>0.103081769961308</v>
      </c>
      <c r="K29">
        <f t="shared" si="5"/>
        <v>0</v>
      </c>
      <c r="L29"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v>1.3199498645766735E-6</v>
      </c>
      <c r="I30">
        <f>_xll.xBachelierImplied($C$2,$F$15,H30,B30+$C$5*$C$2)</f>
        <v>0.1026500597102349</v>
      </c>
      <c r="K30">
        <f t="shared" si="5"/>
        <v>0</v>
      </c>
      <c r="L30"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v>2.7504254517955232E-6</v>
      </c>
      <c r="I31">
        <f>_xll.xBachelierImplied($C$2,$F$15,H31,B31+$C$5*$C$2)</f>
        <v>0.10224593548148625</v>
      </c>
      <c r="K31">
        <f t="shared" si="5"/>
        <v>0</v>
      </c>
      <c r="L31"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v>5.6172669782505835E-6</v>
      </c>
      <c r="I32">
        <f>_xll.xBachelierImplied($C$2,$F$15,H32,B32+$C$5*$C$2)</f>
        <v>0.10187109896998565</v>
      </c>
      <c r="K32">
        <f t="shared" si="5"/>
        <v>0</v>
      </c>
      <c r="L32"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v>1.1230126967909933E-5</v>
      </c>
      <c r="I33">
        <f>_xll.xBachelierImplied($C$2,$F$15,H33,B33+$C$5*$C$2)</f>
        <v>0.10152693678911341</v>
      </c>
      <c r="K33">
        <f t="shared" si="5"/>
        <v>0</v>
      </c>
      <c r="L33"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v>2.1949415074863128E-5</v>
      </c>
      <c r="I34">
        <f>_xll.xBachelierImplied($C$2,$F$15,H34,B34+$C$5*$C$2)</f>
        <v>0.10121441181464275</v>
      </c>
      <c r="K34">
        <f t="shared" si="5"/>
        <v>0</v>
      </c>
      <c r="L34"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v>4.1888020608948287E-5</v>
      </c>
      <c r="I35">
        <f>_xll.xBachelierImplied($C$2,$F$15,H35,B35+$C$5*$C$2)</f>
        <v>0.10093395063087696</v>
      </c>
      <c r="K35">
        <f t="shared" si="5"/>
        <v>0</v>
      </c>
      <c r="L35"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v>7.795736556658552E-5</v>
      </c>
      <c r="I36">
        <f>_xll.xBachelierImplied($C$2,$F$15,H36,B36+$C$5*$C$2)</f>
        <v>0.10068535794208341</v>
      </c>
      <c r="K36">
        <f t="shared" si="5"/>
        <v>0</v>
      </c>
      <c r="L36"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v>1.4133099940297653E-4</v>
      </c>
      <c r="I37">
        <f>_xll.xBachelierImplied($C$2,$F$15,H37,B37+$C$5*$C$2)</f>
        <v>0.10046778620488112</v>
      </c>
      <c r="K37">
        <f t="shared" si="5"/>
        <v>0</v>
      </c>
      <c r="L37"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v>2.4934661003438613E-4</v>
      </c>
      <c r="I38">
        <f>_xll.xBachelierImplied($C$2,$F$15,H38,B38+$C$5*$C$2)</f>
        <v>0.10027977978753357</v>
      </c>
      <c r="K38">
        <f t="shared" si="5"/>
        <v>0</v>
      </c>
      <c r="L38"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v>4.2776577869994408E-4</v>
      </c>
      <c r="I39">
        <f>_xll.xBachelierImplied($C$2,$F$15,H39,B39+$C$5*$C$2)</f>
        <v>0.10011938845894798</v>
      </c>
      <c r="K39">
        <f t="shared" si="5"/>
        <v>0</v>
      </c>
      <c r="L39"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v>7.1316012820202583E-4</v>
      </c>
      <c r="I40">
        <f>_xll.xBachelierImplied($C$2,$F$15,H40,B40+$C$5*$C$2)</f>
        <v>9.9984313545450065E-2</v>
      </c>
      <c r="K40">
        <f t="shared" si="5"/>
        <v>0</v>
      </c>
      <c r="L40"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v>1.1550137220286191E-3</v>
      </c>
      <c r="I41">
        <f>_xll.xBachelierImplied($C$2,$F$15,H41,B41+$C$5*$C$2)</f>
        <v>9.9872047475295572E-2</v>
      </c>
      <c r="K41">
        <f t="shared" si="5"/>
        <v>0</v>
      </c>
      <c r="L41"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v>1.8169744965552187E-3</v>
      </c>
      <c r="I42">
        <f>_xll.xBachelierImplied($C$2,$F$15,H42,B42+$C$5*$C$2)</f>
        <v>9.9780024764101388E-2</v>
      </c>
      <c r="K42">
        <f t="shared" si="5"/>
        <v>0</v>
      </c>
      <c r="L42"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v>2.7766203678783741E-3</v>
      </c>
      <c r="I43">
        <f>_xll.xBachelierImplied($C$2,$F$15,H43,B43+$C$5*$C$2)</f>
        <v>9.970582069758431E-2</v>
      </c>
      <c r="K43">
        <f t="shared" si="5"/>
        <v>0</v>
      </c>
      <c r="L43"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v>4.1231640401439111E-3</v>
      </c>
      <c r="I44">
        <f>_xll.xBachelierImplied($C$2,$F$15,H44,B44+$C$5*$C$2)</f>
        <v>9.9647189011235107E-2</v>
      </c>
      <c r="K44">
        <f t="shared" si="5"/>
        <v>0</v>
      </c>
      <c r="L44"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v>5.9527650779056182E-3</v>
      </c>
      <c r="I45">
        <f>_xll.xBachelierImplied($C$2,$F$15,H45,B45+$C$5*$C$2)</f>
        <v>9.9601850149610607E-2</v>
      </c>
      <c r="K45">
        <f t="shared" si="5"/>
        <v>0</v>
      </c>
      <c r="L45"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v>8.361863456864552E-3</v>
      </c>
      <c r="I46">
        <f>_xll.xBachelierImplied($C$2,$F$15,H46,B46+$C$5*$C$2)</f>
        <v>9.9568884729626675E-2</v>
      </c>
      <c r="K46">
        <f t="shared" si="5"/>
        <v>0</v>
      </c>
      <c r="L46"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v>1.143827417899277E-2</v>
      </c>
      <c r="I47">
        <f>_xll.xBachelierImplied($C$2,$F$15,H47,B47+$C$5*$C$2)</f>
        <v>9.9545451956920591E-2</v>
      </c>
      <c r="K47">
        <f t="shared" si="5"/>
        <v>1</v>
      </c>
      <c r="L47"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v>1.5253417862064498E-2</v>
      </c>
      <c r="I48">
        <f>_xll.xBachelierImplied($C$2,$F$15,H48,B48+$C$5*$C$2)</f>
        <v>9.9532928230937429E-2</v>
      </c>
      <c r="K48">
        <f t="shared" si="5"/>
        <v>0</v>
      </c>
      <c r="L48"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v>1.9852892650970795E-2</v>
      </c>
      <c r="I49">
        <f>_xll.xBachelierImplied($C$2,$F$15,H49,B49+$C$5*$C$2)</f>
        <v>9.952764410427449E-2</v>
      </c>
      <c r="K49">
        <f t="shared" si="5"/>
        <v>0</v>
      </c>
      <c r="L49"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v>2.5253417862064434E-2</v>
      </c>
      <c r="I50">
        <f>_xll.xBachelierImplied($C$2,$F$15,H50,B50+$C$5*$C$2)</f>
        <v>9.9532928230937012E-2</v>
      </c>
      <c r="K50">
        <f t="shared" si="5"/>
        <v>0</v>
      </c>
      <c r="L50"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v>3.1438274178992559E-2</v>
      </c>
      <c r="I51">
        <f>_xll.xBachelierImplied($C$2,$F$15,H51,B51+$C$5*$C$2)</f>
        <v>9.9545451956919287E-2</v>
      </c>
      <c r="K51">
        <f t="shared" si="5"/>
        <v>0</v>
      </c>
      <c r="L51"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v>3.8361863456863911E-2</v>
      </c>
      <c r="I52">
        <f>_xll.xBachelierImplied($C$2,$F$15,H52,B52+$C$5*$C$2)</f>
        <v>9.9568884729622581E-2</v>
      </c>
      <c r="K52">
        <f t="shared" si="5"/>
        <v>0</v>
      </c>
      <c r="L52"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v>4.5952765077903808E-2</v>
      </c>
      <c r="I53">
        <f>_xll.xBachelierImplied($C$2,$F$15,H53,B53+$C$5*$C$2)</f>
        <v>9.9601850149597743E-2</v>
      </c>
      <c r="K53">
        <f t="shared" si="5"/>
        <v>0</v>
      </c>
      <c r="L53"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v>5.4123164040138991E-2</v>
      </c>
      <c r="I54">
        <f>_xll.xBachelierImplied($C$2,$F$15,H54,B54+$C$5*$C$2)</f>
        <v>9.9647189011193793E-2</v>
      </c>
      <c r="K54">
        <f t="shared" si="5"/>
        <v>0</v>
      </c>
      <c r="L54"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v>6.2776620367865243E-2</v>
      </c>
      <c r="I55">
        <f>_xll.xBachelierImplied($C$2,$F$15,H55,B55+$C$5*$C$2)</f>
        <v>9.970582069744785E-2</v>
      </c>
      <c r="K55">
        <f t="shared" si="5"/>
        <v>0</v>
      </c>
      <c r="L55"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v>7.1816974496520636E-2</v>
      </c>
      <c r="I56">
        <f>_xll.xBachelierImplied($C$2,$F$15,H56,B56+$C$5*$C$2)</f>
        <v>9.9780024763636496E-2</v>
      </c>
      <c r="K56">
        <f t="shared" si="5"/>
        <v>0</v>
      </c>
      <c r="L56"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v>8.1155013721938354E-2</v>
      </c>
      <c r="I57">
        <f>_xll.xBachelierImplied($C$2,$F$15,H57,B57+$C$5*$C$2)</f>
        <v>9.9872047473661379E-2</v>
      </c>
      <c r="K57">
        <f t="shared" si="5"/>
        <v>0</v>
      </c>
      <c r="L57"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v>9.0713160127968262E-2</v>
      </c>
      <c r="I58">
        <f>_xll.xBachelierImplied($C$2,$F$15,H58,B58+$C$5*$C$2)</f>
        <v>9.9984313539523736E-2</v>
      </c>
      <c r="K58">
        <f t="shared" si="5"/>
        <v>0</v>
      </c>
      <c r="L58"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v>0.10042776577809884</v>
      </c>
      <c r="I59">
        <f>_xll.xBachelierImplied($C$2,$F$15,H59,B59+$C$5*$C$2)</f>
        <v>0.10011938843678544</v>
      </c>
      <c r="K59">
        <f t="shared" si="5"/>
        <v>0</v>
      </c>
      <c r="L59"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v>0.11024934660849967</v>
      </c>
      <c r="I60">
        <f>_xll.xBachelierImplied($C$2,$F$15,H60,B60+$C$5*$C$2)</f>
        <v>0.10027977970216406</v>
      </c>
      <c r="K60">
        <f t="shared" si="5"/>
        <v>0</v>
      </c>
      <c r="L60"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v>0.12014133099551302</v>
      </c>
      <c r="I61">
        <f>_xll.xBachelierImplied($C$2,$F$15,H61,B61+$C$5*$C$2)</f>
        <v>0.10046778586664572</v>
      </c>
      <c r="K61">
        <f t="shared" si="5"/>
        <v>0</v>
      </c>
      <c r="L61"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v>0.13007795735578148</v>
      </c>
      <c r="I62">
        <f>_xll.xBachelierImplied($C$2,$F$15,H62,B62+$C$5*$C$2)</f>
        <v>0.10068535656585807</v>
      </c>
      <c r="K62">
        <f t="shared" si="5"/>
        <v>0</v>
      </c>
      <c r="L62"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v>0.14004188799619055</v>
      </c>
      <c r="I63">
        <f>_xll.xBachelierImplied($C$2,$F$15,H63,B63+$C$5*$C$2)</f>
        <v>0.10093394489086178</v>
      </c>
      <c r="K63">
        <f t="shared" si="5"/>
        <v>0</v>
      </c>
      <c r="L63"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v>0.15002194935465135</v>
      </c>
      <c r="I64">
        <f>_xll.xBachelierImplied($C$2,$F$15,H64,B64+$C$5*$C$2)</f>
        <v>0.10121438732198745</v>
      </c>
      <c r="K64">
        <f t="shared" si="5"/>
        <v>0</v>
      </c>
      <c r="L64"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v>0.16001122997877723</v>
      </c>
      <c r="I65">
        <f>_xll.xBachelierImplied($C$2,$F$15,H65,B65+$C$5*$C$2)</f>
        <v>0.1015268300926928</v>
      </c>
      <c r="K65">
        <f t="shared" si="5"/>
        <v>0</v>
      </c>
      <c r="L65"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v>0.17000561690695304</v>
      </c>
      <c r="I66">
        <f>_xll.xBachelierImplied($C$2,$F$15,H66,B66+$C$5*$C$2)</f>
        <v>0.10187062546875175</v>
      </c>
      <c r="K66">
        <f t="shared" si="5"/>
        <v>0</v>
      </c>
      <c r="L66"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v>0.1800027495594991</v>
      </c>
      <c r="I67">
        <f>_xll.xBachelierImplied($C$2,$F$15,H67,B67+$C$5*$C$2)</f>
        <v>0.10224379938052049</v>
      </c>
      <c r="K67">
        <f t="shared" si="5"/>
        <v>0</v>
      </c>
      <c r="L67"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v>0.19000131788906185</v>
      </c>
      <c r="I68">
        <f>_xll.xBachelierImplied($C$2,$F$15,H68,B68+$C$5*$C$2)</f>
        <v>0.10264028203922433</v>
      </c>
      <c r="K68">
        <f t="shared" si="5"/>
        <v>0</v>
      </c>
      <c r="L68"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v>0.2000006167754739</v>
      </c>
      <c r="I69">
        <f>_xll.xBachelierImplied($C$2,$F$15,H69,B69+$C$5*$C$2)</f>
        <v>0.10303638113451026</v>
      </c>
      <c r="K69">
        <f t="shared" si="5"/>
        <v>0</v>
      </c>
      <c r="L69"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v>0.21000027634204813</v>
      </c>
      <c r="I70">
        <f>_xll.xBachelierImplied($C$2,$F$15,H70,B70+$C$5*$C$2)</f>
        <v>0.10332396490514505</v>
      </c>
      <c r="K70">
        <f t="shared" si="5"/>
        <v>0</v>
      </c>
      <c r="L70"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v>0.22000010499516248</v>
      </c>
      <c r="I71">
        <f>_xll.xBachelierImplied($C$2,$F$15,H71,B71+$C$5*$C$2)</f>
        <v>0.10292556266316703</v>
      </c>
      <c r="K71">
        <f t="shared" si="5"/>
        <v>0</v>
      </c>
      <c r="L71"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v>0.23000000000000018</v>
      </c>
      <c r="I72">
        <f>_xll.xBachelierImplied($C$2,$F$15,H72,B72+$C$5*$C$2)</f>
        <v>0</v>
      </c>
      <c r="K72">
        <f t="shared" si="5"/>
        <v>0</v>
      </c>
      <c r="L72"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G10" workbookViewId="0">
      <selection activeCell="L24" sqref="L24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ref="J22:J72">_xll.xFd1d(C2,B22:B72,C22:C72,D22:D72,E22:E72,H22:H72,C15:C19)</f>
        <v>0</v>
      </c>
      <c r="K22">
        <f>_xll.xBachelierImplied($C$2,$H$15,J22,B22+$C$5*$C$2)</f>
        <v>0</v>
      </c>
      <c r="M22">
        <f>IF(ABS(B22-$C$3)&lt;0.0000000001,1,0)</f>
        <v>0</v>
      </c>
      <c r="N22">
        <f t="array" ref="N22:N72">_xll.xFd1d($C$2,B22:B72,C22:C72,D22:D72,E22:E72,M22:M72,N15:N19)</f>
        <v>2.104909972237949E-6</v>
      </c>
      <c r="R22">
        <f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v>4.3553435042533109E-9</v>
      </c>
      <c r="K23">
        <f>_xll.xBachelierImplied($C$2,$H$15,J23,B23+$C$5*$C$2)</f>
        <v>0.10571799591677905</v>
      </c>
      <c r="M23">
        <f t="shared" ref="M23:M72" si="5">IF(ABS(B23-$C$3)&lt;0.0000000001,1,0)</f>
        <v>0</v>
      </c>
      <c r="N23"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v>1.1910227436363576E-8</v>
      </c>
      <c r="K24">
        <f>_xll.xBachelierImplied($C$2,$H$15,J24,B24+$C$5*$C$2)</f>
        <v>0.10581409494604407</v>
      </c>
      <c r="M24">
        <f t="shared" si="5"/>
        <v>0</v>
      </c>
      <c r="N24"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v>2.8004980288181105E-8</v>
      </c>
      <c r="K25">
        <f>_xll.xBachelierImplied($C$2,$H$15,J25,B25+$C$5*$C$2)</f>
        <v>0.10539456181205906</v>
      </c>
      <c r="M25">
        <f t="shared" si="5"/>
        <v>0</v>
      </c>
      <c r="N25"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v>6.3522995474375813E-8</v>
      </c>
      <c r="K26">
        <f>_xll.xBachelierImplied($C$2,$H$15,J26,B26+$C$5*$C$2)</f>
        <v>0.10490207340873993</v>
      </c>
      <c r="M26">
        <f t="shared" si="5"/>
        <v>0</v>
      </c>
      <c r="N26"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v>1.4143080376172079E-7</v>
      </c>
      <c r="K27">
        <f>_xll.xBachelierImplied($C$2,$H$15,J27,B27+$C$5*$C$2)</f>
        <v>0.10441253679583709</v>
      </c>
      <c r="M27">
        <f t="shared" si="5"/>
        <v>0</v>
      </c>
      <c r="N27"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v>3.097742587205832E-7</v>
      </c>
      <c r="K28">
        <f>_xll.xBachelierImplied($C$2,$H$15,J28,B28+$C$5*$C$2)</f>
        <v>0.10394166182601662</v>
      </c>
      <c r="M28">
        <f t="shared" si="5"/>
        <v>0</v>
      </c>
      <c r="N28"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v>6.6716424328217223E-7</v>
      </c>
      <c r="K29">
        <f>_xll.xBachelierImplied($C$2,$H$15,J29,B29+$C$5*$C$2)</f>
        <v>0.10349400067949309</v>
      </c>
      <c r="M29">
        <f t="shared" si="5"/>
        <v>0</v>
      </c>
      <c r="N29"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v>1.4114686632481204E-6</v>
      </c>
      <c r="K30">
        <f>_xll.xBachelierImplied($C$2,$H$15,J30,B30+$C$5*$C$2)</f>
        <v>0.10307193978359622</v>
      </c>
      <c r="M30">
        <f t="shared" si="5"/>
        <v>0</v>
      </c>
      <c r="N30"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v>2.9299711942000415E-6</v>
      </c>
      <c r="K31">
        <f>_xll.xBachelierImplied($C$2,$H$15,J31,B31+$C$5*$C$2)</f>
        <v>0.10267734238483017</v>
      </c>
      <c r="M31">
        <f t="shared" si="5"/>
        <v>0</v>
      </c>
      <c r="N31"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v>5.9605192861511046E-6</v>
      </c>
      <c r="K32">
        <f>_xll.xBachelierImplied($C$2,$H$15,J32,B32+$C$5*$C$2)</f>
        <v>0.1023117857725412</v>
      </c>
      <c r="M32">
        <f t="shared" si="5"/>
        <v>0</v>
      </c>
      <c r="N32"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v>1.1868430482571636E-5</v>
      </c>
      <c r="K33">
        <f>_xll.xBachelierImplied($C$2,$H$15,J33,B33+$C$5*$C$2)</f>
        <v>0.10197651847256479</v>
      </c>
      <c r="M33">
        <f t="shared" si="5"/>
        <v>0</v>
      </c>
      <c r="N33"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v>2.3101829753254578E-5</v>
      </c>
      <c r="K34">
        <f>_xll.xBachelierImplied($C$2,$H$15,J34,B34+$C$5*$C$2)</f>
        <v>0.10167236049502254</v>
      </c>
      <c r="M34">
        <f t="shared" si="5"/>
        <v>0</v>
      </c>
      <c r="N34"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v>4.390436303689222E-5</v>
      </c>
      <c r="K35">
        <f>_xll.xBachelierImplied($C$2,$H$15,J35,B35+$C$5*$C$2)</f>
        <v>0.10139960352377787</v>
      </c>
      <c r="M35">
        <f t="shared" si="5"/>
        <v>0</v>
      </c>
      <c r="N35"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v>8.1370401676429614E-5</v>
      </c>
      <c r="K36">
        <f>_xll.xBachelierImplied($C$2,$H$15,J36,B36+$C$5*$C$2)</f>
        <v>0.1011579408860802</v>
      </c>
      <c r="M36">
        <f t="shared" si="5"/>
        <v>0</v>
      </c>
      <c r="N36"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v>1.4691124650235363E-4</v>
      </c>
      <c r="K37">
        <f>_xll.xBachelierImplied($C$2,$H$15,J37,B37+$C$5*$C$2)</f>
        <v>0.10094645187024592</v>
      </c>
      <c r="M37">
        <f t="shared" si="5"/>
        <v>0</v>
      </c>
      <c r="N37"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v>2.5814705478865432E-4</v>
      </c>
      <c r="K38">
        <f>_xll.xBachelierImplied($C$2,$H$15,J38,B38+$C$5*$C$2)</f>
        <v>0.1007636539335969</v>
      </c>
      <c r="M38">
        <f t="shared" si="5"/>
        <v>0</v>
      </c>
      <c r="N38"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v>4.411376763045089E-4</v>
      </c>
      <c r="K39">
        <f>_xll.xBachelierImplied($C$2,$H$15,J39,B39+$C$5*$C$2)</f>
        <v>0.10060761332177721</v>
      </c>
      <c r="M39">
        <f t="shared" si="5"/>
        <v>0</v>
      </c>
      <c r="N39"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v>7.3271753374258867E-4</v>
      </c>
      <c r="K40">
        <f>_xll.xBachelierImplied($C$2,$H$15,J40,B40+$C$5*$C$2)</f>
        <v>0.10047608116191187</v>
      </c>
      <c r="M40">
        <f t="shared" si="5"/>
        <v>0</v>
      </c>
      <c r="N40"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v>1.1825271196161183E-3</v>
      </c>
      <c r="K41">
        <f>_xll.xBachelierImplied($C$2,$H$15,J41,B41+$C$5*$C$2)</f>
        <v>0.10036662818611786</v>
      </c>
      <c r="M41">
        <f t="shared" si="5"/>
        <v>0</v>
      </c>
      <c r="N41"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v>1.8541851336547855E-3</v>
      </c>
      <c r="K42">
        <f>_xll.xBachelierImplied($C$2,$H$15,J42,B42+$C$5*$C$2)</f>
        <v>0.10027679413973806</v>
      </c>
      <c r="M42">
        <f t="shared" si="5"/>
        <v>0</v>
      </c>
      <c r="N42"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v>2.824982592996168E-3</v>
      </c>
      <c r="K43">
        <f>_xll.xBachelierImplied($C$2,$H$15,J43,B43+$C$5*$C$2)</f>
        <v>0.10020424664605307</v>
      </c>
      <c r="M43">
        <f t="shared" si="5"/>
        <v>0</v>
      </c>
      <c r="N43"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v>4.1835462108309272E-3</v>
      </c>
      <c r="K44">
        <f>_xll.xBachelierImplied($C$2,$H$15,J44,B44+$C$5*$C$2)</f>
        <v>0.10014679180191424</v>
      </c>
      <c r="M44">
        <f t="shared" si="5"/>
        <v>0</v>
      </c>
      <c r="N44"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v>6.025202245555264E-3</v>
      </c>
      <c r="K45">
        <f>_xll.xBachelierImplied($C$2,$H$15,J45,B45+$C$5*$C$2)</f>
        <v>0.10010242405820148</v>
      </c>
      <c r="M45">
        <f t="shared" si="5"/>
        <v>0</v>
      </c>
      <c r="N45"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v>8.4452774997607026E-3</v>
      </c>
      <c r="K46">
        <f>_xll.xBachelierImplied($C$2,$H$15,J46,B46+$C$5*$C$2)</f>
        <v>0.10006985933721944</v>
      </c>
      <c r="M46">
        <f t="shared" si="5"/>
        <v>0</v>
      </c>
      <c r="N46"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v>1.1530615799110695E-2</v>
      </c>
      <c r="K47">
        <f>_xll.xBachelierImplied($C$2,$H$15,J47,B47+$C$5*$C$2)</f>
        <v>0.10004710468799792</v>
      </c>
      <c r="M47">
        <f t="shared" si="5"/>
        <v>1</v>
      </c>
      <c r="N47"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v>1.5351459250293801E-2</v>
      </c>
      <c r="K48">
        <f>_xll.xBachelierImplied($C$2,$H$15,J48,B48+$C$5*$C$2)</f>
        <v>0.10003440755167932</v>
      </c>
      <c r="M48">
        <f t="shared" si="5"/>
        <v>0</v>
      </c>
      <c r="N48"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v>1.9953023953744192E-2</v>
      </c>
      <c r="K49">
        <f>_xll.xBachelierImplied($C$2,$H$15,J49,B49+$C$5*$C$2)</f>
        <v>0.10002962801368935</v>
      </c>
      <c r="M49">
        <f t="shared" si="5"/>
        <v>0</v>
      </c>
      <c r="N49"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v>2.5351459250293723E-2</v>
      </c>
      <c r="K50">
        <f>_xll.xBachelierImplied($C$2,$H$15,J50,B50+$C$5*$C$2)</f>
        <v>0.10003440755167885</v>
      </c>
      <c r="M50">
        <f t="shared" si="5"/>
        <v>0</v>
      </c>
      <c r="N50"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v>3.1530615799110429E-2</v>
      </c>
      <c r="K51">
        <f>_xll.xBachelierImplied($C$2,$H$15,J51,B51+$C$5*$C$2)</f>
        <v>0.10004710468799631</v>
      </c>
      <c r="M51">
        <f t="shared" si="5"/>
        <v>0</v>
      </c>
      <c r="N51"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v>3.8445277499759935E-2</v>
      </c>
      <c r="K52">
        <f>_xll.xBachelierImplied($C$2,$H$15,J52,B52+$C$5*$C$2)</f>
        <v>0.1000698593372146</v>
      </c>
      <c r="M52">
        <f t="shared" si="5"/>
        <v>0</v>
      </c>
      <c r="N52"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v>4.6025202245553162E-2</v>
      </c>
      <c r="K53">
        <f>_xll.xBachelierImplied($C$2,$H$15,J53,B53+$C$5*$C$2)</f>
        <v>0.10010242405818667</v>
      </c>
      <c r="M53">
        <f t="shared" si="5"/>
        <v>0</v>
      </c>
      <c r="N53"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v>5.4183546210825315E-2</v>
      </c>
      <c r="K54">
        <f>_xll.xBachelierImplied($C$2,$H$15,J54,B54+$C$5*$C$2)</f>
        <v>0.10014679180186742</v>
      </c>
      <c r="M54">
        <f t="shared" si="5"/>
        <v>0</v>
      </c>
      <c r="N54"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v>6.2824982592981332E-2</v>
      </c>
      <c r="K55">
        <f>_xll.xBachelierImplied($C$2,$H$15,J55,B55+$C$5*$C$2)</f>
        <v>0.10020424664590008</v>
      </c>
      <c r="M55">
        <f t="shared" si="5"/>
        <v>0</v>
      </c>
      <c r="N55"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v>7.1854185133615883E-2</v>
      </c>
      <c r="K56">
        <f>_xll.xBachelierImplied($C$2,$H$15,J56,B56+$C$5*$C$2)</f>
        <v>0.10027679413922035</v>
      </c>
      <c r="M56">
        <f t="shared" si="5"/>
        <v>0</v>
      </c>
      <c r="N56"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v>8.1182527119514847E-2</v>
      </c>
      <c r="K57">
        <f>_xll.xBachelierImplied($C$2,$H$15,J57,B57+$C$5*$C$2)</f>
        <v>0.10036662818430761</v>
      </c>
      <c r="M57">
        <f t="shared" si="5"/>
        <v>0</v>
      </c>
      <c r="N57"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v>9.0732717533480819E-2</v>
      </c>
      <c r="K58">
        <f>_xll.xBachelierImplied($C$2,$H$15,J58,B58+$C$5*$C$2)</f>
        <v>0.1004760811553797</v>
      </c>
      <c r="M58">
        <f t="shared" si="5"/>
        <v>0</v>
      </c>
      <c r="N58"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v>0.10044113767563262</v>
      </c>
      <c r="K59">
        <f>_xll.xBachelierImplied($C$2,$H$15,J59,B59+$C$5*$C$2)</f>
        <v>0.10060761329747822</v>
      </c>
      <c r="M59">
        <f t="shared" si="5"/>
        <v>0</v>
      </c>
      <c r="N59"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v>0.11025814705307622</v>
      </c>
      <c r="K60">
        <f>_xll.xBachelierImplied($C$2,$H$15,J60,B60+$C$5*$C$2)</f>
        <v>0.10076365384051426</v>
      </c>
      <c r="M60">
        <f t="shared" si="5"/>
        <v>0</v>
      </c>
      <c r="N60"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v>0.1201469112421699</v>
      </c>
      <c r="K61">
        <f>_xll.xBachelierImplied($C$2,$H$15,J61,B61+$C$5*$C$2)</f>
        <v>0.10094645150356962</v>
      </c>
      <c r="M61">
        <f t="shared" si="5"/>
        <v>0</v>
      </c>
      <c r="N61"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v>0.13008137039079906</v>
      </c>
      <c r="K62">
        <f>_xll.xBachelierImplied($C$2,$H$15,J62,B62+$C$5*$C$2)</f>
        <v>0.10115793940305569</v>
      </c>
      <c r="M62">
        <f t="shared" si="5"/>
        <v>0</v>
      </c>
      <c r="N62"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v>0.14004390433594702</v>
      </c>
      <c r="K63">
        <f>_xll.xBachelierImplied($C$2,$H$15,J63,B63+$C$5*$C$2)</f>
        <v>0.10139959737639356</v>
      </c>
      <c r="M63">
        <f t="shared" si="5"/>
        <v>0</v>
      </c>
      <c r="N63"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v>0.15002310176285946</v>
      </c>
      <c r="K64">
        <f>_xll.xBachelierImplied($C$2,$H$15,J64,B64+$C$5*$C$2)</f>
        <v>0.10167233442932258</v>
      </c>
      <c r="M64">
        <f t="shared" si="5"/>
        <v>0</v>
      </c>
      <c r="N64"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v>0.16001186826678343</v>
      </c>
      <c r="K65">
        <f>_xll.xBachelierImplied($C$2,$H$15,J65,B65+$C$5*$C$2)</f>
        <v>0.10197640564986465</v>
      </c>
      <c r="M65">
        <f t="shared" si="5"/>
        <v>0</v>
      </c>
      <c r="N65"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v>0.1700059601224993</v>
      </c>
      <c r="K66">
        <f>_xll.xBachelierImplied($C$2,$H$15,J66,B66+$C$5*$C$2)</f>
        <v>0.10231128831813516</v>
      </c>
      <c r="M66">
        <f t="shared" si="5"/>
        <v>0</v>
      </c>
      <c r="N66"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v>0.18000292901912618</v>
      </c>
      <c r="K67">
        <f>_xll.xBachelierImplied($C$2,$H$15,J67,B67+$C$5*$C$2)</f>
        <v>0.10267511280025858</v>
      </c>
      <c r="M67">
        <f t="shared" si="5"/>
        <v>0</v>
      </c>
      <c r="N67"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v>0.19000140920866801</v>
      </c>
      <c r="K68">
        <f>_xll.xBachelierImplied($C$2,$H$15,J68,B68+$C$5*$C$2)</f>
        <v>0.10306180059941915</v>
      </c>
      <c r="M68">
        <f t="shared" si="5"/>
        <v>0</v>
      </c>
      <c r="N68"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v>0.20000066186049414</v>
      </c>
      <c r="K69">
        <f>_xll.xBachelierImplied($C$2,$H$15,J69,B69+$C$5*$C$2)</f>
        <v>0.10344723871235663</v>
      </c>
      <c r="M69">
        <f t="shared" si="5"/>
        <v>0</v>
      </c>
      <c r="N69"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v>0.21000029747786564</v>
      </c>
      <c r="K70">
        <f>_xll.xBachelierImplied($C$2,$H$15,J70,B70+$C$5*$C$2)</f>
        <v>0.10372143412125141</v>
      </c>
      <c r="M70">
        <f t="shared" si="5"/>
        <v>0</v>
      </c>
      <c r="N70"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v>0.22000011328912789</v>
      </c>
      <c r="K71">
        <f>_xll.xBachelierImplied($C$2,$H$15,J71,B71+$C$5*$C$2)</f>
        <v>0.10329951531932818</v>
      </c>
      <c r="M71">
        <f t="shared" si="5"/>
        <v>0</v>
      </c>
      <c r="N71"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v>0.23000000000000015</v>
      </c>
      <c r="K72">
        <f>_xll.xBachelierImplied($C$2,$H$15,J72,B72+$C$5*$C$2)</f>
        <v>0</v>
      </c>
      <c r="M72">
        <f t="shared" si="5"/>
        <v>0</v>
      </c>
      <c r="N72"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workbookViewId="0">
      <selection activeCell="C2" sqref="C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30</v>
      </c>
      <c r="E15" t="s">
        <v>18</v>
      </c>
      <c r="F15">
        <v>-5.0000000000000001E-3</v>
      </c>
      <c r="K15" t="s">
        <v>0</v>
      </c>
      <c r="L15">
        <v>30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4.2560309533067012E-2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-0.5</v>
      </c>
      <c r="C22">
        <f>$C$4</f>
        <v>0</v>
      </c>
      <c r="D22">
        <f>$C$5</f>
        <v>0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8.222883472574153E-8</v>
      </c>
    </row>
    <row r="23" spans="2:12" x14ac:dyDescent="0.25">
      <c r="B23">
        <f t="shared" ref="B23:B72" ca="1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2.9076885609609913E-9</v>
      </c>
      <c r="K23">
        <f t="shared" ref="K23:K72" ca="1" si="5">IF(ABS(B23-$C$3)&lt;0.0000000001,1,0)</f>
        <v>0</v>
      </c>
      <c r="L23">
        <f ca="1"/>
        <v>1.88151826546097E-7</v>
      </c>
    </row>
    <row r="24" spans="2:12" x14ac:dyDescent="0.25">
      <c r="B24">
        <f t="shared" ca="1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ca="1" si="4"/>
        <v>0</v>
      </c>
      <c r="H24">
        <f ca="1"/>
        <v>1.1806230596071421E-8</v>
      </c>
      <c r="K24">
        <f t="shared" ca="1" si="5"/>
        <v>0</v>
      </c>
      <c r="L24">
        <f ca="1"/>
        <v>6.8369582429900804E-7</v>
      </c>
    </row>
    <row r="25" spans="2:12" x14ac:dyDescent="0.25">
      <c r="B25">
        <f t="shared" ca="1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ca="1" si="4"/>
        <v>0</v>
      </c>
      <c r="H25">
        <f ca="1"/>
        <v>4.1603320430533667E-8</v>
      </c>
      <c r="K25">
        <f t="shared" ca="1" si="5"/>
        <v>0</v>
      </c>
      <c r="L25">
        <f ca="1"/>
        <v>2.1403364534846359E-6</v>
      </c>
    </row>
    <row r="26" spans="2:12" x14ac:dyDescent="0.25">
      <c r="B26">
        <f t="shared" ca="1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ca="1" si="4"/>
        <v>0</v>
      </c>
      <c r="H26">
        <f ca="1"/>
        <v>1.3416057344302131E-7</v>
      </c>
      <c r="K26">
        <f t="shared" ca="1" si="5"/>
        <v>0</v>
      </c>
      <c r="L26">
        <f ca="1"/>
        <v>6.1333609946731457E-6</v>
      </c>
    </row>
    <row r="27" spans="2:12" x14ac:dyDescent="0.25">
      <c r="B27">
        <f t="shared" ca="1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ca="1" si="4"/>
        <v>0</v>
      </c>
      <c r="H27">
        <f ca="1"/>
        <v>4.0013550926974966E-7</v>
      </c>
      <c r="K27">
        <f t="shared" ca="1" si="5"/>
        <v>0</v>
      </c>
      <c r="L27">
        <f ca="1"/>
        <v>1.6283840426211628E-5</v>
      </c>
    </row>
    <row r="28" spans="2:12" x14ac:dyDescent="0.25">
      <c r="B28">
        <f t="shared" ca="1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ca="1" si="4"/>
        <v>0</v>
      </c>
      <c r="H28">
        <f ca="1"/>
        <v>1.1117653463796268E-6</v>
      </c>
      <c r="K28">
        <f t="shared" ca="1" si="5"/>
        <v>0</v>
      </c>
      <c r="L28">
        <f ca="1"/>
        <v>4.0279506058811398E-5</v>
      </c>
    </row>
    <row r="29" spans="2:12" x14ac:dyDescent="0.25">
      <c r="B29">
        <f t="shared" ca="1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ca="1" si="4"/>
        <v>0</v>
      </c>
      <c r="H29">
        <f ca="1"/>
        <v>2.8943862812245208E-6</v>
      </c>
      <c r="K29">
        <f t="shared" ca="1" si="5"/>
        <v>0</v>
      </c>
      <c r="L29">
        <f ca="1"/>
        <v>9.3359705293968517E-5</v>
      </c>
    </row>
    <row r="30" spans="2:12" x14ac:dyDescent="0.25">
      <c r="B30">
        <f t="shared" ca="1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ca="1" si="4"/>
        <v>0</v>
      </c>
      <c r="H30">
        <f ca="1"/>
        <v>7.095051132016785E-6</v>
      </c>
      <c r="K30">
        <f t="shared" ca="1" si="5"/>
        <v>0</v>
      </c>
      <c r="L30">
        <f ca="1"/>
        <v>2.035296673075642E-4</v>
      </c>
    </row>
    <row r="31" spans="2:12" x14ac:dyDescent="0.25">
      <c r="B31">
        <f t="shared" ca="1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ca="1" si="4"/>
        <v>0</v>
      </c>
      <c r="H31">
        <f ca="1"/>
        <v>1.6443399418066101E-5</v>
      </c>
      <c r="K31">
        <f t="shared" ca="1" si="5"/>
        <v>0</v>
      </c>
      <c r="L31">
        <f ca="1"/>
        <v>4.1894768512870943E-4</v>
      </c>
    </row>
    <row r="32" spans="2:12" x14ac:dyDescent="0.25">
      <c r="B32">
        <f t="shared" ca="1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ca="1" si="4"/>
        <v>0</v>
      </c>
      <c r="H32">
        <f ca="1"/>
        <v>3.6158349497139225E-5</v>
      </c>
      <c r="K32">
        <f t="shared" ca="1" si="5"/>
        <v>0</v>
      </c>
      <c r="L32">
        <f ca="1"/>
        <v>8.1647730321861788E-4</v>
      </c>
    </row>
    <row r="33" spans="2:12" x14ac:dyDescent="0.25">
      <c r="B33">
        <f t="shared" ca="1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ca="1" si="4"/>
        <v>0</v>
      </c>
      <c r="H33">
        <f ca="1"/>
        <v>7.5673727041751881E-5</v>
      </c>
      <c r="K33">
        <f t="shared" ca="1" si="5"/>
        <v>0</v>
      </c>
      <c r="L33">
        <f ca="1"/>
        <v>1.5106535834520222E-3</v>
      </c>
    </row>
    <row r="34" spans="2:12" x14ac:dyDescent="0.25">
      <c r="B34">
        <f t="shared" ca="1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ca="1" si="4"/>
        <v>0</v>
      </c>
      <c r="H34">
        <f ca="1"/>
        <v>1.511433609005478E-4</v>
      </c>
      <c r="K34">
        <f t="shared" ca="1" si="5"/>
        <v>0</v>
      </c>
      <c r="L34">
        <f ca="1"/>
        <v>2.6588905124805369E-3</v>
      </c>
    </row>
    <row r="35" spans="2:12" x14ac:dyDescent="0.25">
      <c r="B35">
        <f t="shared" ca="1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ca="1" si="4"/>
        <v>0</v>
      </c>
      <c r="H35">
        <f ca="1"/>
        <v>2.8880051587343742E-4</v>
      </c>
      <c r="K35">
        <f t="shared" ca="1" si="5"/>
        <v>0</v>
      </c>
      <c r="L35">
        <f ca="1"/>
        <v>4.4608326853770915E-3</v>
      </c>
    </row>
    <row r="36" spans="2:12" x14ac:dyDescent="0.25">
      <c r="B36">
        <f t="shared" ca="1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ca="1" si="4"/>
        <v>0</v>
      </c>
      <c r="H36">
        <f ca="1"/>
        <v>5.2909234242342414E-4</v>
      </c>
      <c r="K36">
        <f t="shared" ca="1" si="5"/>
        <v>0</v>
      </c>
      <c r="L36">
        <f ca="1"/>
        <v>7.144436259288049E-3</v>
      </c>
    </row>
    <row r="37" spans="2:12" x14ac:dyDescent="0.25">
      <c r="B37">
        <f t="shared" ca="1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ca="1" si="4"/>
        <v>0</v>
      </c>
      <c r="H37">
        <f ca="1"/>
        <v>9.3124833594440833E-4</v>
      </c>
      <c r="K37">
        <f t="shared" ca="1" si="5"/>
        <v>0</v>
      </c>
      <c r="L37">
        <f ca="1"/>
        <v>1.0939524616335254E-2</v>
      </c>
    </row>
    <row r="38" spans="2:12" x14ac:dyDescent="0.25">
      <c r="B38">
        <f t="shared" ca="1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ca="1" si="4"/>
        <v>0</v>
      </c>
      <c r="H38">
        <f ca="1"/>
        <v>1.5776590999237914E-3</v>
      </c>
      <c r="K38">
        <f t="shared" ca="1" si="5"/>
        <v>0</v>
      </c>
      <c r="L38">
        <f ca="1"/>
        <v>1.6032380242673849E-2</v>
      </c>
    </row>
    <row r="39" spans="2:12" x14ac:dyDescent="0.25">
      <c r="B39">
        <f t="shared" ca="1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ca="1" si="4"/>
        <v>0</v>
      </c>
      <c r="H39">
        <f ca="1"/>
        <v>2.5771231933448824E-3</v>
      </c>
      <c r="K39">
        <f t="shared" ca="1" si="5"/>
        <v>0</v>
      </c>
      <c r="L39">
        <f ca="1"/>
        <v>2.2513525160319806E-2</v>
      </c>
    </row>
    <row r="40" spans="2:12" x14ac:dyDescent="0.25">
      <c r="B40">
        <f t="shared" ca="1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ca="1" si="4"/>
        <v>0</v>
      </c>
      <c r="H40">
        <f ca="1"/>
        <v>4.0658784489484463E-3</v>
      </c>
      <c r="K40">
        <f t="shared" ca="1" si="5"/>
        <v>0</v>
      </c>
      <c r="L40">
        <f ca="1"/>
        <v>3.0317656955534931E-2</v>
      </c>
    </row>
    <row r="41" spans="2:12" x14ac:dyDescent="0.25">
      <c r="B41">
        <f t="shared" ca="1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ca="1" si="4"/>
        <v>0</v>
      </c>
      <c r="H41">
        <f ca="1"/>
        <v>6.205315932961631E-3</v>
      </c>
      <c r="K41">
        <f t="shared" ca="1" si="5"/>
        <v>0</v>
      </c>
      <c r="L41">
        <f ca="1"/>
        <v>3.9183474815318795E-2</v>
      </c>
    </row>
    <row r="42" spans="2:12" x14ac:dyDescent="0.25">
      <c r="B42">
        <f t="shared" ca="1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ca="1" si="4"/>
        <v>0</v>
      </c>
      <c r="H42">
        <f ca="1"/>
        <v>9.1756642685869132E-3</v>
      </c>
      <c r="K42">
        <f t="shared" ca="1" si="5"/>
        <v>0</v>
      </c>
      <c r="L42">
        <f ca="1"/>
        <v>4.863174587646233E-2</v>
      </c>
    </row>
    <row r="43" spans="2:12" x14ac:dyDescent="0.25">
      <c r="B43">
        <f t="shared" ca="1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ca="1" si="4"/>
        <v>0</v>
      </c>
      <c r="H43">
        <f ca="1"/>
        <v>1.316546352026382E-2</v>
      </c>
      <c r="K43">
        <f t="shared" ca="1" si="5"/>
        <v>0</v>
      </c>
      <c r="L43">
        <f ca="1"/>
        <v>5.7994945580938519E-2</v>
      </c>
    </row>
    <row r="44" spans="2:12" x14ac:dyDescent="0.25">
      <c r="B44">
        <f t="shared" ca="1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ca="1" si="4"/>
        <v>0</v>
      </c>
      <c r="H44">
        <f ca="1"/>
        <v>1.8357576403544747E-2</v>
      </c>
      <c r="K44">
        <f t="shared" ca="1" si="5"/>
        <v>0</v>
      </c>
      <c r="L44">
        <f ca="1"/>
        <v>6.6477889577988267E-2</v>
      </c>
    </row>
    <row r="45" spans="2:12" x14ac:dyDescent="0.25">
      <c r="B45">
        <f t="shared" ca="1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ca="1" si="4"/>
        <v>0</v>
      </c>
      <c r="H45">
        <f ca="1"/>
        <v>2.4913215062146485E-2</v>
      </c>
      <c r="K45">
        <f t="shared" ca="1" si="5"/>
        <v>0</v>
      </c>
      <c r="L45">
        <f ca="1"/>
        <v>7.327148633019627E-2</v>
      </c>
    </row>
    <row r="46" spans="2:12" x14ac:dyDescent="0.25">
      <c r="B46">
        <f t="shared" ca="1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ca="1" si="4"/>
        <v>0</v>
      </c>
      <c r="H46">
        <f ca="1"/>
        <v>3.2956268695897337E-2</v>
      </c>
      <c r="K46">
        <f t="shared" ca="1" si="5"/>
        <v>0</v>
      </c>
      <c r="L46">
        <f ca="1"/>
        <v>7.7668536039233432E-2</v>
      </c>
    </row>
    <row r="47" spans="2:12" x14ac:dyDescent="0.25">
      <c r="B47">
        <f t="shared" ca="1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ca="1" si="4"/>
        <v>5.0000000000001736E-3</v>
      </c>
      <c r="H47" s="1">
        <f ca="1"/>
        <v>4.2560309533067012E-2</v>
      </c>
      <c r="K47">
        <f t="shared" ca="1" si="5"/>
        <v>1</v>
      </c>
      <c r="L47">
        <f ca="1"/>
        <v>7.9191832566065809E-2</v>
      </c>
    </row>
    <row r="48" spans="2:12" x14ac:dyDescent="0.25">
      <c r="B48">
        <f t="shared" ca="1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ca="1" si="4"/>
        <v>2.5000000000000175E-2</v>
      </c>
      <c r="H48">
        <f ca="1"/>
        <v>5.3740570538923838E-2</v>
      </c>
      <c r="K48">
        <f t="shared" ca="1" si="5"/>
        <v>0</v>
      </c>
      <c r="L48">
        <f ca="1"/>
        <v>7.7668536039233446E-2</v>
      </c>
    </row>
    <row r="49" spans="2:12" x14ac:dyDescent="0.25">
      <c r="B49">
        <f t="shared" ca="1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ca="1" si="4"/>
        <v>4.5000000000000172E-2</v>
      </c>
      <c r="H49">
        <f ca="1"/>
        <v>6.6452217017020143E-2</v>
      </c>
      <c r="K49">
        <f t="shared" ca="1" si="5"/>
        <v>0</v>
      </c>
      <c r="L49">
        <f ca="1"/>
        <v>7.3271486330196284E-2</v>
      </c>
    </row>
    <row r="50" spans="2:12" x14ac:dyDescent="0.25">
      <c r="B50">
        <f t="shared" ca="1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ca="1" si="4"/>
        <v>6.5000000000000183E-2</v>
      </c>
      <c r="H50">
        <f ca="1"/>
        <v>8.0595325237959356E-2</v>
      </c>
      <c r="K50">
        <f t="shared" ca="1" si="5"/>
        <v>0</v>
      </c>
      <c r="L50">
        <f ca="1"/>
        <v>6.6477889577988281E-2</v>
      </c>
    </row>
    <row r="51" spans="2:12" x14ac:dyDescent="0.25">
      <c r="B51">
        <f t="shared" ca="1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ca="1" si="4"/>
        <v>8.5000000000000187E-2</v>
      </c>
      <c r="H51">
        <f ca="1"/>
        <v>9.6025576530473084E-2</v>
      </c>
      <c r="K51">
        <f t="shared" ca="1" si="5"/>
        <v>0</v>
      </c>
      <c r="L51">
        <f ca="1"/>
        <v>5.7994945580938533E-2</v>
      </c>
    </row>
    <row r="52" spans="2:12" x14ac:dyDescent="0.25">
      <c r="B52">
        <f t="shared" ca="1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ca="1" si="4"/>
        <v>0.10500000000000019</v>
      </c>
      <c r="H52">
        <f ca="1"/>
        <v>0.11256891073608319</v>
      </c>
      <c r="K52">
        <f t="shared" ca="1" si="5"/>
        <v>0</v>
      </c>
      <c r="L52">
        <f ca="1"/>
        <v>4.863174587646233E-2</v>
      </c>
    </row>
    <row r="53" spans="2:12" x14ac:dyDescent="0.25">
      <c r="B53">
        <f t="shared" ca="1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ca="1" si="4"/>
        <v>0.12500000000000019</v>
      </c>
      <c r="H53">
        <f ca="1"/>
        <v>0.13003763850391684</v>
      </c>
      <c r="K53">
        <f t="shared" ca="1" si="5"/>
        <v>0</v>
      </c>
      <c r="L53">
        <f ca="1"/>
        <v>3.9183474815318781E-2</v>
      </c>
    </row>
    <row r="54" spans="2:12" x14ac:dyDescent="0.25">
      <c r="B54">
        <f t="shared" ca="1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ca="1" si="4"/>
        <v>0.14500000000000018</v>
      </c>
      <c r="H54">
        <f ca="1"/>
        <v>0.14824570667875794</v>
      </c>
      <c r="K54">
        <f t="shared" ca="1" si="5"/>
        <v>0</v>
      </c>
      <c r="L54">
        <f ca="1"/>
        <v>3.0317656955534924E-2</v>
      </c>
    </row>
    <row r="55" spans="2:12" x14ac:dyDescent="0.25">
      <c r="B55">
        <f t="shared" ca="1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ca="1" si="4"/>
        <v>0.16500000000000017</v>
      </c>
      <c r="H55">
        <f ca="1"/>
        <v>0.16702110733373365</v>
      </c>
      <c r="K55">
        <f t="shared" ca="1" si="5"/>
        <v>0</v>
      </c>
      <c r="L55">
        <f ca="1"/>
        <v>2.2513525160319816E-2</v>
      </c>
    </row>
    <row r="56" spans="2:12" x14ac:dyDescent="0.25">
      <c r="B56">
        <f t="shared" ca="1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ca="1" si="4"/>
        <v>0.18500000000000016</v>
      </c>
      <c r="H56">
        <f ca="1"/>
        <v>0.18621437276732755</v>
      </c>
      <c r="K56">
        <f t="shared" ca="1" si="5"/>
        <v>0</v>
      </c>
      <c r="L56">
        <f ca="1"/>
        <v>1.6032380242673852E-2</v>
      </c>
    </row>
    <row r="57" spans="2:12" x14ac:dyDescent="0.25">
      <c r="B57">
        <f t="shared" ca="1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ca="1" si="4"/>
        <v>0.20500000000000015</v>
      </c>
      <c r="H57">
        <f ca="1"/>
        <v>0.20570282152764324</v>
      </c>
      <c r="K57">
        <f t="shared" ca="1" si="5"/>
        <v>0</v>
      </c>
      <c r="L57">
        <f ca="1"/>
        <v>1.093952461633526E-2</v>
      </c>
    </row>
    <row r="58" spans="2:12" x14ac:dyDescent="0.25">
      <c r="B58">
        <f t="shared" ca="1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ca="1" si="4"/>
        <v>0.22500000000000014</v>
      </c>
      <c r="H58">
        <f ca="1"/>
        <v>0.22539108533850039</v>
      </c>
      <c r="K58">
        <f t="shared" ca="1" si="5"/>
        <v>0</v>
      </c>
      <c r="L58">
        <f ca="1"/>
        <v>7.1444362592880516E-3</v>
      </c>
    </row>
    <row r="59" spans="2:12" x14ac:dyDescent="0.25">
      <c r="B59">
        <f t="shared" ca="1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ca="1" si="4"/>
        <v>0.24500000000000013</v>
      </c>
      <c r="H59">
        <f ca="1"/>
        <v>0.2452088198566737</v>
      </c>
      <c r="K59">
        <f t="shared" ca="1" si="5"/>
        <v>0</v>
      </c>
      <c r="L59">
        <f ca="1"/>
        <v>4.4608326853770933E-3</v>
      </c>
    </row>
    <row r="60" spans="2:12" x14ac:dyDescent="0.25">
      <c r="B60">
        <f t="shared" ca="1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ca="1" si="4"/>
        <v>0.26500000000000012</v>
      </c>
      <c r="H60">
        <f ca="1"/>
        <v>0.26510676131769018</v>
      </c>
      <c r="K60">
        <f t="shared" ca="1" si="5"/>
        <v>0</v>
      </c>
      <c r="L60">
        <f ca="1"/>
        <v>2.6588905124805377E-3</v>
      </c>
    </row>
    <row r="61" spans="2:12" x14ac:dyDescent="0.25">
      <c r="B61">
        <f t="shared" ca="1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ca="1" si="4"/>
        <v>0.28500000000000014</v>
      </c>
      <c r="H61">
        <f ca="1"/>
        <v>0.28505213940431096</v>
      </c>
      <c r="K61">
        <f t="shared" ca="1" si="5"/>
        <v>0</v>
      </c>
      <c r="L61">
        <f ca="1"/>
        <v>1.5106535834520231E-3</v>
      </c>
    </row>
    <row r="62" spans="2:12" x14ac:dyDescent="0.25">
      <c r="B62">
        <f t="shared" ca="1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ca="1" si="4"/>
        <v>0.30500000000000016</v>
      </c>
      <c r="H62">
        <f ca="1"/>
        <v>0.30502425968119973</v>
      </c>
      <c r="K62">
        <f t="shared" ca="1" si="5"/>
        <v>0</v>
      </c>
      <c r="L62">
        <f ca="1"/>
        <v>8.1647730321861821E-4</v>
      </c>
    </row>
    <row r="63" spans="2:12" x14ac:dyDescent="0.25">
      <c r="B63">
        <f t="shared" ca="1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ca="1" si="4"/>
        <v>0.32500000000000018</v>
      </c>
      <c r="H63">
        <f ca="1"/>
        <v>0.32501072185606239</v>
      </c>
      <c r="K63">
        <f t="shared" ca="1" si="5"/>
        <v>0</v>
      </c>
      <c r="L63">
        <f ca="1"/>
        <v>4.189476851287096E-4</v>
      </c>
    </row>
    <row r="64" spans="2:12" x14ac:dyDescent="0.25">
      <c r="B64">
        <f t="shared" ca="1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ca="1" si="4"/>
        <v>0.3450000000000002</v>
      </c>
      <c r="H64">
        <f ca="1"/>
        <v>0.34500448589453853</v>
      </c>
      <c r="K64">
        <f t="shared" ca="1" si="5"/>
        <v>0</v>
      </c>
      <c r="L64">
        <f ca="1"/>
        <v>2.0352966730756433E-4</v>
      </c>
    </row>
    <row r="65" spans="2:12" x14ac:dyDescent="0.25">
      <c r="B65">
        <f t="shared" ca="1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ca="1" si="4"/>
        <v>0.36500000000000021</v>
      </c>
      <c r="H65">
        <f ca="1"/>
        <v>0.36500176967655074</v>
      </c>
      <c r="K65">
        <f t="shared" ca="1" si="5"/>
        <v>0</v>
      </c>
      <c r="L65">
        <f ca="1"/>
        <v>9.3359705293968585E-5</v>
      </c>
    </row>
    <row r="66" spans="2:12" x14ac:dyDescent="0.25">
      <c r="B66">
        <f t="shared" ca="1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ca="1" si="4"/>
        <v>0.38500000000000023</v>
      </c>
      <c r="H66">
        <f ca="1"/>
        <v>0.38500065525167271</v>
      </c>
      <c r="K66">
        <f t="shared" ca="1" si="5"/>
        <v>0</v>
      </c>
      <c r="L66">
        <f ca="1"/>
        <v>4.0279506058811425E-5</v>
      </c>
    </row>
    <row r="67" spans="2:12" x14ac:dyDescent="0.25">
      <c r="B67">
        <f t="shared" ca="1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ca="1" si="4"/>
        <v>0.40500000000000025</v>
      </c>
      <c r="H67">
        <f ca="1"/>
        <v>0.40500022643860728</v>
      </c>
      <c r="K67">
        <f t="shared" ca="1" si="5"/>
        <v>0</v>
      </c>
      <c r="L67">
        <f ca="1"/>
        <v>1.6283840426211642E-5</v>
      </c>
    </row>
    <row r="68" spans="2:12" x14ac:dyDescent="0.25">
      <c r="B68">
        <f t="shared" ca="1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ca="1" si="4"/>
        <v>0.42500000000000027</v>
      </c>
      <c r="H68">
        <f ca="1"/>
        <v>0.42500007255018857</v>
      </c>
      <c r="K68">
        <f t="shared" ca="1" si="5"/>
        <v>0</v>
      </c>
      <c r="L68">
        <f ca="1"/>
        <v>6.1333609946731508E-6</v>
      </c>
    </row>
    <row r="69" spans="2:12" x14ac:dyDescent="0.25">
      <c r="B69">
        <f t="shared" ca="1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ca="1" si="4"/>
        <v>0.44500000000000028</v>
      </c>
      <c r="H69">
        <f ca="1"/>
        <v>0.44500002136580136</v>
      </c>
      <c r="K69">
        <f t="shared" ca="1" si="5"/>
        <v>0</v>
      </c>
      <c r="L69">
        <f ca="1"/>
        <v>2.1403364534846384E-6</v>
      </c>
    </row>
    <row r="70" spans="2:12" x14ac:dyDescent="0.25">
      <c r="B70">
        <f t="shared" ca="1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ca="1" si="4"/>
        <v>0.4650000000000003</v>
      </c>
      <c r="H70">
        <f ca="1"/>
        <v>0.46500000571662864</v>
      </c>
      <c r="K70">
        <f t="shared" ca="1" si="5"/>
        <v>0</v>
      </c>
      <c r="L70">
        <f ca="1"/>
        <v>6.8369582429900888E-7</v>
      </c>
    </row>
    <row r="71" spans="2:12" x14ac:dyDescent="0.25">
      <c r="B71">
        <f t="shared" ca="1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ca="1" si="4"/>
        <v>0.48500000000000032</v>
      </c>
      <c r="H71">
        <f ca="1"/>
        <v>0.48500000132222426</v>
      </c>
      <c r="K71">
        <f t="shared" ca="1" si="5"/>
        <v>0</v>
      </c>
      <c r="L71">
        <f ca="1"/>
        <v>1.8815182654609732E-7</v>
      </c>
    </row>
    <row r="72" spans="2:12" x14ac:dyDescent="0.25">
      <c r="B72">
        <f t="shared" ca="1" si="0"/>
        <v>0.50000000000000033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ca="1" si="4"/>
        <v>0.50500000000000034</v>
      </c>
      <c r="H72">
        <f ca="1"/>
        <v>0.50500000000000034</v>
      </c>
      <c r="K72">
        <f t="shared" ca="1" si="5"/>
        <v>0</v>
      </c>
      <c r="L72">
        <f ca="1"/>
        <v>8.2228834725741662E-8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4"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-0.1</v>
      </c>
    </row>
    <row r="6" spans="2:12" x14ac:dyDescent="0.25">
      <c r="B6" t="s">
        <v>7</v>
      </c>
      <c r="C6">
        <v>0.01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10</v>
      </c>
      <c r="E16" t="s">
        <v>18</v>
      </c>
      <c r="F16">
        <v>-5.0000000000000001E-3</v>
      </c>
      <c r="K16" t="s">
        <v>0</v>
      </c>
      <c r="L16">
        <v>10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f ca="1">C20</f>
        <v>2</v>
      </c>
    </row>
    <row r="21" spans="2:14" x14ac:dyDescent="0.25">
      <c r="K21" t="s">
        <v>19</v>
      </c>
      <c r="L21" s="2">
        <f ca="1">SUMPRODUCT(L23:L73,F23:F73)</f>
        <v>7.0783415469532324E-4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v>0</v>
      </c>
      <c r="E23">
        <f ca="1">$C$6</f>
        <v>0.01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4.9273675352050457E-11</v>
      </c>
      <c r="N23">
        <f ca="1">SUM(L23:L73)</f>
        <v>1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2" ca="1" si="2">$C$5</f>
        <v>-0.1</v>
      </c>
      <c r="E24">
        <f t="shared" ref="E24:E73" ca="1" si="3">$C$6</f>
        <v>0.01</v>
      </c>
      <c r="F24">
        <f t="shared" ref="F24:F73" si="4">MAX(0,B24-$F$16)</f>
        <v>0</v>
      </c>
      <c r="H24">
        <f ca="1"/>
        <v>1.2061093811216088E-44</v>
      </c>
      <c r="K24">
        <f t="shared" ref="K24:K73" si="5">IF(ABS(B24-$C$3)&lt;0.0000000001,1,0)</f>
        <v>0</v>
      </c>
      <c r="L24">
        <f ca="1"/>
        <v>1.2538356561608246E-10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ca="1" si="2"/>
        <v>-0.1</v>
      </c>
      <c r="E25">
        <f t="shared" ca="1" si="3"/>
        <v>0.01</v>
      </c>
      <c r="F25">
        <f t="shared" si="4"/>
        <v>0</v>
      </c>
      <c r="H25">
        <f ca="1"/>
        <v>8.9688218748141955E-43</v>
      </c>
      <c r="K25">
        <f t="shared" si="5"/>
        <v>0</v>
      </c>
      <c r="L25">
        <f ca="1"/>
        <v>4.4379177687871941E-10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ca="1" si="2"/>
        <v>-0.1</v>
      </c>
      <c r="E26">
        <f t="shared" ca="1" si="3"/>
        <v>0.01</v>
      </c>
      <c r="F26">
        <f t="shared" si="4"/>
        <v>0</v>
      </c>
      <c r="H26">
        <f ca="1"/>
        <v>6.5673854441046728E-41</v>
      </c>
      <c r="K26">
        <f t="shared" si="5"/>
        <v>0</v>
      </c>
      <c r="L26">
        <f ca="1"/>
        <v>1.5467081682648299E-9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ca="1" si="2"/>
        <v>-0.1</v>
      </c>
      <c r="E27">
        <f t="shared" ca="1" si="3"/>
        <v>0.01</v>
      </c>
      <c r="F27">
        <f t="shared" si="4"/>
        <v>0</v>
      </c>
      <c r="H27">
        <f ca="1"/>
        <v>4.7485257332177466E-39</v>
      </c>
      <c r="K27">
        <f t="shared" si="5"/>
        <v>0</v>
      </c>
      <c r="L27">
        <f ca="1"/>
        <v>5.3226481326602002E-9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ca="1" si="2"/>
        <v>-0.1</v>
      </c>
      <c r="E28">
        <f t="shared" ca="1" si="3"/>
        <v>0.01</v>
      </c>
      <c r="F28">
        <f t="shared" si="4"/>
        <v>0</v>
      </c>
      <c r="H28">
        <f ca="1"/>
        <v>3.3868709974899409E-37</v>
      </c>
      <c r="K28">
        <f t="shared" si="5"/>
        <v>0</v>
      </c>
      <c r="L28">
        <f ca="1"/>
        <v>1.8067542545024627E-8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ca="1" si="2"/>
        <v>-0.1</v>
      </c>
      <c r="E29">
        <f t="shared" ca="1" si="3"/>
        <v>0.01</v>
      </c>
      <c r="F29">
        <f t="shared" si="4"/>
        <v>0</v>
      </c>
      <c r="H29">
        <f ca="1"/>
        <v>2.3802056294905063E-35</v>
      </c>
      <c r="K29">
        <f t="shared" si="5"/>
        <v>0</v>
      </c>
      <c r="L29">
        <f ca="1"/>
        <v>6.0425677606578406E-8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ca="1" si="2"/>
        <v>-0.1</v>
      </c>
      <c r="E30">
        <f t="shared" ca="1" si="3"/>
        <v>0.01</v>
      </c>
      <c r="F30">
        <f t="shared" si="4"/>
        <v>0</v>
      </c>
      <c r="H30">
        <f ca="1"/>
        <v>1.6460479942554439E-33</v>
      </c>
      <c r="K30">
        <f t="shared" si="5"/>
        <v>0</v>
      </c>
      <c r="L30">
        <f ca="1"/>
        <v>1.9885082955118869E-7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ca="1" si="2"/>
        <v>-0.1</v>
      </c>
      <c r="E31">
        <f t="shared" ca="1" si="3"/>
        <v>0.01</v>
      </c>
      <c r="F31">
        <f t="shared" si="4"/>
        <v>0</v>
      </c>
      <c r="H31">
        <f ca="1"/>
        <v>1.1185113170136297E-31</v>
      </c>
      <c r="K31">
        <f t="shared" si="5"/>
        <v>0</v>
      </c>
      <c r="L31">
        <f ca="1"/>
        <v>6.4293878652120521E-7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ca="1" si="2"/>
        <v>-0.1</v>
      </c>
      <c r="E32">
        <f t="shared" ca="1" si="3"/>
        <v>0.01</v>
      </c>
      <c r="F32">
        <f t="shared" si="4"/>
        <v>0</v>
      </c>
      <c r="H32">
        <f ca="1"/>
        <v>7.4554142615795988E-30</v>
      </c>
      <c r="K32">
        <f t="shared" si="5"/>
        <v>0</v>
      </c>
      <c r="L32">
        <f ca="1"/>
        <v>2.0389469765409536E-6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ca="1" si="2"/>
        <v>-0.1</v>
      </c>
      <c r="E33">
        <f t="shared" ca="1" si="3"/>
        <v>0.01</v>
      </c>
      <c r="F33">
        <f t="shared" si="4"/>
        <v>0</v>
      </c>
      <c r="H33">
        <f ca="1"/>
        <v>4.8650433367910872E-28</v>
      </c>
      <c r="K33">
        <f t="shared" si="5"/>
        <v>0</v>
      </c>
      <c r="L33">
        <f ca="1"/>
        <v>6.3296397984936941E-6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ca="1" si="2"/>
        <v>-0.1</v>
      </c>
      <c r="E34">
        <f t="shared" ca="1" si="3"/>
        <v>0.01</v>
      </c>
      <c r="F34">
        <f t="shared" si="4"/>
        <v>0</v>
      </c>
      <c r="H34">
        <f ca="1"/>
        <v>3.1009630489685221E-26</v>
      </c>
      <c r="K34">
        <f t="shared" si="5"/>
        <v>0</v>
      </c>
      <c r="L34">
        <f ca="1"/>
        <v>1.9190704781420854E-5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ca="1" si="2"/>
        <v>-0.1</v>
      </c>
      <c r="E35">
        <f t="shared" ca="1" si="3"/>
        <v>0.01</v>
      </c>
      <c r="F35">
        <f t="shared" si="4"/>
        <v>0</v>
      </c>
      <c r="H35">
        <f ca="1"/>
        <v>1.9254923713566611E-24</v>
      </c>
      <c r="K35">
        <f t="shared" si="5"/>
        <v>0</v>
      </c>
      <c r="L35">
        <f ca="1"/>
        <v>5.6672211653988656E-5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ca="1" si="2"/>
        <v>-0.1</v>
      </c>
      <c r="E36">
        <f t="shared" ca="1" si="3"/>
        <v>0.01</v>
      </c>
      <c r="F36">
        <f t="shared" si="4"/>
        <v>0</v>
      </c>
      <c r="H36">
        <f ca="1"/>
        <v>1.1610450780144618E-22</v>
      </c>
      <c r="K36">
        <f t="shared" si="5"/>
        <v>0</v>
      </c>
      <c r="L36">
        <f ca="1"/>
        <v>1.6249045418628401E-4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ca="1" si="2"/>
        <v>-0.1</v>
      </c>
      <c r="E37">
        <f t="shared" ca="1" si="3"/>
        <v>0.01</v>
      </c>
      <c r="F37">
        <f t="shared" si="4"/>
        <v>0</v>
      </c>
      <c r="H37">
        <f ca="1"/>
        <v>6.7728965711232872E-21</v>
      </c>
      <c r="K37">
        <f t="shared" si="5"/>
        <v>0</v>
      </c>
      <c r="L37">
        <f ca="1"/>
        <v>4.5060838841054344E-4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ca="1" si="2"/>
        <v>-0.1</v>
      </c>
      <c r="E38">
        <f t="shared" ca="1" si="3"/>
        <v>0.01</v>
      </c>
      <c r="F38">
        <f t="shared" si="4"/>
        <v>0</v>
      </c>
      <c r="H38">
        <f ca="1"/>
        <v>3.8047424463675756E-19</v>
      </c>
      <c r="K38">
        <f t="shared" si="5"/>
        <v>0</v>
      </c>
      <c r="L38">
        <f ca="1"/>
        <v>1.202994359257755E-3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ca="1" si="2"/>
        <v>-0.1</v>
      </c>
      <c r="E39">
        <f t="shared" ca="1" si="3"/>
        <v>0.01</v>
      </c>
      <c r="F39">
        <f t="shared" si="4"/>
        <v>0</v>
      </c>
      <c r="H39">
        <f ca="1"/>
        <v>2.0466870383089982E-17</v>
      </c>
      <c r="K39">
        <f t="shared" si="5"/>
        <v>0</v>
      </c>
      <c r="L39">
        <f ca="1"/>
        <v>3.074194581590224E-3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ca="1" si="2"/>
        <v>-0.1</v>
      </c>
      <c r="E40">
        <f t="shared" ca="1" si="3"/>
        <v>0.01</v>
      </c>
      <c r="F40">
        <f t="shared" si="4"/>
        <v>0</v>
      </c>
      <c r="H40">
        <f ca="1"/>
        <v>1.0468615511801335E-15</v>
      </c>
      <c r="K40">
        <f t="shared" si="5"/>
        <v>0</v>
      </c>
      <c r="L40">
        <f ca="1"/>
        <v>7.4659011267191148E-3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ca="1" si="2"/>
        <v>-0.1</v>
      </c>
      <c r="E41">
        <f t="shared" ca="1" si="3"/>
        <v>0.01</v>
      </c>
      <c r="F41">
        <f t="shared" si="4"/>
        <v>0</v>
      </c>
      <c r="H41">
        <f ca="1"/>
        <v>5.0458015656330914E-14</v>
      </c>
      <c r="K41">
        <f t="shared" si="5"/>
        <v>0</v>
      </c>
      <c r="L41">
        <f ca="1"/>
        <v>1.7073528050376437E-2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ca="1" si="2"/>
        <v>-0.1</v>
      </c>
      <c r="E42">
        <f t="shared" ca="1" si="3"/>
        <v>0.01</v>
      </c>
      <c r="F42">
        <f t="shared" si="4"/>
        <v>0</v>
      </c>
      <c r="H42">
        <f ca="1"/>
        <v>2.2649847018003851E-12</v>
      </c>
      <c r="K42">
        <f t="shared" si="5"/>
        <v>0</v>
      </c>
      <c r="L42">
        <f ca="1"/>
        <v>3.6325686994708985E-2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ca="1" si="2"/>
        <v>-0.1</v>
      </c>
      <c r="E43">
        <f t="shared" ca="1" si="3"/>
        <v>0.01</v>
      </c>
      <c r="F43">
        <f t="shared" si="4"/>
        <v>0</v>
      </c>
      <c r="H43">
        <f ca="1"/>
        <v>9.3199183226019941E-11</v>
      </c>
      <c r="K43">
        <f t="shared" si="5"/>
        <v>0</v>
      </c>
      <c r="L43">
        <f ca="1"/>
        <v>7.0738225475914379E-2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ca="1" si="2"/>
        <v>-0.1</v>
      </c>
      <c r="E44">
        <f t="shared" ca="1" si="3"/>
        <v>0.01</v>
      </c>
      <c r="F44">
        <f t="shared" si="4"/>
        <v>0</v>
      </c>
      <c r="H44">
        <f ca="1"/>
        <v>3.4382271133553955E-9</v>
      </c>
      <c r="K44">
        <f t="shared" si="5"/>
        <v>0</v>
      </c>
      <c r="L44">
        <f ca="1"/>
        <v>0.12320339367583391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ca="1" si="2"/>
        <v>-0.1</v>
      </c>
      <c r="E45">
        <f t="shared" ca="1" si="3"/>
        <v>0.01</v>
      </c>
      <c r="F45">
        <f t="shared" si="4"/>
        <v>0</v>
      </c>
      <c r="H45">
        <f ca="1"/>
        <v>1.1006073531327285E-7</v>
      </c>
      <c r="K45">
        <f t="shared" si="5"/>
        <v>0</v>
      </c>
      <c r="L45">
        <f ca="1"/>
        <v>0.18542372068542057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ca="1" si="2"/>
        <v>-0.1</v>
      </c>
      <c r="E46">
        <f t="shared" ca="1" si="3"/>
        <v>0.01</v>
      </c>
      <c r="F46">
        <f t="shared" si="4"/>
        <v>0</v>
      </c>
      <c r="H46">
        <f ca="1"/>
        <v>2.9028566022226397E-6</v>
      </c>
      <c r="K46">
        <f t="shared" si="5"/>
        <v>0</v>
      </c>
      <c r="L46">
        <f ca="1"/>
        <v>0.22809078925314957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ca="1" si="2"/>
        <v>-0.1</v>
      </c>
      <c r="E47">
        <f t="shared" ca="1" si="3"/>
        <v>0.01</v>
      </c>
      <c r="F47">
        <f t="shared" si="4"/>
        <v>0</v>
      </c>
      <c r="H47">
        <f ca="1"/>
        <v>5.7579270005955235E-5</v>
      </c>
      <c r="K47">
        <f t="shared" si="5"/>
        <v>0</v>
      </c>
      <c r="L47">
        <f ca="1"/>
        <v>0.20704972749974221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ca="1" si="2"/>
        <v>-0.1</v>
      </c>
      <c r="E48">
        <f t="shared" ca="1" si="3"/>
        <v>0.01</v>
      </c>
      <c r="F48">
        <f t="shared" si="4"/>
        <v>5.0000000000000868E-3</v>
      </c>
      <c r="H48" s="1">
        <f ca="1"/>
        <v>7.0783415469532346E-4</v>
      </c>
      <c r="K48">
        <f t="shared" si="5"/>
        <v>1</v>
      </c>
      <c r="L48">
        <f ca="1"/>
        <v>0.10925618342380429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ca="1" si="2"/>
        <v>-0.1</v>
      </c>
      <c r="E49">
        <f t="shared" ca="1" si="3"/>
        <v>0.01</v>
      </c>
      <c r="F49">
        <f t="shared" si="4"/>
        <v>1.5000000000000086E-2</v>
      </c>
      <c r="H49">
        <f ca="1"/>
        <v>2.9396185940024338E-3</v>
      </c>
      <c r="K49">
        <f t="shared" si="5"/>
        <v>0</v>
      </c>
      <c r="L49">
        <f ca="1"/>
        <v>9.8595108333210616E-3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ca="1" si="2"/>
        <v>-0.1</v>
      </c>
      <c r="E50">
        <f t="shared" ca="1" si="3"/>
        <v>0.01</v>
      </c>
      <c r="F50">
        <f t="shared" si="4"/>
        <v>2.5000000000000088E-2</v>
      </c>
      <c r="H50">
        <f ca="1"/>
        <v>7.3471056170740035E-3</v>
      </c>
      <c r="K50">
        <f t="shared" si="5"/>
        <v>0</v>
      </c>
      <c r="L50">
        <f ca="1"/>
        <v>5.1721267404342326E-4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ca="1" si="2"/>
        <v>-0.1</v>
      </c>
      <c r="E51">
        <f t="shared" ca="1" si="3"/>
        <v>0.01</v>
      </c>
      <c r="F51">
        <f t="shared" si="4"/>
        <v>3.5000000000000087E-2</v>
      </c>
      <c r="H51">
        <f ca="1"/>
        <v>1.3822165189838422E-2</v>
      </c>
      <c r="K51">
        <f t="shared" si="5"/>
        <v>0</v>
      </c>
      <c r="L51">
        <f ca="1"/>
        <v>2.0021997698458111E-5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ca="1" si="2"/>
        <v>-0.1</v>
      </c>
      <c r="E52">
        <f t="shared" ca="1" si="3"/>
        <v>0.01</v>
      </c>
      <c r="F52">
        <f t="shared" si="4"/>
        <v>4.5000000000000089E-2</v>
      </c>
      <c r="H52">
        <f ca="1"/>
        <v>2.1840360334409108E-2</v>
      </c>
      <c r="K52">
        <f t="shared" si="5"/>
        <v>0</v>
      </c>
      <c r="L52">
        <f ca="1"/>
        <v>6.3349835549916913E-7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ca="1" si="2"/>
        <v>-0.1</v>
      </c>
      <c r="E53">
        <f t="shared" ca="1" si="3"/>
        <v>0.01</v>
      </c>
      <c r="F53">
        <f t="shared" si="4"/>
        <v>5.500000000000009E-2</v>
      </c>
      <c r="H53">
        <f ca="1"/>
        <v>3.0828263574738533E-2</v>
      </c>
      <c r="K53">
        <f t="shared" si="5"/>
        <v>0</v>
      </c>
      <c r="L53">
        <f ca="1"/>
        <v>1.7320390821851459E-8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ca="1" si="2"/>
        <v>-0.1</v>
      </c>
      <c r="E54">
        <f t="shared" ca="1" si="3"/>
        <v>0.01</v>
      </c>
      <c r="F54">
        <f t="shared" si="4"/>
        <v>6.5000000000000099E-2</v>
      </c>
      <c r="H54">
        <f ca="1"/>
        <v>4.0351486377421072E-2</v>
      </c>
      <c r="K54">
        <f t="shared" si="5"/>
        <v>0</v>
      </c>
      <c r="L54">
        <f ca="1"/>
        <v>4.2354354576335535E-10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ca="1" si="2"/>
        <v>-0.1</v>
      </c>
      <c r="E55">
        <f t="shared" ca="1" si="3"/>
        <v>0.01</v>
      </c>
      <c r="F55">
        <f t="shared" si="4"/>
        <v>7.5000000000000094E-2</v>
      </c>
      <c r="H55">
        <f ca="1"/>
        <v>5.0141705255328982E-2</v>
      </c>
      <c r="K55">
        <f t="shared" si="5"/>
        <v>0</v>
      </c>
      <c r="L55">
        <f ca="1"/>
        <v>9.4795606444183363E-12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ca="1" si="2"/>
        <v>-0.1</v>
      </c>
      <c r="E56">
        <f t="shared" ca="1" si="3"/>
        <v>0.01</v>
      </c>
      <c r="F56">
        <f t="shared" si="4"/>
        <v>8.5000000000000089E-2</v>
      </c>
      <c r="H56">
        <f ca="1"/>
        <v>6.0054621279122374E-2</v>
      </c>
      <c r="K56">
        <f t="shared" si="5"/>
        <v>0</v>
      </c>
      <c r="L56">
        <f ca="1"/>
        <v>1.9739124045225889E-13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ca="1" si="2"/>
        <v>-0.1</v>
      </c>
      <c r="E57">
        <f t="shared" ca="1" si="3"/>
        <v>0.01</v>
      </c>
      <c r="F57">
        <f t="shared" si="4"/>
        <v>9.5000000000000084E-2</v>
      </c>
      <c r="H57">
        <f ca="1"/>
        <v>7.0020237781457315E-2</v>
      </c>
      <c r="K57">
        <f t="shared" si="5"/>
        <v>0</v>
      </c>
      <c r="L57">
        <f ca="1"/>
        <v>3.8704164794560592E-15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ca="1" si="2"/>
        <v>-0.1</v>
      </c>
      <c r="E58">
        <f t="shared" ca="1" si="3"/>
        <v>0.01</v>
      </c>
      <c r="F58">
        <f t="shared" si="4"/>
        <v>0.10500000000000008</v>
      </c>
      <c r="H58">
        <f ca="1"/>
        <v>8.0007240228496493E-2</v>
      </c>
      <c r="K58">
        <f t="shared" si="5"/>
        <v>0</v>
      </c>
      <c r="L58">
        <f ca="1"/>
        <v>7.2122478621397565E-17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ca="1" si="2"/>
        <v>-0.1</v>
      </c>
      <c r="E59">
        <f t="shared" ca="1" si="3"/>
        <v>0.01</v>
      </c>
      <c r="F59">
        <f t="shared" si="4"/>
        <v>0.11500000000000007</v>
      </c>
      <c r="H59">
        <f ca="1"/>
        <v>9.0002510689274035E-2</v>
      </c>
      <c r="K59">
        <f t="shared" si="5"/>
        <v>0</v>
      </c>
      <c r="L59">
        <f ca="1"/>
        <v>1.2864325790637817E-18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ca="1" si="2"/>
        <v>-0.1</v>
      </c>
      <c r="E60">
        <f t="shared" ca="1" si="3"/>
        <v>0.01</v>
      </c>
      <c r="F60">
        <f t="shared" si="4"/>
        <v>0.12500000000000006</v>
      </c>
      <c r="H60">
        <f ca="1"/>
        <v>0.10000084664426455</v>
      </c>
      <c r="K60">
        <f t="shared" si="5"/>
        <v>0</v>
      </c>
      <c r="L60">
        <f ca="1"/>
        <v>2.2090030514548271E-20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ca="1" si="2"/>
        <v>-0.1</v>
      </c>
      <c r="E61">
        <f t="shared" ca="1" si="3"/>
        <v>0.01</v>
      </c>
      <c r="F61">
        <f t="shared" si="4"/>
        <v>0.13500000000000006</v>
      </c>
      <c r="H61">
        <f ca="1"/>
        <v>0.11000027841258436</v>
      </c>
      <c r="K61">
        <f t="shared" si="5"/>
        <v>0</v>
      </c>
      <c r="L61">
        <f ca="1"/>
        <v>3.6687602329589087E-22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ca="1" si="2"/>
        <v>-0.1</v>
      </c>
      <c r="E62">
        <f t="shared" ca="1" si="3"/>
        <v>0.01</v>
      </c>
      <c r="F62">
        <f t="shared" si="4"/>
        <v>0.14500000000000007</v>
      </c>
      <c r="H62">
        <f ca="1"/>
        <v>0.12000008949548628</v>
      </c>
      <c r="K62">
        <f t="shared" si="5"/>
        <v>0</v>
      </c>
      <c r="L62">
        <f ca="1"/>
        <v>5.9158996462973473E-24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ca="1" si="2"/>
        <v>-0.1</v>
      </c>
      <c r="E63">
        <f t="shared" ca="1" si="3"/>
        <v>0.01</v>
      </c>
      <c r="F63">
        <f t="shared" si="4"/>
        <v>0.15500000000000008</v>
      </c>
      <c r="H63">
        <f ca="1"/>
        <v>0.13000002818011108</v>
      </c>
      <c r="K63">
        <f t="shared" si="5"/>
        <v>0</v>
      </c>
      <c r="L63">
        <f ca="1"/>
        <v>9.2915801020280645E-26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ca="1" si="2"/>
        <v>-0.1</v>
      </c>
      <c r="E64">
        <f t="shared" ca="1" si="3"/>
        <v>0.01</v>
      </c>
      <c r="F64">
        <f t="shared" si="4"/>
        <v>0.16500000000000009</v>
      </c>
      <c r="H64">
        <f ca="1"/>
        <v>0.14000000870766982</v>
      </c>
      <c r="K64">
        <f t="shared" si="5"/>
        <v>0</v>
      </c>
      <c r="L64">
        <f ca="1"/>
        <v>1.4252702372481398E-27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ca="1" si="2"/>
        <v>-0.1</v>
      </c>
      <c r="E65">
        <f t="shared" ca="1" si="3"/>
        <v>0.01</v>
      </c>
      <c r="F65">
        <f t="shared" si="4"/>
        <v>0.1750000000000001</v>
      </c>
      <c r="H65">
        <f ca="1"/>
        <v>0.15000000264465935</v>
      </c>
      <c r="K65">
        <f t="shared" si="5"/>
        <v>0</v>
      </c>
      <c r="L65">
        <f ca="1"/>
        <v>2.1401371986064587E-29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ca="1" si="2"/>
        <v>-0.1</v>
      </c>
      <c r="E66">
        <f t="shared" ca="1" si="3"/>
        <v>0.01</v>
      </c>
      <c r="F66">
        <f t="shared" si="4"/>
        <v>0.18500000000000011</v>
      </c>
      <c r="H66">
        <f ca="1"/>
        <v>0.16000000079070409</v>
      </c>
      <c r="K66">
        <f t="shared" si="5"/>
        <v>0</v>
      </c>
      <c r="L66">
        <f ca="1"/>
        <v>3.1519556776448071E-31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ca="1" si="2"/>
        <v>-0.1</v>
      </c>
      <c r="E67">
        <f t="shared" ca="1" si="3"/>
        <v>0.01</v>
      </c>
      <c r="F67">
        <f t="shared" si="4"/>
        <v>0.19500000000000012</v>
      </c>
      <c r="H67">
        <f ca="1"/>
        <v>0.17000000023863099</v>
      </c>
      <c r="K67">
        <f t="shared" si="5"/>
        <v>0</v>
      </c>
      <c r="L67">
        <f ca="1"/>
        <v>4.5609459885909287E-33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ca="1" si="2"/>
        <v>-0.1</v>
      </c>
      <c r="E68">
        <f t="shared" ca="1" si="3"/>
        <v>0.01</v>
      </c>
      <c r="F68">
        <f t="shared" si="4"/>
        <v>0.20500000000000013</v>
      </c>
      <c r="H68">
        <f ca="1"/>
        <v>0.18000000034667199</v>
      </c>
      <c r="K68">
        <f t="shared" si="5"/>
        <v>0</v>
      </c>
      <c r="L68">
        <f ca="1"/>
        <v>6.4940135637094854E-35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ca="1" si="2"/>
        <v>-0.1</v>
      </c>
      <c r="E69">
        <f t="shared" ca="1" si="3"/>
        <v>0.01</v>
      </c>
      <c r="F69">
        <f t="shared" si="4"/>
        <v>0.21500000000000014</v>
      </c>
      <c r="H69">
        <f ca="1"/>
        <v>0.19000001281176027</v>
      </c>
      <c r="K69">
        <f t="shared" si="5"/>
        <v>0</v>
      </c>
      <c r="L69">
        <f ca="1"/>
        <v>9.110087904399842E-37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ca="1" si="2"/>
        <v>-0.1</v>
      </c>
      <c r="E70">
        <f t="shared" ca="1" si="3"/>
        <v>0.01</v>
      </c>
      <c r="F70">
        <f t="shared" si="4"/>
        <v>0.22500000000000014</v>
      </c>
      <c r="H70">
        <f ca="1"/>
        <v>0.20000054628328559</v>
      </c>
      <c r="K70">
        <f t="shared" si="5"/>
        <v>0</v>
      </c>
      <c r="L70">
        <f ca="1"/>
        <v>1.2606191347359499E-38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ca="1" si="2"/>
        <v>-0.1</v>
      </c>
      <c r="E71">
        <f t="shared" ca="1" si="3"/>
        <v>0.01</v>
      </c>
      <c r="F71">
        <f t="shared" si="4"/>
        <v>0.23500000000000015</v>
      </c>
      <c r="H71">
        <f ca="1"/>
        <v>0.2100214943639791</v>
      </c>
      <c r="K71">
        <f t="shared" si="5"/>
        <v>0</v>
      </c>
      <c r="L71">
        <f ca="1"/>
        <v>1.7224057710203876E-40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ca="1" si="2"/>
        <v>-0.1</v>
      </c>
      <c r="E72">
        <f t="shared" ca="1" si="3"/>
        <v>0.01</v>
      </c>
      <c r="F72">
        <f t="shared" si="4"/>
        <v>0.24500000000000016</v>
      </c>
      <c r="H72">
        <f ca="1"/>
        <v>0.22077088876447387</v>
      </c>
      <c r="K72">
        <f t="shared" si="5"/>
        <v>0</v>
      </c>
      <c r="L72">
        <f ca="1"/>
        <v>2.317274819276683E-42</v>
      </c>
    </row>
    <row r="73" spans="2:12" x14ac:dyDescent="0.25">
      <c r="B73">
        <f t="shared" si="0"/>
        <v>0.25000000000000017</v>
      </c>
      <c r="C73">
        <f t="shared" si="1"/>
        <v>0</v>
      </c>
      <c r="D73">
        <v>0</v>
      </c>
      <c r="E73">
        <f t="shared" ca="1" si="3"/>
        <v>0.01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4.3364324877250343E-44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topLeftCell="A4" workbookViewId="0">
      <selection activeCell="I10" sqref="I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7.0574249851004479E-3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2.6290391552504323E-2</v>
      </c>
      <c r="D23">
        <f ca="1">0.1*(RAND()-0.5)</f>
        <v>4.9084728409172933E-2</v>
      </c>
      <c r="E23">
        <f ca="1">$C$6*RAND()</f>
        <v>7.7671143564526021E-2</v>
      </c>
      <c r="F23">
        <f>MAX(0,B23-$F$16)</f>
        <v>0</v>
      </c>
      <c r="H23">
        <f t="array" aca="1" ref="H23:H73" ca="1">_xll.xFd1d(C2,B23:B73,C23:C73,D23:D73,E23:E73,F23:F73,C16:C20)</f>
        <v>2.8124932843132363E-11</v>
      </c>
      <c r="K23">
        <f>IF(ABS(B23-$C$3)&lt;0.0000000001,1,0)</f>
        <v>0</v>
      </c>
      <c r="L23">
        <f t="array" aca="1" ref="L23:L73" ca="1">_xll.xFd1d($C$2,B23:B73,C23:C73,D23:D73,E23:E73,K23:K73,L16:L20)</f>
        <v>1.3344850284355311E-11</v>
      </c>
      <c r="N23">
        <f ca="1">SUM(L23:L73)</f>
        <v>0.99628910908942514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4.4978519469669907E-3</v>
      </c>
      <c r="D24">
        <f t="shared" ca="1" si="1"/>
        <v>4.5433036617450046E-2</v>
      </c>
      <c r="E24">
        <f t="shared" ref="E24:E73" ca="1" si="2">$C$6*RAND()</f>
        <v>9.6706761034966421E-2</v>
      </c>
      <c r="F24">
        <f t="shared" ref="F24:F73" si="3">MAX(0,B24-$F$16)</f>
        <v>0</v>
      </c>
      <c r="H24">
        <f ca="1"/>
        <v>5.1195071059115916E-11</v>
      </c>
      <c r="K24">
        <f t="shared" ref="K24:K73" si="4">IF(ABS(B24-$C$3)&lt;0.0000000001,1,0)</f>
        <v>0</v>
      </c>
      <c r="L24">
        <f ca="1"/>
        <v>2.5498408477297596E-12</v>
      </c>
    </row>
    <row r="25" spans="2:14" x14ac:dyDescent="0.25">
      <c r="B25">
        <f t="shared" si="0"/>
        <v>-0.22999999999999998</v>
      </c>
      <c r="C25">
        <f t="shared" ca="1" si="1"/>
        <v>-3.0523365752467092E-2</v>
      </c>
      <c r="D25">
        <f t="shared" ca="1" si="1"/>
        <v>3.2884508120279814E-2</v>
      </c>
      <c r="E25">
        <f t="shared" ca="1" si="2"/>
        <v>5.4916697816487309E-2</v>
      </c>
      <c r="F25">
        <f t="shared" si="3"/>
        <v>0</v>
      </c>
      <c r="H25">
        <f ca="1"/>
        <v>7.6218182508250161E-11</v>
      </c>
      <c r="K25">
        <f t="shared" si="4"/>
        <v>0</v>
      </c>
      <c r="L25">
        <f ca="1"/>
        <v>1.2915712684858566E-11</v>
      </c>
    </row>
    <row r="26" spans="2:14" x14ac:dyDescent="0.25">
      <c r="B26">
        <f t="shared" si="0"/>
        <v>-0.21999999999999997</v>
      </c>
      <c r="C26">
        <f t="shared" ca="1" si="1"/>
        <v>1.9695619238862018E-2</v>
      </c>
      <c r="D26">
        <f t="shared" ca="1" si="1"/>
        <v>3.0961783305331739E-2</v>
      </c>
      <c r="E26">
        <f t="shared" ca="1" si="2"/>
        <v>2.6567779168926078E-2</v>
      </c>
      <c r="F26">
        <f t="shared" si="3"/>
        <v>0</v>
      </c>
      <c r="H26">
        <f ca="1"/>
        <v>1.1323296365271284E-10</v>
      </c>
      <c r="K26">
        <f t="shared" si="4"/>
        <v>0</v>
      </c>
      <c r="L26">
        <f ca="1"/>
        <v>9.9863366649199323E-11</v>
      </c>
    </row>
    <row r="27" spans="2:14" x14ac:dyDescent="0.25">
      <c r="B27">
        <f t="shared" si="0"/>
        <v>-0.20999999999999996</v>
      </c>
      <c r="C27">
        <f t="shared" ca="1" si="1"/>
        <v>-1.1871160108002377E-3</v>
      </c>
      <c r="D27">
        <f t="shared" ca="1" si="1"/>
        <v>-4.1071774320438015E-2</v>
      </c>
      <c r="E27">
        <f t="shared" ca="1" si="2"/>
        <v>7.5393895806403391E-2</v>
      </c>
      <c r="F27">
        <f t="shared" si="3"/>
        <v>0</v>
      </c>
      <c r="H27">
        <f ca="1"/>
        <v>2.0164947567015173E-10</v>
      </c>
      <c r="K27">
        <f t="shared" si="4"/>
        <v>0</v>
      </c>
      <c r="L27">
        <f ca="1"/>
        <v>3.6222714952115764E-11</v>
      </c>
    </row>
    <row r="28" spans="2:14" x14ac:dyDescent="0.25">
      <c r="B28">
        <f t="shared" si="0"/>
        <v>-0.19999999999999996</v>
      </c>
      <c r="C28">
        <f t="shared" ca="1" si="1"/>
        <v>1.6571727417959037E-2</v>
      </c>
      <c r="D28">
        <f t="shared" ca="1" si="1"/>
        <v>-4.4486445187328451E-2</v>
      </c>
      <c r="E28">
        <f t="shared" ca="1" si="2"/>
        <v>7.7285021831254894E-2</v>
      </c>
      <c r="F28">
        <f t="shared" si="3"/>
        <v>0</v>
      </c>
      <c r="H28">
        <f ca="1"/>
        <v>3.312148808340289E-10</v>
      </c>
      <c r="K28">
        <f t="shared" si="4"/>
        <v>0</v>
      </c>
      <c r="L28">
        <f ca="1"/>
        <v>4.9280020051330385E-11</v>
      </c>
    </row>
    <row r="29" spans="2:14" x14ac:dyDescent="0.25">
      <c r="B29">
        <f t="shared" si="0"/>
        <v>-0.18999999999999995</v>
      </c>
      <c r="C29">
        <f t="shared" ca="1" si="1"/>
        <v>-8.6000212134978993E-3</v>
      </c>
      <c r="D29">
        <f t="shared" ca="1" si="1"/>
        <v>3.6254205330688953E-2</v>
      </c>
      <c r="E29">
        <f t="shared" ca="1" si="2"/>
        <v>2.4033182427768886E-2</v>
      </c>
      <c r="F29">
        <f t="shared" si="3"/>
        <v>0</v>
      </c>
      <c r="H29">
        <f ca="1"/>
        <v>5.2462581970337052E-10</v>
      </c>
      <c r="K29">
        <f t="shared" si="4"/>
        <v>0</v>
      </c>
      <c r="L29">
        <f ca="1"/>
        <v>8.0719562224541186E-10</v>
      </c>
    </row>
    <row r="30" spans="2:14" x14ac:dyDescent="0.25">
      <c r="B30">
        <f t="shared" si="0"/>
        <v>-0.17999999999999994</v>
      </c>
      <c r="C30">
        <f t="shared" ca="1" si="1"/>
        <v>1.9720918787093325E-2</v>
      </c>
      <c r="D30">
        <f t="shared" ca="1" si="1"/>
        <v>3.2493153872750091E-2</v>
      </c>
      <c r="E30">
        <f t="shared" ca="1" si="2"/>
        <v>4.6118359924062047E-2</v>
      </c>
      <c r="F30">
        <f t="shared" si="3"/>
        <v>0</v>
      </c>
      <c r="H30">
        <f ca="1"/>
        <v>9.3187249308159989E-10</v>
      </c>
      <c r="K30">
        <f t="shared" si="4"/>
        <v>0</v>
      </c>
      <c r="L30">
        <f ca="1"/>
        <v>8.7816270223564072E-10</v>
      </c>
    </row>
    <row r="31" spans="2:14" x14ac:dyDescent="0.25">
      <c r="B31">
        <f t="shared" si="0"/>
        <v>-0.16999999999999993</v>
      </c>
      <c r="C31">
        <f t="shared" ca="1" si="1"/>
        <v>1.1932025311152894E-2</v>
      </c>
      <c r="D31">
        <f t="shared" ca="1" si="1"/>
        <v>1.3058203739160768E-2</v>
      </c>
      <c r="E31">
        <f t="shared" ca="1" si="2"/>
        <v>6.1231930299763031E-2</v>
      </c>
      <c r="F31">
        <f t="shared" si="3"/>
        <v>0</v>
      </c>
      <c r="H31">
        <f ca="1"/>
        <v>1.5136095122627271E-9</v>
      </c>
      <c r="K31">
        <f t="shared" si="4"/>
        <v>0</v>
      </c>
      <c r="L31">
        <f ca="1"/>
        <v>1.0563692643195137E-9</v>
      </c>
    </row>
    <row r="32" spans="2:14" x14ac:dyDescent="0.25">
      <c r="B32">
        <f t="shared" si="0"/>
        <v>-0.15999999999999992</v>
      </c>
      <c r="C32">
        <f t="shared" ca="1" si="1"/>
        <v>-3.279670615884437E-2</v>
      </c>
      <c r="D32">
        <f t="shared" ca="1" si="1"/>
        <v>-4.4216236124902046E-2</v>
      </c>
      <c r="E32">
        <f t="shared" ca="1" si="2"/>
        <v>7.8018633359170642E-2</v>
      </c>
      <c r="F32">
        <f t="shared" si="3"/>
        <v>0</v>
      </c>
      <c r="H32">
        <f ca="1"/>
        <v>2.3602928833570736E-9</v>
      </c>
      <c r="K32">
        <f t="shared" si="4"/>
        <v>0</v>
      </c>
      <c r="L32">
        <f ca="1"/>
        <v>9.4767242675863462E-10</v>
      </c>
    </row>
    <row r="33" spans="2:12" x14ac:dyDescent="0.25">
      <c r="B33">
        <f t="shared" si="0"/>
        <v>-0.14999999999999991</v>
      </c>
      <c r="C33">
        <f t="shared" ca="1" si="1"/>
        <v>-1.7672182834036911E-2</v>
      </c>
      <c r="D33">
        <f t="shared" ca="1" si="1"/>
        <v>-9.1437371267697361E-3</v>
      </c>
      <c r="E33">
        <f t="shared" ca="1" si="2"/>
        <v>9.9468819623610261E-2</v>
      </c>
      <c r="F33">
        <f t="shared" si="3"/>
        <v>0</v>
      </c>
      <c r="H33">
        <f ca="1"/>
        <v>3.6376539882020703E-9</v>
      </c>
      <c r="K33">
        <f t="shared" si="4"/>
        <v>0</v>
      </c>
      <c r="L33">
        <f ca="1"/>
        <v>8.8223151113536357E-10</v>
      </c>
    </row>
    <row r="34" spans="2:12" x14ac:dyDescent="0.25">
      <c r="B34">
        <f t="shared" si="0"/>
        <v>-0.1399999999999999</v>
      </c>
      <c r="C34">
        <f t="shared" ca="1" si="1"/>
        <v>1.6300628837597755E-4</v>
      </c>
      <c r="D34">
        <f t="shared" ca="1" si="1"/>
        <v>-8.001163535633949E-3</v>
      </c>
      <c r="E34">
        <f t="shared" ca="1" si="2"/>
        <v>9.2381402286698638E-2</v>
      </c>
      <c r="F34">
        <f t="shared" si="3"/>
        <v>0</v>
      </c>
      <c r="H34">
        <f ca="1"/>
        <v>5.2314542112800278E-9</v>
      </c>
      <c r="K34">
        <f t="shared" si="4"/>
        <v>0</v>
      </c>
      <c r="L34">
        <f ca="1"/>
        <v>1.44384501773083E-9</v>
      </c>
    </row>
    <row r="35" spans="2:12" x14ac:dyDescent="0.25">
      <c r="B35">
        <f t="shared" si="0"/>
        <v>-0.12999999999999989</v>
      </c>
      <c r="C35">
        <f t="shared" ca="1" si="1"/>
        <v>-2.879401567169846E-2</v>
      </c>
      <c r="D35">
        <f t="shared" ca="1" si="1"/>
        <v>4.7986685420207911E-2</v>
      </c>
      <c r="E35">
        <f t="shared" ca="1" si="2"/>
        <v>5.5571430088877494E-2</v>
      </c>
      <c r="F35">
        <f t="shared" si="3"/>
        <v>0</v>
      </c>
      <c r="H35">
        <f ca="1"/>
        <v>7.3455509817733937E-9</v>
      </c>
      <c r="K35">
        <f t="shared" si="4"/>
        <v>0</v>
      </c>
      <c r="L35">
        <f ca="1"/>
        <v>5.6025853533980802E-9</v>
      </c>
    </row>
    <row r="36" spans="2:12" x14ac:dyDescent="0.25">
      <c r="B36">
        <f t="shared" si="0"/>
        <v>-0.1199999999999999</v>
      </c>
      <c r="C36">
        <f t="shared" ca="1" si="1"/>
        <v>1.1891157249197871E-3</v>
      </c>
      <c r="D36">
        <f t="shared" ca="1" si="1"/>
        <v>1.8264432475583404E-3</v>
      </c>
      <c r="E36">
        <f t="shared" ca="1" si="2"/>
        <v>3.5374176078030064E-3</v>
      </c>
      <c r="F36">
        <f t="shared" si="3"/>
        <v>0</v>
      </c>
      <c r="H36">
        <f ca="1"/>
        <v>1.0399679070205787E-8</v>
      </c>
      <c r="K36">
        <f t="shared" si="4"/>
        <v>0</v>
      </c>
      <c r="L36">
        <f ca="1"/>
        <v>2.5659195354476884E-6</v>
      </c>
    </row>
    <row r="37" spans="2:12" x14ac:dyDescent="0.25">
      <c r="B37">
        <f t="shared" si="0"/>
        <v>-0.1099999999999999</v>
      </c>
      <c r="C37">
        <f t="shared" ca="1" si="1"/>
        <v>-3.3440036964297849E-2</v>
      </c>
      <c r="D37">
        <f t="shared" ca="1" si="1"/>
        <v>3.0023560379404724E-2</v>
      </c>
      <c r="E37">
        <f t="shared" ca="1" si="2"/>
        <v>1.6717015858265804E-2</v>
      </c>
      <c r="F37">
        <f t="shared" si="3"/>
        <v>0</v>
      </c>
      <c r="H37">
        <f ca="1"/>
        <v>1.80874001801158E-7</v>
      </c>
      <c r="K37">
        <f t="shared" si="4"/>
        <v>0</v>
      </c>
      <c r="L37">
        <f ca="1"/>
        <v>7.8316194212275331E-6</v>
      </c>
    </row>
    <row r="38" spans="2:12" x14ac:dyDescent="0.25">
      <c r="B38">
        <f t="shared" si="0"/>
        <v>-9.9999999999999908E-2</v>
      </c>
      <c r="C38">
        <f t="shared" ca="1" si="1"/>
        <v>3.0786625836001558E-2</v>
      </c>
      <c r="D38">
        <f t="shared" ca="1" si="1"/>
        <v>4.2371503323078076E-2</v>
      </c>
      <c r="E38">
        <f t="shared" ca="1" si="2"/>
        <v>8.0885149104369752E-2</v>
      </c>
      <c r="F38">
        <f t="shared" si="3"/>
        <v>0</v>
      </c>
      <c r="H38">
        <f ca="1"/>
        <v>3.9808454268775723E-7</v>
      </c>
      <c r="K38">
        <f t="shared" si="4"/>
        <v>0</v>
      </c>
      <c r="L38">
        <f ca="1"/>
        <v>2.3182549738313018E-6</v>
      </c>
    </row>
    <row r="39" spans="2:12" x14ac:dyDescent="0.25">
      <c r="B39">
        <f t="shared" si="0"/>
        <v>-8.9999999999999913E-2</v>
      </c>
      <c r="C39">
        <f t="shared" ca="1" si="1"/>
        <v>-2.3761793428172175E-2</v>
      </c>
      <c r="D39">
        <f t="shared" ca="1" si="1"/>
        <v>-1.2660072748337015E-2</v>
      </c>
      <c r="E39">
        <f t="shared" ca="1" si="2"/>
        <v>9.182993742917496E-2</v>
      </c>
      <c r="F39">
        <f t="shared" si="3"/>
        <v>0</v>
      </c>
      <c r="H39">
        <f ca="1"/>
        <v>6.3381349194960122E-7</v>
      </c>
      <c r="K39">
        <f t="shared" si="4"/>
        <v>0</v>
      </c>
      <c r="L39">
        <f ca="1"/>
        <v>3.1402590835283971E-6</v>
      </c>
    </row>
    <row r="40" spans="2:12" x14ac:dyDescent="0.25">
      <c r="B40">
        <f t="shared" si="0"/>
        <v>-7.9999999999999918E-2</v>
      </c>
      <c r="C40">
        <f t="shared" ca="1" si="1"/>
        <v>3.6484687017805988E-2</v>
      </c>
      <c r="D40">
        <f t="shared" ca="1" si="1"/>
        <v>1.4244527165148336E-2</v>
      </c>
      <c r="E40">
        <f t="shared" ca="1" si="2"/>
        <v>8.3981133016603746E-2</v>
      </c>
      <c r="F40">
        <f t="shared" si="3"/>
        <v>0</v>
      </c>
      <c r="H40">
        <f ca="1"/>
        <v>9.3639209751471923E-7</v>
      </c>
      <c r="K40">
        <f t="shared" si="4"/>
        <v>0</v>
      </c>
      <c r="L40">
        <f ca="1"/>
        <v>5.547111025514195E-6</v>
      </c>
    </row>
    <row r="41" spans="2:12" x14ac:dyDescent="0.25">
      <c r="B41">
        <f t="shared" si="0"/>
        <v>-6.9999999999999923E-2</v>
      </c>
      <c r="C41">
        <f t="shared" ca="1" si="1"/>
        <v>4.4064755748178475E-2</v>
      </c>
      <c r="D41">
        <f t="shared" ca="1" si="1"/>
        <v>-4.6440720652339285E-3</v>
      </c>
      <c r="E41">
        <f t="shared" ca="1" si="2"/>
        <v>5.2428486972266432E-3</v>
      </c>
      <c r="F41">
        <f t="shared" si="3"/>
        <v>0</v>
      </c>
      <c r="H41">
        <f ca="1"/>
        <v>1.3302449102543416E-6</v>
      </c>
      <c r="K41">
        <f t="shared" si="4"/>
        <v>0</v>
      </c>
      <c r="L41">
        <f ca="1"/>
        <v>4.8038299815063567E-4</v>
      </c>
    </row>
    <row r="42" spans="2:12" x14ac:dyDescent="0.25">
      <c r="B42">
        <f t="shared" si="0"/>
        <v>-5.9999999999999921E-2</v>
      </c>
      <c r="C42">
        <f t="shared" ca="1" si="1"/>
        <v>-1.4261638676272982E-2</v>
      </c>
      <c r="D42">
        <f t="shared" ca="1" si="1"/>
        <v>2.2700393860021317E-2</v>
      </c>
      <c r="E42">
        <f t="shared" ca="1" si="2"/>
        <v>5.5033669184174232E-2</v>
      </c>
      <c r="F42">
        <f t="shared" si="3"/>
        <v>0</v>
      </c>
      <c r="H42">
        <f ca="1"/>
        <v>4.2197129020854922E-5</v>
      </c>
      <c r="K42">
        <f t="shared" si="4"/>
        <v>0</v>
      </c>
      <c r="L42">
        <f ca="1"/>
        <v>1.38298235026745E-4</v>
      </c>
    </row>
    <row r="43" spans="2:12" x14ac:dyDescent="0.25">
      <c r="B43">
        <f t="shared" si="0"/>
        <v>-4.999999999999992E-2</v>
      </c>
      <c r="C43">
        <f t="shared" ca="1" si="1"/>
        <v>-3.4393096697789796E-2</v>
      </c>
      <c r="D43">
        <f t="shared" ca="1" si="1"/>
        <v>-4.3249107594919706E-2</v>
      </c>
      <c r="E43">
        <f t="shared" ca="1" si="2"/>
        <v>1.732532729723275E-2</v>
      </c>
      <c r="F43">
        <f t="shared" si="3"/>
        <v>0</v>
      </c>
      <c r="H43">
        <f ca="1"/>
        <v>8.7394963604116242E-5</v>
      </c>
      <c r="K43">
        <f t="shared" si="4"/>
        <v>0</v>
      </c>
      <c r="L43">
        <f ca="1"/>
        <v>8.5616263215497002E-4</v>
      </c>
    </row>
    <row r="44" spans="2:12" x14ac:dyDescent="0.25">
      <c r="B44">
        <f t="shared" si="0"/>
        <v>-3.9999999999999918E-2</v>
      </c>
      <c r="C44">
        <f t="shared" ca="1" si="1"/>
        <v>1.7567542199723153E-2</v>
      </c>
      <c r="D44">
        <f t="shared" ca="1" si="1"/>
        <v>4.4248928707837601E-2</v>
      </c>
      <c r="E44">
        <f t="shared" ca="1" si="2"/>
        <v>8.1475690047219662E-3</v>
      </c>
      <c r="F44">
        <f t="shared" si="3"/>
        <v>0</v>
      </c>
      <c r="H44">
        <f ca="1"/>
        <v>4.9375890475770567E-4</v>
      </c>
      <c r="K44">
        <f t="shared" si="4"/>
        <v>0</v>
      </c>
      <c r="L44">
        <f ca="1"/>
        <v>2.1872156503598091E-2</v>
      </c>
    </row>
    <row r="45" spans="2:12" x14ac:dyDescent="0.25">
      <c r="B45">
        <f t="shared" si="0"/>
        <v>-2.9999999999999916E-2</v>
      </c>
      <c r="C45">
        <f t="shared" ca="1" si="1"/>
        <v>2.1309265918319734E-2</v>
      </c>
      <c r="D45">
        <f t="shared" ca="1" si="1"/>
        <v>2.0776342182587716E-2</v>
      </c>
      <c r="E45">
        <f t="shared" ca="1" si="2"/>
        <v>3.702302310001087E-2</v>
      </c>
      <c r="F45">
        <f t="shared" si="3"/>
        <v>0</v>
      </c>
      <c r="H45">
        <f ca="1"/>
        <v>9.3913910883169514E-4</v>
      </c>
      <c r="K45">
        <f t="shared" si="4"/>
        <v>0</v>
      </c>
      <c r="L45">
        <f ca="1"/>
        <v>2.88740953136171E-2</v>
      </c>
    </row>
    <row r="46" spans="2:12" x14ac:dyDescent="0.25">
      <c r="B46">
        <f t="shared" si="0"/>
        <v>-1.9999999999999914E-2</v>
      </c>
      <c r="C46">
        <f t="shared" ca="1" si="1"/>
        <v>-2.8313363244672398E-2</v>
      </c>
      <c r="D46">
        <f t="shared" ca="1" si="1"/>
        <v>3.7833616112687721E-2</v>
      </c>
      <c r="E46">
        <f t="shared" ca="1" si="2"/>
        <v>6.3112562368088251E-2</v>
      </c>
      <c r="F46">
        <f t="shared" si="3"/>
        <v>0</v>
      </c>
      <c r="H46">
        <f ca="1"/>
        <v>1.7037648657530372E-3</v>
      </c>
      <c r="K46">
        <f t="shared" si="4"/>
        <v>0</v>
      </c>
      <c r="L46">
        <f ca="1"/>
        <v>2.3490601328459978E-2</v>
      </c>
    </row>
    <row r="47" spans="2:12" x14ac:dyDescent="0.25">
      <c r="B47">
        <f t="shared" si="0"/>
        <v>-9.9999999999999135E-3</v>
      </c>
      <c r="C47">
        <f t="shared" ca="1" si="1"/>
        <v>-3.833512376500206E-2</v>
      </c>
      <c r="D47">
        <f t="shared" ca="1" si="1"/>
        <v>-9.3623260040957331E-3</v>
      </c>
      <c r="E47">
        <f t="shared" ca="1" si="2"/>
        <v>2.5414909942221332E-2</v>
      </c>
      <c r="F47">
        <f t="shared" si="3"/>
        <v>0</v>
      </c>
      <c r="H47">
        <f ca="1"/>
        <v>2.6318535940316693E-3</v>
      </c>
      <c r="K47">
        <f t="shared" si="4"/>
        <v>0</v>
      </c>
      <c r="L47">
        <f ca="1"/>
        <v>0.20643429694003779</v>
      </c>
    </row>
    <row r="48" spans="2:12" x14ac:dyDescent="0.25">
      <c r="B48">
        <f t="shared" si="0"/>
        <v>8.6736173798840355E-17</v>
      </c>
      <c r="C48">
        <f t="shared" ca="1" si="1"/>
        <v>4.1869998001904801E-2</v>
      </c>
      <c r="D48">
        <f t="shared" ca="1" si="1"/>
        <v>-8.8667098813249526E-3</v>
      </c>
      <c r="E48">
        <f t="shared" ca="1" si="2"/>
        <v>2.085022493605302E-2</v>
      </c>
      <c r="F48">
        <f t="shared" si="3"/>
        <v>5.0000000000000868E-3</v>
      </c>
      <c r="H48" s="1">
        <f ca="1"/>
        <v>7.0574249851004488E-3</v>
      </c>
      <c r="K48">
        <f t="shared" si="4"/>
        <v>1</v>
      </c>
      <c r="L48">
        <f ca="1"/>
        <v>0.5841780525827458</v>
      </c>
    </row>
    <row r="49" spans="2:12" x14ac:dyDescent="0.25">
      <c r="B49">
        <f t="shared" si="0"/>
        <v>1.0000000000000087E-2</v>
      </c>
      <c r="C49">
        <f t="shared" ca="1" si="1"/>
        <v>3.683589233032155E-2</v>
      </c>
      <c r="D49">
        <f t="shared" ca="1" si="1"/>
        <v>-2.0201846489674991E-2</v>
      </c>
      <c r="E49">
        <f t="shared" ca="1" si="2"/>
        <v>6.9362861205020984E-2</v>
      </c>
      <c r="F49">
        <f t="shared" si="3"/>
        <v>1.5000000000000086E-2</v>
      </c>
      <c r="H49">
        <f ca="1"/>
        <v>1.7210305848903401E-2</v>
      </c>
      <c r="K49">
        <f t="shared" si="4"/>
        <v>0</v>
      </c>
      <c r="L49">
        <f ca="1"/>
        <v>2.8840683514090085E-2</v>
      </c>
    </row>
    <row r="50" spans="2:12" x14ac:dyDescent="0.25">
      <c r="B50">
        <f t="shared" si="0"/>
        <v>2.0000000000000087E-2</v>
      </c>
      <c r="C50">
        <f t="shared" ca="1" si="1"/>
        <v>-4.036462775786967E-2</v>
      </c>
      <c r="D50">
        <f t="shared" ca="1" si="1"/>
        <v>2.9572791939477108E-2</v>
      </c>
      <c r="E50">
        <f t="shared" ca="1" si="2"/>
        <v>5.6857700994145936E-2</v>
      </c>
      <c r="F50">
        <f t="shared" si="3"/>
        <v>2.5000000000000088E-2</v>
      </c>
      <c r="H50">
        <f ca="1"/>
        <v>2.8609687952760032E-2</v>
      </c>
      <c r="K50">
        <f t="shared" si="4"/>
        <v>0</v>
      </c>
      <c r="L50">
        <f ca="1"/>
        <v>1.8093881951272234E-2</v>
      </c>
    </row>
    <row r="51" spans="2:12" x14ac:dyDescent="0.25">
      <c r="B51">
        <f t="shared" si="0"/>
        <v>3.0000000000000089E-2</v>
      </c>
      <c r="C51">
        <f t="shared" ca="1" si="1"/>
        <v>-3.5572717911879319E-2</v>
      </c>
      <c r="D51">
        <f t="shared" ca="1" si="1"/>
        <v>3.4474204269624824E-2</v>
      </c>
      <c r="E51">
        <f t="shared" ca="1" si="2"/>
        <v>7.7276572114699741E-3</v>
      </c>
      <c r="F51">
        <f t="shared" si="3"/>
        <v>3.5000000000000087E-2</v>
      </c>
      <c r="H51">
        <f ca="1"/>
        <v>3.8940771606408853E-2</v>
      </c>
      <c r="K51">
        <f t="shared" si="4"/>
        <v>0</v>
      </c>
      <c r="L51">
        <f ca="1"/>
        <v>5.4591431331051446E-2</v>
      </c>
    </row>
    <row r="52" spans="2:12" x14ac:dyDescent="0.25">
      <c r="B52">
        <f t="shared" si="0"/>
        <v>4.0000000000000091E-2</v>
      </c>
      <c r="C52">
        <f t="shared" ca="1" si="1"/>
        <v>-1.8023149987321185E-2</v>
      </c>
      <c r="D52">
        <f t="shared" ca="1" si="1"/>
        <v>-2.5211071116152853E-2</v>
      </c>
      <c r="E52">
        <f t="shared" ca="1" si="2"/>
        <v>1.5484211721707187E-2</v>
      </c>
      <c r="F52">
        <f t="shared" si="3"/>
        <v>4.5000000000000089E-2</v>
      </c>
      <c r="H52">
        <f ca="1"/>
        <v>4.3602418631104783E-2</v>
      </c>
      <c r="K52">
        <f t="shared" si="4"/>
        <v>0</v>
      </c>
      <c r="L52">
        <f ca="1"/>
        <v>2.4528963820577707E-2</v>
      </c>
    </row>
    <row r="53" spans="2:12" x14ac:dyDescent="0.25">
      <c r="B53">
        <f t="shared" si="0"/>
        <v>5.0000000000000093E-2</v>
      </c>
      <c r="C53">
        <f t="shared" ca="1" si="1"/>
        <v>8.8806956836076211E-3</v>
      </c>
      <c r="D53">
        <f t="shared" ca="1" si="1"/>
        <v>-1.9386293794493938E-2</v>
      </c>
      <c r="E53">
        <f t="shared" ca="1" si="2"/>
        <v>2.4695402159242597E-2</v>
      </c>
      <c r="F53">
        <f t="shared" si="3"/>
        <v>5.500000000000009E-2</v>
      </c>
      <c r="H53">
        <f ca="1"/>
        <v>5.2748812767026559E-2</v>
      </c>
      <c r="K53">
        <f t="shared" si="4"/>
        <v>0</v>
      </c>
      <c r="L53">
        <f ca="1"/>
        <v>2.7716915811181052E-3</v>
      </c>
    </row>
    <row r="54" spans="2:12" x14ac:dyDescent="0.25">
      <c r="B54">
        <f t="shared" si="0"/>
        <v>6.0000000000000095E-2</v>
      </c>
      <c r="C54">
        <f t="shared" ca="1" si="1"/>
        <v>-4.1830540357678083E-3</v>
      </c>
      <c r="D54">
        <f t="shared" ca="1" si="1"/>
        <v>3.4619696931552348E-2</v>
      </c>
      <c r="E54">
        <f t="shared" ca="1" si="2"/>
        <v>3.8154057684120384E-2</v>
      </c>
      <c r="F54">
        <f t="shared" si="3"/>
        <v>6.5000000000000099E-2</v>
      </c>
      <c r="H54">
        <f ca="1"/>
        <v>6.491069310278974E-2</v>
      </c>
      <c r="K54">
        <f t="shared" si="4"/>
        <v>0</v>
      </c>
      <c r="L54">
        <f ca="1"/>
        <v>5.4718314976299933E-4</v>
      </c>
    </row>
    <row r="55" spans="2:12" x14ac:dyDescent="0.25">
      <c r="B55">
        <f t="shared" si="0"/>
        <v>7.000000000000009E-2</v>
      </c>
      <c r="C55">
        <f t="shared" ca="1" si="1"/>
        <v>1.1607992804258484E-2</v>
      </c>
      <c r="D55">
        <f t="shared" ca="1" si="1"/>
        <v>-4.4333196531230884E-2</v>
      </c>
      <c r="E55">
        <f t="shared" ca="1" si="2"/>
        <v>3.6529960582069643E-2</v>
      </c>
      <c r="F55">
        <f t="shared" si="3"/>
        <v>7.5000000000000094E-2</v>
      </c>
      <c r="H55">
        <f ca="1"/>
        <v>7.3093960215871584E-2</v>
      </c>
      <c r="K55">
        <f t="shared" si="4"/>
        <v>0</v>
      </c>
      <c r="L55">
        <f ca="1"/>
        <v>3.236714890528428E-4</v>
      </c>
    </row>
    <row r="56" spans="2:12" x14ac:dyDescent="0.25">
      <c r="B56">
        <f t="shared" si="0"/>
        <v>8.0000000000000085E-2</v>
      </c>
      <c r="C56">
        <f t="shared" ref="C56:D73" ca="1" si="5">0.1*(RAND()-0.5)</f>
        <v>1.3265419305630423E-2</v>
      </c>
      <c r="D56">
        <f t="shared" ca="1" si="5"/>
        <v>-3.6693105774480594E-2</v>
      </c>
      <c r="E56">
        <f t="shared" ca="1" si="2"/>
        <v>7.173344183153775E-2</v>
      </c>
      <c r="F56">
        <f t="shared" si="3"/>
        <v>8.5000000000000089E-2</v>
      </c>
      <c r="H56">
        <f ca="1"/>
        <v>8.5699066860184414E-2</v>
      </c>
      <c r="K56">
        <f t="shared" si="4"/>
        <v>0</v>
      </c>
      <c r="L56">
        <f ca="1"/>
        <v>3.9985578815434233E-5</v>
      </c>
    </row>
    <row r="57" spans="2:12" x14ac:dyDescent="0.25">
      <c r="B57">
        <f t="shared" si="0"/>
        <v>9.000000000000008E-2</v>
      </c>
      <c r="C57">
        <f t="shared" ca="1" si="5"/>
        <v>3.9913796901552917E-2</v>
      </c>
      <c r="D57">
        <f t="shared" ca="1" si="5"/>
        <v>4.8550111478736092E-2</v>
      </c>
      <c r="E57">
        <f t="shared" ca="1" si="2"/>
        <v>2.3611962543800515E-2</v>
      </c>
      <c r="F57">
        <f t="shared" si="3"/>
        <v>9.5000000000000084E-2</v>
      </c>
      <c r="H57">
        <f ca="1"/>
        <v>0.10025474514971248</v>
      </c>
      <c r="K57">
        <f t="shared" si="4"/>
        <v>0</v>
      </c>
      <c r="L57">
        <f ca="1"/>
        <v>7.3584943259524598E-5</v>
      </c>
    </row>
    <row r="58" spans="2:12" x14ac:dyDescent="0.25">
      <c r="B58">
        <f t="shared" si="0"/>
        <v>0.10000000000000007</v>
      </c>
      <c r="C58">
        <f t="shared" ca="1" si="5"/>
        <v>-3.5384128377334755E-2</v>
      </c>
      <c r="D58">
        <f t="shared" ca="1" si="5"/>
        <v>1.1035831275724661E-2</v>
      </c>
      <c r="E58">
        <f t="shared" ca="1" si="2"/>
        <v>8.3246450113864112E-3</v>
      </c>
      <c r="F58">
        <f t="shared" si="3"/>
        <v>0.10500000000000008</v>
      </c>
      <c r="H58">
        <f ca="1"/>
        <v>0.10883768601508534</v>
      </c>
      <c r="K58">
        <f t="shared" si="4"/>
        <v>0</v>
      </c>
      <c r="L58">
        <f ca="1"/>
        <v>1.039557987735737E-4</v>
      </c>
    </row>
    <row r="59" spans="2:12" x14ac:dyDescent="0.25">
      <c r="B59">
        <f t="shared" si="0"/>
        <v>0.11000000000000007</v>
      </c>
      <c r="C59">
        <f t="shared" ca="1" si="5"/>
        <v>4.1330841807822885E-2</v>
      </c>
      <c r="D59">
        <f t="shared" ca="1" si="5"/>
        <v>3.8562706461839395E-2</v>
      </c>
      <c r="E59">
        <f t="shared" ca="1" si="2"/>
        <v>2.7240619123023758E-2</v>
      </c>
      <c r="F59">
        <f t="shared" si="3"/>
        <v>0.11500000000000007</v>
      </c>
      <c r="H59">
        <f ca="1"/>
        <v>0.11881891270225256</v>
      </c>
      <c r="K59">
        <f t="shared" si="4"/>
        <v>0</v>
      </c>
      <c r="L59">
        <f ca="1"/>
        <v>9.8448398563512814E-6</v>
      </c>
    </row>
    <row r="60" spans="2:12" x14ac:dyDescent="0.25">
      <c r="B60">
        <f t="shared" si="0"/>
        <v>0.12000000000000006</v>
      </c>
      <c r="C60">
        <f t="shared" ca="1" si="5"/>
        <v>-3.6344355002116205E-2</v>
      </c>
      <c r="D60">
        <f t="shared" ca="1" si="5"/>
        <v>1.0707690601879816E-3</v>
      </c>
      <c r="E60">
        <f t="shared" ca="1" si="2"/>
        <v>8.0939162067731338E-4</v>
      </c>
      <c r="F60">
        <f t="shared" si="3"/>
        <v>0.12500000000000006</v>
      </c>
      <c r="H60">
        <f ca="1"/>
        <v>0.12638109373294135</v>
      </c>
      <c r="K60">
        <f t="shared" si="4"/>
        <v>0</v>
      </c>
      <c r="L60">
        <f ca="1"/>
        <v>1.8312991115134767E-5</v>
      </c>
    </row>
    <row r="61" spans="2:12" x14ac:dyDescent="0.25">
      <c r="B61">
        <f t="shared" si="0"/>
        <v>0.13000000000000006</v>
      </c>
      <c r="C61">
        <f t="shared" ca="1" si="5"/>
        <v>4.8125277807180636E-2</v>
      </c>
      <c r="D61">
        <f t="shared" ca="1" si="5"/>
        <v>6.1549970837725954E-3</v>
      </c>
      <c r="E61">
        <f t="shared" ca="1" si="2"/>
        <v>9.5979419467012942E-3</v>
      </c>
      <c r="F61">
        <f t="shared" si="3"/>
        <v>0.13500000000000006</v>
      </c>
      <c r="H61">
        <f ca="1"/>
        <v>0.13504339184357761</v>
      </c>
      <c r="K61">
        <f t="shared" si="4"/>
        <v>0</v>
      </c>
      <c r="L61">
        <f ca="1"/>
        <v>3.8213136762753837E-7</v>
      </c>
    </row>
    <row r="62" spans="2:12" x14ac:dyDescent="0.25">
      <c r="B62">
        <f t="shared" si="0"/>
        <v>0.14000000000000007</v>
      </c>
      <c r="C62">
        <f t="shared" ca="1" si="5"/>
        <v>4.1168740707276056E-3</v>
      </c>
      <c r="D62">
        <f t="shared" ca="1" si="5"/>
        <v>-2.0120784309553886E-3</v>
      </c>
      <c r="E62">
        <f t="shared" ca="1" si="2"/>
        <v>1.7404816881659825E-2</v>
      </c>
      <c r="F62">
        <f t="shared" si="3"/>
        <v>0.14500000000000007</v>
      </c>
      <c r="H62">
        <f ca="1"/>
        <v>0.14495178555379049</v>
      </c>
      <c r="K62">
        <f t="shared" si="4"/>
        <v>0</v>
      </c>
      <c r="L62">
        <f ca="1"/>
        <v>6.6005159440882961E-8</v>
      </c>
    </row>
    <row r="63" spans="2:12" x14ac:dyDescent="0.25">
      <c r="B63">
        <f t="shared" si="0"/>
        <v>0.15000000000000008</v>
      </c>
      <c r="C63">
        <f t="shared" ca="1" si="5"/>
        <v>-2.7738229285074724E-2</v>
      </c>
      <c r="D63">
        <f t="shared" ca="1" si="5"/>
        <v>4.4954571388906267E-2</v>
      </c>
      <c r="E63">
        <f t="shared" ca="1" si="2"/>
        <v>8.3822716697932634E-2</v>
      </c>
      <c r="F63">
        <f t="shared" si="3"/>
        <v>0.15500000000000008</v>
      </c>
      <c r="H63">
        <f ca="1"/>
        <v>0.15644308989244723</v>
      </c>
      <c r="K63">
        <f t="shared" si="4"/>
        <v>0</v>
      </c>
      <c r="L63">
        <f ca="1"/>
        <v>1.8874545873059134E-9</v>
      </c>
    </row>
    <row r="64" spans="2:12" x14ac:dyDescent="0.25">
      <c r="B64">
        <f t="shared" si="0"/>
        <v>0.16000000000000009</v>
      </c>
      <c r="C64">
        <f t="shared" ca="1" si="5"/>
        <v>2.9399814007274972E-2</v>
      </c>
      <c r="D64">
        <f t="shared" ca="1" si="5"/>
        <v>2.5436281848809941E-2</v>
      </c>
      <c r="E64">
        <f t="shared" ca="1" si="2"/>
        <v>7.7531635711346067E-2</v>
      </c>
      <c r="F64">
        <f t="shared" si="3"/>
        <v>0.16500000000000009</v>
      </c>
      <c r="H64">
        <f ca="1"/>
        <v>0.16666692140277026</v>
      </c>
      <c r="K64">
        <f t="shared" si="4"/>
        <v>0</v>
      </c>
      <c r="L64">
        <f ca="1"/>
        <v>1.6178500241804143E-9</v>
      </c>
    </row>
    <row r="65" spans="2:12" x14ac:dyDescent="0.25">
      <c r="B65">
        <f t="shared" si="0"/>
        <v>0.1700000000000001</v>
      </c>
      <c r="C65">
        <f t="shared" ca="1" si="5"/>
        <v>-1.8566299000921074E-2</v>
      </c>
      <c r="D65">
        <f t="shared" ca="1" si="5"/>
        <v>2.443092345360556E-2</v>
      </c>
      <c r="E65">
        <f t="shared" ca="1" si="2"/>
        <v>5.8585145614943247E-2</v>
      </c>
      <c r="F65">
        <f t="shared" si="3"/>
        <v>0.1750000000000001</v>
      </c>
      <c r="H65">
        <f ca="1"/>
        <v>0.17644786244570959</v>
      </c>
      <c r="K65">
        <f t="shared" si="4"/>
        <v>0</v>
      </c>
      <c r="L65">
        <f ca="1"/>
        <v>1.9283178680639491E-9</v>
      </c>
    </row>
    <row r="66" spans="2:12" x14ac:dyDescent="0.25">
      <c r="B66">
        <f t="shared" si="0"/>
        <v>0.1800000000000001</v>
      </c>
      <c r="C66">
        <f t="shared" ca="1" si="5"/>
        <v>1.4718385878670316E-2</v>
      </c>
      <c r="D66">
        <f t="shared" ca="1" si="5"/>
        <v>-2.815484118802826E-2</v>
      </c>
      <c r="E66">
        <f t="shared" ca="1" si="2"/>
        <v>6.0045324941238799E-2</v>
      </c>
      <c r="F66">
        <f t="shared" si="3"/>
        <v>0.18500000000000011</v>
      </c>
      <c r="H66">
        <f ca="1"/>
        <v>0.18513820614627108</v>
      </c>
      <c r="K66">
        <f t="shared" si="4"/>
        <v>0</v>
      </c>
      <c r="L66">
        <f ca="1"/>
        <v>1.2393642791290379E-9</v>
      </c>
    </row>
    <row r="67" spans="2:12" x14ac:dyDescent="0.25">
      <c r="B67">
        <f t="shared" si="0"/>
        <v>0.19000000000000011</v>
      </c>
      <c r="C67">
        <f t="shared" ca="1" si="5"/>
        <v>-3.9273953999858315E-2</v>
      </c>
      <c r="D67">
        <f t="shared" ca="1" si="5"/>
        <v>6.1932612355721679E-3</v>
      </c>
      <c r="E67">
        <f t="shared" ca="1" si="2"/>
        <v>9.4866366851413614E-2</v>
      </c>
      <c r="F67">
        <f t="shared" si="3"/>
        <v>0.19500000000000012</v>
      </c>
      <c r="H67">
        <f ca="1"/>
        <v>0.19536762839261462</v>
      </c>
      <c r="K67">
        <f t="shared" si="4"/>
        <v>0</v>
      </c>
      <c r="L67">
        <f ca="1"/>
        <v>3.4104855641593587E-10</v>
      </c>
    </row>
    <row r="68" spans="2:12" x14ac:dyDescent="0.25">
      <c r="B68">
        <f t="shared" si="0"/>
        <v>0.20000000000000012</v>
      </c>
      <c r="C68">
        <f t="shared" ca="1" si="5"/>
        <v>1.5996300403885223E-3</v>
      </c>
      <c r="D68">
        <f t="shared" ca="1" si="5"/>
        <v>1.1900402962680724E-2</v>
      </c>
      <c r="E68">
        <f t="shared" ca="1" si="2"/>
        <v>8.6610641274738595E-2</v>
      </c>
      <c r="F68">
        <f t="shared" si="3"/>
        <v>0.20500000000000013</v>
      </c>
      <c r="H68">
        <f ca="1"/>
        <v>0.20532220646682858</v>
      </c>
      <c r="K68">
        <f t="shared" si="4"/>
        <v>0</v>
      </c>
      <c r="L68">
        <f ca="1"/>
        <v>2.6429310869832519E-10</v>
      </c>
    </row>
    <row r="69" spans="2:12" x14ac:dyDescent="0.25">
      <c r="B69">
        <f t="shared" si="0"/>
        <v>0.21000000000000013</v>
      </c>
      <c r="C69">
        <f t="shared" ca="1" si="5"/>
        <v>-9.6123198199157388E-3</v>
      </c>
      <c r="D69">
        <f t="shared" ca="1" si="5"/>
        <v>1.7467124637851883E-2</v>
      </c>
      <c r="E69">
        <f t="shared" ca="1" si="2"/>
        <v>6.6136476190458399E-2</v>
      </c>
      <c r="F69">
        <f t="shared" si="3"/>
        <v>0.21500000000000014</v>
      </c>
      <c r="H69">
        <f ca="1"/>
        <v>0.21501244702788977</v>
      </c>
      <c r="K69">
        <f t="shared" si="4"/>
        <v>0</v>
      </c>
      <c r="L69">
        <f ca="1"/>
        <v>2.5788719384092174E-10</v>
      </c>
    </row>
    <row r="70" spans="2:12" x14ac:dyDescent="0.25">
      <c r="B70">
        <f t="shared" si="0"/>
        <v>0.22000000000000014</v>
      </c>
      <c r="C70">
        <f t="shared" ca="1" si="5"/>
        <v>-4.868104776217657E-2</v>
      </c>
      <c r="D70">
        <f t="shared" ca="1" si="5"/>
        <v>-1.6021034323155769E-2</v>
      </c>
      <c r="E70">
        <f t="shared" ca="1" si="2"/>
        <v>1.9526996878690719E-2</v>
      </c>
      <c r="F70">
        <f t="shared" si="3"/>
        <v>0.22500000000000014</v>
      </c>
      <c r="H70">
        <f ca="1"/>
        <v>0.22390058992163497</v>
      </c>
      <c r="K70">
        <f t="shared" si="4"/>
        <v>0</v>
      </c>
      <c r="L70">
        <f ca="1"/>
        <v>7.217169491127842E-10</v>
      </c>
    </row>
    <row r="71" spans="2:12" x14ac:dyDescent="0.25">
      <c r="B71">
        <f t="shared" si="0"/>
        <v>0.23000000000000015</v>
      </c>
      <c r="C71">
        <f t="shared" ca="1" si="5"/>
        <v>1.41082759767321E-2</v>
      </c>
      <c r="D71">
        <f t="shared" ca="1" si="5"/>
        <v>-2.5180100404837202E-2</v>
      </c>
      <c r="E71">
        <f t="shared" ca="1" si="2"/>
        <v>2.5846939594966967E-2</v>
      </c>
      <c r="F71">
        <f t="shared" si="3"/>
        <v>0.23500000000000015</v>
      </c>
      <c r="H71">
        <f ca="1"/>
        <v>0.23223398779396429</v>
      </c>
      <c r="K71">
        <f t="shared" si="4"/>
        <v>0</v>
      </c>
      <c r="L71">
        <f ca="1"/>
        <v>1.1427160524946021E-10</v>
      </c>
    </row>
    <row r="72" spans="2:12" x14ac:dyDescent="0.25">
      <c r="B72">
        <f t="shared" si="0"/>
        <v>0.24000000000000016</v>
      </c>
      <c r="C72">
        <f t="shared" ca="1" si="5"/>
        <v>-5.1788237982885012E-3</v>
      </c>
      <c r="D72">
        <f t="shared" ca="1" si="5"/>
        <v>1.2180278455773986E-2</v>
      </c>
      <c r="E72">
        <f t="shared" ca="1" si="2"/>
        <v>3.4998454687909235E-2</v>
      </c>
      <c r="F72">
        <f t="shared" si="3"/>
        <v>0.24500000000000016</v>
      </c>
      <c r="H72">
        <f ca="1"/>
        <v>0.24451788927764484</v>
      </c>
      <c r="K72">
        <f t="shared" si="4"/>
        <v>0</v>
      </c>
      <c r="L72">
        <f ca="1"/>
        <v>2.1859407753310304E-11</v>
      </c>
    </row>
    <row r="73" spans="2:12" x14ac:dyDescent="0.25">
      <c r="B73">
        <f t="shared" si="0"/>
        <v>0.25000000000000017</v>
      </c>
      <c r="C73">
        <f t="shared" ca="1" si="5"/>
        <v>1.0554243378611706E-2</v>
      </c>
      <c r="D73">
        <f t="shared" ca="1" si="5"/>
        <v>1.6541787747592408E-3</v>
      </c>
      <c r="E73">
        <f t="shared" ca="1" si="2"/>
        <v>1.5498529359600756E-2</v>
      </c>
      <c r="F73">
        <f t="shared" si="3"/>
        <v>0.25500000000000017</v>
      </c>
      <c r="H73">
        <f ca="1"/>
        <v>0.2543289376235246</v>
      </c>
      <c r="K73">
        <f t="shared" si="4"/>
        <v>0</v>
      </c>
      <c r="L73">
        <f ca="1"/>
        <v>4.0020009075775909E-11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workbookViewId="0">
      <selection activeCell="C17" sqref="C17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C22" sqref="C22"/>
    </sheetView>
  </sheetViews>
  <sheetFormatPr defaultRowHeight="14.3" x14ac:dyDescent="0.25"/>
  <cols>
    <col min="1" max="1" width="15.5" bestFit="1" customWidth="1"/>
    <col min="3" max="3" width="18.62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44917.465809259258</v>
      </c>
      <c r="B25" t="s">
        <v>41</v>
      </c>
      <c r="C25" s="11">
        <f ca="1">IF(B28&lt;&gt;"",NOW()-A25)</f>
        <v>2.314845914952457E-7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27">
        <f ca="1"/>
        <v>1.2719210900348134E-2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-1.9725405900275797E-11</v>
      </c>
      <c r="E31" t="s">
        <v>29</v>
      </c>
      <c r="F31">
        <f ca="1">_xll.xBachelierImplied(C9,C10,C28/F27,F28)</f>
        <v>9.9966380120421777E-2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-0.495</v>
      </c>
      <c r="C32" s="7">
        <f ca="1"/>
        <v>3.3723876964109825E-11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-0.49</v>
      </c>
      <c r="C33" s="7">
        <f ca="1"/>
        <v>9.1131324673061873E-11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-0.48499999999999999</v>
      </c>
      <c r="C34" s="7">
        <f ca="1"/>
        <v>1.5683270978996167E-10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-0.48</v>
      </c>
      <c r="C35" s="7">
        <f ca="1"/>
        <v>2.3583192826165664E-10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-0.47499999999999998</v>
      </c>
      <c r="C36" s="7">
        <f ca="1"/>
        <v>3.3413817237462457E-10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-0.47</v>
      </c>
      <c r="C37" s="7">
        <f ca="1"/>
        <v>4.5916924930693943E-10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-0.46499999999999997</v>
      </c>
      <c r="C38" s="7">
        <f ca="1"/>
        <v>6.2024417990583193E-10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-0.45999999999999996</v>
      </c>
      <c r="C39" s="7">
        <f ca="1"/>
        <v>8.2919293303193089E-10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-0.45499999999999996</v>
      </c>
      <c r="C40" s="7">
        <f ca="1"/>
        <v>1.101117139085177E-9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-0.44999999999999996</v>
      </c>
      <c r="C41" s="7">
        <f ca="1"/>
        <v>1.4553431164688018E-9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-0.44499999999999995</v>
      </c>
      <c r="C42" s="7">
        <f ca="1"/>
        <v>1.9166178178600951E-9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-0.43999999999999995</v>
      </c>
      <c r="C43" s="7">
        <f ca="1"/>
        <v>2.5166096934198018E-9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-0.43499999999999994</v>
      </c>
      <c r="C44" s="7">
        <f ca="1"/>
        <v>3.2957903696067824E-9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-0.42999999999999994</v>
      </c>
      <c r="C45" s="7">
        <f ca="1"/>
        <v>4.3057899165369566E-9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-0.42499999999999993</v>
      </c>
      <c r="C46" s="7">
        <f ca="1"/>
        <v>5.6123388605094477E-9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-0.41999999999999993</v>
      </c>
      <c r="C47" s="7">
        <f ca="1"/>
        <v>7.2989346115019435E-9</v>
      </c>
      <c r="J47" s="17"/>
      <c r="K47" s="17"/>
      <c r="L47" s="17"/>
    </row>
    <row r="48" spans="2:17" x14ac:dyDescent="0.25">
      <c r="B48">
        <f ca="1"/>
        <v>-0.41499999999999992</v>
      </c>
      <c r="C48">
        <f ca="1"/>
        <v>9.4713993299780866E-9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-0.40999999999999992</v>
      </c>
      <c r="C49">
        <f ca="1"/>
        <v>1.2263531265223227E-8</v>
      </c>
    </row>
    <row r="50" spans="2:3" x14ac:dyDescent="0.25">
      <c r="B50">
        <f ca="1"/>
        <v>-0.40499999999999992</v>
      </c>
      <c r="C50">
        <f ca="1"/>
        <v>1.5844093178691188E-8</v>
      </c>
    </row>
    <row r="51" spans="2:3" x14ac:dyDescent="0.25">
      <c r="B51">
        <f ca="1"/>
        <v>-0.39999999999999991</v>
      </c>
      <c r="C51">
        <f ca="1"/>
        <v>2.0425430655943298E-8</v>
      </c>
    </row>
    <row r="52" spans="2:3" x14ac:dyDescent="0.25">
      <c r="B52">
        <f ca="1"/>
        <v>-0.39499999999999991</v>
      </c>
      <c r="C52">
        <f ca="1"/>
        <v>2.6274071066670943E-8</v>
      </c>
    </row>
    <row r="53" spans="2:3" x14ac:dyDescent="0.25">
      <c r="B53">
        <f ca="1"/>
        <v>-0.3899999999999999</v>
      </c>
      <c r="C53">
        <f ca="1"/>
        <v>3.3723721937041492E-8</v>
      </c>
    </row>
    <row r="54" spans="2:3" x14ac:dyDescent="0.25">
      <c r="B54">
        <f ca="1"/>
        <v>-0.3849999999999999</v>
      </c>
      <c r="C54">
        <f ca="1"/>
        <v>4.3191166963516362E-8</v>
      </c>
    </row>
    <row r="55" spans="2:3" x14ac:dyDescent="0.25">
      <c r="B55">
        <f ca="1"/>
        <v>-0.37999999999999989</v>
      </c>
      <c r="C55">
        <f ca="1"/>
        <v>5.5195650361251016E-8</v>
      </c>
    </row>
    <row r="56" spans="2:3" x14ac:dyDescent="0.25">
      <c r="B56">
        <f ca="1"/>
        <v>-0.37499999999999989</v>
      </c>
      <c r="C56">
        <f ca="1"/>
        <v>7.0382447365172085E-8</v>
      </c>
    </row>
    <row r="57" spans="2:3" x14ac:dyDescent="0.25">
      <c r="B57">
        <f ca="1"/>
        <v>-0.36999999999999988</v>
      </c>
      <c r="C57">
        <f ca="1"/>
        <v>8.9551442263739505E-8</v>
      </c>
    </row>
    <row r="58" spans="2:3" x14ac:dyDescent="0.25">
      <c r="B58">
        <f ca="1"/>
        <v>-0.36499999999999988</v>
      </c>
      <c r="C58">
        <f ca="1"/>
        <v>1.1369167721929832E-7</v>
      </c>
    </row>
    <row r="59" spans="2:3" x14ac:dyDescent="0.25">
      <c r="B59">
        <f ca="1"/>
        <v>-0.35999999999999988</v>
      </c>
      <c r="C59">
        <f ca="1"/>
        <v>1.4402299726756779E-7</v>
      </c>
    </row>
    <row r="60" spans="2:3" x14ac:dyDescent="0.25">
      <c r="B60">
        <f ca="1"/>
        <v>-0.35499999999999987</v>
      </c>
      <c r="C60">
        <f ca="1"/>
        <v>1.8204610129346516E-7</v>
      </c>
    </row>
    <row r="61" spans="2:3" x14ac:dyDescent="0.25">
      <c r="B61">
        <f ca="1"/>
        <v>-0.34999999999999987</v>
      </c>
      <c r="C61">
        <f ca="1"/>
        <v>2.296025174627977E-7</v>
      </c>
    </row>
    <row r="62" spans="2:3" x14ac:dyDescent="0.25">
      <c r="B62">
        <f ca="1"/>
        <v>-0.34499999999999986</v>
      </c>
      <c r="C62">
        <f ca="1"/>
        <v>2.8894625652343071E-7</v>
      </c>
    </row>
    <row r="63" spans="2:3" x14ac:dyDescent="0.25">
      <c r="B63">
        <f ca="1"/>
        <v>-0.33999999999999986</v>
      </c>
      <c r="C63">
        <f ca="1"/>
        <v>3.628291594527057E-7</v>
      </c>
    </row>
    <row r="64" spans="2:3" x14ac:dyDescent="0.25">
      <c r="B64">
        <f ca="1"/>
        <v>-0.33499999999999985</v>
      </c>
      <c r="C64">
        <f ca="1"/>
        <v>4.5460224882979277E-7</v>
      </c>
    </row>
    <row r="65" spans="2:17" x14ac:dyDescent="0.25">
      <c r="B65">
        <f ca="1"/>
        <v>-0.32999999999999985</v>
      </c>
      <c r="C65">
        <f ca="1"/>
        <v>5.6833571751053174E-7</v>
      </c>
      <c r="J65" t="s">
        <v>1</v>
      </c>
      <c r="O65" t="s">
        <v>1</v>
      </c>
    </row>
    <row r="66" spans="2:17" x14ac:dyDescent="0.25">
      <c r="B66">
        <f ca="1"/>
        <v>-0.32499999999999984</v>
      </c>
      <c r="C66">
        <f ca="1"/>
        <v>7.0896054478795963E-7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-0.31999999999999984</v>
      </c>
      <c r="C67">
        <f ca="1"/>
        <v>8.8243511988511961E-7</v>
      </c>
      <c r="F67" t="s">
        <v>29</v>
      </c>
      <c r="G67" s="20">
        <f ca="1">F31</f>
        <v>9.9966380120421777E-2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-0.31499999999999984</v>
      </c>
      <c r="C68">
        <f ca="1"/>
        <v>1.0959406754163648E-6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-0.30999999999999983</v>
      </c>
      <c r="C69">
        <f ca="1"/>
        <v>1.3581097887188782E-6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-0.30499999999999983</v>
      </c>
      <c r="C70">
        <f ca="1"/>
        <v>1.6792926951807619E-6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-0.29999999999999982</v>
      </c>
      <c r="C71">
        <f ca="1"/>
        <v>2.0718666723356002E-6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-0.29499999999999982</v>
      </c>
      <c r="C72">
        <f ca="1"/>
        <v>2.5505942928283904E-6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-0.28999999999999981</v>
      </c>
      <c r="C73">
        <f ca="1"/>
        <v>3.1330369033023785E-6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-0.28499999999999981</v>
      </c>
      <c r="C74">
        <f ca="1"/>
        <v>3.8400302582085217E-6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-0.2799999999999998</v>
      </c>
      <c r="C75">
        <f ca="1"/>
        <v>4.6962298142170378E-6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-0.2749999999999998</v>
      </c>
      <c r="C76">
        <f ca="1"/>
        <v>5.7307337622047976E-6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-0.2699999999999998</v>
      </c>
      <c r="C77">
        <f ca="1"/>
        <v>6.9777924276398073E-6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-0.26499999999999979</v>
      </c>
      <c r="C78">
        <f ca="1"/>
        <v>8.477613192466962E-6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-0.25999999999999979</v>
      </c>
      <c r="C79">
        <f ca="1"/>
        <v>1.0277270566082158E-5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-0.25499999999999978</v>
      </c>
      <c r="C80">
        <f ca="1"/>
        <v>1.2431731441292327E-5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-0.24999999999999978</v>
      </c>
      <c r="C81">
        <f ca="1"/>
        <v>1.5005005892825246E-5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-0.24499999999999977</v>
      </c>
      <c r="C82">
        <f ca="1"/>
        <v>1.8071434088503773E-5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-0.23999999999999977</v>
      </c>
      <c r="C83">
        <f ca="1"/>
        <v>2.1717119962338588E-5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-0.23499999999999976</v>
      </c>
      <c r="C84">
        <f ca="1"/>
        <v>2.6041522218658345E-5</v>
      </c>
    </row>
    <row r="85" spans="2:17" x14ac:dyDescent="0.25">
      <c r="B85">
        <f ca="1"/>
        <v>-0.22999999999999976</v>
      </c>
      <c r="C85">
        <f ca="1"/>
        <v>3.1159212969901606E-5</v>
      </c>
    </row>
    <row r="86" spans="2:17" x14ac:dyDescent="0.25">
      <c r="B86">
        <f ca="1"/>
        <v>-0.22499999999999976</v>
      </c>
      <c r="C86">
        <f ca="1"/>
        <v>3.7201813829978761E-5</v>
      </c>
    </row>
    <row r="87" spans="2:17" x14ac:dyDescent="0.25">
      <c r="B87">
        <f ca="1"/>
        <v>-0.21999999999999975</v>
      </c>
      <c r="C87">
        <f ca="1"/>
        <v>4.4320118562075951E-5</v>
      </c>
    </row>
    <row r="88" spans="2:17" x14ac:dyDescent="0.25">
      <c r="B88">
        <f ca="1"/>
        <v>-0.21499999999999975</v>
      </c>
      <c r="C88">
        <f ca="1"/>
        <v>5.2686410386727737E-5</v>
      </c>
    </row>
    <row r="89" spans="2:17" x14ac:dyDescent="0.25">
      <c r="B89">
        <f ca="1"/>
        <v>-0.20999999999999974</v>
      </c>
      <c r="C89">
        <f ca="1"/>
        <v>6.2496980766393276E-5</v>
      </c>
    </row>
    <row r="90" spans="2:17" x14ac:dyDescent="0.25">
      <c r="B90">
        <f ca="1"/>
        <v>-0.20499999999999974</v>
      </c>
      <c r="C90">
        <f ca="1"/>
        <v>7.3974854872087175E-5</v>
      </c>
    </row>
    <row r="91" spans="2:17" x14ac:dyDescent="0.25">
      <c r="B91">
        <f ca="1"/>
        <v>-0.19999999999999973</v>
      </c>
      <c r="C91">
        <f ca="1"/>
        <v>8.7372726984209285E-5</v>
      </c>
    </row>
    <row r="92" spans="2:17" x14ac:dyDescent="0.25">
      <c r="B92">
        <f ca="1"/>
        <v>-0.19499999999999973</v>
      </c>
      <c r="C92">
        <f ca="1"/>
        <v>1.0297610676586997E-4</v>
      </c>
    </row>
    <row r="93" spans="2:17" x14ac:dyDescent="0.25">
      <c r="B93">
        <f ca="1"/>
        <v>-0.18999999999999972</v>
      </c>
      <c r="C93">
        <f ca="1"/>
        <v>1.2110667465996264E-4</v>
      </c>
    </row>
    <row r="94" spans="2:17" x14ac:dyDescent="0.25">
      <c r="B94">
        <f ca="1"/>
        <v>-0.18499999999999972</v>
      </c>
      <c r="C94">
        <f ca="1"/>
        <v>1.4212584159428431E-4</v>
      </c>
    </row>
    <row r="95" spans="2:17" x14ac:dyDescent="0.25">
      <c r="B95">
        <f ca="1"/>
        <v>-0.17999999999999972</v>
      </c>
      <c r="C95">
        <f ca="1"/>
        <v>1.664385047325737E-4</v>
      </c>
    </row>
    <row r="96" spans="2:17" x14ac:dyDescent="0.25">
      <c r="B96">
        <f ca="1"/>
        <v>-0.17499999999999971</v>
      </c>
      <c r="C96">
        <f ca="1"/>
        <v>1.9449698719204529E-4</v>
      </c>
    </row>
    <row r="97" spans="2:3" x14ac:dyDescent="0.25">
      <c r="B97">
        <f ca="1"/>
        <v>-0.16999999999999971</v>
      </c>
      <c r="C97">
        <f ca="1"/>
        <v>2.2680514547766801E-4</v>
      </c>
    </row>
    <row r="98" spans="2:3" x14ac:dyDescent="0.25">
      <c r="B98">
        <f ca="1"/>
        <v>-0.1649999999999997</v>
      </c>
      <c r="C98">
        <f ca="1"/>
        <v>2.639226238879826E-4</v>
      </c>
    </row>
    <row r="99" spans="2:3" x14ac:dyDescent="0.25">
      <c r="B99">
        <f ca="1"/>
        <v>-0.1599999999999997</v>
      </c>
      <c r="C99">
        <f ca="1"/>
        <v>3.0646923036545075E-4</v>
      </c>
    </row>
    <row r="100" spans="2:3" x14ac:dyDescent="0.25">
      <c r="B100">
        <f ca="1"/>
        <v>-0.15499999999999969</v>
      </c>
      <c r="C100">
        <f ca="1"/>
        <v>3.5512940324638467E-4</v>
      </c>
    </row>
    <row r="101" spans="2:3" x14ac:dyDescent="0.25">
      <c r="B101">
        <f ca="1"/>
        <v>-0.14999999999999969</v>
      </c>
      <c r="C101">
        <f ca="1"/>
        <v>4.1065673317341696E-4</v>
      </c>
    </row>
    <row r="102" spans="2:3" x14ac:dyDescent="0.25">
      <c r="B102">
        <f ca="1"/>
        <v>-0.14499999999999968</v>
      </c>
      <c r="C102">
        <f ca="1"/>
        <v>4.7387849914109635E-4</v>
      </c>
    </row>
    <row r="103" spans="2:3" x14ac:dyDescent="0.25">
      <c r="B103">
        <f ca="1"/>
        <v>-0.13999999999999968</v>
      </c>
      <c r="C103">
        <f ca="1"/>
        <v>5.4570017233805505E-4</v>
      </c>
    </row>
    <row r="104" spans="2:3" x14ac:dyDescent="0.25">
      <c r="B104">
        <f ca="1"/>
        <v>-0.13499999999999968</v>
      </c>
      <c r="C104">
        <f ca="1"/>
        <v>6.2710983622389486E-4</v>
      </c>
    </row>
    <row r="105" spans="2:3" x14ac:dyDescent="0.25">
      <c r="B105">
        <f ca="1"/>
        <v>-0.12999999999999967</v>
      </c>
      <c r="C105">
        <f ca="1"/>
        <v>7.1918246624226557E-4</v>
      </c>
    </row>
    <row r="106" spans="2:3" x14ac:dyDescent="0.25">
      <c r="B106">
        <f ca="1"/>
        <v>-0.12499999999999967</v>
      </c>
      <c r="C106">
        <f ca="1"/>
        <v>8.2308400783921991E-4</v>
      </c>
    </row>
    <row r="107" spans="2:3" x14ac:dyDescent="0.25">
      <c r="B107">
        <f ca="1"/>
        <v>-0.11999999999999966</v>
      </c>
      <c r="C107">
        <f ca="1"/>
        <v>9.400751871506581E-4</v>
      </c>
    </row>
    <row r="108" spans="2:3" x14ac:dyDescent="0.25">
      <c r="B108">
        <f ca="1"/>
        <v>-0.11499999999999966</v>
      </c>
      <c r="C108">
        <f ca="1"/>
        <v>1.0715149849724436E-3</v>
      </c>
    </row>
    <row r="109" spans="2:3" x14ac:dyDescent="0.25">
      <c r="B109">
        <f ca="1"/>
        <v>-0.10999999999999965</v>
      </c>
      <c r="C109">
        <f ca="1"/>
        <v>1.2188637015621609E-3</v>
      </c>
    </row>
    <row r="110" spans="2:3" x14ac:dyDescent="0.25">
      <c r="B110">
        <f ca="1"/>
        <v>-0.10499999999999965</v>
      </c>
      <c r="C110">
        <f ca="1"/>
        <v>1.3836855375728972E-3</v>
      </c>
    </row>
    <row r="111" spans="2:3" x14ac:dyDescent="0.25">
      <c r="B111">
        <f ca="1"/>
        <v>-9.9999999999999645E-2</v>
      </c>
      <c r="C111">
        <f ca="1"/>
        <v>1.5676506151140138E-3</v>
      </c>
    </row>
    <row r="112" spans="2:3" x14ac:dyDescent="0.25">
      <c r="B112">
        <f ca="1"/>
        <v>-9.499999999999964E-2</v>
      </c>
      <c r="C112">
        <f ca="1"/>
        <v>1.7725363626921731E-3</v>
      </c>
    </row>
    <row r="113" spans="2:3" x14ac:dyDescent="0.25">
      <c r="B113">
        <f ca="1"/>
        <v>-8.9999999999999636E-2</v>
      </c>
      <c r="C113">
        <f ca="1"/>
        <v>2.0002281887183211E-3</v>
      </c>
    </row>
    <row r="114" spans="2:3" x14ac:dyDescent="0.25">
      <c r="B114">
        <f ca="1"/>
        <v>-8.4999999999999631E-2</v>
      </c>
      <c r="C114">
        <f ca="1"/>
        <v>2.252719370469591E-3</v>
      </c>
    </row>
    <row r="115" spans="2:3" x14ac:dyDescent="0.25">
      <c r="B115">
        <f ca="1"/>
        <v>-7.9999999999999627E-2</v>
      </c>
      <c r="C115">
        <f ca="1"/>
        <v>2.5321100889485163E-3</v>
      </c>
    </row>
    <row r="116" spans="2:3" x14ac:dyDescent="0.25">
      <c r="B116">
        <f ca="1"/>
        <v>-7.4999999999999623E-2</v>
      </c>
      <c r="C116">
        <f ca="1"/>
        <v>2.8406055450440684E-3</v>
      </c>
    </row>
    <row r="117" spans="2:3" x14ac:dyDescent="0.25">
      <c r="B117">
        <f ca="1"/>
        <v>-6.9999999999999618E-2</v>
      </c>
      <c r="C117">
        <f ca="1"/>
        <v>3.1805130988042944E-3</v>
      </c>
    </row>
    <row r="118" spans="2:3" x14ac:dyDescent="0.25">
      <c r="B118">
        <f ca="1"/>
        <v>-6.4999999999999614E-2</v>
      </c>
      <c r="C118">
        <f ca="1"/>
        <v>3.5542383814860037E-3</v>
      </c>
    </row>
    <row r="119" spans="2:3" x14ac:dyDescent="0.25">
      <c r="B119">
        <f ca="1"/>
        <v>-5.9999999999999616E-2</v>
      </c>
      <c r="C119">
        <f ca="1"/>
        <v>3.9642803393310508E-3</v>
      </c>
    </row>
    <row r="120" spans="2:3" x14ac:dyDescent="0.25">
      <c r="B120">
        <f ca="1"/>
        <v>-5.4999999999999619E-2</v>
      </c>
      <c r="C120">
        <f ca="1"/>
        <v>4.4132251786774494E-3</v>
      </c>
    </row>
    <row r="121" spans="2:3" x14ac:dyDescent="0.25">
      <c r="B121">
        <f ca="1"/>
        <v>-4.9999999999999621E-2</v>
      </c>
      <c r="C121">
        <f ca="1"/>
        <v>4.9037391939605723E-3</v>
      </c>
    </row>
    <row r="122" spans="2:3" x14ac:dyDescent="0.25">
      <c r="B122">
        <f ca="1"/>
        <v>-4.4999999999999624E-2</v>
      </c>
      <c r="C122">
        <f ca="1"/>
        <v>5.4385604732750748E-3</v>
      </c>
    </row>
    <row r="123" spans="2:3" x14ac:dyDescent="0.25">
      <c r="B123">
        <f ca="1"/>
        <v>-3.9999999999999626E-2</v>
      </c>
      <c r="C123">
        <f ca="1"/>
        <v>6.0204894902994082E-3</v>
      </c>
    </row>
    <row r="124" spans="2:3" x14ac:dyDescent="0.25">
      <c r="B124">
        <f ca="1"/>
        <v>-3.4999999999999629E-2</v>
      </c>
      <c r="C124">
        <f ca="1"/>
        <v>6.652378606348687E-3</v>
      </c>
    </row>
    <row r="125" spans="2:3" x14ac:dyDescent="0.25">
      <c r="B125">
        <f ca="1"/>
        <v>-2.9999999999999628E-2</v>
      </c>
      <c r="C125">
        <f ca="1"/>
        <v>7.3371205219027518E-3</v>
      </c>
    </row>
    <row r="126" spans="2:3" x14ac:dyDescent="0.25">
      <c r="B126">
        <f ca="1"/>
        <v>-2.4999999999999627E-2</v>
      </c>
      <c r="C126">
        <f ca="1"/>
        <v>8.0776357329039299E-3</v>
      </c>
    </row>
    <row r="127" spans="2:3" x14ac:dyDescent="0.25">
      <c r="B127">
        <f ca="1"/>
        <v>-1.9999999999999626E-2</v>
      </c>
      <c r="C127">
        <f ca="1"/>
        <v>8.8768590631772889E-3</v>
      </c>
    </row>
    <row r="128" spans="2:3" x14ac:dyDescent="0.25">
      <c r="B128">
        <f ca="1"/>
        <v>-1.4999999999999625E-2</v>
      </c>
      <c r="C128">
        <f ca="1"/>
        <v>9.737725360293676E-3</v>
      </c>
    </row>
    <row r="129" spans="2:3" x14ac:dyDescent="0.25">
      <c r="B129">
        <f ca="1"/>
        <v>-9.9999999999996238E-3</v>
      </c>
      <c r="C129">
        <f ca="1"/>
        <v>1.066315445765947E-2</v>
      </c>
    </row>
    <row r="130" spans="2:3" x14ac:dyDescent="0.25">
      <c r="B130">
        <f ca="1"/>
        <v>-4.9999999999996237E-3</v>
      </c>
      <c r="C130">
        <f ca="1"/>
        <v>1.1656035519592312E-2</v>
      </c>
    </row>
    <row r="131" spans="2:3" x14ac:dyDescent="0.25">
      <c r="B131">
        <f ca="1"/>
        <v>3.7643499428696714E-16</v>
      </c>
      <c r="C131">
        <f ca="1"/>
        <v>1.2719210900348134E-2</v>
      </c>
    </row>
    <row r="132" spans="2:3" x14ac:dyDescent="0.25">
      <c r="B132">
        <f ca="1"/>
        <v>5.0000000000003765E-3</v>
      </c>
      <c r="C132">
        <f ca="1"/>
        <v>1.3855459666667902E-2</v>
      </c>
    </row>
    <row r="133" spans="2:3" x14ac:dyDescent="0.25">
      <c r="B133">
        <f ca="1"/>
        <v>1.0000000000000377E-2</v>
      </c>
      <c r="C133">
        <f ca="1"/>
        <v>1.5067480921479998E-2</v>
      </c>
    </row>
    <row r="134" spans="2:3" x14ac:dyDescent="0.25">
      <c r="B134">
        <f ca="1"/>
        <v>1.5000000000000378E-2</v>
      </c>
      <c r="C134">
        <f ca="1"/>
        <v>1.635787706089771E-2</v>
      </c>
    </row>
    <row r="135" spans="2:3" x14ac:dyDescent="0.25">
      <c r="B135">
        <f ca="1"/>
        <v>2.0000000000000379E-2</v>
      </c>
      <c r="C135">
        <f ca="1"/>
        <v>1.7729137500721418E-2</v>
      </c>
    </row>
    <row r="136" spans="2:3" x14ac:dyDescent="0.25">
      <c r="B136">
        <f ca="1"/>
        <v>2.500000000000038E-2</v>
      </c>
      <c r="C136">
        <f ca="1"/>
        <v>1.9183621475059875E-2</v>
      </c>
    </row>
    <row r="137" spans="2:3" x14ac:dyDescent="0.25">
      <c r="B137">
        <f ca="1"/>
        <v>3.0000000000000381E-2</v>
      </c>
      <c r="C137">
        <f ca="1"/>
        <v>2.0723544739177566E-2</v>
      </c>
    </row>
    <row r="138" spans="2:3" x14ac:dyDescent="0.25">
      <c r="B138">
        <f ca="1"/>
        <v>3.5000000000000378E-2</v>
      </c>
      <c r="C138">
        <f ca="1"/>
        <v>2.2350959432033496E-2</v>
      </c>
    </row>
    <row r="139" spans="2:3" x14ac:dyDescent="0.25">
      <c r="B139">
        <f ca="1"/>
        <v>4.0000000000000376E-2</v>
      </c>
      <c r="C139">
        <f ca="1"/>
        <v>2.4067748620023879E-2</v>
      </c>
    </row>
    <row r="140" spans="2:3" x14ac:dyDescent="0.25">
      <c r="B140">
        <f ca="1"/>
        <v>4.5000000000000373E-2</v>
      </c>
      <c r="C140">
        <f ca="1"/>
        <v>2.5875599872968783E-2</v>
      </c>
    </row>
    <row r="141" spans="2:3" x14ac:dyDescent="0.25">
      <c r="B141">
        <f ca="1"/>
        <v>5.0000000000000371E-2</v>
      </c>
      <c r="C141">
        <f ca="1"/>
        <v>2.7776010403624547E-2</v>
      </c>
    </row>
    <row r="142" spans="2:3" x14ac:dyDescent="0.25">
      <c r="B142">
        <f ca="1"/>
        <v>5.5000000000000368E-2</v>
      </c>
      <c r="C142">
        <f ca="1"/>
        <v>2.9770256463142068E-2</v>
      </c>
    </row>
    <row r="143" spans="2:3" x14ac:dyDescent="0.25">
      <c r="B143">
        <f ca="1"/>
        <v>6.0000000000000366E-2</v>
      </c>
      <c r="C143">
        <f ca="1"/>
        <v>3.1859404055035984E-2</v>
      </c>
    </row>
    <row r="144" spans="2:3" x14ac:dyDescent="0.25">
      <c r="B144">
        <f ca="1"/>
        <v>6.5000000000000363E-2</v>
      </c>
      <c r="C144">
        <f ca="1"/>
        <v>3.4044283164572711E-2</v>
      </c>
    </row>
    <row r="145" spans="2:3" x14ac:dyDescent="0.25">
      <c r="B145">
        <f ca="1"/>
        <v>7.0000000000000367E-2</v>
      </c>
      <c r="C145">
        <f ca="1"/>
        <v>3.6325495671450436E-2</v>
      </c>
    </row>
    <row r="146" spans="2:3" x14ac:dyDescent="0.25">
      <c r="B146">
        <f ca="1"/>
        <v>7.5000000000000372E-2</v>
      </c>
      <c r="C146">
        <f ca="1"/>
        <v>3.8703401218465744E-2</v>
      </c>
    </row>
    <row r="147" spans="2:3" x14ac:dyDescent="0.25">
      <c r="B147">
        <f ca="1"/>
        <v>8.0000000000000376E-2</v>
      </c>
      <c r="C147">
        <f ca="1"/>
        <v>4.1178120217133053E-2</v>
      </c>
    </row>
    <row r="148" spans="2:3" x14ac:dyDescent="0.25">
      <c r="B148">
        <f ca="1"/>
        <v>8.5000000000000381E-2</v>
      </c>
      <c r="C148">
        <f ca="1"/>
        <v>4.3749530114465238E-2</v>
      </c>
    </row>
    <row r="149" spans="2:3" x14ac:dyDescent="0.25">
      <c r="B149">
        <f ca="1"/>
        <v>9.0000000000000385E-2</v>
      </c>
      <c r="C149">
        <f ca="1"/>
        <v>4.6417267457523559E-2</v>
      </c>
    </row>
    <row r="150" spans="2:3" x14ac:dyDescent="0.25">
      <c r="B150">
        <f ca="1"/>
        <v>9.500000000000039E-2</v>
      </c>
      <c r="C150">
        <f ca="1"/>
        <v>4.9180730276648356E-2</v>
      </c>
    </row>
    <row r="151" spans="2:3" x14ac:dyDescent="0.25">
      <c r="B151">
        <f ca="1"/>
        <v>0.10000000000000039</v>
      </c>
      <c r="C151">
        <f ca="1"/>
        <v>5.2039082636437826E-2</v>
      </c>
    </row>
    <row r="152" spans="2:3" x14ac:dyDescent="0.25">
      <c r="B152">
        <f ca="1"/>
        <v>0.1050000000000004</v>
      </c>
      <c r="C152">
        <f ca="1"/>
        <v>5.4991260851617055E-2</v>
      </c>
    </row>
    <row r="153" spans="2:3" x14ac:dyDescent="0.25">
      <c r="B153">
        <f ca="1"/>
        <v>0.1100000000000004</v>
      </c>
      <c r="C153">
        <f ca="1"/>
        <v>5.8035981326424783E-2</v>
      </c>
    </row>
    <row r="154" spans="2:3" x14ac:dyDescent="0.25">
      <c r="B154">
        <f ca="1"/>
        <v>0.11500000000000041</v>
      </c>
      <c r="C154">
        <f ca="1"/>
        <v>6.1171749942816378E-2</v>
      </c>
    </row>
    <row r="155" spans="2:3" x14ac:dyDescent="0.25">
      <c r="B155">
        <f ca="1"/>
        <v>0.12000000000000041</v>
      </c>
      <c r="C155">
        <f ca="1"/>
        <v>6.4396872874739552E-2</v>
      </c>
    </row>
    <row r="156" spans="2:3" x14ac:dyDescent="0.25">
      <c r="B156">
        <f ca="1"/>
        <v>0.12500000000000042</v>
      </c>
      <c r="C156">
        <f ca="1"/>
        <v>6.7709468698096242E-2</v>
      </c>
    </row>
    <row r="157" spans="2:3" x14ac:dyDescent="0.25">
      <c r="B157">
        <f ca="1"/>
        <v>0.13000000000000042</v>
      </c>
      <c r="C157">
        <f ca="1"/>
        <v>7.1107481653193416E-2</v>
      </c>
    </row>
    <row r="158" spans="2:3" x14ac:dyDescent="0.25">
      <c r="B158">
        <f ca="1"/>
        <v>0.13500000000000043</v>
      </c>
      <c r="C158">
        <f ca="1"/>
        <v>7.4588695904113836E-2</v>
      </c>
    </row>
    <row r="159" spans="2:3" x14ac:dyDescent="0.25">
      <c r="B159">
        <f ca="1"/>
        <v>0.14000000000000043</v>
      </c>
      <c r="C159">
        <f ca="1"/>
        <v>7.8150750630621352E-2</v>
      </c>
    </row>
    <row r="160" spans="2:3" x14ac:dyDescent="0.25">
      <c r="B160">
        <f ca="1"/>
        <v>0.14500000000000043</v>
      </c>
      <c r="C160">
        <f ca="1"/>
        <v>8.1791155782116001E-2</v>
      </c>
    </row>
    <row r="161" spans="2:3" x14ac:dyDescent="0.25">
      <c r="B161">
        <f ca="1"/>
        <v>0.15000000000000044</v>
      </c>
      <c r="C161">
        <f ca="1"/>
        <v>8.5507308319617614E-2</v>
      </c>
    </row>
    <row r="162" spans="2:3" x14ac:dyDescent="0.25">
      <c r="B162">
        <f ca="1"/>
        <v>0.15500000000000044</v>
      </c>
      <c r="C162">
        <f ca="1"/>
        <v>8.9296508770888433E-2</v>
      </c>
    </row>
    <row r="163" spans="2:3" x14ac:dyDescent="0.25">
      <c r="B163">
        <f ca="1"/>
        <v>0.16000000000000045</v>
      </c>
      <c r="C163">
        <f ca="1"/>
        <v>9.3155977925560574E-2</v>
      </c>
    </row>
    <row r="164" spans="2:3" x14ac:dyDescent="0.25">
      <c r="B164">
        <f ca="1"/>
        <v>0.16500000000000045</v>
      </c>
      <c r="C164">
        <f ca="1"/>
        <v>9.7082873501380604E-2</v>
      </c>
    </row>
    <row r="165" spans="2:3" x14ac:dyDescent="0.25">
      <c r="B165">
        <f ca="1"/>
        <v>0.17000000000000046</v>
      </c>
      <c r="C165">
        <f ca="1"/>
        <v>0.10107430661926262</v>
      </c>
    </row>
    <row r="166" spans="2:3" x14ac:dyDescent="0.25">
      <c r="B166">
        <f ca="1"/>
        <v>0.17500000000000046</v>
      </c>
      <c r="C166">
        <f ca="1"/>
        <v>0.10512735793355656</v>
      </c>
    </row>
    <row r="167" spans="2:3" x14ac:dyDescent="0.25">
      <c r="B167">
        <f ca="1"/>
        <v>0.18000000000000047</v>
      </c>
      <c r="C167">
        <f ca="1"/>
        <v>0.10923909327455524</v>
      </c>
    </row>
    <row r="168" spans="2:3" x14ac:dyDescent="0.25">
      <c r="B168">
        <f ca="1"/>
        <v>0.18500000000000047</v>
      </c>
      <c r="C168">
        <f ca="1"/>
        <v>0.11340657867252318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workbookViewId="0">
      <selection activeCell="C20" sqref="C20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F23" sqref="F23"/>
    </sheetView>
  </sheetViews>
  <sheetFormatPr defaultRowHeight="14.3" x14ac:dyDescent="0.25"/>
  <cols>
    <col min="1" max="1" width="15.5" bestFit="1" customWidth="1"/>
    <col min="3" max="3" width="43.5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8" x14ac:dyDescent="0.25">
      <c r="B2" t="s">
        <v>35</v>
      </c>
    </row>
    <row r="3" spans="2:8" x14ac:dyDescent="0.25">
      <c r="B3" t="s">
        <v>24</v>
      </c>
      <c r="C3">
        <v>1</v>
      </c>
    </row>
    <row r="4" spans="2:8" x14ac:dyDescent="0.25">
      <c r="B4" t="s">
        <v>16</v>
      </c>
      <c r="C4">
        <v>0.04</v>
      </c>
    </row>
    <row r="5" spans="2:8" x14ac:dyDescent="0.25">
      <c r="B5" t="s">
        <v>8</v>
      </c>
      <c r="C5">
        <v>-0.03</v>
      </c>
    </row>
    <row r="6" spans="2:8" x14ac:dyDescent="0.25">
      <c r="B6" t="s">
        <v>7</v>
      </c>
      <c r="C6">
        <v>0.2</v>
      </c>
      <c r="F6" t="s">
        <v>18</v>
      </c>
    </row>
    <row r="7" spans="2:8" x14ac:dyDescent="0.25">
      <c r="F7">
        <v>1</v>
      </c>
      <c r="G7">
        <v>0.25003588580704994</v>
      </c>
      <c r="H7">
        <v>0.23636183052316287</v>
      </c>
    </row>
    <row r="8" spans="2:8" x14ac:dyDescent="0.25">
      <c r="B8" t="s">
        <v>36</v>
      </c>
      <c r="F8">
        <v>1.01</v>
      </c>
      <c r="G8">
        <v>0.22206237270081369</v>
      </c>
      <c r="H8">
        <v>0.23010884737181994</v>
      </c>
    </row>
    <row r="9" spans="2:8" x14ac:dyDescent="0.25">
      <c r="B9" t="s">
        <v>43</v>
      </c>
      <c r="C9">
        <v>5</v>
      </c>
      <c r="F9">
        <v>1.02</v>
      </c>
      <c r="G9">
        <v>0.22206237270081369</v>
      </c>
      <c r="H9">
        <v>0.22385586422047726</v>
      </c>
    </row>
    <row r="10" spans="2:8" x14ac:dyDescent="0.25">
      <c r="B10" t="s">
        <v>18</v>
      </c>
      <c r="C10">
        <v>1.0249999999999999</v>
      </c>
      <c r="F10">
        <v>1.03</v>
      </c>
      <c r="G10">
        <v>0.22206237270081369</v>
      </c>
      <c r="H10">
        <v>0.21804997404730253</v>
      </c>
    </row>
    <row r="11" spans="2:8" x14ac:dyDescent="0.25">
      <c r="B11" t="s">
        <v>47</v>
      </c>
      <c r="C11">
        <v>0</v>
      </c>
      <c r="F11">
        <v>1.04</v>
      </c>
      <c r="G11">
        <v>0.22206237270081369</v>
      </c>
      <c r="H11">
        <v>0.21242389303873055</v>
      </c>
    </row>
    <row r="12" spans="2:8" x14ac:dyDescent="0.25">
      <c r="B12" t="s">
        <v>37</v>
      </c>
      <c r="C12">
        <v>1</v>
      </c>
      <c r="F12">
        <v>1.05</v>
      </c>
      <c r="G12">
        <v>0.19574224610362884</v>
      </c>
      <c r="H12">
        <v>0.20679781203015879</v>
      </c>
    </row>
    <row r="13" spans="2:8" x14ac:dyDescent="0.25">
      <c r="B13" t="s">
        <v>38</v>
      </c>
      <c r="C13">
        <v>0</v>
      </c>
      <c r="F13">
        <v>1.06</v>
      </c>
      <c r="G13">
        <v>0.19574224610362884</v>
      </c>
      <c r="H13">
        <v>0.20117173102158689</v>
      </c>
    </row>
    <row r="14" spans="2:8" x14ac:dyDescent="0.25">
      <c r="B14" t="s">
        <v>31</v>
      </c>
      <c r="C14">
        <v>0</v>
      </c>
      <c r="F14">
        <v>1.07</v>
      </c>
      <c r="G14">
        <v>0.19574224610362884</v>
      </c>
      <c r="H14">
        <v>0.19556712838300511</v>
      </c>
    </row>
    <row r="15" spans="2:8" x14ac:dyDescent="0.25">
      <c r="F15">
        <v>1.08</v>
      </c>
      <c r="G15">
        <v>0.19574224610362884</v>
      </c>
      <c r="H15">
        <v>0.19055570379572084</v>
      </c>
    </row>
    <row r="16" spans="2:8" x14ac:dyDescent="0.25">
      <c r="B16" t="s">
        <v>39</v>
      </c>
      <c r="F16">
        <v>1.0900000000000001</v>
      </c>
      <c r="G16">
        <v>0.19574224610362884</v>
      </c>
      <c r="H16">
        <v>0.18554427920843652</v>
      </c>
    </row>
    <row r="17" spans="1:17" x14ac:dyDescent="0.25">
      <c r="B17" t="s">
        <v>1</v>
      </c>
      <c r="C17">
        <v>0.5</v>
      </c>
      <c r="F17">
        <v>1.1000000000000001</v>
      </c>
      <c r="G17">
        <v>0.17122535309686818</v>
      </c>
      <c r="H17">
        <v>0.18053285462115221</v>
      </c>
    </row>
    <row r="18" spans="1:17" x14ac:dyDescent="0.25">
      <c r="B18" t="s">
        <v>4</v>
      </c>
      <c r="C18">
        <v>0</v>
      </c>
      <c r="F18">
        <v>1.1100000000000001</v>
      </c>
      <c r="G18">
        <v>0.17122535309686818</v>
      </c>
      <c r="H18">
        <v>0.17552143003386794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  <c r="F21">
        <f ca="1">+NORMDIST(1,0,1,TRUE)</f>
        <v>0.84134474606854304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44917.486056481481</v>
      </c>
      <c r="B25" t="s">
        <v>41</v>
      </c>
      <c r="C25" s="11">
        <f ca="1">IF(B28&lt;&gt;"",NOW()-A25)</f>
        <v>14.099405324071995</v>
      </c>
    </row>
    <row r="26" spans="1:17" x14ac:dyDescent="0.25">
      <c r="J26" t="s">
        <v>49</v>
      </c>
    </row>
    <row r="27" spans="1:17" x14ac:dyDescent="0.25">
      <c r="B27" t="s">
        <v>81</v>
      </c>
      <c r="E27" t="s">
        <v>33</v>
      </c>
      <c r="F27">
        <f ca="1">EXP(-C4*C9)</f>
        <v>0.81873075307798182</v>
      </c>
      <c r="J27" t="s">
        <v>48</v>
      </c>
    </row>
    <row r="28" spans="1:17" x14ac:dyDescent="0.25">
      <c r="B28" s="7" t="str">
        <f t="array" aca="1" ref="B28:C168" ca="1">_xll.xBlackFd(C3:C6,C9:C14,C17:C23)</f>
        <v>res 0</v>
      </c>
      <c r="C28" s="27">
        <f ca="1"/>
        <v>7.9396646629026249E-2</v>
      </c>
      <c r="E28" t="s">
        <v>44</v>
      </c>
      <c r="F28">
        <f ca="1">C3*EXP(C5*C9)</f>
        <v>0.86070797642505781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82</v>
      </c>
      <c r="F29" s="9">
        <f ca="1">_xll.xBlackCall(C9,C10,F28,C6)*F27</f>
        <v>7.9417404755276449E-2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44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0.10687792566038574</v>
      </c>
      <c r="C31" s="7">
        <f ca="1"/>
        <v>-2.1275556750007889E-10</v>
      </c>
      <c r="E31" t="s">
        <v>29</v>
      </c>
      <c r="F31">
        <f ca="1">_xll.xBlackImplied(C9,C10,C28/F27,F28)</f>
        <v>0.19996651446917668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ca="1" si="0"/>
        <v>-5.1189953093602343</v>
      </c>
      <c r="Q31">
        <f t="shared" ca="1" si="0"/>
        <v>-5.0322494072837163</v>
      </c>
    </row>
    <row r="32" spans="1:17" x14ac:dyDescent="0.25">
      <c r="B32" s="7">
        <f ca="1"/>
        <v>0.10929470848607388</v>
      </c>
      <c r="C32" s="7">
        <f ca="1"/>
        <v>2.4751913621018495E-10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0"/>
        <v>-6.0079894021385929</v>
      </c>
      <c r="Q32">
        <f t="shared" ca="1" si="0"/>
        <v>-6.6224910309270095</v>
      </c>
    </row>
    <row r="33" spans="2:17" x14ac:dyDescent="0.25">
      <c r="B33" s="7">
        <f ca="1"/>
        <v>0.1117661409430161</v>
      </c>
      <c r="C33" s="7">
        <f ca="1"/>
        <v>7.4846469475446503E-10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0"/>
        <v>-6.6934928581932569</v>
      </c>
      <c r="Q33">
        <f t="shared" ca="1" si="0"/>
        <v>-9.9633594505334422</v>
      </c>
    </row>
    <row r="34" spans="2:17" x14ac:dyDescent="0.25">
      <c r="B34" s="7">
        <f ca="1"/>
        <v>0.1142934587989299</v>
      </c>
      <c r="C34" s="7">
        <f ca="1"/>
        <v>1.324684641582679E-9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0"/>
        <v>-7.3831290091010837</v>
      </c>
      <c r="Q34">
        <f t="shared" ca="1" si="0"/>
        <v>-11.771352798087069</v>
      </c>
    </row>
    <row r="35" spans="2:17" x14ac:dyDescent="0.25">
      <c r="B35" s="7">
        <f ca="1"/>
        <v>0.11687792576539657</v>
      </c>
      <c r="C35" s="7">
        <f ca="1"/>
        <v>2.0170360431096822E-9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0"/>
        <v>-8.2974367683903392</v>
      </c>
      <c r="Q35">
        <f t="shared" ca="1" si="0"/>
        <v>-13.596568229910467</v>
      </c>
    </row>
    <row r="36" spans="2:17" x14ac:dyDescent="0.25">
      <c r="B36" s="7">
        <f ca="1"/>
        <v>0.11952083412974331</v>
      </c>
      <c r="C36" s="7">
        <f ca="1"/>
        <v>2.8752035249867821E-9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0"/>
        <v>-8.9899797292691925</v>
      </c>
      <c r="Q36">
        <f t="shared" ca="1" si="0"/>
        <v>-14.982741234650543</v>
      </c>
    </row>
    <row r="37" spans="2:17" x14ac:dyDescent="0.25">
      <c r="B37" s="7">
        <f ca="1"/>
        <v>0.12222350540121379</v>
      </c>
      <c r="C37" s="7">
        <f ca="1"/>
        <v>3.9608436307118774E-9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0"/>
        <v>-9.6829029961425821</v>
      </c>
      <c r="Q37">
        <f t="shared" ca="1" si="0"/>
        <v>-16.368913828429253</v>
      </c>
    </row>
    <row r="38" spans="2:17" x14ac:dyDescent="0.25">
      <c r="B38" s="7">
        <f ca="1"/>
        <v>0.12498729097175036</v>
      </c>
      <c r="C38" s="7">
        <f ca="1"/>
        <v>5.351468972315729E-9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0"/>
        <v>-10.376089125307512</v>
      </c>
      <c r="Q38">
        <f t="shared" ca="1" si="0"/>
        <v>-17.754812290315662</v>
      </c>
    </row>
    <row r="39" spans="2:17" x14ac:dyDescent="0.25">
      <c r="B39" s="7">
        <f ca="1"/>
        <v>0.12781357279171809</v>
      </c>
      <c r="C39" s="7">
        <f ca="1"/>
        <v>7.1452790949812728E-9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0"/>
        <v>-11.069556316223764</v>
      </c>
      <c r="Q39">
        <f t="shared" ca="1" si="0"/>
        <v>-19.139547696742639</v>
      </c>
    </row>
    <row r="40" spans="2:17" x14ac:dyDescent="0.25">
      <c r="B40" s="7">
        <f ca="1"/>
        <v>0.13070376406090883</v>
      </c>
      <c r="C40" s="7">
        <f ca="1"/>
        <v>9.467191191003861E-9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0"/>
        <v>-11.763464649778419</v>
      </c>
      <c r="Q40">
        <f t="shared" ca="1" si="0"/>
        <v>-20.519617529288269</v>
      </c>
    </row>
    <row r="41" spans="2:17" x14ac:dyDescent="0.25">
      <c r="B41" s="7">
        <f ca="1"/>
        <v>0.1336593099351705</v>
      </c>
      <c r="C41" s="7">
        <f ca="1"/>
        <v>1.2476380446719051E-8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0"/>
        <v>-12.458196315955643</v>
      </c>
      <c r="Q41">
        <f t="shared" ca="1" si="0"/>
        <v>-21.881493185502304</v>
      </c>
    </row>
    <row r="42" spans="2:17" x14ac:dyDescent="0.25">
      <c r="B42" s="7">
        <f ca="1"/>
        <v>0.13668168824901511</v>
      </c>
      <c r="C42" s="7">
        <f ca="1"/>
        <v>1.6375708862457828E-8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0"/>
        <v>-13.154550274318161</v>
      </c>
      <c r="Q42">
        <f t="shared" ca="1" si="0"/>
        <v>-23.175271708278974</v>
      </c>
    </row>
    <row r="43" spans="2:17" x14ac:dyDescent="0.25">
      <c r="B43" s="7">
        <f ca="1"/>
        <v>0.13977241025456685</v>
      </c>
      <c r="C43" s="7">
        <f ca="1"/>
        <v>2.1423505151827196E-8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0"/>
        <v>-13.604465182795025</v>
      </c>
      <c r="Q43">
        <f t="shared" ca="1" si="0"/>
        <v>-23.908448921469457</v>
      </c>
    </row>
    <row r="44" spans="2:17" x14ac:dyDescent="0.25">
      <c r="B44" s="7">
        <f ca="1"/>
        <v>0.14293302137721964</v>
      </c>
      <c r="C44" s="7">
        <f ca="1"/>
        <v>2.7948259472208867E-8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0"/>
        <v>-16.002395665387962</v>
      </c>
      <c r="Q44">
        <f t="shared" ca="1" si="0"/>
        <v>-25.240797483902821</v>
      </c>
    </row>
    <row r="45" spans="2:17" x14ac:dyDescent="0.25">
      <c r="B45" s="7">
        <f ca="1"/>
        <v>0.14616510198838195</v>
      </c>
      <c r="C45" s="7">
        <f ca="1"/>
        <v>3.636691834240324E-8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0.14947026819569548</v>
      </c>
      <c r="C46" s="7">
        <f ca="1"/>
        <v>4.7207610696881094E-8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0.15285017265112269</v>
      </c>
      <c r="C47" s="7">
        <f ca="1"/>
        <v>6.1137809634502716E-8</v>
      </c>
      <c r="J47" s="17"/>
      <c r="K47" s="17"/>
      <c r="L47" s="17"/>
    </row>
    <row r="48" spans="2:17" x14ac:dyDescent="0.25">
      <c r="B48">
        <f ca="1"/>
        <v>0.15630650537730711</v>
      </c>
      <c r="C48">
        <f ca="1"/>
        <v>7.8999140603348275E-8</v>
      </c>
      <c r="J48" s="17">
        <f ca="1">J46-$C$6</f>
        <v>-9.9999932998033947E-2</v>
      </c>
      <c r="K48" s="17">
        <f t="shared" ref="K48:L48" ca="1" si="3">K46-$C$6</f>
        <v>-0.2</v>
      </c>
      <c r="L48" s="17">
        <f t="shared" ca="1" si="3"/>
        <v>-0.2</v>
      </c>
    </row>
    <row r="49" spans="2:3" x14ac:dyDescent="0.25">
      <c r="B49">
        <f ca="1"/>
        <v>0.15984099461262</v>
      </c>
      <c r="C49">
        <f ca="1"/>
        <v>1.0185029065595422E-7</v>
      </c>
    </row>
    <row r="50" spans="2:3" x14ac:dyDescent="0.25">
      <c r="B50">
        <f ca="1"/>
        <v>0.16345540767531541</v>
      </c>
      <c r="C50">
        <f ca="1"/>
        <v>1.310197607498425E-7</v>
      </c>
    </row>
    <row r="51" spans="2:3" x14ac:dyDescent="0.25">
      <c r="B51">
        <f ca="1"/>
        <v>0.16715155184722624</v>
      </c>
      <c r="C51">
        <f ca="1"/>
        <v>1.6817054022663492E-7</v>
      </c>
    </row>
    <row r="52" spans="2:3" x14ac:dyDescent="0.25">
      <c r="B52">
        <f ca="1"/>
        <v>0.17093127527744273</v>
      </c>
      <c r="C52">
        <f ca="1"/>
        <v>2.1537917659469518E-7</v>
      </c>
    </row>
    <row r="53" spans="2:3" x14ac:dyDescent="0.25">
      <c r="B53">
        <f ca="1"/>
        <v>0.17479646790642553</v>
      </c>
      <c r="C53">
        <f ca="1"/>
        <v>2.7523217222738234E-7</v>
      </c>
    </row>
    <row r="54" spans="2:3" x14ac:dyDescent="0.25">
      <c r="B54">
        <f ca="1"/>
        <v>0.17874906241101532</v>
      </c>
      <c r="C54">
        <f ca="1"/>
        <v>3.5094317086458247E-7</v>
      </c>
    </row>
    <row r="55" spans="2:3" x14ac:dyDescent="0.25">
      <c r="B55">
        <f ca="1"/>
        <v>0.18279103517081147</v>
      </c>
      <c r="C55">
        <f ca="1"/>
        <v>4.4649500975539053E-7</v>
      </c>
    </row>
    <row r="56" spans="2:3" x14ac:dyDescent="0.25">
      <c r="B56">
        <f ca="1"/>
        <v>0.18692440725640305</v>
      </c>
      <c r="C56">
        <f ca="1"/>
        <v>5.6681141732068607E-7</v>
      </c>
    </row>
    <row r="57" spans="2:3" x14ac:dyDescent="0.25">
      <c r="B57">
        <f ca="1"/>
        <v>0.19115124543994624</v>
      </c>
      <c r="C57">
        <f ca="1"/>
        <v>7.1796394119770957E-7</v>
      </c>
    </row>
    <row r="58" spans="2:3" x14ac:dyDescent="0.25">
      <c r="B58">
        <f ca="1"/>
        <v>0.19547366322859339</v>
      </c>
      <c r="C58">
        <f ca="1"/>
        <v>9.0742060761249523E-7</v>
      </c>
    </row>
    <row r="59" spans="2:3" x14ac:dyDescent="0.25">
      <c r="B59">
        <f ca="1"/>
        <v>0.19989382192129068</v>
      </c>
      <c r="C59">
        <f ca="1"/>
        <v>1.1443438505034586E-6</v>
      </c>
    </row>
    <row r="60" spans="2:3" x14ac:dyDescent="0.25">
      <c r="B60">
        <f ca="1"/>
        <v>0.20441393168947267</v>
      </c>
      <c r="C60">
        <f ca="1"/>
        <v>1.4399464179028407E-6</v>
      </c>
    </row>
    <row r="61" spans="2:3" x14ac:dyDescent="0.25">
      <c r="B61">
        <f ca="1"/>
        <v>0.20903625268219395</v>
      </c>
      <c r="C61">
        <f ca="1"/>
        <v>1.8079152736361327E-6</v>
      </c>
    </row>
    <row r="62" spans="2:3" x14ac:dyDescent="0.25">
      <c r="B62">
        <f ca="1"/>
        <v>0.21376309615625083</v>
      </c>
      <c r="C62">
        <f ca="1"/>
        <v>2.2649149736166265E-6</v>
      </c>
    </row>
    <row r="63" spans="2:3" x14ac:dyDescent="0.25">
      <c r="B63">
        <f ca="1"/>
        <v>0.21859682563185789</v>
      </c>
      <c r="C63">
        <f ca="1"/>
        <v>2.8311836160352124E-6</v>
      </c>
    </row>
    <row r="64" spans="2:3" x14ac:dyDescent="0.25">
      <c r="B64">
        <f ca="1"/>
        <v>0.22353985807445731</v>
      </c>
      <c r="C64">
        <f ca="1"/>
        <v>3.531236250223749E-6</v>
      </c>
    </row>
    <row r="65" spans="2:17" x14ac:dyDescent="0.25">
      <c r="B65">
        <f ca="1"/>
        <v>0.22859466510325196</v>
      </c>
      <c r="C65">
        <f ca="1"/>
        <v>4.3946925845560473E-6</v>
      </c>
      <c r="J65" t="s">
        <v>1</v>
      </c>
      <c r="O65" t="s">
        <v>1</v>
      </c>
    </row>
    <row r="66" spans="2:17" x14ac:dyDescent="0.25">
      <c r="B66">
        <f ca="1"/>
        <v>0.23376377422706648</v>
      </c>
      <c r="C66">
        <f ca="1"/>
        <v>5.4572479615334544E-6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0.23904977010815431</v>
      </c>
      <c r="C67">
        <f ca="1"/>
        <v>6.7618088670861952E-6</v>
      </c>
      <c r="F67" t="s">
        <v>29</v>
      </c>
      <c r="G67" s="20">
        <f ca="1">F31</f>
        <v>0.19996651446917668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81" ca="1" si="4">LN(ABS(K67-K$82))</f>
        <v>-4.5991474197416897</v>
      </c>
      <c r="Q67">
        <f t="shared" ca="1" si="4"/>
        <v>-7.5559907100902706</v>
      </c>
    </row>
    <row r="68" spans="2:17" x14ac:dyDescent="0.25">
      <c r="B68">
        <f ca="1"/>
        <v>0.24445529585458278</v>
      </c>
      <c r="C68">
        <f ca="1"/>
        <v>8.3598167061474085E-6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5">LN(I68)</f>
        <v>0.69314718055994529</v>
      </c>
      <c r="P68">
        <f t="shared" ca="1" si="4"/>
        <v>-5.159123161290796</v>
      </c>
      <c r="Q68">
        <f t="shared" ca="1" si="4"/>
        <v>-5.6973894071532243</v>
      </c>
    </row>
    <row r="69" spans="2:17" x14ac:dyDescent="0.25">
      <c r="B69">
        <f ca="1"/>
        <v>0.24998305434184209</v>
      </c>
      <c r="C69">
        <f ca="1"/>
        <v>1.0312786198180877E-5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5"/>
        <v>1.6094379124341003</v>
      </c>
      <c r="P69">
        <f t="shared" ca="1" si="4"/>
        <v>-5.9960872034876456</v>
      </c>
      <c r="Q69">
        <f t="shared" ca="1" si="4"/>
        <v>-8.1573423457794885</v>
      </c>
    </row>
    <row r="70" spans="2:17" x14ac:dyDescent="0.25">
      <c r="B70">
        <f ca="1"/>
        <v>0.2556358095643394</v>
      </c>
      <c r="C70">
        <f ca="1"/>
        <v>1.2694087509684284E-5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5"/>
        <v>2.3025850929940459</v>
      </c>
      <c r="P70">
        <f t="shared" ca="1" si="4"/>
        <v>-6.6657787676752056</v>
      </c>
      <c r="Q70">
        <f t="shared" ca="1" si="4"/>
        <v>-10.213577336876646</v>
      </c>
    </row>
    <row r="71" spans="2:17" x14ac:dyDescent="0.25">
      <c r="B71">
        <f ca="1"/>
        <v>0.2614163880174537</v>
      </c>
      <c r="C71">
        <f ca="1"/>
        <v>1.5591004124755476E-5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5"/>
        <v>2.9957322735539909</v>
      </c>
      <c r="P71">
        <f t="shared" ca="1" si="4"/>
        <v>-7.3480924127792342</v>
      </c>
      <c r="Q71">
        <f t="shared" ca="1" si="4"/>
        <v>-11.841930721664745</v>
      </c>
    </row>
    <row r="72" spans="2:17" x14ac:dyDescent="0.25">
      <c r="B72">
        <f ca="1"/>
        <v>0.26732768011084224</v>
      </c>
      <c r="C72">
        <f ca="1"/>
        <v>1.9107101431729398E-5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5"/>
        <v>3.912023005428146</v>
      </c>
      <c r="P72">
        <f t="shared" ca="1" si="4"/>
        <v>-8.2582133728187852</v>
      </c>
      <c r="Q72">
        <f t="shared" ca="1" si="4"/>
        <v>-13.671332707960925</v>
      </c>
    </row>
    <row r="73" spans="2:17" x14ac:dyDescent="0.25">
      <c r="B73">
        <f ca="1"/>
        <v>0.27337264161370567</v>
      </c>
      <c r="C73">
        <f ca="1"/>
        <v>2.3364944038174736E-5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5"/>
        <v>4.6051701859880918</v>
      </c>
      <c r="O73">
        <f t="shared" ref="O73:O81" ca="1" si="6">LN(ABS(J73-J$82))</f>
        <v>-9.0247085198885593</v>
      </c>
      <c r="P73">
        <f t="shared" ca="1" si="4"/>
        <v>-8.949396008818443</v>
      </c>
      <c r="Q73">
        <f t="shared" ca="1" si="4"/>
        <v>-15.057665431789397</v>
      </c>
    </row>
    <row r="74" spans="2:17" x14ac:dyDescent="0.25">
      <c r="B74">
        <f ca="1"/>
        <v>0.27955429513273428</v>
      </c>
      <c r="C74">
        <f ca="1"/>
        <v>2.85092028743718E-5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5"/>
        <v>5.2983173665480363</v>
      </c>
      <c r="O74">
        <f t="shared" ca="1" si="6"/>
        <v>-9.639670072226048</v>
      </c>
      <c r="P74">
        <f t="shared" ca="1" si="4"/>
        <v>-9.6416457440900363</v>
      </c>
      <c r="Q74">
        <f t="shared" ca="1" si="4"/>
        <v>-16.443971593130399</v>
      </c>
    </row>
    <row r="75" spans="2:17" x14ac:dyDescent="0.25">
      <c r="B75">
        <f ca="1"/>
        <v>0.28587573162347413</v>
      </c>
      <c r="C75">
        <f ca="1"/>
        <v>3.4710196154046102E-5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5"/>
        <v>5.9914645471079817</v>
      </c>
      <c r="O75">
        <f t="shared" ca="1" si="6"/>
        <v>-10.333508646859304</v>
      </c>
      <c r="P75">
        <f t="shared" ca="1" si="4"/>
        <v>-10.334496713163805</v>
      </c>
      <c r="Q75">
        <f t="shared" ca="1" si="4"/>
        <v>-17.830277475905785</v>
      </c>
    </row>
    <row r="76" spans="2:17" x14ac:dyDescent="0.25">
      <c r="B76">
        <f ca="1"/>
        <v>0.2923401119358694</v>
      </c>
      <c r="C76">
        <f ca="1"/>
        <v>4.2167911168461785E-5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5"/>
        <v>6.6846117276679271</v>
      </c>
      <c r="O76">
        <f t="shared" ca="1" si="6"/>
        <v>-11.027302320959256</v>
      </c>
      <c r="P76">
        <f t="shared" ca="1" si="4"/>
        <v>-11.027796616378934</v>
      </c>
      <c r="Q76">
        <f t="shared" ca="1" si="4"/>
        <v>-19.216608436988153</v>
      </c>
    </row>
    <row r="77" spans="2:17" x14ac:dyDescent="0.25">
      <c r="B77">
        <f ca="1"/>
        <v>0.29895066839475309</v>
      </c>
      <c r="C77">
        <f ca="1"/>
        <v>5.1116556624095316E-5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5"/>
        <v>7.3777589082278725</v>
      </c>
      <c r="O77">
        <f t="shared" ca="1" si="6"/>
        <v>-11.721373685007848</v>
      </c>
      <c r="P77">
        <f t="shared" ca="1" si="4"/>
        <v>-11.72162116038481</v>
      </c>
      <c r="Q77">
        <f t="shared" ca="1" si="4"/>
        <v>-20.603057111727498</v>
      </c>
    </row>
    <row r="78" spans="2:17" x14ac:dyDescent="0.25">
      <c r="B78">
        <f ca="1"/>
        <v>0.30571070641607689</v>
      </c>
      <c r="C78">
        <f ca="1"/>
        <v>6.1829697713245666E-5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5"/>
        <v>8.0709060887878188</v>
      </c>
      <c r="O78">
        <f t="shared" ca="1" si="6"/>
        <v>-12.416186248329156</v>
      </c>
      <c r="P78">
        <f t="shared" ca="1" si="4"/>
        <v>-12.416310438617346</v>
      </c>
      <c r="Q78">
        <f t="shared" ca="1" si="4"/>
        <v>-21.989960629340104</v>
      </c>
    </row>
    <row r="79" spans="2:17" x14ac:dyDescent="0.25">
      <c r="B79">
        <f ca="1"/>
        <v>0.31262360615968793</v>
      </c>
      <c r="C79">
        <f ca="1"/>
        <v>7.4626028239544289E-5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5"/>
        <v>8.7640532693477624</v>
      </c>
      <c r="O79">
        <f t="shared" ca="1" si="6"/>
        <v>-13.112579415689835</v>
      </c>
      <c r="P79">
        <f t="shared" ca="1" si="4"/>
        <v>-13.112642222461727</v>
      </c>
      <c r="Q79">
        <f t="shared" ca="1" si="4"/>
        <v>-23.378721798775786</v>
      </c>
    </row>
    <row r="80" spans="2:17" x14ac:dyDescent="0.25">
      <c r="B80">
        <f ca="1"/>
        <v>0.31969282421947914</v>
      </c>
      <c r="C80">
        <f ca="1"/>
        <v>8.9875835805465774E-5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5"/>
        <v>9.2103403719761836</v>
      </c>
      <c r="O80">
        <f t="shared" ca="1" si="6"/>
        <v>-13.562507031781145</v>
      </c>
      <c r="P80">
        <f t="shared" ca="1" si="4"/>
        <v>-13.562548063829137</v>
      </c>
      <c r="Q80">
        <f t="shared" ca="1" si="4"/>
        <v>-24.275296288762792</v>
      </c>
    </row>
    <row r="81" spans="2:17" x14ac:dyDescent="0.25">
      <c r="B81">
        <f ca="1"/>
        <v>0.32692189535175831</v>
      </c>
      <c r="C81">
        <f ca="1"/>
        <v>1.0800821719697927E-4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5"/>
        <v>11.512925464970229</v>
      </c>
      <c r="O81">
        <f t="shared" ca="1" si="6"/>
        <v>-15.960408656632838</v>
      </c>
      <c r="P81">
        <f t="shared" ca="1" si="4"/>
        <v>-15.960426514788724</v>
      </c>
      <c r="Q81">
        <f t="shared" ca="1" si="4"/>
        <v>-28.247312649353088</v>
      </c>
    </row>
    <row r="82" spans="2:17" x14ac:dyDescent="0.25">
      <c r="B82">
        <f ca="1"/>
        <v>0.33431443424269969</v>
      </c>
      <c r="C82">
        <f ca="1"/>
        <v>1.2951910155416498E-4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0.34187413731576255</v>
      </c>
      <c r="C83">
        <f ca="1"/>
        <v>1.5498013857252949E-4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0.34960478457997984</v>
      </c>
      <c r="C84">
        <f ca="1"/>
        <v>1.8504850771017202E-4</v>
      </c>
    </row>
    <row r="85" spans="2:17" x14ac:dyDescent="0.25">
      <c r="B85">
        <f ca="1"/>
        <v>0.35751024152004152</v>
      </c>
      <c r="C85">
        <f ca="1"/>
        <v>2.2047770205119543E-4</v>
      </c>
    </row>
    <row r="86" spans="2:17" x14ac:dyDescent="0.25">
      <c r="B86">
        <f ca="1"/>
        <v>0.36559446102911741</v>
      </c>
      <c r="C86">
        <f ca="1"/>
        <v>2.6212933696690398E-4</v>
      </c>
    </row>
    <row r="87" spans="2:17" x14ac:dyDescent="0.25">
      <c r="B87">
        <f ca="1"/>
        <v>0.37386148538538605</v>
      </c>
      <c r="C87">
        <f ca="1"/>
        <v>3.1098602889845581E-4</v>
      </c>
    </row>
    <row r="88" spans="2:17" x14ac:dyDescent="0.25">
      <c r="B88">
        <f ca="1"/>
        <v>0.38231544827325814</v>
      </c>
      <c r="C88">
        <f ca="1"/>
        <v>3.6816538334039615E-4</v>
      </c>
    </row>
    <row r="89" spans="2:17" x14ac:dyDescent="0.25">
      <c r="B89">
        <f ca="1"/>
        <v>0.39096057685030478</v>
      </c>
      <c r="C89">
        <f ca="1"/>
        <v>4.3493512332810615E-4</v>
      </c>
    </row>
    <row r="90" spans="2:17" x14ac:dyDescent="0.25">
      <c r="B90">
        <f ca="1"/>
        <v>0.39980119386092433</v>
      </c>
      <c r="C90">
        <f ca="1"/>
        <v>5.1272938033380489E-4</v>
      </c>
    </row>
    <row r="91" spans="2:17" x14ac:dyDescent="0.25">
      <c r="B91">
        <f ca="1"/>
        <v>0.4088417197978047</v>
      </c>
      <c r="C91">
        <f ca="1"/>
        <v>6.0316615838588517E-4</v>
      </c>
    </row>
    <row r="92" spans="2:17" x14ac:dyDescent="0.25">
      <c r="B92">
        <f ca="1"/>
        <v>0.41808667511226177</v>
      </c>
      <c r="C92">
        <f ca="1"/>
        <v>7.0806596940080086E-4</v>
      </c>
    </row>
    <row r="93" spans="2:17" x14ac:dyDescent="0.25">
      <c r="B93">
        <f ca="1"/>
        <v>0.42754068247455923</v>
      </c>
      <c r="C93">
        <f ca="1"/>
        <v>8.2947162314107219E-4</v>
      </c>
    </row>
    <row r="94" spans="2:17" x14ac:dyDescent="0.25">
      <c r="B94">
        <f ca="1"/>
        <v>0.43720846908533995</v>
      </c>
      <c r="C94">
        <f ca="1"/>
        <v>9.6966913890745026E-4</v>
      </c>
    </row>
    <row r="95" spans="2:17" x14ac:dyDescent="0.25">
      <c r="B95">
        <f ca="1"/>
        <v>0.44709486903932494</v>
      </c>
      <c r="C95">
        <f ca="1"/>
        <v>1.1312097280970549E-3</v>
      </c>
    </row>
    <row r="96" spans="2:17" x14ac:dyDescent="0.25">
      <c r="B96">
        <f ca="1"/>
        <v>0.4572048257424613</v>
      </c>
      <c r="C96">
        <f ca="1"/>
        <v>1.3169327772144664E-3</v>
      </c>
    </row>
    <row r="97" spans="2:3" x14ac:dyDescent="0.25">
      <c r="B97">
        <f ca="1"/>
        <v>0.46754339438372816</v>
      </c>
      <c r="C97">
        <f ca="1"/>
        <v>1.5299897399579231E-3</v>
      </c>
    </row>
    <row r="98" spans="2:3" x14ac:dyDescent="0.25">
      <c r="B98">
        <f ca="1"/>
        <v>0.47811574446283661</v>
      </c>
      <c r="C98">
        <f ca="1"/>
        <v>1.7738688248154296E-3</v>
      </c>
    </row>
    <row r="99" spans="2:3" x14ac:dyDescent="0.25">
      <c r="B99">
        <f ca="1"/>
        <v>0.48892716237508715</v>
      </c>
      <c r="C99">
        <f ca="1"/>
        <v>2.0524203414441803E-3</v>
      </c>
    </row>
    <row r="100" spans="2:3" x14ac:dyDescent="0.25">
      <c r="B100">
        <f ca="1"/>
        <v>0.49998305405467758</v>
      </c>
      <c r="C100">
        <f ca="1"/>
        <v>2.3698825452709411E-3</v>
      </c>
    </row>
    <row r="101" spans="2:3" x14ac:dyDescent="0.25">
      <c r="B101">
        <f ca="1"/>
        <v>0.51128894767778255</v>
      </c>
      <c r="C101">
        <f ca="1"/>
        <v>2.7309077955914472E-3</v>
      </c>
    </row>
    <row r="102" spans="2:3" x14ac:dyDescent="0.25">
      <c r="B102">
        <f ca="1"/>
        <v>0.52285049642675707</v>
      </c>
      <c r="C102">
        <f ca="1"/>
        <v>3.1405888183627562E-3</v>
      </c>
    </row>
    <row r="103" spans="2:3" x14ac:dyDescent="0.25">
      <c r="B103">
        <f ca="1"/>
        <v>0.53467348131684511</v>
      </c>
      <c r="C103">
        <f ca="1"/>
        <v>3.60448484131795E-3</v>
      </c>
    </row>
    <row r="104" spans="2:3" x14ac:dyDescent="0.25">
      <c r="B104">
        <f ca="1"/>
        <v>0.54676381408680819</v>
      </c>
      <c r="C104">
        <f ca="1"/>
        <v>4.1286473464722589E-3</v>
      </c>
    </row>
    <row r="105" spans="2:3" x14ac:dyDescent="0.25">
      <c r="B105">
        <f ca="1"/>
        <v>0.55912754015491728</v>
      </c>
      <c r="C105">
        <f ca="1"/>
        <v>4.7196451640504518E-3</v>
      </c>
    </row>
    <row r="106" spans="2:3" x14ac:dyDescent="0.25">
      <c r="B106">
        <f ca="1"/>
        <v>0.57177084164178837</v>
      </c>
      <c r="C106">
        <f ca="1"/>
        <v>5.3845886128899229E-3</v>
      </c>
    </row>
    <row r="107" spans="2:3" x14ac:dyDescent="0.25">
      <c r="B107">
        <f ca="1"/>
        <v>0.58470004046157142</v>
      </c>
      <c r="C107">
        <f ca="1"/>
        <v>6.13115237601837E-3</v>
      </c>
    </row>
    <row r="108" spans="2:3" x14ac:dyDescent="0.25">
      <c r="B108">
        <f ca="1"/>
        <v>0.59792160148303919</v>
      </c>
      <c r="C108">
        <f ca="1"/>
        <v>6.9675967869298437E-3</v>
      </c>
    </row>
    <row r="109" spans="2:3" x14ac:dyDescent="0.25">
      <c r="B109">
        <f ca="1"/>
        <v>0.61144213576215611</v>
      </c>
      <c r="C109">
        <f ca="1"/>
        <v>7.9027871926383459E-3</v>
      </c>
    </row>
    <row r="110" spans="2:3" x14ac:dyDescent="0.25">
      <c r="B110">
        <f ca="1"/>
        <v>0.62526840384774418</v>
      </c>
      <c r="C110">
        <f ca="1"/>
        <v>8.9462110544013054E-3</v>
      </c>
    </row>
    <row r="111" spans="2:3" x14ac:dyDescent="0.25">
      <c r="B111">
        <f ca="1"/>
        <v>0.6394073191618983</v>
      </c>
      <c r="C111">
        <f ca="1"/>
        <v>1.0107992446565513E-2</v>
      </c>
    </row>
    <row r="112" spans="2:3" x14ac:dyDescent="0.25">
      <c r="B112">
        <f ca="1"/>
        <v>0.65386595145684123</v>
      </c>
      <c r="C112">
        <f ca="1"/>
        <v>1.1398903618731939E-2</v>
      </c>
    </row>
    <row r="113" spans="2:3" x14ac:dyDescent="0.25">
      <c r="B113">
        <f ca="1"/>
        <v>0.66865153034994695</v>
      </c>
      <c r="C113">
        <f ca="1"/>
        <v>1.2830373296732173E-2</v>
      </c>
    </row>
    <row r="114" spans="2:3" x14ac:dyDescent="0.25">
      <c r="B114">
        <f ca="1"/>
        <v>0.68377144893870001</v>
      </c>
      <c r="C114">
        <f ca="1"/>
        <v>1.4414491414043724E-2</v>
      </c>
    </row>
    <row r="115" spans="2:3" x14ac:dyDescent="0.25">
      <c r="B115">
        <f ca="1"/>
        <v>0.69923326749739834</v>
      </c>
      <c r="C115">
        <f ca="1"/>
        <v>1.6164009987434919E-2</v>
      </c>
    </row>
    <row r="116" spans="2:3" x14ac:dyDescent="0.25">
      <c r="B116">
        <f ca="1"/>
        <v>0.71504471725744789</v>
      </c>
      <c r="C116">
        <f ca="1"/>
        <v>1.8092339878909274E-2</v>
      </c>
    </row>
    <row r="117" spans="2:3" x14ac:dyDescent="0.25">
      <c r="B117">
        <f ca="1"/>
        <v>0.73121370427313948</v>
      </c>
      <c r="C117">
        <f ca="1"/>
        <v>2.0213543220373886E-2</v>
      </c>
    </row>
    <row r="118" spans="2:3" x14ac:dyDescent="0.25">
      <c r="B118">
        <f ca="1"/>
        <v>0.74774831337484038</v>
      </c>
      <c r="C118">
        <f ca="1"/>
        <v>2.2542321317689011E-2</v>
      </c>
    </row>
    <row r="119" spans="2:3" x14ac:dyDescent="0.25">
      <c r="B119">
        <f ca="1"/>
        <v>0.76465681221157811</v>
      </c>
      <c r="C119">
        <f ca="1"/>
        <v>2.5093997896590524E-2</v>
      </c>
    </row>
    <row r="120" spans="2:3" x14ac:dyDescent="0.25">
      <c r="B120">
        <f ca="1"/>
        <v>0.78194765538503741</v>
      </c>
      <c r="C120">
        <f ca="1"/>
        <v>2.7884497604263224E-2</v>
      </c>
    </row>
    <row r="121" spans="2:3" x14ac:dyDescent="0.25">
      <c r="B121">
        <f ca="1"/>
        <v>0.79962948867703698</v>
      </c>
      <c r="C121">
        <f ca="1"/>
        <v>3.0930319736156585E-2</v>
      </c>
    </row>
    <row r="122" spans="2:3" x14ac:dyDescent="0.25">
      <c r="B122">
        <f ca="1"/>
        <v>0.81771115337260036</v>
      </c>
      <c r="C122">
        <f ca="1"/>
        <v>3.4248507214766397E-2</v>
      </c>
    </row>
    <row r="123" spans="2:3" x14ac:dyDescent="0.25">
      <c r="B123">
        <f ca="1"/>
        <v>0.83620169068078298</v>
      </c>
      <c r="C123">
        <f ca="1"/>
        <v>3.7856610911516875E-2</v>
      </c>
    </row>
    <row r="124" spans="2:3" x14ac:dyDescent="0.25">
      <c r="B124">
        <f ca="1"/>
        <v>0.85511034625546489</v>
      </c>
      <c r="C124">
        <f ca="1"/>
        <v>4.1772649491384636E-2</v>
      </c>
    </row>
    <row r="125" spans="2:3" x14ac:dyDescent="0.25">
      <c r="B125">
        <f ca="1"/>
        <v>0.8744465748183704</v>
      </c>
      <c r="C125">
        <f ca="1"/>
        <v>4.601506494641517E-2</v>
      </c>
    </row>
    <row r="126" spans="2:3" x14ac:dyDescent="0.25">
      <c r="B126">
        <f ca="1"/>
        <v>0.89422004488662565</v>
      </c>
      <c r="C126">
        <f ca="1"/>
        <v>5.0602673982031554E-2</v>
      </c>
    </row>
    <row r="127" spans="2:3" x14ac:dyDescent="0.25">
      <c r="B127">
        <f ca="1"/>
        <v>0.91444064360721899</v>
      </c>
      <c r="C127">
        <f ca="1"/>
        <v>5.5554616991790824E-2</v>
      </c>
    </row>
    <row r="128" spans="2:3" x14ac:dyDescent="0.25">
      <c r="B128">
        <f ca="1"/>
        <v>0.93511848170078016</v>
      </c>
      <c r="C128">
        <f ca="1"/>
        <v>6.0890299188938082E-2</v>
      </c>
    </row>
    <row r="129" spans="2:3" x14ac:dyDescent="0.25">
      <c r="B129">
        <f ca="1"/>
        <v>0.95626389851715143</v>
      </c>
      <c r="C129">
        <f ca="1"/>
        <v>6.6629341643254736E-2</v>
      </c>
    </row>
    <row r="130" spans="2:3" x14ac:dyDescent="0.25">
      <c r="B130">
        <f ca="1"/>
        <v>0.97788746720527797</v>
      </c>
      <c r="C130">
        <f ca="1"/>
        <v>7.2791502300481606E-2</v>
      </c>
    </row>
    <row r="131" spans="2:3" x14ac:dyDescent="0.25">
      <c r="B131">
        <f ca="1"/>
        <v>1.0000000000000022</v>
      </c>
      <c r="C131">
        <f ca="1"/>
        <v>7.9396646629026249E-2</v>
      </c>
    </row>
    <row r="132" spans="2:3" x14ac:dyDescent="0.25">
      <c r="B132">
        <f ca="1"/>
        <v>1.022612553628407</v>
      </c>
      <c r="C132">
        <f ca="1"/>
        <v>8.646463592565018E-2</v>
      </c>
    </row>
    <row r="133" spans="2:3" x14ac:dyDescent="0.25">
      <c r="B133">
        <f ca="1"/>
        <v>1.0457364348384093</v>
      </c>
      <c r="C133">
        <f ca="1"/>
        <v>9.4015327699914164E-2</v>
      </c>
    </row>
    <row r="134" spans="2:3" x14ac:dyDescent="0.25">
      <c r="B134">
        <f ca="1"/>
        <v>1.0693832060523696</v>
      </c>
      <c r="C134">
        <f ca="1"/>
        <v>0.10206843962630271</v>
      </c>
    </row>
    <row r="135" spans="2:3" x14ac:dyDescent="0.25">
      <c r="B135">
        <f ca="1"/>
        <v>1.0935646911485442</v>
      </c>
      <c r="C135">
        <f ca="1"/>
        <v>0.11064356123131897</v>
      </c>
    </row>
    <row r="136" spans="2:3" x14ac:dyDescent="0.25">
      <c r="B136">
        <f ca="1"/>
        <v>1.1182929813732705</v>
      </c>
      <c r="C136">
        <f ca="1"/>
        <v>0.11976002809694063</v>
      </c>
    </row>
    <row r="137" spans="2:3" x14ac:dyDescent="0.25">
      <c r="B137">
        <f ca="1"/>
        <v>1.1435804413868422</v>
      </c>
      <c r="C137">
        <f ca="1"/>
        <v>0.12943691475901037</v>
      </c>
    </row>
    <row r="138" spans="2:3" x14ac:dyDescent="0.25">
      <c r="B138">
        <f ca="1"/>
        <v>1.1694397154460969</v>
      </c>
      <c r="C138">
        <f ca="1"/>
        <v>0.1396929454102078</v>
      </c>
    </row>
    <row r="139" spans="2:3" x14ac:dyDescent="0.25">
      <c r="B139">
        <f ca="1"/>
        <v>1.1958837337268082</v>
      </c>
      <c r="C139">
        <f ca="1"/>
        <v>0.15054646243520073</v>
      </c>
    </row>
    <row r="140" spans="2:3" x14ac:dyDescent="0.25">
      <c r="B140">
        <f ca="1"/>
        <v>1.2229257187890425</v>
      </c>
      <c r="C140">
        <f ca="1"/>
        <v>0.16201536992739626</v>
      </c>
    </row>
    <row r="141" spans="2:3" x14ac:dyDescent="0.25">
      <c r="B141">
        <f ca="1"/>
        <v>1.2505791921887153</v>
      </c>
      <c r="C141">
        <f ca="1"/>
        <v>0.17411709512689327</v>
      </c>
    </row>
    <row r="142" spans="2:3" x14ac:dyDescent="0.25">
      <c r="B142">
        <f ca="1"/>
        <v>1.2788579812386498</v>
      </c>
      <c r="C142">
        <f ca="1"/>
        <v>0.18686855070716923</v>
      </c>
    </row>
    <row r="143" spans="2:3" x14ac:dyDescent="0.25">
      <c r="B143">
        <f ca="1"/>
        <v>1.3077762259225223</v>
      </c>
      <c r="C143">
        <f ca="1"/>
        <v>0.2002861038466382</v>
      </c>
    </row>
    <row r="144" spans="2:3" x14ac:dyDescent="0.25">
      <c r="B144">
        <f ca="1"/>
        <v>1.337348385965148</v>
      </c>
      <c r="C144">
        <f ca="1"/>
        <v>0.21438555145648719</v>
      </c>
    </row>
    <row r="145" spans="2:3" x14ac:dyDescent="0.25">
      <c r="B145">
        <f ca="1"/>
        <v>1.3675892480626455</v>
      </c>
      <c r="C145">
        <f ca="1"/>
        <v>0.22918210177707143</v>
      </c>
    </row>
    <row r="146" spans="2:3" x14ac:dyDescent="0.25">
      <c r="B146">
        <f ca="1"/>
        <v>1.3985139332760919</v>
      </c>
      <c r="C146">
        <f ca="1"/>
        <v>0.24469036267598487</v>
      </c>
    </row>
    <row r="147" spans="2:3" x14ac:dyDescent="0.25">
      <c r="B147">
        <f ca="1"/>
        <v>1.4301379045923688</v>
      </c>
      <c r="C147">
        <f ca="1"/>
        <v>0.26092433675168991</v>
      </c>
    </row>
    <row r="148" spans="2:3" x14ac:dyDescent="0.25">
      <c r="B148">
        <f ca="1"/>
        <v>1.462476974655978</v>
      </c>
      <c r="C148">
        <f ca="1"/>
        <v>0.27789742328278888</v>
      </c>
    </row>
    <row r="149" spans="2:3" x14ac:dyDescent="0.25">
      <c r="B149">
        <f ca="1"/>
        <v>1.4955473136756934</v>
      </c>
      <c r="C149">
        <f ca="1"/>
        <v>0.29562242698724306</v>
      </c>
    </row>
    <row r="150" spans="2:3" x14ac:dyDescent="0.25">
      <c r="B150">
        <f ca="1"/>
        <v>1.5293654575100017</v>
      </c>
      <c r="C150">
        <f ca="1"/>
        <v>0.31411157346804452</v>
      </c>
    </row>
    <row r="151" spans="2:3" x14ac:dyDescent="0.25">
      <c r="B151">
        <f ca="1"/>
        <v>1.5639483159353764</v>
      </c>
      <c r="C151">
        <f ca="1"/>
        <v>0.33337653114054994</v>
      </c>
    </row>
    <row r="152" spans="2:3" x14ac:dyDescent="0.25">
      <c r="B152">
        <f ca="1"/>
        <v>1.5993131811015184</v>
      </c>
      <c r="C152">
        <f ca="1"/>
        <v>0.35342843936066937</v>
      </c>
    </row>
    <row r="153" spans="2:3" x14ac:dyDescent="0.25">
      <c r="B153">
        <f ca="1"/>
        <v>1.635477736177791</v>
      </c>
      <c r="C153">
        <f ca="1"/>
        <v>0.37427794240211282</v>
      </c>
    </row>
    <row r="154" spans="2:3" x14ac:dyDescent="0.25">
      <c r="B154">
        <f ca="1"/>
        <v>1.6724600641951732</v>
      </c>
      <c r="C154">
        <f ca="1"/>
        <v>0.3959352288665357</v>
      </c>
    </row>
    <row r="155" spans="2:3" x14ac:dyDescent="0.25">
      <c r="B155">
        <f ca="1"/>
        <v>1.7102786570881519</v>
      </c>
      <c r="C155">
        <f ca="1"/>
        <v>0.41841007605383035</v>
      </c>
    </row>
    <row r="156" spans="2:3" x14ac:dyDescent="0.25">
      <c r="B156">
        <f ca="1"/>
        <v>1.7489524249410737</v>
      </c>
      <c r="C156">
        <f ca="1"/>
        <v>0.44171189877173744</v>
      </c>
    </row>
    <row r="157" spans="2:3" x14ac:dyDescent="0.25">
      <c r="B157">
        <f ca="1"/>
        <v>1.7885007054435822</v>
      </c>
      <c r="C157">
        <f ca="1"/>
        <v>0.46584980202500481</v>
      </c>
    </row>
    <row r="158" spans="2:3" x14ac:dyDescent="0.25">
      <c r="B158">
        <f ca="1"/>
        <v>1.828943273559865</v>
      </c>
      <c r="C158">
        <f ca="1"/>
        <v>0.49083263699494778</v>
      </c>
    </row>
    <row r="159" spans="2:3" x14ac:dyDescent="0.25">
      <c r="B159">
        <f ca="1"/>
        <v>1.8703003514165475</v>
      </c>
      <c r="C159">
        <f ca="1"/>
        <v>0.51666905970068211</v>
      </c>
    </row>
    <row r="160" spans="2:3" x14ac:dyDescent="0.25">
      <c r="B160">
        <f ca="1"/>
        <v>1.9125926184141784</v>
      </c>
      <c r="C160">
        <f ca="1"/>
        <v>0.54336759172355209</v>
      </c>
    </row>
    <row r="161" spans="2:3" x14ac:dyDescent="0.25">
      <c r="B161">
        <f ca="1"/>
        <v>1.95584122156736</v>
      </c>
      <c r="C161">
        <f ca="1"/>
        <v>0.57093668237618034</v>
      </c>
    </row>
    <row r="162" spans="2:3" x14ac:dyDescent="0.25">
      <c r="B162">
        <f ca="1"/>
        <v>2.0000677860786964</v>
      </c>
      <c r="C162">
        <f ca="1"/>
        <v>0.59938477170677129</v>
      </c>
    </row>
    <row r="163" spans="2:3" x14ac:dyDescent="0.25">
      <c r="B163">
        <f ca="1"/>
        <v>2.0452944261518455</v>
      </c>
      <c r="C163">
        <f ca="1"/>
        <v>0.62872035374729518</v>
      </c>
    </row>
    <row r="164" spans="2:3" x14ac:dyDescent="0.25">
      <c r="B164">
        <f ca="1"/>
        <v>2.0915437560490813</v>
      </c>
      <c r="C164">
        <f ca="1"/>
        <v>0.65895203944026259</v>
      </c>
    </row>
    <row r="165" spans="2:3" x14ac:dyDescent="0.25">
      <c r="B165">
        <f ca="1"/>
        <v>2.1388389013988962</v>
      </c>
      <c r="C165">
        <f ca="1"/>
        <v>0.69008861871219862</v>
      </c>
    </row>
    <row r="166" spans="2:3" x14ac:dyDescent="0.25">
      <c r="B166">
        <f ca="1"/>
        <v>2.1872035107592969</v>
      </c>
      <c r="C166">
        <f ca="1"/>
        <v>0.72213912120169077</v>
      </c>
    </row>
    <row r="167" spans="2:3" x14ac:dyDescent="0.25">
      <c r="B167">
        <f ca="1"/>
        <v>2.2366617674425768</v>
      </c>
      <c r="C167">
        <f ca="1"/>
        <v>0.75511287519504111</v>
      </c>
    </row>
    <row r="168" spans="2:3" x14ac:dyDescent="0.25">
      <c r="B168">
        <f ca="1"/>
        <v>2.2872384016074747</v>
      </c>
      <c r="C168">
        <f ca="1"/>
        <v>0.78901956437204346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abSelected="1" workbookViewId="0">
      <selection activeCell="F17" sqref="F17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  <c r="H11" t="s">
        <v>33</v>
      </c>
      <c r="I11">
        <f ca="1">SUMPRODUCT(L22:L72)</f>
        <v>0.99999999999999967</v>
      </c>
    </row>
    <row r="12" spans="2:12" x14ac:dyDescent="0.25">
      <c r="B12" t="s">
        <v>12</v>
      </c>
      <c r="C12">
        <f ca="1">C3+C8*C6*SQRT(C2)</f>
        <v>0.5</v>
      </c>
      <c r="H12" t="s">
        <v>44</v>
      </c>
      <c r="I12">
        <f ca="1">SUMPRODUCT(B22:B72,L22:L72)</f>
        <v>1.8042267644637587E-16</v>
      </c>
    </row>
    <row r="13" spans="2:12" x14ac:dyDescent="0.25">
      <c r="B13" t="s">
        <v>13</v>
      </c>
      <c r="C13">
        <f ca="1">(C12-C11)/C9</f>
        <v>0.02</v>
      </c>
    </row>
    <row r="14" spans="2:12" x14ac:dyDescent="0.25">
      <c r="H14" t="s">
        <v>83</v>
      </c>
      <c r="I14">
        <f ca="1">H47</f>
        <v>4.2074444683141018E-2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H15" t="s">
        <v>29</v>
      </c>
      <c r="I15">
        <f ca="1">_xll.xBachelierImplied(C2,F15,I14/I11,I12)</f>
        <v>9.9072278257604576E-2</v>
      </c>
      <c r="K15" t="s">
        <v>0</v>
      </c>
      <c r="L15">
        <f ca="1">C15</f>
        <v>4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1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2</v>
      </c>
      <c r="H19" t="s">
        <v>84</v>
      </c>
      <c r="I19">
        <v>0</v>
      </c>
      <c r="K19" t="s">
        <v>4</v>
      </c>
      <c r="L19">
        <f ca="1">C19</f>
        <v>2</v>
      </c>
    </row>
    <row r="20" spans="2:14" x14ac:dyDescent="0.25">
      <c r="K20" t="s">
        <v>19</v>
      </c>
      <c r="L20" s="2">
        <f ca="1">SUMPRODUCT(L22:L72,F22:F72)</f>
        <v>4.2074444683141018E-2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IF(I19&gt;0,_xll.xAde(C2,B22:B72,C22:C72,D22:D72,E22:E72,F22:F72,C15:C19),_xll.xFd1d(C2,B22:B72,C22:C72,D22:D72,E22:E72,F22:F72,C15:C19))</f>
        <v>0</v>
      </c>
      <c r="I22">
        <f ca="1">_xll.xBachelierImplied($C$2,$F$15,H22/$I$11,$I$12)</f>
        <v>0</v>
      </c>
      <c r="K22">
        <f ca="1">IF(ABS(B22-$C$3)&lt;0.0000000001,1,0)</f>
        <v>0</v>
      </c>
      <c r="L22">
        <f t="array" aca="1" ref="L22:L72" ca="1">IF(I19&gt;0,_xll.xAde($C$2,B22:B72,C22:C72,D22:D72,E22:E72,K22:K72,L15:L19),_xll.xFd1d($C$2,B22:B72,C22:C72,D22:D72,E22:E72,K22:K72,L15:L19))</f>
        <v>6.4107519555457315E-6</v>
      </c>
      <c r="N22">
        <f ca="1">SUM(L22:L72)</f>
        <v>0.99999999999999967</v>
      </c>
    </row>
    <row r="23" spans="2:14" x14ac:dyDescent="0.25">
      <c r="B23">
        <f t="shared" ref="B23:B72" ca="1" si="0">B22+$C$13</f>
        <v>-0.48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1.5777139841485313E-7</v>
      </c>
      <c r="I23">
        <f ca="1">_xll.xBachelierImplied($C$2,$F$15,H23/$I$11,$I$12)</f>
        <v>0</v>
      </c>
      <c r="K23">
        <f t="shared" ref="K23:K72" ca="1" si="5">IF(ABS(B23-$C$3)&lt;0.0000000001,1,0)</f>
        <v>0</v>
      </c>
      <c r="L23">
        <f ca="1"/>
        <v>2.8190054797883341E-6</v>
      </c>
    </row>
    <row r="24" spans="2:14" x14ac:dyDescent="0.25">
      <c r="B24">
        <f t="shared" ca="1" si="0"/>
        <v>-0.45999999999999996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3.8443344668151357E-7</v>
      </c>
      <c r="I24">
        <f ca="1">_xll.xBachelierImplied($C$2,$F$15,H24/$I$11,$I$12)</f>
        <v>0</v>
      </c>
      <c r="K24">
        <f t="shared" ca="1" si="5"/>
        <v>0</v>
      </c>
      <c r="L24">
        <f ca="1"/>
        <v>6.8046775350601484E-6</v>
      </c>
    </row>
    <row r="25" spans="2:14" x14ac:dyDescent="0.25">
      <c r="B25">
        <f t="shared" ca="1" si="0"/>
        <v>-0.43999999999999995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7.7711544953946361E-7</v>
      </c>
      <c r="I25">
        <f ca="1">_xll.xBachelierImplied($C$2,$F$15,H25/$I$11,$I$12)</f>
        <v>0</v>
      </c>
      <c r="K25">
        <f t="shared" ca="1" si="5"/>
        <v>0</v>
      </c>
      <c r="L25">
        <f ca="1"/>
        <v>1.3566000574061501E-5</v>
      </c>
    </row>
    <row r="26" spans="2:14" x14ac:dyDescent="0.25">
      <c r="B26">
        <f t="shared" ca="1" si="0"/>
        <v>-0.41999999999999993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1.4999796072361289E-6</v>
      </c>
      <c r="I26">
        <f ca="1">_xll.xBachelierImplied($C$2,$F$15,H26/$I$11,$I$12)</f>
        <v>0</v>
      </c>
      <c r="K26">
        <f t="shared" ca="1" si="5"/>
        <v>0</v>
      </c>
      <c r="L26">
        <f ca="1"/>
        <v>2.5742124333696047E-5</v>
      </c>
    </row>
    <row r="27" spans="2:14" x14ac:dyDescent="0.25">
      <c r="B27">
        <f t="shared" ca="1" si="0"/>
        <v>-0.39999999999999991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2.8475168425965489E-6</v>
      </c>
      <c r="I27">
        <f ca="1">_xll.xBachelierImplied($C$2,$F$15,H27/$I$11,$I$12)</f>
        <v>0</v>
      </c>
      <c r="K27">
        <f t="shared" ca="1" si="5"/>
        <v>0</v>
      </c>
      <c r="L27">
        <f ca="1"/>
        <v>4.791717426616474E-5</v>
      </c>
    </row>
    <row r="28" spans="2:14" x14ac:dyDescent="0.25">
      <c r="B28">
        <f t="shared" ca="1" si="0"/>
        <v>-0.37999999999999989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5.3538615427489213E-6</v>
      </c>
      <c r="I28">
        <f ca="1">_xll.xBachelierImplied($C$2,$F$15,H28/$I$11,$I$12)</f>
        <v>0</v>
      </c>
      <c r="K28">
        <f t="shared" ca="1" si="5"/>
        <v>0</v>
      </c>
      <c r="L28">
        <f ca="1"/>
        <v>8.8117594290314927E-5</v>
      </c>
    </row>
    <row r="29" spans="2:14" x14ac:dyDescent="0.25">
      <c r="B29">
        <f t="shared" ca="1" si="0"/>
        <v>-0.35999999999999988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9.9829978422783354E-6</v>
      </c>
      <c r="I29">
        <f ca="1">_xll.xBachelierImplied($C$2,$F$15,H29/$I$11,$I$12)</f>
        <v>0</v>
      </c>
      <c r="K29">
        <f t="shared" ca="1" si="5"/>
        <v>0</v>
      </c>
      <c r="L29">
        <f ca="1"/>
        <v>1.6026073477897176E-4</v>
      </c>
    </row>
    <row r="30" spans="2:14" x14ac:dyDescent="0.25">
      <c r="B30">
        <f t="shared" ca="1" si="0"/>
        <v>-0.33999999999999986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1.8456227021188145E-5</v>
      </c>
      <c r="I30">
        <f ca="1">_xll.xBachelierImplied($C$2,$F$15,H30/$I$11,$I$12)</f>
        <v>0</v>
      </c>
      <c r="K30">
        <f t="shared" ca="1" si="5"/>
        <v>0</v>
      </c>
      <c r="L30">
        <f ca="1"/>
        <v>2.8806456680216254E-4</v>
      </c>
    </row>
    <row r="31" spans="2:14" x14ac:dyDescent="0.25">
      <c r="B31">
        <f t="shared" ca="1" si="0"/>
        <v>-0.31999999999999984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3.3805618950488782E-5</v>
      </c>
      <c r="I31">
        <f ca="1">_xll.xBachelierImplied($C$2,$F$15,H31/$I$11,$I$12)</f>
        <v>0</v>
      </c>
      <c r="K31">
        <f t="shared" ca="1" si="5"/>
        <v>0</v>
      </c>
      <c r="L31">
        <f ca="1"/>
        <v>5.1105319780145883E-4</v>
      </c>
    </row>
    <row r="32" spans="2:14" x14ac:dyDescent="0.25">
      <c r="B32">
        <f t="shared" ca="1" si="0"/>
        <v>-0.29999999999999982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6.1287186472320588E-5</v>
      </c>
      <c r="I32">
        <f ca="1">_xll.xBachelierImplied($C$2,$F$15,H32/$I$11,$I$12)</f>
        <v>0</v>
      </c>
      <c r="K32">
        <f t="shared" ca="1" si="5"/>
        <v>0</v>
      </c>
      <c r="L32">
        <f ca="1"/>
        <v>8.9328280103457972E-4</v>
      </c>
    </row>
    <row r="33" spans="2:12" x14ac:dyDescent="0.25">
      <c r="B33">
        <f t="shared" ca="1" si="0"/>
        <v>-0.2799999999999998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1.0984302184848016E-4</v>
      </c>
      <c r="I33">
        <f ca="1">_xll.xBachelierImplied($C$2,$F$15,H33/$I$11,$I$12)</f>
        <v>0</v>
      </c>
      <c r="K33">
        <f t="shared" ca="1" si="5"/>
        <v>0</v>
      </c>
      <c r="L33">
        <f ca="1"/>
        <v>1.5350088452840212E-3</v>
      </c>
    </row>
    <row r="34" spans="2:12" x14ac:dyDescent="0.25">
      <c r="B34">
        <f t="shared" ca="1" si="0"/>
        <v>-0.25999999999999979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1.9435515321984277E-4</v>
      </c>
      <c r="I34">
        <f ca="1">_xll.xBachelierImplied($C$2,$F$15,H34/$I$11,$I$12)</f>
        <v>0</v>
      </c>
      <c r="K34">
        <f t="shared" ca="1" si="5"/>
        <v>0</v>
      </c>
      <c r="L34">
        <f ca="1"/>
        <v>2.5862345162289157E-3</v>
      </c>
    </row>
    <row r="35" spans="2:12" x14ac:dyDescent="0.25">
      <c r="B35">
        <f t="shared" ca="1" si="0"/>
        <v>-0.2399999999999998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3.3895163990797268E-4</v>
      </c>
      <c r="I35">
        <f ca="1">_xll.xBachelierImplied($C$2,$F$15,H35/$I$11,$I$12)</f>
        <v>0</v>
      </c>
      <c r="K35">
        <f t="shared" ca="1" si="5"/>
        <v>0</v>
      </c>
      <c r="L35">
        <f ca="1"/>
        <v>4.2581684456865325E-3</v>
      </c>
    </row>
    <row r="36" spans="2:12" x14ac:dyDescent="0.25">
      <c r="B36">
        <f t="shared" ca="1" si="0"/>
        <v>-0.21999999999999981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5.8153685824462848E-4</v>
      </c>
      <c r="I36">
        <f ca="1">_xll.xBachelierImplied($C$2,$F$15,H36/$I$11,$I$12)</f>
        <v>0</v>
      </c>
      <c r="K36">
        <f t="shared" ca="1" si="5"/>
        <v>0</v>
      </c>
      <c r="L36">
        <f ca="1"/>
        <v>6.8232414591456268E-3</v>
      </c>
    </row>
    <row r="37" spans="2:12" x14ac:dyDescent="0.25">
      <c r="B37">
        <f t="shared" ca="1" si="0"/>
        <v>-0.19999999999999982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9.7940311912963628E-4</v>
      </c>
      <c r="I37">
        <f ca="1">_xll.xBachelierImplied($C$2,$F$15,H37/$I$11,$I$12)</f>
        <v>0</v>
      </c>
      <c r="K37">
        <f t="shared" ca="1" si="5"/>
        <v>0</v>
      </c>
      <c r="L37">
        <f ca="1"/>
        <v>1.0586484365381173E-2</v>
      </c>
    </row>
    <row r="38" spans="2:12" x14ac:dyDescent="0.25">
      <c r="B38">
        <f t="shared" ca="1" si="0"/>
        <v>-0.17999999999999983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1.6150879201557852E-3</v>
      </c>
      <c r="I38">
        <f ca="1">_xll.xBachelierImplied($C$2,$F$15,H38/$I$11,$I$12)</f>
        <v>0</v>
      </c>
      <c r="K38">
        <f t="shared" ca="1" si="5"/>
        <v>0</v>
      </c>
      <c r="L38">
        <f ca="1"/>
        <v>1.5804255048325597E-2</v>
      </c>
    </row>
    <row r="39" spans="2:12" x14ac:dyDescent="0.25">
      <c r="B39">
        <f t="shared" ca="1" si="0"/>
        <v>-0.15999999999999984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2.6005041551506736E-3</v>
      </c>
      <c r="I39">
        <f ca="1">_xll.xBachelierImplied($C$2,$F$15,H39/$I$11,$I$12)</f>
        <v>0</v>
      </c>
      <c r="K39">
        <f t="shared" ca="1" si="5"/>
        <v>0</v>
      </c>
      <c r="L39">
        <f ca="1"/>
        <v>2.253352170659292E-2</v>
      </c>
    </row>
    <row r="40" spans="2:12" x14ac:dyDescent="0.25">
      <c r="B40">
        <f t="shared" ca="1" si="0"/>
        <v>-0.13999999999999985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4.0761650838000698E-3</v>
      </c>
      <c r="I40">
        <f ca="1">_xll.xBachelierImplied($C$2,$F$15,H40/$I$11,$I$12)</f>
        <v>0</v>
      </c>
      <c r="K40">
        <f t="shared" ca="1" si="5"/>
        <v>0</v>
      </c>
      <c r="L40">
        <f ca="1"/>
        <v>3.0448373639822626E-2</v>
      </c>
    </row>
    <row r="41" spans="2:12" x14ac:dyDescent="0.25">
      <c r="B41">
        <f t="shared" ca="1" si="0"/>
        <v>-0.11999999999999984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6.2026297127792847E-3</v>
      </c>
      <c r="I41">
        <f ca="1">_xll.xBachelierImplied($C$2,$F$15,H41/$I$11,$I$12)</f>
        <v>7.7153833181700087E-3</v>
      </c>
      <c r="K41">
        <f t="shared" ca="1" si="5"/>
        <v>0</v>
      </c>
      <c r="L41">
        <f ca="1"/>
        <v>3.8815619160710746E-2</v>
      </c>
    </row>
    <row r="42" spans="2:12" x14ac:dyDescent="0.25">
      <c r="B42">
        <f t="shared" ca="1" si="0"/>
        <v>-9.9999999999999839E-2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9.1468434332972609E-3</v>
      </c>
      <c r="I42">
        <f ca="1">_xll.xBachelierImplied($C$2,$F$15,H42/$I$11,$I$12)</f>
        <v>1.5880474111408072E-2</v>
      </c>
      <c r="K42">
        <f t="shared" ca="1" si="5"/>
        <v>0</v>
      </c>
      <c r="L42">
        <f ca="1"/>
        <v>4.7102960832646805E-2</v>
      </c>
    </row>
    <row r="43" spans="2:12" x14ac:dyDescent="0.25">
      <c r="B43">
        <f t="shared" ca="1" si="0"/>
        <v>-7.9999999999999835E-2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1.3081482809268095E-2</v>
      </c>
      <c r="I43">
        <f ca="1">_xll.xBachelierImplied($C$2,$F$15,H43/$I$11,$I$12)</f>
        <v>2.6045380964522066E-2</v>
      </c>
      <c r="K43">
        <f t="shared" ca="1" si="5"/>
        <v>0</v>
      </c>
      <c r="L43">
        <f ca="1"/>
        <v>5.6776248596095896E-2</v>
      </c>
    </row>
    <row r="44" spans="2:12" x14ac:dyDescent="0.25">
      <c r="B44">
        <f t="shared" ca="1" si="0"/>
        <v>-5.9999999999999831E-2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1.8231558977552256E-2</v>
      </c>
      <c r="I44">
        <f ca="1">_xll.xBachelierImplied($C$2,$F$15,H44/$I$11,$I$12)</f>
        <v>3.9114026558854376E-2</v>
      </c>
      <c r="K44">
        <f t="shared" ca="1" si="5"/>
        <v>0</v>
      </c>
      <c r="L44">
        <f ca="1"/>
        <v>7.2758612676078874E-2</v>
      </c>
    </row>
    <row r="45" spans="2:12" x14ac:dyDescent="0.25">
      <c r="B45">
        <f t="shared" ca="1" si="0"/>
        <v>-3.9999999999999827E-2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2.49262747253843E-2</v>
      </c>
      <c r="I45">
        <f ca="1">_xll.xBachelierImplied($C$2,$F$15,H45/$I$11,$I$12)</f>
        <v>5.5991233325401887E-2</v>
      </c>
      <c r="K45">
        <f t="shared" ca="1" si="5"/>
        <v>0</v>
      </c>
      <c r="L45">
        <f ca="1"/>
        <v>9.0652077882168253E-2</v>
      </c>
    </row>
    <row r="46" spans="2:12" x14ac:dyDescent="0.25">
      <c r="B46">
        <f t="shared" ca="1" si="0"/>
        <v>-1.9999999999999827E-2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3.3002913169334389E-2</v>
      </c>
      <c r="I46">
        <f ca="1">_xll.xBachelierImplied($C$2,$F$15,H46/$I$11,$I$12)</f>
        <v>7.6295686960373518E-2</v>
      </c>
      <c r="K46">
        <f t="shared" ca="1" si="5"/>
        <v>0</v>
      </c>
      <c r="L46">
        <f ca="1"/>
        <v>4.4283055774956698E-3</v>
      </c>
    </row>
    <row r="47" spans="2:12" x14ac:dyDescent="0.25">
      <c r="B47">
        <f t="shared" ca="1" si="0"/>
        <v>1.7347234759768071E-16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5.0000000000001736E-3</v>
      </c>
      <c r="H47" s="1">
        <f ca="1"/>
        <v>4.2074444683141018E-2</v>
      </c>
      <c r="I47">
        <f ca="1">_xll.xBachelierImplied($C$2,$F$15,H47/$I$11,$I$12)</f>
        <v>9.9072278257604576E-2</v>
      </c>
      <c r="K47">
        <f t="shared" ca="1" si="5"/>
        <v>1</v>
      </c>
      <c r="L47">
        <f ca="1"/>
        <v>0.18569369723896881</v>
      </c>
    </row>
    <row r="48" spans="2:12" x14ac:dyDescent="0.25">
      <c r="B48">
        <f t="shared" ca="1" si="0"/>
        <v>2.0000000000000174E-2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2.5000000000000175E-2</v>
      </c>
      <c r="H48">
        <f ca="1"/>
        <v>5.3953523183419616E-2</v>
      </c>
      <c r="I48">
        <f ca="1">_xll.xBachelierImplied($C$2,$F$15,H48/$I$11,$I$12)</f>
        <v>0.12887787715958232</v>
      </c>
      <c r="K48">
        <f t="shared" ca="1" si="5"/>
        <v>0</v>
      </c>
      <c r="L48">
        <f ca="1"/>
        <v>4.4283055774956698E-3</v>
      </c>
    </row>
    <row r="49" spans="2:12" x14ac:dyDescent="0.25">
      <c r="B49">
        <f t="shared" ca="1" si="0"/>
        <v>4.0000000000000174E-2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4.5000000000000172E-2</v>
      </c>
      <c r="H49">
        <f ca="1"/>
        <v>6.6352286656772258E-2</v>
      </c>
      <c r="I49">
        <f ca="1">_xll.xBachelierImplied($C$2,$F$15,H49/$I$11,$I$12)</f>
        <v>0.15997581668375513</v>
      </c>
      <c r="K49">
        <f t="shared" ca="1" si="5"/>
        <v>0</v>
      </c>
      <c r="L49">
        <f ca="1"/>
        <v>9.0652077882168225E-2</v>
      </c>
    </row>
    <row r="50" spans="2:12" x14ac:dyDescent="0.25">
      <c r="B50">
        <f t="shared" ca="1" si="0"/>
        <v>6.0000000000000178E-2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6.5000000000000183E-2</v>
      </c>
      <c r="H50">
        <f ca="1"/>
        <v>8.0474624361739786E-2</v>
      </c>
      <c r="I50">
        <f ca="1">_xll.xBachelierImplied($C$2,$F$15,H50/$I$11,$I$12)</f>
        <v>0.19538942681722093</v>
      </c>
      <c r="K50">
        <f t="shared" ca="1" si="5"/>
        <v>0</v>
      </c>
      <c r="L50">
        <f ca="1"/>
        <v>7.2758612676078901E-2</v>
      </c>
    </row>
    <row r="51" spans="2:12" x14ac:dyDescent="0.25">
      <c r="B51">
        <f t="shared" ca="1" si="0"/>
        <v>8.0000000000000182E-2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8.5000000000000187E-2</v>
      </c>
      <c r="H51">
        <f ca="1"/>
        <v>9.5972222499833115E-2</v>
      </c>
      <c r="I51">
        <f ca="1">_xll.xBachelierImplied($C$2,$F$15,H51/$I$11,$I$12)</f>
        <v>0.23424675530452588</v>
      </c>
      <c r="K51">
        <f t="shared" ca="1" si="5"/>
        <v>0</v>
      </c>
      <c r="L51">
        <f ca="1"/>
        <v>5.6776248596095868E-2</v>
      </c>
    </row>
    <row r="52" spans="2:12" x14ac:dyDescent="0.25">
      <c r="B52">
        <f t="shared" ca="1" si="0"/>
        <v>0.10000000000000019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0.10500000000000019</v>
      </c>
      <c r="H52">
        <f ca="1"/>
        <v>0.11255697917103966</v>
      </c>
      <c r="I52">
        <f ca="1">_xll.xBachelierImplied($C$2,$F$15,H52/$I$11,$I$12)</f>
        <v>0.27582661872780212</v>
      </c>
      <c r="K52">
        <f t="shared" ca="1" si="5"/>
        <v>0</v>
      </c>
      <c r="L52">
        <f ca="1"/>
        <v>4.7102960832646798E-2</v>
      </c>
    </row>
    <row r="53" spans="2:12" x14ac:dyDescent="0.25">
      <c r="B53">
        <f t="shared" ca="1" si="0"/>
        <v>0.12000000000000019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0.12500000000000019</v>
      </c>
      <c r="H53">
        <f ca="1"/>
        <v>0.13004235835055675</v>
      </c>
      <c r="I53">
        <f ca="1">_xll.xBachelierImplied($C$2,$F$15,H53/$I$11,$I$12)</f>
        <v>0.31966217867032004</v>
      </c>
      <c r="K53">
        <f t="shared" ca="1" si="5"/>
        <v>0</v>
      </c>
      <c r="L53">
        <f ca="1"/>
        <v>3.8815619160710739E-2</v>
      </c>
    </row>
    <row r="54" spans="2:12" x14ac:dyDescent="0.25">
      <c r="B54">
        <f t="shared" ca="1" si="0"/>
        <v>0.14000000000000018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0.14500000000000018</v>
      </c>
      <c r="H54">
        <f ca="1"/>
        <v>0.14826221368571882</v>
      </c>
      <c r="I54">
        <f ca="1">_xll.xBachelierImplied($C$2,$F$15,H54/$I$11,$I$12)</f>
        <v>0.36533747179058945</v>
      </c>
      <c r="K54">
        <f t="shared" ca="1" si="5"/>
        <v>0</v>
      </c>
      <c r="L54">
        <f ca="1"/>
        <v>3.0448373639822609E-2</v>
      </c>
    </row>
    <row r="55" spans="2:12" x14ac:dyDescent="0.25">
      <c r="B55">
        <f t="shared" ca="1" si="0"/>
        <v>0.16000000000000017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0.16500000000000017</v>
      </c>
      <c r="H55">
        <f ca="1"/>
        <v>0.16705146223408224</v>
      </c>
      <c r="I55">
        <f ca="1">_xll.xBachelierImplied($C$2,$F$15,H55/$I$11,$I$12)</f>
        <v>0.41243904072985593</v>
      </c>
      <c r="K55">
        <f t="shared" ca="1" si="5"/>
        <v>0</v>
      </c>
      <c r="L55">
        <f ca="1"/>
        <v>2.2533521706592934E-2</v>
      </c>
    </row>
    <row r="56" spans="2:12" x14ac:dyDescent="0.25">
      <c r="B56">
        <f t="shared" ca="1" si="0"/>
        <v>0.18000000000000016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0.18500000000000016</v>
      </c>
      <c r="H56">
        <f ca="1"/>
        <v>0.18625773488342967</v>
      </c>
      <c r="I56">
        <f ca="1">_xll.xBachelierImplied($C$2,$F$15,H56/$I$11,$I$12)</f>
        <v>0.46058519482014559</v>
      </c>
      <c r="K56">
        <f t="shared" ca="1" si="5"/>
        <v>0</v>
      </c>
      <c r="L56">
        <f ca="1"/>
        <v>1.5804255048325604E-2</v>
      </c>
    </row>
    <row r="57" spans="2:12" x14ac:dyDescent="0.25">
      <c r="B57">
        <f t="shared" ca="1" si="0"/>
        <v>0.20000000000000015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0.20500000000000015</v>
      </c>
      <c r="H57">
        <f ca="1"/>
        <v>0.20575400378061798</v>
      </c>
      <c r="I57">
        <f ca="1">_xll.xBachelierImplied($C$2,$F$15,H57/$I$11,$I$12)</f>
        <v>0.50945769711150124</v>
      </c>
      <c r="K57">
        <f t="shared" ca="1" si="5"/>
        <v>0</v>
      </c>
      <c r="L57">
        <f ca="1"/>
        <v>1.0586484365381179E-2</v>
      </c>
    </row>
    <row r="58" spans="2:12" x14ac:dyDescent="0.25">
      <c r="B58">
        <f t="shared" ca="1" si="0"/>
        <v>0.22000000000000014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0.22500000000000014</v>
      </c>
      <c r="H58">
        <f ca="1"/>
        <v>0.2254431861511639</v>
      </c>
      <c r="I58">
        <f ca="1">_xll.xBachelierImplied($C$2,$F$15,H58/$I$11,$I$12)</f>
        <v>0.5588133253625579</v>
      </c>
      <c r="K58">
        <f t="shared" ca="1" si="5"/>
        <v>0</v>
      </c>
      <c r="L58">
        <f ca="1"/>
        <v>6.8232414591456337E-3</v>
      </c>
    </row>
    <row r="59" spans="2:12" x14ac:dyDescent="0.25">
      <c r="B59">
        <f t="shared" ca="1" si="0"/>
        <v>0.24000000000000013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0.24500000000000013</v>
      </c>
      <c r="H59">
        <f ca="1"/>
        <v>0.24525600798699121</v>
      </c>
      <c r="I59">
        <f ca="1">_xll.xBachelierImplied($C$2,$F$15,H59/$I$11,$I$12)</f>
        <v>0.60847853053034773</v>
      </c>
      <c r="K59">
        <f t="shared" ca="1" si="5"/>
        <v>0</v>
      </c>
      <c r="L59">
        <f ca="1"/>
        <v>4.258168445686536E-3</v>
      </c>
    </row>
    <row r="60" spans="2:12" x14ac:dyDescent="0.25">
      <c r="B60">
        <f t="shared" ca="1" si="0"/>
        <v>0.26000000000000012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0.26500000000000012</v>
      </c>
      <c r="H60">
        <f ca="1"/>
        <v>0.26514563352441745</v>
      </c>
      <c r="I60">
        <f ca="1">_xll.xBachelierImplied($C$2,$F$15,H60/$I$11,$I$12)</f>
        <v>0.65833598402662274</v>
      </c>
      <c r="K60">
        <f t="shared" ca="1" si="5"/>
        <v>0</v>
      </c>
      <c r="L60">
        <f ca="1"/>
        <v>2.586234516228917E-3</v>
      </c>
    </row>
    <row r="61" spans="2:12" x14ac:dyDescent="0.25">
      <c r="B61">
        <f t="shared" ca="1" si="0"/>
        <v>0.28000000000000014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0.28500000000000014</v>
      </c>
      <c r="H61">
        <f ca="1"/>
        <v>0.28508172762846884</v>
      </c>
      <c r="I61">
        <f ca="1">_xll.xBachelierImplied($C$2,$F$15,H61/$I$11,$I$12)</f>
        <v>0.70830970079326527</v>
      </c>
      <c r="K61">
        <f t="shared" ca="1" si="5"/>
        <v>0</v>
      </c>
      <c r="L61">
        <f ca="1"/>
        <v>1.5350088452840214E-3</v>
      </c>
    </row>
    <row r="62" spans="2:12" x14ac:dyDescent="0.25">
      <c r="B62">
        <f t="shared" ca="1" si="0"/>
        <v>0.30000000000000016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0.30500000000000016</v>
      </c>
      <c r="H62">
        <f ca="1"/>
        <v>0.30504531328846973</v>
      </c>
      <c r="I62">
        <f ca="1">_xll.xBachelierImplied($C$2,$F$15,H62/$I$11,$I$12)</f>
        <v>0.75835215359827601</v>
      </c>
      <c r="K62">
        <f t="shared" ca="1" si="5"/>
        <v>0</v>
      </c>
      <c r="L62">
        <f ca="1"/>
        <v>8.9328280103458016E-4</v>
      </c>
    </row>
    <row r="63" spans="2:12" x14ac:dyDescent="0.25">
      <c r="B63">
        <f t="shared" ca="1" si="0"/>
        <v>0.32000000000000017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0.32500000000000018</v>
      </c>
      <c r="H63">
        <f ca="1"/>
        <v>0.32502485347486276</v>
      </c>
      <c r="I63">
        <f ca="1">_xll.xBachelierImplied($C$2,$F$15,H63/$I$11,$I$12)</f>
        <v>0.80843445505735145</v>
      </c>
      <c r="K63">
        <f t="shared" ca="1" si="5"/>
        <v>0</v>
      </c>
      <c r="L63">
        <f ca="1"/>
        <v>5.1105319780145905E-4</v>
      </c>
    </row>
    <row r="64" spans="2:12" x14ac:dyDescent="0.25">
      <c r="B64">
        <f t="shared" ca="1" si="0"/>
        <v>0.34000000000000019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0.3450000000000002</v>
      </c>
      <c r="H64">
        <f ca="1"/>
        <v>0.34501349981843649</v>
      </c>
      <c r="I64">
        <f ca="1">_xll.xBachelierImplied($C$2,$F$15,H64/$I$11,$I$12)</f>
        <v>0.85853946351858268</v>
      </c>
      <c r="K64">
        <f t="shared" ca="1" si="5"/>
        <v>0</v>
      </c>
      <c r="L64">
        <f ca="1"/>
        <v>2.880645668021627E-4</v>
      </c>
    </row>
    <row r="65" spans="2:12" x14ac:dyDescent="0.25">
      <c r="B65">
        <f t="shared" ca="1" si="0"/>
        <v>0.36000000000000021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0.36500000000000021</v>
      </c>
      <c r="H65">
        <f ca="1"/>
        <v>0.3650072685059268</v>
      </c>
      <c r="I65">
        <f ca="1">_xll.xBachelierImplied($C$2,$F$15,H65/$I$11,$I$12)</f>
        <v>0.90865721246812614</v>
      </c>
      <c r="K65">
        <f t="shared" ca="1" si="5"/>
        <v>0</v>
      </c>
      <c r="L65">
        <f ca="1"/>
        <v>1.6026073477897178E-4</v>
      </c>
    </row>
    <row r="66" spans="2:12" x14ac:dyDescent="0.25">
      <c r="B66">
        <f t="shared" ca="1" si="0"/>
        <v>0.38000000000000023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0.38500000000000023</v>
      </c>
      <c r="H66">
        <f ca="1"/>
        <v>0.38500388183338652</v>
      </c>
      <c r="I66">
        <f ca="1">_xll.xBachelierImplied($C$2,$F$15,H66/$I$11,$I$12)</f>
        <v>0.95878200801483449</v>
      </c>
      <c r="K66">
        <f t="shared" ca="1" si="5"/>
        <v>0</v>
      </c>
      <c r="L66">
        <f ca="1"/>
        <v>8.8117594290314981E-5</v>
      </c>
    </row>
    <row r="67" spans="2:12" x14ac:dyDescent="0.25">
      <c r="B67">
        <f t="shared" ca="1" si="0"/>
        <v>0.40000000000000024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0.40500000000000025</v>
      </c>
      <c r="H67">
        <f ca="1"/>
        <v>0.40500205678662082</v>
      </c>
      <c r="I67">
        <f ca="1">_xll.xBachelierImplied($C$2,$F$15,H67/$I$11,$I$12)</f>
        <v>1.0089106465631856</v>
      </c>
      <c r="K67">
        <f t="shared" ca="1" si="5"/>
        <v>0</v>
      </c>
      <c r="L67">
        <f ca="1"/>
        <v>4.7917174266164767E-5</v>
      </c>
    </row>
    <row r="68" spans="2:12" x14ac:dyDescent="0.25">
      <c r="B68">
        <f t="shared" ca="1" si="0"/>
        <v>0.42000000000000026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0.42500000000000027</v>
      </c>
      <c r="H68">
        <f ca="1"/>
        <v>0.42500107974621143</v>
      </c>
      <c r="I68">
        <f ca="1">_xll.xBachelierImplied($C$2,$F$15,H68/$I$11,$I$12)</f>
        <v>1.0590413494484756</v>
      </c>
      <c r="K68">
        <f t="shared" ca="1" si="5"/>
        <v>0</v>
      </c>
      <c r="L68">
        <f ca="1"/>
        <v>2.5742124333696068E-5</v>
      </c>
    </row>
    <row r="69" spans="2:12" x14ac:dyDescent="0.25">
      <c r="B69">
        <f t="shared" ca="1" si="0"/>
        <v>0.44000000000000028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0.44500000000000028</v>
      </c>
      <c r="H69">
        <f ca="1"/>
        <v>0.44500055771232855</v>
      </c>
      <c r="I69">
        <f ca="1">_xll.xBachelierImplied($C$2,$F$15,H69/$I$11,$I$12)</f>
        <v>1.1091731398645501</v>
      </c>
      <c r="K69">
        <f t="shared" ca="1" si="5"/>
        <v>0</v>
      </c>
      <c r="L69">
        <f ca="1"/>
        <v>1.3566000574061508E-5</v>
      </c>
    </row>
    <row r="70" spans="2:12" x14ac:dyDescent="0.25">
      <c r="B70">
        <f t="shared" ca="1" si="0"/>
        <v>0.4600000000000003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0.4650000000000003</v>
      </c>
      <c r="H70">
        <f ca="1"/>
        <v>0.46500027521031728</v>
      </c>
      <c r="I70">
        <f ca="1">_xll.xBachelierImplied($C$2,$F$15,H70/$I$11,$I$12)</f>
        <v>1.1593054845658533</v>
      </c>
      <c r="K70">
        <f t="shared" ca="1" si="5"/>
        <v>0</v>
      </c>
      <c r="L70">
        <f ca="1"/>
        <v>6.8046775350601493E-6</v>
      </c>
    </row>
    <row r="71" spans="2:12" x14ac:dyDescent="0.25">
      <c r="B71">
        <f t="shared" ca="1" si="0"/>
        <v>0.48000000000000032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0.48500000000000032</v>
      </c>
      <c r="H71">
        <f ca="1"/>
        <v>0.48500011275370775</v>
      </c>
      <c r="I71">
        <f ca="1">_xll.xBachelierImplied($C$2,$F$15,H71/$I$11,$I$12)</f>
        <v>1.2094380897776649</v>
      </c>
      <c r="K71">
        <f t="shared" ca="1" si="5"/>
        <v>0</v>
      </c>
      <c r="L71">
        <f ca="1"/>
        <v>2.8190054797883349E-6</v>
      </c>
    </row>
    <row r="72" spans="2:12" x14ac:dyDescent="0.25">
      <c r="B72">
        <f t="shared" ca="1" si="0"/>
        <v>0.50000000000000033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0.50500000000000034</v>
      </c>
      <c r="H72">
        <f ca="1"/>
        <v>0.50500000000000034</v>
      </c>
      <c r="I72">
        <f ca="1">_xll.xBachelierImplied($C$2,$F$15,H72/$I$11,$I$12)</f>
        <v>1.2595707839995969</v>
      </c>
      <c r="K72">
        <f t="shared" ca="1" si="5"/>
        <v>0</v>
      </c>
      <c r="L72">
        <f ca="1"/>
        <v>6.4107519555457348E-6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  <vt:lpstr>black</vt:lpstr>
      <vt:lpstr>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2023-01-06T15:09:11Z</dcterms:modified>
</cp:coreProperties>
</file>