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/>
  <mc:AlternateContent xmlns:mc="http://schemas.openxmlformats.org/markup-compatibility/2006">
    <mc:Choice Requires="x15">
      <x15ac:absPath xmlns:x15ac="http://schemas.microsoft.com/office/spreadsheetml/2010/11/ac" url="G:\Gemensam\03 QA Program\QA periodiska kontroller\03 Daglig kontroll\Daglig kontroll med MatriXX\GTR1\"/>
    </mc:Choice>
  </mc:AlternateContent>
  <xr:revisionPtr revIDLastSave="0" documentId="13_ncr:1_{FC6419C7-81B9-405F-9B25-287A61D6D805}" xr6:coauthVersionLast="36" xr6:coauthVersionMax="47" xr10:uidLastSave="{00000000-0000-0000-0000-000000000000}"/>
  <bookViews>
    <workbookView xWindow="-120" yWindow="-120" windowWidth="51840" windowHeight="21240" tabRatio="665" activeTab="5" xr2:uid="{00000000-000D-0000-FFFF-FFFF00000000}"/>
  </bookViews>
  <sheets>
    <sheet name="GTR1_Setup check" sheetId="11" r:id="rId1"/>
    <sheet name="GTR1_150MeV" sheetId="8" r:id="rId2"/>
    <sheet name="Plot GTR1_150 MeV" sheetId="15" r:id="rId3"/>
    <sheet name="GTR1_Cubes" sheetId="13" r:id="rId4"/>
    <sheet name="Plot_GTR1_Cubes" sheetId="16" r:id="rId5"/>
    <sheet name="Safety and lasers" sheetId="10" r:id="rId6"/>
    <sheet name="Signatures" sheetId="17" r:id="rId7"/>
    <sheet name="Updates" sheetId="5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53" i="11" l="1"/>
  <c r="T144" i="11" l="1"/>
  <c r="E139" i="8" l="1"/>
  <c r="D139" i="8"/>
  <c r="D148" i="13" l="1"/>
  <c r="F139" i="11" l="1"/>
  <c r="AU137" i="13" l="1"/>
  <c r="AV137" i="13"/>
  <c r="AY137" i="13"/>
  <c r="AU138" i="13"/>
  <c r="AV138" i="13"/>
  <c r="AY138" i="13"/>
  <c r="AU139" i="13"/>
  <c r="AV139" i="13"/>
  <c r="AY139" i="13"/>
  <c r="AU140" i="13"/>
  <c r="AV140" i="13"/>
  <c r="AY140" i="13"/>
  <c r="AU141" i="13"/>
  <c r="AV141" i="13"/>
  <c r="AY141" i="13"/>
  <c r="AU142" i="13"/>
  <c r="AV142" i="13"/>
  <c r="AY142" i="13"/>
  <c r="AU143" i="13"/>
  <c r="AV143" i="13"/>
  <c r="AY143" i="13"/>
  <c r="AU144" i="13"/>
  <c r="AV144" i="13"/>
  <c r="AY144" i="13"/>
  <c r="AU145" i="13"/>
  <c r="AV145" i="13"/>
  <c r="AY145" i="13"/>
  <c r="AU146" i="13"/>
  <c r="AV146" i="13"/>
  <c r="AY146" i="13"/>
  <c r="AU147" i="13"/>
  <c r="AV147" i="13"/>
  <c r="AY147" i="13"/>
  <c r="AU148" i="13"/>
  <c r="AV148" i="13"/>
  <c r="AY148" i="13"/>
  <c r="AU149" i="13"/>
  <c r="AV149" i="13"/>
  <c r="AY149" i="13"/>
  <c r="AU150" i="13"/>
  <c r="AV150" i="13"/>
  <c r="AY150" i="13"/>
  <c r="AU151" i="13"/>
  <c r="AV151" i="13"/>
  <c r="AY151" i="13"/>
  <c r="AU152" i="13"/>
  <c r="AV152" i="13"/>
  <c r="AY152" i="13"/>
  <c r="AU153" i="13"/>
  <c r="AV153" i="13"/>
  <c r="AY153" i="13"/>
  <c r="AU154" i="13"/>
  <c r="AV154" i="13"/>
  <c r="AY154" i="13"/>
  <c r="AU155" i="13"/>
  <c r="AV155" i="13"/>
  <c r="AY155" i="13"/>
  <c r="AU156" i="13"/>
  <c r="AV156" i="13"/>
  <c r="AY156" i="13"/>
  <c r="AU157" i="13"/>
  <c r="AV157" i="13"/>
  <c r="AY157" i="13"/>
  <c r="AU158" i="13"/>
  <c r="AV158" i="13"/>
  <c r="AY158" i="13"/>
  <c r="AU159" i="13"/>
  <c r="AV159" i="13"/>
  <c r="AY159" i="13"/>
  <c r="AU160" i="13"/>
  <c r="AV160" i="13"/>
  <c r="AY160" i="13"/>
  <c r="AU161" i="13"/>
  <c r="AV161" i="13"/>
  <c r="AY161" i="13"/>
  <c r="AU162" i="13"/>
  <c r="AV162" i="13"/>
  <c r="AY162" i="13"/>
  <c r="AU163" i="13"/>
  <c r="AV163" i="13"/>
  <c r="AY163" i="13"/>
  <c r="AU164" i="13"/>
  <c r="AV164" i="13"/>
  <c r="AX164" i="13" s="1"/>
  <c r="AY164" i="13"/>
  <c r="BA164" i="13" s="1"/>
  <c r="AU165" i="13"/>
  <c r="AV165" i="13"/>
  <c r="AX165" i="13" s="1"/>
  <c r="AY165" i="13"/>
  <c r="AZ165" i="13" s="1"/>
  <c r="AU166" i="13"/>
  <c r="AV166" i="13"/>
  <c r="AW166" i="13" s="1"/>
  <c r="AY166" i="13"/>
  <c r="AZ166" i="13" s="1"/>
  <c r="AU167" i="13"/>
  <c r="AV167" i="13"/>
  <c r="AW167" i="13" s="1"/>
  <c r="AY167" i="13"/>
  <c r="BA167" i="13" s="1"/>
  <c r="AU168" i="13"/>
  <c r="AV168" i="13"/>
  <c r="AW168" i="13" s="1"/>
  <c r="AY168" i="13"/>
  <c r="AZ168" i="13" s="1"/>
  <c r="AU169" i="13"/>
  <c r="AV169" i="13"/>
  <c r="AX169" i="13" s="1"/>
  <c r="AY169" i="13"/>
  <c r="AZ169" i="13" s="1"/>
  <c r="AU170" i="13"/>
  <c r="AV170" i="13"/>
  <c r="AW170" i="13" s="1"/>
  <c r="AY170" i="13"/>
  <c r="AZ170" i="13" s="1"/>
  <c r="AU171" i="13"/>
  <c r="AV171" i="13"/>
  <c r="AW171" i="13" s="1"/>
  <c r="AY171" i="13"/>
  <c r="AZ171" i="13" s="1"/>
  <c r="AU172" i="13"/>
  <c r="AV172" i="13"/>
  <c r="AX172" i="13" s="1"/>
  <c r="AY172" i="13"/>
  <c r="BA172" i="13" s="1"/>
  <c r="AU173" i="13"/>
  <c r="AV173" i="13"/>
  <c r="AW173" i="13" s="1"/>
  <c r="AY173" i="13"/>
  <c r="AZ173" i="13" s="1"/>
  <c r="AU174" i="13"/>
  <c r="AV174" i="13"/>
  <c r="AX174" i="13" s="1"/>
  <c r="AY174" i="13"/>
  <c r="AZ174" i="13" s="1"/>
  <c r="AU175" i="13"/>
  <c r="AV175" i="13"/>
  <c r="AX175" i="13" s="1"/>
  <c r="AY175" i="13"/>
  <c r="BA175" i="13" s="1"/>
  <c r="AU176" i="13"/>
  <c r="AV176" i="13"/>
  <c r="AW176" i="13" s="1"/>
  <c r="AY176" i="13"/>
  <c r="AZ176" i="13" s="1"/>
  <c r="AU177" i="13"/>
  <c r="AV177" i="13"/>
  <c r="AX177" i="13" s="1"/>
  <c r="AY177" i="13"/>
  <c r="BA177" i="13" s="1"/>
  <c r="AU178" i="13"/>
  <c r="AV178" i="13"/>
  <c r="AW178" i="13" s="1"/>
  <c r="AY178" i="13"/>
  <c r="AZ178" i="13" s="1"/>
  <c r="AU179" i="13"/>
  <c r="AV179" i="13"/>
  <c r="AW179" i="13" s="1"/>
  <c r="AY179" i="13"/>
  <c r="AZ179" i="13" s="1"/>
  <c r="AU180" i="13"/>
  <c r="AV180" i="13"/>
  <c r="AX180" i="13" s="1"/>
  <c r="AY180" i="13"/>
  <c r="BA180" i="13" s="1"/>
  <c r="AU181" i="13"/>
  <c r="AV181" i="13"/>
  <c r="AX181" i="13" s="1"/>
  <c r="AY181" i="13"/>
  <c r="AZ181" i="13" s="1"/>
  <c r="AU182" i="13"/>
  <c r="AV182" i="13"/>
  <c r="AX182" i="13" s="1"/>
  <c r="AY182" i="13"/>
  <c r="AZ182" i="13" s="1"/>
  <c r="AU183" i="13"/>
  <c r="AV183" i="13"/>
  <c r="AW183" i="13" s="1"/>
  <c r="AY183" i="13"/>
  <c r="BA183" i="13" s="1"/>
  <c r="AU184" i="13"/>
  <c r="AV184" i="13"/>
  <c r="AW184" i="13" s="1"/>
  <c r="AY184" i="13"/>
  <c r="AZ184" i="13" s="1"/>
  <c r="AU185" i="13"/>
  <c r="AV185" i="13"/>
  <c r="AX185" i="13" s="1"/>
  <c r="AY185" i="13"/>
  <c r="BA185" i="13" s="1"/>
  <c r="AU186" i="13"/>
  <c r="AV186" i="13"/>
  <c r="AW186" i="13" s="1"/>
  <c r="AY186" i="13"/>
  <c r="BA186" i="13" s="1"/>
  <c r="AU187" i="13"/>
  <c r="AV187" i="13"/>
  <c r="AW187" i="13" s="1"/>
  <c r="AY187" i="13"/>
  <c r="AZ187" i="13" s="1"/>
  <c r="AU188" i="13"/>
  <c r="AV188" i="13"/>
  <c r="AX188" i="13" s="1"/>
  <c r="AY188" i="13"/>
  <c r="BA188" i="13" s="1"/>
  <c r="AU189" i="13"/>
  <c r="AV189" i="13"/>
  <c r="AW189" i="13" s="1"/>
  <c r="AY189" i="13"/>
  <c r="AZ189" i="13" s="1"/>
  <c r="AU190" i="13"/>
  <c r="AV190" i="13"/>
  <c r="AW190" i="13" s="1"/>
  <c r="AY190" i="13"/>
  <c r="AZ190" i="13" s="1"/>
  <c r="AU191" i="13"/>
  <c r="AV191" i="13"/>
  <c r="AW191" i="13" s="1"/>
  <c r="AY191" i="13"/>
  <c r="BA191" i="13" s="1"/>
  <c r="AU192" i="13"/>
  <c r="AV192" i="13"/>
  <c r="AW192" i="13" s="1"/>
  <c r="AY192" i="13"/>
  <c r="BA192" i="13" s="1"/>
  <c r="AU193" i="13"/>
  <c r="AV193" i="13"/>
  <c r="AX193" i="13" s="1"/>
  <c r="AY193" i="13"/>
  <c r="AZ193" i="13" s="1"/>
  <c r="AU194" i="13"/>
  <c r="AV194" i="13"/>
  <c r="AW194" i="13" s="1"/>
  <c r="AY194" i="13"/>
  <c r="BA194" i="13" s="1"/>
  <c r="AU195" i="13"/>
  <c r="AV195" i="13"/>
  <c r="AW195" i="13" s="1"/>
  <c r="AY195" i="13"/>
  <c r="AZ195" i="13" s="1"/>
  <c r="AU196" i="13"/>
  <c r="AV196" i="13"/>
  <c r="AX196" i="13" s="1"/>
  <c r="AY196" i="13"/>
  <c r="BA196" i="13" s="1"/>
  <c r="AU197" i="13"/>
  <c r="AV197" i="13"/>
  <c r="AW197" i="13" s="1"/>
  <c r="AY197" i="13"/>
  <c r="AZ197" i="13" s="1"/>
  <c r="AU198" i="13"/>
  <c r="AV198" i="13"/>
  <c r="AW198" i="13" s="1"/>
  <c r="AY198" i="13"/>
  <c r="AZ198" i="13" s="1"/>
  <c r="AU199" i="13"/>
  <c r="AV199" i="13"/>
  <c r="AW199" i="13" s="1"/>
  <c r="AY199" i="13"/>
  <c r="BA199" i="13" s="1"/>
  <c r="AU200" i="13"/>
  <c r="AV200" i="13"/>
  <c r="AW200" i="13" s="1"/>
  <c r="AY200" i="13"/>
  <c r="BA200" i="13" s="1"/>
  <c r="AU201" i="13"/>
  <c r="AV201" i="13"/>
  <c r="AX201" i="13" s="1"/>
  <c r="AY201" i="13"/>
  <c r="AZ201" i="13" s="1"/>
  <c r="AU202" i="13"/>
  <c r="AV202" i="13"/>
  <c r="AW202" i="13" s="1"/>
  <c r="AY202" i="13"/>
  <c r="AZ202" i="13" s="1"/>
  <c r="AU203" i="13"/>
  <c r="AV203" i="13"/>
  <c r="AW203" i="13" s="1"/>
  <c r="AY203" i="13"/>
  <c r="AZ203" i="13" s="1"/>
  <c r="AU204" i="13"/>
  <c r="AV204" i="13"/>
  <c r="AX204" i="13" s="1"/>
  <c r="AY204" i="13"/>
  <c r="BA204" i="13" s="1"/>
  <c r="AU205" i="13"/>
  <c r="AV205" i="13"/>
  <c r="AX205" i="13" s="1"/>
  <c r="AY205" i="13"/>
  <c r="AZ205" i="13" s="1"/>
  <c r="AU206" i="13"/>
  <c r="AV206" i="13"/>
  <c r="AW206" i="13" s="1"/>
  <c r="AY206" i="13"/>
  <c r="AZ206" i="13" s="1"/>
  <c r="AU207" i="13"/>
  <c r="AV207" i="13"/>
  <c r="AX207" i="13" s="1"/>
  <c r="AY207" i="13"/>
  <c r="BA207" i="13" s="1"/>
  <c r="AU208" i="13"/>
  <c r="AV208" i="13"/>
  <c r="AW208" i="13" s="1"/>
  <c r="AY208" i="13"/>
  <c r="BA208" i="13" s="1"/>
  <c r="AU209" i="13"/>
  <c r="AV209" i="13"/>
  <c r="AX209" i="13" s="1"/>
  <c r="AY209" i="13"/>
  <c r="BA209" i="13" s="1"/>
  <c r="AU210" i="13"/>
  <c r="AV210" i="13"/>
  <c r="AW210" i="13" s="1"/>
  <c r="AY210" i="13"/>
  <c r="BA210" i="13" s="1"/>
  <c r="AU211" i="13"/>
  <c r="AV211" i="13"/>
  <c r="AW211" i="13" s="1"/>
  <c r="AY211" i="13"/>
  <c r="AZ211" i="13" s="1"/>
  <c r="AU212" i="13"/>
  <c r="AV212" i="13"/>
  <c r="AX212" i="13" s="1"/>
  <c r="AY212" i="13"/>
  <c r="BA212" i="13" s="1"/>
  <c r="AU213" i="13"/>
  <c r="AV213" i="13"/>
  <c r="AW213" i="13" s="1"/>
  <c r="AY213" i="13"/>
  <c r="AZ213" i="13" s="1"/>
  <c r="AU214" i="13"/>
  <c r="AV214" i="13"/>
  <c r="AX214" i="13" s="1"/>
  <c r="AY214" i="13"/>
  <c r="AZ214" i="13" s="1"/>
  <c r="AU215" i="13"/>
  <c r="AV215" i="13"/>
  <c r="AW215" i="13" s="1"/>
  <c r="AY215" i="13"/>
  <c r="BA215" i="13" s="1"/>
  <c r="AU216" i="13"/>
  <c r="AV216" i="13"/>
  <c r="AW216" i="13" s="1"/>
  <c r="AY216" i="13"/>
  <c r="AZ216" i="13" s="1"/>
  <c r="AU217" i="13"/>
  <c r="AV217" i="13"/>
  <c r="AX217" i="13" s="1"/>
  <c r="AY217" i="13"/>
  <c r="AZ217" i="13" s="1"/>
  <c r="AU218" i="13"/>
  <c r="AV218" i="13"/>
  <c r="AW218" i="13" s="1"/>
  <c r="AY218" i="13"/>
  <c r="BA218" i="13" s="1"/>
  <c r="AU219" i="13"/>
  <c r="AV219" i="13"/>
  <c r="AW219" i="13" s="1"/>
  <c r="AY219" i="13"/>
  <c r="AZ219" i="13" s="1"/>
  <c r="AU220" i="13"/>
  <c r="AV220" i="13"/>
  <c r="AX220" i="13" s="1"/>
  <c r="AY220" i="13"/>
  <c r="BA220" i="13" s="1"/>
  <c r="AU221" i="13"/>
  <c r="AV221" i="13"/>
  <c r="AW221" i="13" s="1"/>
  <c r="AY221" i="13"/>
  <c r="AZ221" i="13" s="1"/>
  <c r="AU222" i="13"/>
  <c r="AV222" i="13"/>
  <c r="AW222" i="13" s="1"/>
  <c r="AY222" i="13"/>
  <c r="AZ222" i="13" s="1"/>
  <c r="AU223" i="13"/>
  <c r="AV223" i="13"/>
  <c r="AX223" i="13" s="1"/>
  <c r="AY223" i="13"/>
  <c r="BA223" i="13" s="1"/>
  <c r="AU224" i="13"/>
  <c r="AV224" i="13"/>
  <c r="AW224" i="13" s="1"/>
  <c r="AY224" i="13"/>
  <c r="AZ224" i="13" s="1"/>
  <c r="AU225" i="13"/>
  <c r="AV225" i="13"/>
  <c r="AX225" i="13" s="1"/>
  <c r="AY225" i="13"/>
  <c r="AZ225" i="13" s="1"/>
  <c r="AU226" i="13"/>
  <c r="AV226" i="13"/>
  <c r="AW226" i="13" s="1"/>
  <c r="AY226" i="13"/>
  <c r="BA226" i="13" s="1"/>
  <c r="AU227" i="13"/>
  <c r="AV227" i="13"/>
  <c r="AW227" i="13" s="1"/>
  <c r="AY227" i="13"/>
  <c r="AZ227" i="13" s="1"/>
  <c r="AU228" i="13"/>
  <c r="AV228" i="13"/>
  <c r="AX228" i="13" s="1"/>
  <c r="AY228" i="13"/>
  <c r="BA228" i="13" s="1"/>
  <c r="AU229" i="13"/>
  <c r="AV229" i="13"/>
  <c r="AX229" i="13" s="1"/>
  <c r="AY229" i="13"/>
  <c r="AZ229" i="13" s="1"/>
  <c r="AU230" i="13"/>
  <c r="AV230" i="13"/>
  <c r="AW230" i="13" s="1"/>
  <c r="AY230" i="13"/>
  <c r="AZ230" i="13" s="1"/>
  <c r="AU231" i="13"/>
  <c r="AV231" i="13"/>
  <c r="AW231" i="13" s="1"/>
  <c r="AY231" i="13"/>
  <c r="BA231" i="13" s="1"/>
  <c r="AU232" i="13"/>
  <c r="AV232" i="13"/>
  <c r="AW232" i="13" s="1"/>
  <c r="AY232" i="13"/>
  <c r="BA232" i="13" s="1"/>
  <c r="AU233" i="13"/>
  <c r="AV233" i="13"/>
  <c r="AX233" i="13" s="1"/>
  <c r="AY233" i="13"/>
  <c r="BA233" i="13" s="1"/>
  <c r="AU234" i="13"/>
  <c r="AV234" i="13"/>
  <c r="AW234" i="13" s="1"/>
  <c r="AY234" i="13"/>
  <c r="AZ234" i="13" s="1"/>
  <c r="AU235" i="13"/>
  <c r="AV235" i="13"/>
  <c r="AW235" i="13" s="1"/>
  <c r="AY235" i="13"/>
  <c r="AZ235" i="13" s="1"/>
  <c r="AU236" i="13"/>
  <c r="AV236" i="13"/>
  <c r="AX236" i="13" s="1"/>
  <c r="AY236" i="13"/>
  <c r="BA236" i="13" s="1"/>
  <c r="AU237" i="13"/>
  <c r="AV237" i="13"/>
  <c r="AX237" i="13" s="1"/>
  <c r="AY237" i="13"/>
  <c r="AZ237" i="13" s="1"/>
  <c r="AU238" i="13"/>
  <c r="AV238" i="13"/>
  <c r="AW238" i="13" s="1"/>
  <c r="AY238" i="13"/>
  <c r="AZ238" i="13" s="1"/>
  <c r="AU239" i="13"/>
  <c r="AV239" i="13"/>
  <c r="AX239" i="13" s="1"/>
  <c r="AY239" i="13"/>
  <c r="BA239" i="13" s="1"/>
  <c r="AU240" i="13"/>
  <c r="AV240" i="13"/>
  <c r="AW240" i="13" s="1"/>
  <c r="AY240" i="13"/>
  <c r="AZ240" i="13" s="1"/>
  <c r="AU241" i="13"/>
  <c r="AV241" i="13"/>
  <c r="AX241" i="13" s="1"/>
  <c r="AY241" i="13"/>
  <c r="BA241" i="13" s="1"/>
  <c r="AU242" i="13"/>
  <c r="AV242" i="13"/>
  <c r="AW242" i="13" s="1"/>
  <c r="AY242" i="13"/>
  <c r="AZ242" i="13" s="1"/>
  <c r="AU243" i="13"/>
  <c r="AV243" i="13"/>
  <c r="AW243" i="13" s="1"/>
  <c r="AY243" i="13"/>
  <c r="AZ243" i="13" s="1"/>
  <c r="AU244" i="13"/>
  <c r="AV244" i="13"/>
  <c r="AX244" i="13" s="1"/>
  <c r="AY244" i="13"/>
  <c r="BA244" i="13" s="1"/>
  <c r="AU245" i="13"/>
  <c r="AV245" i="13"/>
  <c r="AW245" i="13" s="1"/>
  <c r="AY245" i="13"/>
  <c r="AZ245" i="13" s="1"/>
  <c r="AU246" i="13"/>
  <c r="AV246" i="13"/>
  <c r="AX246" i="13" s="1"/>
  <c r="AY246" i="13"/>
  <c r="AZ246" i="13" s="1"/>
  <c r="AU247" i="13"/>
  <c r="AV247" i="13"/>
  <c r="AW247" i="13" s="1"/>
  <c r="AY247" i="13"/>
  <c r="BA247" i="13" s="1"/>
  <c r="AU248" i="13"/>
  <c r="AV248" i="13"/>
  <c r="AW248" i="13" s="1"/>
  <c r="AY248" i="13"/>
  <c r="AZ248" i="13" s="1"/>
  <c r="AU249" i="13"/>
  <c r="AV249" i="13"/>
  <c r="AX249" i="13" s="1"/>
  <c r="AY249" i="13"/>
  <c r="BA249" i="13" s="1"/>
  <c r="AU250" i="13"/>
  <c r="AV250" i="13"/>
  <c r="AW250" i="13" s="1"/>
  <c r="AY250" i="13"/>
  <c r="BA250" i="13" s="1"/>
  <c r="AU251" i="13"/>
  <c r="AV251" i="13"/>
  <c r="AW251" i="13" s="1"/>
  <c r="AY251" i="13"/>
  <c r="AZ251" i="13" s="1"/>
  <c r="AU252" i="13"/>
  <c r="AV252" i="13"/>
  <c r="AX252" i="13" s="1"/>
  <c r="AY252" i="13"/>
  <c r="BA252" i="13" s="1"/>
  <c r="AU253" i="13"/>
  <c r="AV253" i="13"/>
  <c r="AW253" i="13" s="1"/>
  <c r="AY253" i="13"/>
  <c r="AZ253" i="13" s="1"/>
  <c r="AU254" i="13"/>
  <c r="AV254" i="13"/>
  <c r="AX254" i="13" s="1"/>
  <c r="AY254" i="13"/>
  <c r="AZ254" i="13" s="1"/>
  <c r="AU255" i="13"/>
  <c r="AV255" i="13"/>
  <c r="AW255" i="13" s="1"/>
  <c r="AY255" i="13"/>
  <c r="BA255" i="13" s="1"/>
  <c r="AU256" i="13"/>
  <c r="AV256" i="13"/>
  <c r="AW256" i="13" s="1"/>
  <c r="AY256" i="13"/>
  <c r="BA256" i="13" s="1"/>
  <c r="AU257" i="13"/>
  <c r="AV257" i="13"/>
  <c r="AX257" i="13" s="1"/>
  <c r="AY257" i="13"/>
  <c r="AZ257" i="13" s="1"/>
  <c r="AU258" i="13"/>
  <c r="AV258" i="13"/>
  <c r="AW258" i="13" s="1"/>
  <c r="AY258" i="13"/>
  <c r="BA258" i="13" s="1"/>
  <c r="AU259" i="13"/>
  <c r="AV259" i="13"/>
  <c r="AW259" i="13" s="1"/>
  <c r="AY259" i="13"/>
  <c r="AZ259" i="13" s="1"/>
  <c r="AU260" i="13"/>
  <c r="AV260" i="13"/>
  <c r="AX260" i="13" s="1"/>
  <c r="AY260" i="13"/>
  <c r="BA260" i="13" s="1"/>
  <c r="AU261" i="13"/>
  <c r="AV261" i="13"/>
  <c r="AW261" i="13" s="1"/>
  <c r="AY261" i="13"/>
  <c r="AZ261" i="13" s="1"/>
  <c r="AU262" i="13"/>
  <c r="AV262" i="13"/>
  <c r="AW262" i="13" s="1"/>
  <c r="AY262" i="13"/>
  <c r="AZ262" i="13" s="1"/>
  <c r="AU263" i="13"/>
  <c r="AV263" i="13"/>
  <c r="AW263" i="13" s="1"/>
  <c r="AY263" i="13"/>
  <c r="BA263" i="13" s="1"/>
  <c r="AU264" i="13"/>
  <c r="AV264" i="13"/>
  <c r="AW264" i="13" s="1"/>
  <c r="AY264" i="13"/>
  <c r="BA264" i="13" s="1"/>
  <c r="BC137" i="13"/>
  <c r="BD137" i="13"/>
  <c r="BE137" i="13"/>
  <c r="BF137" i="13"/>
  <c r="BC138" i="13"/>
  <c r="BD138" i="13"/>
  <c r="BE138" i="13"/>
  <c r="BF138" i="13"/>
  <c r="BC139" i="13"/>
  <c r="BD139" i="13"/>
  <c r="BE139" i="13"/>
  <c r="BF139" i="13"/>
  <c r="BC140" i="13"/>
  <c r="BD140" i="13"/>
  <c r="BE140" i="13"/>
  <c r="BF140" i="13"/>
  <c r="BC141" i="13"/>
  <c r="BD141" i="13"/>
  <c r="BE141" i="13"/>
  <c r="BF141" i="13"/>
  <c r="BC142" i="13"/>
  <c r="BD142" i="13"/>
  <c r="BE142" i="13"/>
  <c r="BF142" i="13"/>
  <c r="BC143" i="13"/>
  <c r="BD143" i="13"/>
  <c r="BE143" i="13"/>
  <c r="BF143" i="13"/>
  <c r="BC144" i="13"/>
  <c r="BD144" i="13"/>
  <c r="BE144" i="13"/>
  <c r="BF144" i="13"/>
  <c r="BC145" i="13"/>
  <c r="BD145" i="13"/>
  <c r="BE145" i="13"/>
  <c r="BF145" i="13"/>
  <c r="BC146" i="13"/>
  <c r="BD146" i="13"/>
  <c r="BE146" i="13"/>
  <c r="BF146" i="13"/>
  <c r="BC147" i="13"/>
  <c r="BD147" i="13"/>
  <c r="BE147" i="13"/>
  <c r="BF147" i="13"/>
  <c r="BC148" i="13"/>
  <c r="BD148" i="13"/>
  <c r="BE148" i="13"/>
  <c r="BF148" i="13"/>
  <c r="BC149" i="13"/>
  <c r="BD149" i="13"/>
  <c r="BE149" i="13"/>
  <c r="BF149" i="13"/>
  <c r="BC150" i="13"/>
  <c r="BD150" i="13"/>
  <c r="BE150" i="13"/>
  <c r="BF150" i="13"/>
  <c r="BC151" i="13"/>
  <c r="BD151" i="13"/>
  <c r="BE151" i="13"/>
  <c r="BF151" i="13"/>
  <c r="BC152" i="13"/>
  <c r="BD152" i="13"/>
  <c r="BE152" i="13"/>
  <c r="BF152" i="13"/>
  <c r="BC153" i="13"/>
  <c r="BD153" i="13"/>
  <c r="BE153" i="13"/>
  <c r="BF153" i="13"/>
  <c r="BC154" i="13"/>
  <c r="BD154" i="13"/>
  <c r="BE154" i="13"/>
  <c r="BF154" i="13"/>
  <c r="BC155" i="13"/>
  <c r="BD155" i="13"/>
  <c r="BE155" i="13"/>
  <c r="BF155" i="13"/>
  <c r="BC156" i="13"/>
  <c r="BD156" i="13"/>
  <c r="BE156" i="13"/>
  <c r="BF156" i="13"/>
  <c r="BC157" i="13"/>
  <c r="BD157" i="13"/>
  <c r="BE157" i="13"/>
  <c r="BF157" i="13"/>
  <c r="BC158" i="13"/>
  <c r="BD158" i="13"/>
  <c r="BE158" i="13"/>
  <c r="BF158" i="13"/>
  <c r="BC159" i="13"/>
  <c r="BD159" i="13"/>
  <c r="BE159" i="13"/>
  <c r="BF159" i="13"/>
  <c r="BC160" i="13"/>
  <c r="BD160" i="13"/>
  <c r="BE160" i="13"/>
  <c r="BF160" i="13"/>
  <c r="BC161" i="13"/>
  <c r="BD161" i="13"/>
  <c r="BE161" i="13"/>
  <c r="BF161" i="13"/>
  <c r="BC162" i="13"/>
  <c r="BD162" i="13"/>
  <c r="BE162" i="13"/>
  <c r="BF162" i="13"/>
  <c r="BC163" i="13"/>
  <c r="BD163" i="13"/>
  <c r="BE163" i="13"/>
  <c r="BF163" i="13"/>
  <c r="BC164" i="13"/>
  <c r="BD164" i="13"/>
  <c r="BE164" i="13"/>
  <c r="BF164" i="13"/>
  <c r="BC165" i="13"/>
  <c r="BD165" i="13"/>
  <c r="BE165" i="13"/>
  <c r="BF165" i="13"/>
  <c r="BC166" i="13"/>
  <c r="BD166" i="13"/>
  <c r="BE166" i="13"/>
  <c r="BF166" i="13"/>
  <c r="BC167" i="13"/>
  <c r="BD167" i="13"/>
  <c r="BE167" i="13"/>
  <c r="BF167" i="13"/>
  <c r="BC168" i="13"/>
  <c r="BD168" i="13"/>
  <c r="BE168" i="13"/>
  <c r="BF168" i="13"/>
  <c r="BC169" i="13"/>
  <c r="BD169" i="13"/>
  <c r="BE169" i="13"/>
  <c r="BF169" i="13"/>
  <c r="BC170" i="13"/>
  <c r="BD170" i="13"/>
  <c r="BE170" i="13"/>
  <c r="BF170" i="13"/>
  <c r="BC171" i="13"/>
  <c r="BD171" i="13"/>
  <c r="BE171" i="13"/>
  <c r="BF171" i="13"/>
  <c r="BC172" i="13"/>
  <c r="BD172" i="13"/>
  <c r="BE172" i="13"/>
  <c r="BF172" i="13"/>
  <c r="BC173" i="13"/>
  <c r="BD173" i="13"/>
  <c r="BE173" i="13"/>
  <c r="BF173" i="13"/>
  <c r="BC174" i="13"/>
  <c r="BD174" i="13"/>
  <c r="BE174" i="13"/>
  <c r="BF174" i="13"/>
  <c r="BC175" i="13"/>
  <c r="BD175" i="13"/>
  <c r="BE175" i="13"/>
  <c r="BF175" i="13"/>
  <c r="BC176" i="13"/>
  <c r="BD176" i="13"/>
  <c r="BE176" i="13"/>
  <c r="BF176" i="13"/>
  <c r="BC177" i="13"/>
  <c r="BD177" i="13"/>
  <c r="BE177" i="13"/>
  <c r="BF177" i="13"/>
  <c r="BC178" i="13"/>
  <c r="BD178" i="13"/>
  <c r="BE178" i="13"/>
  <c r="BF178" i="13"/>
  <c r="BC179" i="13"/>
  <c r="BD179" i="13"/>
  <c r="BE179" i="13"/>
  <c r="BF179" i="13"/>
  <c r="BC180" i="13"/>
  <c r="BD180" i="13"/>
  <c r="BE180" i="13"/>
  <c r="BF180" i="13"/>
  <c r="BC181" i="13"/>
  <c r="BD181" i="13"/>
  <c r="BE181" i="13"/>
  <c r="BF181" i="13"/>
  <c r="BC182" i="13"/>
  <c r="BD182" i="13"/>
  <c r="BE182" i="13"/>
  <c r="BF182" i="13"/>
  <c r="BC183" i="13"/>
  <c r="BD183" i="13"/>
  <c r="BE183" i="13"/>
  <c r="BF183" i="13"/>
  <c r="BC184" i="13"/>
  <c r="BD184" i="13"/>
  <c r="BE184" i="13"/>
  <c r="BF184" i="13"/>
  <c r="BC185" i="13"/>
  <c r="BD185" i="13"/>
  <c r="BE185" i="13"/>
  <c r="BF185" i="13"/>
  <c r="BC186" i="13"/>
  <c r="BD186" i="13"/>
  <c r="BE186" i="13"/>
  <c r="BF186" i="13"/>
  <c r="BC187" i="13"/>
  <c r="BD187" i="13"/>
  <c r="BE187" i="13"/>
  <c r="BF187" i="13"/>
  <c r="BC188" i="13"/>
  <c r="BD188" i="13"/>
  <c r="BE188" i="13"/>
  <c r="BF188" i="13"/>
  <c r="BC189" i="13"/>
  <c r="BD189" i="13"/>
  <c r="BE189" i="13"/>
  <c r="BF189" i="13"/>
  <c r="BC190" i="13"/>
  <c r="BD190" i="13"/>
  <c r="BE190" i="13"/>
  <c r="BF190" i="13"/>
  <c r="BC191" i="13"/>
  <c r="BD191" i="13"/>
  <c r="BE191" i="13"/>
  <c r="BF191" i="13"/>
  <c r="BC192" i="13"/>
  <c r="BD192" i="13"/>
  <c r="BE192" i="13"/>
  <c r="BF192" i="13"/>
  <c r="BC193" i="13"/>
  <c r="BD193" i="13"/>
  <c r="BE193" i="13"/>
  <c r="BF193" i="13"/>
  <c r="BC194" i="13"/>
  <c r="BD194" i="13"/>
  <c r="BE194" i="13"/>
  <c r="BF194" i="13"/>
  <c r="BC195" i="13"/>
  <c r="BD195" i="13"/>
  <c r="BE195" i="13"/>
  <c r="BF195" i="13"/>
  <c r="BC196" i="13"/>
  <c r="BD196" i="13"/>
  <c r="BE196" i="13"/>
  <c r="BF196" i="13"/>
  <c r="BC197" i="13"/>
  <c r="BD197" i="13"/>
  <c r="BE197" i="13"/>
  <c r="BF197" i="13"/>
  <c r="BC198" i="13"/>
  <c r="BD198" i="13"/>
  <c r="BE198" i="13"/>
  <c r="BF198" i="13"/>
  <c r="BC199" i="13"/>
  <c r="BD199" i="13"/>
  <c r="BE199" i="13"/>
  <c r="BF199" i="13"/>
  <c r="BC200" i="13"/>
  <c r="BD200" i="13"/>
  <c r="BE200" i="13"/>
  <c r="BF200" i="13"/>
  <c r="BC201" i="13"/>
  <c r="BD201" i="13"/>
  <c r="BE201" i="13"/>
  <c r="BF201" i="13"/>
  <c r="BC202" i="13"/>
  <c r="BD202" i="13"/>
  <c r="BE202" i="13"/>
  <c r="BF202" i="13"/>
  <c r="BC203" i="13"/>
  <c r="BD203" i="13"/>
  <c r="BE203" i="13"/>
  <c r="BF203" i="13"/>
  <c r="BC204" i="13"/>
  <c r="BD204" i="13"/>
  <c r="BE204" i="13"/>
  <c r="BF204" i="13"/>
  <c r="BC205" i="13"/>
  <c r="BD205" i="13"/>
  <c r="BE205" i="13"/>
  <c r="BF205" i="13"/>
  <c r="BC206" i="13"/>
  <c r="BD206" i="13"/>
  <c r="BE206" i="13"/>
  <c r="BF206" i="13"/>
  <c r="BC207" i="13"/>
  <c r="BD207" i="13"/>
  <c r="BE207" i="13"/>
  <c r="BF207" i="13"/>
  <c r="BC208" i="13"/>
  <c r="BD208" i="13"/>
  <c r="BE208" i="13"/>
  <c r="BF208" i="13"/>
  <c r="BC209" i="13"/>
  <c r="BD209" i="13"/>
  <c r="BE209" i="13"/>
  <c r="BF209" i="13"/>
  <c r="BC210" i="13"/>
  <c r="BD210" i="13"/>
  <c r="BE210" i="13"/>
  <c r="BF210" i="13"/>
  <c r="BC211" i="13"/>
  <c r="BD211" i="13"/>
  <c r="BE211" i="13"/>
  <c r="BF211" i="13"/>
  <c r="BC212" i="13"/>
  <c r="BD212" i="13"/>
  <c r="BE212" i="13"/>
  <c r="BF212" i="13"/>
  <c r="BC213" i="13"/>
  <c r="BD213" i="13"/>
  <c r="BE213" i="13"/>
  <c r="BF213" i="13"/>
  <c r="BC214" i="13"/>
  <c r="BD214" i="13"/>
  <c r="BE214" i="13"/>
  <c r="BF214" i="13"/>
  <c r="BC215" i="13"/>
  <c r="BD215" i="13"/>
  <c r="BE215" i="13"/>
  <c r="BF215" i="13"/>
  <c r="BC216" i="13"/>
  <c r="BD216" i="13"/>
  <c r="BE216" i="13"/>
  <c r="BF216" i="13"/>
  <c r="BC217" i="13"/>
  <c r="BD217" i="13"/>
  <c r="BE217" i="13"/>
  <c r="BF217" i="13"/>
  <c r="BC218" i="13"/>
  <c r="BD218" i="13"/>
  <c r="BE218" i="13"/>
  <c r="BF218" i="13"/>
  <c r="BC219" i="13"/>
  <c r="BD219" i="13"/>
  <c r="BE219" i="13"/>
  <c r="BF219" i="13"/>
  <c r="BC220" i="13"/>
  <c r="BD220" i="13"/>
  <c r="BE220" i="13"/>
  <c r="BF220" i="13"/>
  <c r="BC221" i="13"/>
  <c r="BD221" i="13"/>
  <c r="BE221" i="13"/>
  <c r="BF221" i="13"/>
  <c r="BC222" i="13"/>
  <c r="BD222" i="13"/>
  <c r="BE222" i="13"/>
  <c r="BF222" i="13"/>
  <c r="BC223" i="13"/>
  <c r="BD223" i="13"/>
  <c r="BE223" i="13"/>
  <c r="BF223" i="13"/>
  <c r="BC224" i="13"/>
  <c r="BD224" i="13"/>
  <c r="BE224" i="13"/>
  <c r="BF224" i="13"/>
  <c r="BC225" i="13"/>
  <c r="BD225" i="13"/>
  <c r="BE225" i="13"/>
  <c r="BF225" i="13"/>
  <c r="BC226" i="13"/>
  <c r="BD226" i="13"/>
  <c r="BE226" i="13"/>
  <c r="BF226" i="13"/>
  <c r="BC227" i="13"/>
  <c r="BD227" i="13"/>
  <c r="BE227" i="13"/>
  <c r="BF227" i="13"/>
  <c r="BC228" i="13"/>
  <c r="BD228" i="13"/>
  <c r="BE228" i="13"/>
  <c r="BF228" i="13"/>
  <c r="BC229" i="13"/>
  <c r="BD229" i="13"/>
  <c r="BE229" i="13"/>
  <c r="BF229" i="13"/>
  <c r="BC230" i="13"/>
  <c r="BD230" i="13"/>
  <c r="BE230" i="13"/>
  <c r="BF230" i="13"/>
  <c r="BC231" i="13"/>
  <c r="BD231" i="13"/>
  <c r="BE231" i="13"/>
  <c r="BF231" i="13"/>
  <c r="BC232" i="13"/>
  <c r="BD232" i="13"/>
  <c r="BE232" i="13"/>
  <c r="BF232" i="13"/>
  <c r="BC233" i="13"/>
  <c r="BD233" i="13"/>
  <c r="BE233" i="13"/>
  <c r="BF233" i="13"/>
  <c r="BC234" i="13"/>
  <c r="BD234" i="13"/>
  <c r="BE234" i="13"/>
  <c r="BF234" i="13"/>
  <c r="BC235" i="13"/>
  <c r="BD235" i="13"/>
  <c r="BE235" i="13"/>
  <c r="BF235" i="13"/>
  <c r="BC236" i="13"/>
  <c r="BD236" i="13"/>
  <c r="BE236" i="13"/>
  <c r="BF236" i="13"/>
  <c r="BC237" i="13"/>
  <c r="BD237" i="13"/>
  <c r="BE237" i="13"/>
  <c r="BF237" i="13"/>
  <c r="BC238" i="13"/>
  <c r="BD238" i="13"/>
  <c r="BE238" i="13"/>
  <c r="BF238" i="13"/>
  <c r="BC239" i="13"/>
  <c r="BD239" i="13"/>
  <c r="BE239" i="13"/>
  <c r="BF239" i="13"/>
  <c r="BC240" i="13"/>
  <c r="BD240" i="13"/>
  <c r="BE240" i="13"/>
  <c r="BF240" i="13"/>
  <c r="BC241" i="13"/>
  <c r="BD241" i="13"/>
  <c r="BE241" i="13"/>
  <c r="BF241" i="13"/>
  <c r="BC242" i="13"/>
  <c r="BD242" i="13"/>
  <c r="BE242" i="13"/>
  <c r="BF242" i="13"/>
  <c r="BC243" i="13"/>
  <c r="BD243" i="13"/>
  <c r="BE243" i="13"/>
  <c r="BF243" i="13"/>
  <c r="BC244" i="13"/>
  <c r="BD244" i="13"/>
  <c r="BE244" i="13"/>
  <c r="BF244" i="13"/>
  <c r="BC245" i="13"/>
  <c r="BD245" i="13"/>
  <c r="BE245" i="13"/>
  <c r="BF245" i="13"/>
  <c r="BC246" i="13"/>
  <c r="BD246" i="13"/>
  <c r="BE246" i="13"/>
  <c r="BF246" i="13"/>
  <c r="BC247" i="13"/>
  <c r="BD247" i="13"/>
  <c r="BE247" i="13"/>
  <c r="BF247" i="13"/>
  <c r="BC248" i="13"/>
  <c r="BD248" i="13"/>
  <c r="BE248" i="13"/>
  <c r="BF248" i="13"/>
  <c r="BC249" i="13"/>
  <c r="BD249" i="13"/>
  <c r="BE249" i="13"/>
  <c r="BF249" i="13"/>
  <c r="BC250" i="13"/>
  <c r="BD250" i="13"/>
  <c r="BE250" i="13"/>
  <c r="BF250" i="13"/>
  <c r="BC251" i="13"/>
  <c r="BD251" i="13"/>
  <c r="BE251" i="13"/>
  <c r="BF251" i="13"/>
  <c r="BC252" i="13"/>
  <c r="BD252" i="13"/>
  <c r="BE252" i="13"/>
  <c r="BF252" i="13"/>
  <c r="BC253" i="13"/>
  <c r="BD253" i="13"/>
  <c r="BE253" i="13"/>
  <c r="BF253" i="13"/>
  <c r="BC254" i="13"/>
  <c r="BD254" i="13"/>
  <c r="BE254" i="13"/>
  <c r="BF254" i="13"/>
  <c r="BC255" i="13"/>
  <c r="BD255" i="13"/>
  <c r="BE255" i="13"/>
  <c r="BF255" i="13"/>
  <c r="BC256" i="13"/>
  <c r="BD256" i="13"/>
  <c r="BE256" i="13"/>
  <c r="BF256" i="13"/>
  <c r="BC257" i="13"/>
  <c r="BD257" i="13"/>
  <c r="BE257" i="13"/>
  <c r="BF257" i="13"/>
  <c r="BC258" i="13"/>
  <c r="BD258" i="13"/>
  <c r="BE258" i="13"/>
  <c r="BF258" i="13"/>
  <c r="BC259" i="13"/>
  <c r="BD259" i="13"/>
  <c r="BE259" i="13"/>
  <c r="BF259" i="13"/>
  <c r="BC260" i="13"/>
  <c r="BD260" i="13"/>
  <c r="BE260" i="13"/>
  <c r="BF260" i="13"/>
  <c r="BC261" i="13"/>
  <c r="BD261" i="13"/>
  <c r="BE261" i="13"/>
  <c r="BF261" i="13"/>
  <c r="BC262" i="13"/>
  <c r="BD262" i="13"/>
  <c r="BE262" i="13"/>
  <c r="BF262" i="13"/>
  <c r="BC263" i="13"/>
  <c r="BD263" i="13"/>
  <c r="BE263" i="13"/>
  <c r="BF263" i="13"/>
  <c r="BC264" i="13"/>
  <c r="BD264" i="13"/>
  <c r="BE264" i="13"/>
  <c r="BF264" i="13"/>
  <c r="BC265" i="13"/>
  <c r="BD265" i="13"/>
  <c r="BE265" i="13"/>
  <c r="BF265" i="13"/>
  <c r="BC119" i="13"/>
  <c r="BD119" i="13"/>
  <c r="BE119" i="13"/>
  <c r="BF119" i="13"/>
  <c r="D136" i="13"/>
  <c r="G137" i="13"/>
  <c r="H137" i="13"/>
  <c r="I137" i="13"/>
  <c r="G138" i="13"/>
  <c r="H138" i="13"/>
  <c r="I138" i="13"/>
  <c r="G139" i="13"/>
  <c r="H139" i="13"/>
  <c r="I139" i="13"/>
  <c r="G140" i="13"/>
  <c r="H140" i="13"/>
  <c r="I140" i="13"/>
  <c r="G141" i="13"/>
  <c r="H141" i="13"/>
  <c r="I141" i="13"/>
  <c r="G142" i="13"/>
  <c r="H142" i="13"/>
  <c r="I142" i="13"/>
  <c r="G143" i="13"/>
  <c r="H143" i="13"/>
  <c r="I143" i="13"/>
  <c r="G144" i="13"/>
  <c r="H144" i="13"/>
  <c r="I144" i="13"/>
  <c r="G145" i="13"/>
  <c r="H145" i="13"/>
  <c r="I145" i="13"/>
  <c r="G146" i="13"/>
  <c r="H146" i="13"/>
  <c r="I146" i="13"/>
  <c r="G147" i="13"/>
  <c r="H147" i="13"/>
  <c r="I147" i="13"/>
  <c r="G148" i="13"/>
  <c r="H148" i="13"/>
  <c r="I148" i="13"/>
  <c r="G149" i="13"/>
  <c r="H149" i="13"/>
  <c r="I149" i="13"/>
  <c r="G150" i="13"/>
  <c r="H150" i="13"/>
  <c r="I150" i="13"/>
  <c r="G151" i="13"/>
  <c r="H151" i="13"/>
  <c r="I151" i="13"/>
  <c r="G152" i="13"/>
  <c r="H152" i="13"/>
  <c r="I152" i="13"/>
  <c r="G153" i="13"/>
  <c r="H153" i="13"/>
  <c r="I153" i="13"/>
  <c r="G154" i="13"/>
  <c r="H154" i="13"/>
  <c r="I154" i="13"/>
  <c r="G155" i="13"/>
  <c r="H155" i="13"/>
  <c r="I155" i="13"/>
  <c r="G156" i="13"/>
  <c r="H156" i="13"/>
  <c r="I156" i="13"/>
  <c r="G157" i="13"/>
  <c r="H157" i="13"/>
  <c r="I157" i="13"/>
  <c r="G158" i="13"/>
  <c r="H158" i="13"/>
  <c r="I158" i="13"/>
  <c r="G159" i="13"/>
  <c r="H159" i="13"/>
  <c r="I159" i="13"/>
  <c r="G160" i="13"/>
  <c r="H160" i="13"/>
  <c r="I160" i="13"/>
  <c r="G161" i="13"/>
  <c r="H161" i="13"/>
  <c r="I161" i="13"/>
  <c r="G162" i="13"/>
  <c r="H162" i="13"/>
  <c r="I162" i="13"/>
  <c r="G163" i="13"/>
  <c r="H163" i="13"/>
  <c r="I163" i="13"/>
  <c r="G164" i="13"/>
  <c r="H164" i="13"/>
  <c r="I164" i="13"/>
  <c r="G165" i="13"/>
  <c r="H165" i="13"/>
  <c r="I165" i="13"/>
  <c r="G166" i="13"/>
  <c r="H166" i="13"/>
  <c r="I166" i="13"/>
  <c r="G167" i="13"/>
  <c r="H167" i="13"/>
  <c r="I167" i="13"/>
  <c r="G168" i="13"/>
  <c r="H168" i="13"/>
  <c r="I168" i="13"/>
  <c r="G169" i="13"/>
  <c r="H169" i="13"/>
  <c r="I169" i="13"/>
  <c r="G170" i="13"/>
  <c r="H170" i="13"/>
  <c r="I170" i="13"/>
  <c r="G171" i="13"/>
  <c r="H171" i="13"/>
  <c r="I171" i="13"/>
  <c r="G172" i="13"/>
  <c r="H172" i="13"/>
  <c r="I172" i="13"/>
  <c r="G173" i="13"/>
  <c r="H173" i="13"/>
  <c r="I173" i="13"/>
  <c r="G174" i="13"/>
  <c r="H174" i="13"/>
  <c r="I174" i="13"/>
  <c r="G175" i="13"/>
  <c r="H175" i="13"/>
  <c r="I175" i="13"/>
  <c r="G176" i="13"/>
  <c r="H176" i="13"/>
  <c r="I176" i="13"/>
  <c r="G177" i="13"/>
  <c r="H177" i="13"/>
  <c r="I177" i="13"/>
  <c r="G178" i="13"/>
  <c r="H178" i="13"/>
  <c r="I178" i="13"/>
  <c r="G179" i="13"/>
  <c r="H179" i="13"/>
  <c r="I179" i="13"/>
  <c r="G180" i="13"/>
  <c r="H180" i="13"/>
  <c r="I180" i="13"/>
  <c r="G181" i="13"/>
  <c r="H181" i="13"/>
  <c r="I181" i="13"/>
  <c r="G182" i="13"/>
  <c r="H182" i="13"/>
  <c r="I182" i="13"/>
  <c r="G183" i="13"/>
  <c r="H183" i="13"/>
  <c r="I183" i="13"/>
  <c r="G184" i="13"/>
  <c r="H184" i="13"/>
  <c r="I184" i="13"/>
  <c r="G185" i="13"/>
  <c r="H185" i="13"/>
  <c r="I185" i="13"/>
  <c r="G186" i="13"/>
  <c r="H186" i="13"/>
  <c r="I186" i="13"/>
  <c r="G187" i="13"/>
  <c r="H187" i="13"/>
  <c r="I187" i="13"/>
  <c r="G188" i="13"/>
  <c r="H188" i="13"/>
  <c r="I188" i="13"/>
  <c r="G189" i="13"/>
  <c r="H189" i="13"/>
  <c r="I189" i="13"/>
  <c r="G190" i="13"/>
  <c r="H190" i="13"/>
  <c r="I190" i="13"/>
  <c r="G191" i="13"/>
  <c r="H191" i="13"/>
  <c r="I191" i="13"/>
  <c r="G192" i="13"/>
  <c r="H192" i="13"/>
  <c r="I192" i="13"/>
  <c r="G193" i="13"/>
  <c r="H193" i="13"/>
  <c r="I193" i="13"/>
  <c r="G194" i="13"/>
  <c r="H194" i="13"/>
  <c r="I194" i="13"/>
  <c r="G195" i="13"/>
  <c r="H195" i="13"/>
  <c r="I195" i="13"/>
  <c r="G196" i="13"/>
  <c r="H196" i="13"/>
  <c r="I196" i="13"/>
  <c r="G197" i="13"/>
  <c r="H197" i="13"/>
  <c r="I197" i="13"/>
  <c r="G198" i="13"/>
  <c r="H198" i="13"/>
  <c r="I198" i="13"/>
  <c r="G199" i="13"/>
  <c r="H199" i="13"/>
  <c r="I199" i="13"/>
  <c r="G200" i="13"/>
  <c r="H200" i="13"/>
  <c r="I200" i="13"/>
  <c r="G201" i="13"/>
  <c r="H201" i="13"/>
  <c r="I201" i="13"/>
  <c r="G202" i="13"/>
  <c r="H202" i="13"/>
  <c r="I202" i="13"/>
  <c r="G203" i="13"/>
  <c r="H203" i="13"/>
  <c r="I203" i="13"/>
  <c r="G204" i="13"/>
  <c r="H204" i="13"/>
  <c r="I204" i="13"/>
  <c r="G205" i="13"/>
  <c r="H205" i="13"/>
  <c r="I205" i="13"/>
  <c r="G206" i="13"/>
  <c r="H206" i="13"/>
  <c r="I206" i="13"/>
  <c r="G207" i="13"/>
  <c r="H207" i="13"/>
  <c r="I207" i="13"/>
  <c r="G208" i="13"/>
  <c r="H208" i="13"/>
  <c r="I208" i="13"/>
  <c r="G209" i="13"/>
  <c r="H209" i="13"/>
  <c r="I209" i="13"/>
  <c r="G210" i="13"/>
  <c r="H210" i="13"/>
  <c r="I210" i="13"/>
  <c r="G211" i="13"/>
  <c r="H211" i="13"/>
  <c r="I211" i="13"/>
  <c r="G212" i="13"/>
  <c r="H212" i="13"/>
  <c r="I212" i="13"/>
  <c r="G213" i="13"/>
  <c r="H213" i="13"/>
  <c r="I213" i="13"/>
  <c r="G214" i="13"/>
  <c r="H214" i="13"/>
  <c r="I214" i="13"/>
  <c r="G215" i="13"/>
  <c r="H215" i="13"/>
  <c r="I215" i="13"/>
  <c r="G216" i="13"/>
  <c r="H216" i="13"/>
  <c r="I216" i="13"/>
  <c r="G217" i="13"/>
  <c r="H217" i="13"/>
  <c r="I217" i="13"/>
  <c r="G218" i="13"/>
  <c r="H218" i="13"/>
  <c r="I218" i="13"/>
  <c r="G219" i="13"/>
  <c r="H219" i="13"/>
  <c r="I219" i="13"/>
  <c r="G220" i="13"/>
  <c r="H220" i="13"/>
  <c r="I220" i="13"/>
  <c r="G221" i="13"/>
  <c r="H221" i="13"/>
  <c r="I221" i="13"/>
  <c r="G222" i="13"/>
  <c r="H222" i="13"/>
  <c r="I222" i="13"/>
  <c r="G223" i="13"/>
  <c r="H223" i="13"/>
  <c r="I223" i="13"/>
  <c r="G224" i="13"/>
  <c r="H224" i="13"/>
  <c r="I224" i="13"/>
  <c r="G225" i="13"/>
  <c r="H225" i="13"/>
  <c r="I225" i="13"/>
  <c r="G226" i="13"/>
  <c r="H226" i="13"/>
  <c r="I226" i="13"/>
  <c r="G227" i="13"/>
  <c r="H227" i="13"/>
  <c r="I227" i="13"/>
  <c r="G228" i="13"/>
  <c r="H228" i="13"/>
  <c r="I228" i="13"/>
  <c r="G229" i="13"/>
  <c r="H229" i="13"/>
  <c r="I229" i="13"/>
  <c r="G230" i="13"/>
  <c r="H230" i="13"/>
  <c r="I230" i="13"/>
  <c r="G231" i="13"/>
  <c r="H231" i="13"/>
  <c r="I231" i="13"/>
  <c r="G232" i="13"/>
  <c r="H232" i="13"/>
  <c r="I232" i="13"/>
  <c r="G233" i="13"/>
  <c r="H233" i="13"/>
  <c r="I233" i="13"/>
  <c r="G234" i="13"/>
  <c r="H234" i="13"/>
  <c r="I234" i="13"/>
  <c r="G235" i="13"/>
  <c r="H235" i="13"/>
  <c r="I235" i="13"/>
  <c r="G236" i="13"/>
  <c r="H236" i="13"/>
  <c r="I236" i="13"/>
  <c r="G237" i="13"/>
  <c r="H237" i="13"/>
  <c r="I237" i="13"/>
  <c r="G238" i="13"/>
  <c r="H238" i="13"/>
  <c r="I238" i="13"/>
  <c r="G239" i="13"/>
  <c r="H239" i="13"/>
  <c r="I239" i="13"/>
  <c r="G240" i="13"/>
  <c r="H240" i="13"/>
  <c r="I240" i="13"/>
  <c r="G241" i="13"/>
  <c r="H241" i="13"/>
  <c r="I241" i="13"/>
  <c r="G242" i="13"/>
  <c r="H242" i="13"/>
  <c r="I242" i="13"/>
  <c r="G243" i="13"/>
  <c r="H243" i="13"/>
  <c r="I243" i="13"/>
  <c r="G244" i="13"/>
  <c r="H244" i="13"/>
  <c r="I244" i="13"/>
  <c r="G245" i="13"/>
  <c r="H245" i="13"/>
  <c r="I245" i="13"/>
  <c r="G246" i="13"/>
  <c r="H246" i="13"/>
  <c r="I246" i="13"/>
  <c r="G247" i="13"/>
  <c r="H247" i="13"/>
  <c r="I247" i="13"/>
  <c r="G248" i="13"/>
  <c r="H248" i="13"/>
  <c r="I248" i="13"/>
  <c r="G249" i="13"/>
  <c r="H249" i="13"/>
  <c r="I249" i="13"/>
  <c r="G250" i="13"/>
  <c r="H250" i="13"/>
  <c r="I250" i="13"/>
  <c r="G251" i="13"/>
  <c r="H251" i="13"/>
  <c r="I251" i="13"/>
  <c r="G252" i="13"/>
  <c r="H252" i="13"/>
  <c r="I252" i="13"/>
  <c r="G253" i="13"/>
  <c r="H253" i="13"/>
  <c r="I253" i="13"/>
  <c r="G254" i="13"/>
  <c r="H254" i="13"/>
  <c r="I254" i="13"/>
  <c r="G255" i="13"/>
  <c r="H255" i="13"/>
  <c r="I255" i="13"/>
  <c r="G256" i="13"/>
  <c r="H256" i="13"/>
  <c r="I256" i="13"/>
  <c r="G257" i="13"/>
  <c r="H257" i="13"/>
  <c r="I257" i="13"/>
  <c r="G258" i="13"/>
  <c r="H258" i="13"/>
  <c r="I258" i="13"/>
  <c r="G259" i="13"/>
  <c r="H259" i="13"/>
  <c r="I259" i="13"/>
  <c r="G260" i="13"/>
  <c r="H260" i="13"/>
  <c r="I260" i="13"/>
  <c r="G261" i="13"/>
  <c r="H261" i="13"/>
  <c r="I261" i="13"/>
  <c r="G262" i="13"/>
  <c r="H262" i="13"/>
  <c r="I262" i="13"/>
  <c r="G263" i="13"/>
  <c r="H263" i="13"/>
  <c r="I263" i="13"/>
  <c r="G264" i="13"/>
  <c r="H264" i="13"/>
  <c r="I264" i="13"/>
  <c r="D137" i="13"/>
  <c r="E137" i="13"/>
  <c r="D138" i="13"/>
  <c r="E138" i="13"/>
  <c r="D139" i="13"/>
  <c r="E139" i="13"/>
  <c r="D140" i="13"/>
  <c r="E140" i="13"/>
  <c r="D141" i="13"/>
  <c r="E141" i="13"/>
  <c r="D142" i="13"/>
  <c r="E142" i="13"/>
  <c r="D143" i="13"/>
  <c r="E143" i="13"/>
  <c r="D144" i="13"/>
  <c r="E144" i="13"/>
  <c r="D145" i="13"/>
  <c r="E145" i="13"/>
  <c r="D146" i="13"/>
  <c r="E146" i="13"/>
  <c r="D147" i="13"/>
  <c r="E147" i="13"/>
  <c r="E148" i="13"/>
  <c r="D149" i="13"/>
  <c r="E149" i="13"/>
  <c r="D150" i="13"/>
  <c r="E150" i="13"/>
  <c r="D151" i="13"/>
  <c r="E151" i="13"/>
  <c r="D152" i="13"/>
  <c r="E152" i="13"/>
  <c r="D153" i="13"/>
  <c r="E153" i="13"/>
  <c r="D154" i="13"/>
  <c r="E154" i="13"/>
  <c r="D155" i="13"/>
  <c r="E155" i="13"/>
  <c r="D156" i="13"/>
  <c r="E156" i="13"/>
  <c r="D157" i="13"/>
  <c r="E157" i="13"/>
  <c r="D158" i="13"/>
  <c r="E158" i="13"/>
  <c r="D159" i="13"/>
  <c r="E159" i="13"/>
  <c r="D160" i="13"/>
  <c r="E160" i="13"/>
  <c r="D161" i="13"/>
  <c r="E161" i="13"/>
  <c r="D162" i="13"/>
  <c r="E162" i="13"/>
  <c r="D163" i="13"/>
  <c r="E163" i="13"/>
  <c r="D164" i="13"/>
  <c r="E164" i="13"/>
  <c r="D165" i="13"/>
  <c r="E165" i="13"/>
  <c r="D166" i="13"/>
  <c r="E166" i="13"/>
  <c r="D167" i="13"/>
  <c r="E167" i="13"/>
  <c r="D168" i="13"/>
  <c r="E168" i="13"/>
  <c r="D169" i="13"/>
  <c r="E169" i="13"/>
  <c r="D170" i="13"/>
  <c r="E170" i="13"/>
  <c r="D171" i="13"/>
  <c r="E171" i="13"/>
  <c r="D172" i="13"/>
  <c r="E172" i="13"/>
  <c r="D173" i="13"/>
  <c r="E173" i="13"/>
  <c r="D174" i="13"/>
  <c r="E174" i="13"/>
  <c r="D175" i="13"/>
  <c r="E175" i="13"/>
  <c r="D176" i="13"/>
  <c r="E176" i="13"/>
  <c r="D177" i="13"/>
  <c r="E177" i="13"/>
  <c r="D178" i="13"/>
  <c r="E178" i="13"/>
  <c r="D179" i="13"/>
  <c r="E179" i="13"/>
  <c r="D180" i="13"/>
  <c r="E180" i="13"/>
  <c r="D181" i="13"/>
  <c r="E181" i="13"/>
  <c r="D182" i="13"/>
  <c r="E182" i="13"/>
  <c r="D183" i="13"/>
  <c r="E183" i="13"/>
  <c r="D184" i="13"/>
  <c r="E184" i="13"/>
  <c r="D185" i="13"/>
  <c r="E185" i="13"/>
  <c r="D186" i="13"/>
  <c r="E186" i="13"/>
  <c r="D187" i="13"/>
  <c r="E187" i="13"/>
  <c r="D188" i="13"/>
  <c r="E188" i="13"/>
  <c r="D189" i="13"/>
  <c r="E189" i="13"/>
  <c r="D190" i="13"/>
  <c r="E190" i="13"/>
  <c r="D191" i="13"/>
  <c r="E191" i="13"/>
  <c r="D192" i="13"/>
  <c r="E192" i="13"/>
  <c r="D193" i="13"/>
  <c r="E193" i="13"/>
  <c r="D194" i="13"/>
  <c r="E194" i="13"/>
  <c r="D195" i="13"/>
  <c r="E195" i="13"/>
  <c r="D196" i="13"/>
  <c r="E196" i="13"/>
  <c r="D197" i="13"/>
  <c r="E197" i="13"/>
  <c r="D198" i="13"/>
  <c r="E198" i="13"/>
  <c r="D199" i="13"/>
  <c r="E199" i="13"/>
  <c r="D200" i="13"/>
  <c r="E200" i="13"/>
  <c r="D201" i="13"/>
  <c r="E201" i="13"/>
  <c r="D202" i="13"/>
  <c r="E202" i="13"/>
  <c r="D203" i="13"/>
  <c r="E203" i="13"/>
  <c r="D204" i="13"/>
  <c r="E204" i="13"/>
  <c r="D205" i="13"/>
  <c r="E205" i="13"/>
  <c r="D206" i="13"/>
  <c r="E206" i="13"/>
  <c r="D207" i="13"/>
  <c r="E207" i="13"/>
  <c r="D208" i="13"/>
  <c r="E208" i="13"/>
  <c r="D209" i="13"/>
  <c r="E209" i="13"/>
  <c r="D210" i="13"/>
  <c r="E210" i="13"/>
  <c r="D211" i="13"/>
  <c r="E211" i="13"/>
  <c r="D212" i="13"/>
  <c r="E212" i="13"/>
  <c r="D213" i="13"/>
  <c r="E213" i="13"/>
  <c r="D214" i="13"/>
  <c r="E214" i="13"/>
  <c r="D215" i="13"/>
  <c r="E215" i="13"/>
  <c r="D216" i="13"/>
  <c r="E216" i="13"/>
  <c r="D217" i="13"/>
  <c r="E217" i="13"/>
  <c r="D218" i="13"/>
  <c r="E218" i="13"/>
  <c r="D219" i="13"/>
  <c r="E219" i="13"/>
  <c r="D220" i="13"/>
  <c r="E220" i="13"/>
  <c r="D221" i="13"/>
  <c r="E221" i="13"/>
  <c r="D222" i="13"/>
  <c r="E222" i="13"/>
  <c r="D223" i="13"/>
  <c r="E223" i="13"/>
  <c r="D224" i="13"/>
  <c r="E224" i="13"/>
  <c r="D225" i="13"/>
  <c r="E225" i="13"/>
  <c r="D226" i="13"/>
  <c r="E226" i="13"/>
  <c r="D227" i="13"/>
  <c r="E227" i="13"/>
  <c r="D228" i="13"/>
  <c r="E228" i="13"/>
  <c r="D229" i="13"/>
  <c r="E229" i="13"/>
  <c r="D230" i="13"/>
  <c r="E230" i="13"/>
  <c r="D231" i="13"/>
  <c r="E231" i="13"/>
  <c r="D232" i="13"/>
  <c r="E232" i="13"/>
  <c r="D233" i="13"/>
  <c r="E233" i="13"/>
  <c r="D234" i="13"/>
  <c r="E234" i="13"/>
  <c r="D235" i="13"/>
  <c r="E235" i="13"/>
  <c r="D236" i="13"/>
  <c r="E236" i="13"/>
  <c r="D237" i="13"/>
  <c r="E237" i="13"/>
  <c r="D238" i="13"/>
  <c r="E238" i="13"/>
  <c r="D239" i="13"/>
  <c r="E239" i="13"/>
  <c r="D240" i="13"/>
  <c r="E240" i="13"/>
  <c r="D241" i="13"/>
  <c r="E241" i="13"/>
  <c r="D242" i="13"/>
  <c r="E242" i="13"/>
  <c r="D243" i="13"/>
  <c r="E243" i="13"/>
  <c r="D244" i="13"/>
  <c r="E244" i="13"/>
  <c r="D245" i="13"/>
  <c r="E245" i="13"/>
  <c r="D246" i="13"/>
  <c r="E246" i="13"/>
  <c r="D247" i="13"/>
  <c r="E247" i="13"/>
  <c r="D248" i="13"/>
  <c r="E248" i="13"/>
  <c r="D249" i="13"/>
  <c r="E249" i="13"/>
  <c r="D250" i="13"/>
  <c r="E250" i="13"/>
  <c r="D251" i="13"/>
  <c r="E251" i="13"/>
  <c r="D252" i="13"/>
  <c r="E252" i="13"/>
  <c r="D253" i="13"/>
  <c r="E253" i="13"/>
  <c r="D254" i="13"/>
  <c r="E254" i="13"/>
  <c r="D255" i="13"/>
  <c r="E255" i="13"/>
  <c r="D256" i="13"/>
  <c r="E256" i="13"/>
  <c r="D257" i="13"/>
  <c r="E257" i="13"/>
  <c r="D258" i="13"/>
  <c r="E258" i="13"/>
  <c r="D259" i="13"/>
  <c r="E259" i="13"/>
  <c r="D260" i="13"/>
  <c r="E260" i="13"/>
  <c r="D261" i="13"/>
  <c r="E261" i="13"/>
  <c r="D262" i="13"/>
  <c r="E262" i="13"/>
  <c r="D263" i="13"/>
  <c r="E263" i="13"/>
  <c r="D264" i="13"/>
  <c r="E264" i="13"/>
  <c r="D126" i="8"/>
  <c r="Y126" i="8"/>
  <c r="X127" i="8"/>
  <c r="Y127" i="8"/>
  <c r="X128" i="8"/>
  <c r="Y128" i="8"/>
  <c r="X129" i="8"/>
  <c r="Y129" i="8"/>
  <c r="X130" i="8"/>
  <c r="Y130" i="8"/>
  <c r="X131" i="8"/>
  <c r="Y131" i="8"/>
  <c r="X132" i="8"/>
  <c r="Y132" i="8"/>
  <c r="X133" i="8"/>
  <c r="Y133" i="8"/>
  <c r="X134" i="8"/>
  <c r="Y134" i="8"/>
  <c r="X135" i="8"/>
  <c r="Y135" i="8"/>
  <c r="X136" i="8"/>
  <c r="Y136" i="8"/>
  <c r="X137" i="8"/>
  <c r="Y137" i="8"/>
  <c r="X138" i="8"/>
  <c r="Y138" i="8"/>
  <c r="X139" i="8"/>
  <c r="Y139" i="8"/>
  <c r="X140" i="8"/>
  <c r="Y140" i="8"/>
  <c r="X141" i="8"/>
  <c r="Y141" i="8"/>
  <c r="X142" i="8"/>
  <c r="Y142" i="8"/>
  <c r="X143" i="8"/>
  <c r="Y143" i="8"/>
  <c r="X144" i="8"/>
  <c r="Y144" i="8"/>
  <c r="X145" i="8"/>
  <c r="Y145" i="8"/>
  <c r="X146" i="8"/>
  <c r="Y146" i="8"/>
  <c r="X147" i="8"/>
  <c r="Y147" i="8"/>
  <c r="X148" i="8"/>
  <c r="Y148" i="8"/>
  <c r="X149" i="8"/>
  <c r="Y149" i="8"/>
  <c r="X150" i="8"/>
  <c r="Y150" i="8"/>
  <c r="X151" i="8"/>
  <c r="Y151" i="8"/>
  <c r="X152" i="8"/>
  <c r="Y152" i="8"/>
  <c r="X153" i="8"/>
  <c r="Y153" i="8"/>
  <c r="X154" i="8"/>
  <c r="Y154" i="8"/>
  <c r="Z154" i="8" s="1"/>
  <c r="AA154" i="8" s="1"/>
  <c r="X155" i="8"/>
  <c r="Y155" i="8"/>
  <c r="Z155" i="8" s="1"/>
  <c r="AA155" i="8" s="1"/>
  <c r="X156" i="8"/>
  <c r="Y156" i="8"/>
  <c r="Z156" i="8" s="1"/>
  <c r="AA156" i="8" s="1"/>
  <c r="X157" i="8"/>
  <c r="Y157" i="8"/>
  <c r="Z157" i="8" s="1"/>
  <c r="AA157" i="8" s="1"/>
  <c r="X158" i="8"/>
  <c r="Y158" i="8"/>
  <c r="Z158" i="8" s="1"/>
  <c r="AA158" i="8" s="1"/>
  <c r="X159" i="8"/>
  <c r="Y159" i="8"/>
  <c r="Z159" i="8" s="1"/>
  <c r="AA159" i="8" s="1"/>
  <c r="X160" i="8"/>
  <c r="Y160" i="8"/>
  <c r="Z160" i="8" s="1"/>
  <c r="AA160" i="8" s="1"/>
  <c r="X161" i="8"/>
  <c r="Y161" i="8"/>
  <c r="Z161" i="8" s="1"/>
  <c r="AA161" i="8" s="1"/>
  <c r="X162" i="8"/>
  <c r="Y162" i="8"/>
  <c r="Z162" i="8" s="1"/>
  <c r="AA162" i="8" s="1"/>
  <c r="X163" i="8"/>
  <c r="Y163" i="8"/>
  <c r="Z163" i="8" s="1"/>
  <c r="AA163" i="8" s="1"/>
  <c r="X164" i="8"/>
  <c r="Y164" i="8"/>
  <c r="Z164" i="8" s="1"/>
  <c r="AA164" i="8" s="1"/>
  <c r="X165" i="8"/>
  <c r="Y165" i="8"/>
  <c r="Z165" i="8" s="1"/>
  <c r="AA165" i="8" s="1"/>
  <c r="X166" i="8"/>
  <c r="Y166" i="8"/>
  <c r="Z166" i="8" s="1"/>
  <c r="AA166" i="8" s="1"/>
  <c r="X167" i="8"/>
  <c r="Y167" i="8"/>
  <c r="Z167" i="8" s="1"/>
  <c r="AA167" i="8" s="1"/>
  <c r="X168" i="8"/>
  <c r="Y168" i="8"/>
  <c r="Z168" i="8" s="1"/>
  <c r="AA168" i="8" s="1"/>
  <c r="X169" i="8"/>
  <c r="Y169" i="8"/>
  <c r="Z169" i="8" s="1"/>
  <c r="AA169" i="8" s="1"/>
  <c r="X170" i="8"/>
  <c r="Y170" i="8"/>
  <c r="Z170" i="8" s="1"/>
  <c r="AA170" i="8" s="1"/>
  <c r="X171" i="8"/>
  <c r="Y171" i="8"/>
  <c r="Z171" i="8" s="1"/>
  <c r="AA171" i="8" s="1"/>
  <c r="X172" i="8"/>
  <c r="Y172" i="8"/>
  <c r="Z172" i="8" s="1"/>
  <c r="AA172" i="8" s="1"/>
  <c r="X173" i="8"/>
  <c r="Y173" i="8"/>
  <c r="Z173" i="8" s="1"/>
  <c r="AA173" i="8" s="1"/>
  <c r="X174" i="8"/>
  <c r="Y174" i="8"/>
  <c r="Z174" i="8" s="1"/>
  <c r="AA174" i="8" s="1"/>
  <c r="X175" i="8"/>
  <c r="Y175" i="8"/>
  <c r="Z175" i="8" s="1"/>
  <c r="AA175" i="8" s="1"/>
  <c r="X176" i="8"/>
  <c r="Y176" i="8"/>
  <c r="Z176" i="8" s="1"/>
  <c r="AA176" i="8" s="1"/>
  <c r="X177" i="8"/>
  <c r="Y177" i="8"/>
  <c r="Z177" i="8" s="1"/>
  <c r="AA177" i="8" s="1"/>
  <c r="X178" i="8"/>
  <c r="Y178" i="8"/>
  <c r="Z178" i="8" s="1"/>
  <c r="AA178" i="8" s="1"/>
  <c r="X179" i="8"/>
  <c r="Y179" i="8"/>
  <c r="Z179" i="8" s="1"/>
  <c r="AA179" i="8" s="1"/>
  <c r="X180" i="8"/>
  <c r="Y180" i="8"/>
  <c r="Z180" i="8" s="1"/>
  <c r="AA180" i="8" s="1"/>
  <c r="X181" i="8"/>
  <c r="Y181" i="8"/>
  <c r="Z181" i="8" s="1"/>
  <c r="AA181" i="8" s="1"/>
  <c r="X182" i="8"/>
  <c r="Y182" i="8"/>
  <c r="Z182" i="8" s="1"/>
  <c r="AA182" i="8" s="1"/>
  <c r="X183" i="8"/>
  <c r="Y183" i="8"/>
  <c r="Z183" i="8" s="1"/>
  <c r="AA183" i="8" s="1"/>
  <c r="X184" i="8"/>
  <c r="Y184" i="8"/>
  <c r="Z184" i="8" s="1"/>
  <c r="AA184" i="8" s="1"/>
  <c r="X185" i="8"/>
  <c r="Y185" i="8"/>
  <c r="Z185" i="8" s="1"/>
  <c r="AA185" i="8" s="1"/>
  <c r="X186" i="8"/>
  <c r="Y186" i="8"/>
  <c r="Z186" i="8" s="1"/>
  <c r="AA186" i="8" s="1"/>
  <c r="X187" i="8"/>
  <c r="Y187" i="8"/>
  <c r="Z187" i="8" s="1"/>
  <c r="AA187" i="8" s="1"/>
  <c r="X188" i="8"/>
  <c r="Y188" i="8"/>
  <c r="Z188" i="8" s="1"/>
  <c r="AA188" i="8" s="1"/>
  <c r="X189" i="8"/>
  <c r="Y189" i="8"/>
  <c r="Z189" i="8" s="1"/>
  <c r="AA189" i="8" s="1"/>
  <c r="X190" i="8"/>
  <c r="Y190" i="8"/>
  <c r="Z190" i="8" s="1"/>
  <c r="AA190" i="8" s="1"/>
  <c r="X191" i="8"/>
  <c r="Y191" i="8"/>
  <c r="Z191" i="8" s="1"/>
  <c r="AA191" i="8" s="1"/>
  <c r="X192" i="8"/>
  <c r="Y192" i="8"/>
  <c r="Z192" i="8" s="1"/>
  <c r="AA192" i="8" s="1"/>
  <c r="X193" i="8"/>
  <c r="Y193" i="8"/>
  <c r="Z193" i="8" s="1"/>
  <c r="AA193" i="8" s="1"/>
  <c r="X194" i="8"/>
  <c r="Y194" i="8"/>
  <c r="Z194" i="8" s="1"/>
  <c r="AA194" i="8" s="1"/>
  <c r="X195" i="8"/>
  <c r="Y195" i="8"/>
  <c r="Z195" i="8" s="1"/>
  <c r="AA195" i="8" s="1"/>
  <c r="X196" i="8"/>
  <c r="Y196" i="8"/>
  <c r="Z196" i="8" s="1"/>
  <c r="AA196" i="8" s="1"/>
  <c r="X197" i="8"/>
  <c r="Y197" i="8"/>
  <c r="Z197" i="8" s="1"/>
  <c r="AA197" i="8" s="1"/>
  <c r="X198" i="8"/>
  <c r="Y198" i="8"/>
  <c r="Z198" i="8" s="1"/>
  <c r="AA198" i="8" s="1"/>
  <c r="X199" i="8"/>
  <c r="Y199" i="8"/>
  <c r="Z199" i="8" s="1"/>
  <c r="AA199" i="8" s="1"/>
  <c r="X200" i="8"/>
  <c r="Y200" i="8"/>
  <c r="Z200" i="8" s="1"/>
  <c r="AA200" i="8" s="1"/>
  <c r="X201" i="8"/>
  <c r="Y201" i="8"/>
  <c r="Z201" i="8" s="1"/>
  <c r="AA201" i="8" s="1"/>
  <c r="X202" i="8"/>
  <c r="Y202" i="8"/>
  <c r="Z202" i="8" s="1"/>
  <c r="AA202" i="8" s="1"/>
  <c r="X203" i="8"/>
  <c r="Y203" i="8"/>
  <c r="Z203" i="8" s="1"/>
  <c r="AA203" i="8" s="1"/>
  <c r="X204" i="8"/>
  <c r="Y204" i="8"/>
  <c r="Z204" i="8" s="1"/>
  <c r="AA204" i="8" s="1"/>
  <c r="X205" i="8"/>
  <c r="Y205" i="8"/>
  <c r="Z205" i="8" s="1"/>
  <c r="AA205" i="8" s="1"/>
  <c r="X206" i="8"/>
  <c r="Y206" i="8"/>
  <c r="Z206" i="8" s="1"/>
  <c r="AA206" i="8" s="1"/>
  <c r="X207" i="8"/>
  <c r="Y207" i="8"/>
  <c r="Z207" i="8" s="1"/>
  <c r="AA207" i="8" s="1"/>
  <c r="X208" i="8"/>
  <c r="Y208" i="8"/>
  <c r="Z208" i="8" s="1"/>
  <c r="AA208" i="8" s="1"/>
  <c r="X209" i="8"/>
  <c r="Y209" i="8"/>
  <c r="Z209" i="8" s="1"/>
  <c r="AA209" i="8" s="1"/>
  <c r="X210" i="8"/>
  <c r="Y210" i="8"/>
  <c r="Z210" i="8" s="1"/>
  <c r="AA210" i="8" s="1"/>
  <c r="X211" i="8"/>
  <c r="Y211" i="8"/>
  <c r="Z211" i="8" s="1"/>
  <c r="AA211" i="8" s="1"/>
  <c r="X212" i="8"/>
  <c r="Y212" i="8"/>
  <c r="Z212" i="8" s="1"/>
  <c r="AA212" i="8" s="1"/>
  <c r="X213" i="8"/>
  <c r="Y213" i="8"/>
  <c r="Z213" i="8" s="1"/>
  <c r="AA213" i="8" s="1"/>
  <c r="X214" i="8"/>
  <c r="Y214" i="8"/>
  <c r="Z214" i="8" s="1"/>
  <c r="AA214" i="8" s="1"/>
  <c r="X215" i="8"/>
  <c r="Y215" i="8"/>
  <c r="Z215" i="8" s="1"/>
  <c r="AA215" i="8" s="1"/>
  <c r="X216" i="8"/>
  <c r="Y216" i="8"/>
  <c r="Z216" i="8" s="1"/>
  <c r="AA216" i="8" s="1"/>
  <c r="X217" i="8"/>
  <c r="Y217" i="8"/>
  <c r="Z217" i="8" s="1"/>
  <c r="AA217" i="8" s="1"/>
  <c r="X218" i="8"/>
  <c r="Y218" i="8"/>
  <c r="Z218" i="8" s="1"/>
  <c r="AA218" i="8" s="1"/>
  <c r="X219" i="8"/>
  <c r="Y219" i="8"/>
  <c r="Z219" i="8" s="1"/>
  <c r="AA219" i="8" s="1"/>
  <c r="X220" i="8"/>
  <c r="Y220" i="8"/>
  <c r="Z220" i="8" s="1"/>
  <c r="AA220" i="8" s="1"/>
  <c r="X221" i="8"/>
  <c r="Y221" i="8"/>
  <c r="Z221" i="8" s="1"/>
  <c r="AA221" i="8" s="1"/>
  <c r="X222" i="8"/>
  <c r="Y222" i="8"/>
  <c r="Z222" i="8" s="1"/>
  <c r="AA222" i="8" s="1"/>
  <c r="X223" i="8"/>
  <c r="Y223" i="8"/>
  <c r="Z223" i="8" s="1"/>
  <c r="AA223" i="8" s="1"/>
  <c r="X224" i="8"/>
  <c r="Y224" i="8"/>
  <c r="Z224" i="8" s="1"/>
  <c r="AA224" i="8" s="1"/>
  <c r="X225" i="8"/>
  <c r="Y225" i="8"/>
  <c r="Z225" i="8" s="1"/>
  <c r="AA225" i="8" s="1"/>
  <c r="X226" i="8"/>
  <c r="Y226" i="8"/>
  <c r="Z226" i="8" s="1"/>
  <c r="AA226" i="8" s="1"/>
  <c r="D127" i="8"/>
  <c r="E127" i="8"/>
  <c r="D128" i="8"/>
  <c r="E128" i="8"/>
  <c r="D129" i="8"/>
  <c r="E129" i="8"/>
  <c r="D130" i="8"/>
  <c r="E130" i="8"/>
  <c r="D131" i="8"/>
  <c r="E131" i="8"/>
  <c r="D132" i="8"/>
  <c r="E132" i="8"/>
  <c r="D133" i="8"/>
  <c r="E133" i="8"/>
  <c r="D134" i="8"/>
  <c r="E134" i="8"/>
  <c r="D135" i="8"/>
  <c r="E135" i="8"/>
  <c r="D136" i="8"/>
  <c r="E136" i="8"/>
  <c r="D137" i="8"/>
  <c r="E137" i="8"/>
  <c r="D138" i="8"/>
  <c r="E138" i="8"/>
  <c r="D140" i="8"/>
  <c r="E140" i="8"/>
  <c r="D141" i="8"/>
  <c r="E141" i="8"/>
  <c r="D142" i="8"/>
  <c r="E142" i="8"/>
  <c r="D143" i="8"/>
  <c r="E143" i="8"/>
  <c r="D144" i="8"/>
  <c r="E144" i="8"/>
  <c r="D145" i="8"/>
  <c r="E145" i="8"/>
  <c r="D146" i="8"/>
  <c r="E146" i="8"/>
  <c r="D147" i="8"/>
  <c r="E147" i="8"/>
  <c r="D148" i="8"/>
  <c r="E148" i="8"/>
  <c r="D149" i="8"/>
  <c r="E149" i="8"/>
  <c r="D150" i="8"/>
  <c r="E150" i="8"/>
  <c r="D151" i="8"/>
  <c r="E151" i="8"/>
  <c r="D152" i="8"/>
  <c r="E152" i="8"/>
  <c r="D153" i="8"/>
  <c r="E153" i="8"/>
  <c r="D154" i="8"/>
  <c r="E154" i="8"/>
  <c r="D155" i="8"/>
  <c r="E155" i="8"/>
  <c r="D156" i="8"/>
  <c r="E156" i="8"/>
  <c r="D157" i="8"/>
  <c r="E157" i="8"/>
  <c r="D158" i="8"/>
  <c r="E158" i="8"/>
  <c r="D159" i="8"/>
  <c r="E159" i="8"/>
  <c r="D160" i="8"/>
  <c r="E160" i="8"/>
  <c r="D161" i="8"/>
  <c r="E161" i="8"/>
  <c r="D162" i="8"/>
  <c r="E162" i="8"/>
  <c r="D163" i="8"/>
  <c r="E163" i="8"/>
  <c r="D164" i="8"/>
  <c r="E164" i="8"/>
  <c r="D165" i="8"/>
  <c r="E165" i="8"/>
  <c r="D166" i="8"/>
  <c r="E166" i="8"/>
  <c r="D167" i="8"/>
  <c r="E167" i="8"/>
  <c r="D168" i="8"/>
  <c r="E168" i="8"/>
  <c r="D169" i="8"/>
  <c r="E169" i="8"/>
  <c r="D170" i="8"/>
  <c r="E170" i="8"/>
  <c r="D171" i="8"/>
  <c r="E171" i="8"/>
  <c r="D172" i="8"/>
  <c r="E172" i="8"/>
  <c r="D173" i="8"/>
  <c r="E173" i="8"/>
  <c r="D174" i="8"/>
  <c r="E174" i="8"/>
  <c r="D175" i="8"/>
  <c r="E175" i="8"/>
  <c r="D176" i="8"/>
  <c r="E176" i="8"/>
  <c r="D177" i="8"/>
  <c r="E177" i="8"/>
  <c r="D178" i="8"/>
  <c r="E178" i="8"/>
  <c r="D179" i="8"/>
  <c r="E179" i="8"/>
  <c r="D180" i="8"/>
  <c r="E180" i="8"/>
  <c r="D181" i="8"/>
  <c r="E181" i="8"/>
  <c r="D182" i="8"/>
  <c r="E182" i="8"/>
  <c r="D183" i="8"/>
  <c r="E183" i="8"/>
  <c r="D184" i="8"/>
  <c r="E184" i="8"/>
  <c r="D185" i="8"/>
  <c r="E185" i="8"/>
  <c r="D186" i="8"/>
  <c r="E186" i="8"/>
  <c r="D187" i="8"/>
  <c r="E187" i="8"/>
  <c r="D188" i="8"/>
  <c r="E188" i="8"/>
  <c r="D189" i="8"/>
  <c r="E189" i="8"/>
  <c r="D190" i="8"/>
  <c r="E190" i="8"/>
  <c r="D191" i="8"/>
  <c r="E191" i="8"/>
  <c r="D192" i="8"/>
  <c r="E192" i="8"/>
  <c r="D193" i="8"/>
  <c r="E193" i="8"/>
  <c r="D194" i="8"/>
  <c r="E194" i="8"/>
  <c r="D195" i="8"/>
  <c r="E195" i="8"/>
  <c r="D196" i="8"/>
  <c r="E196" i="8"/>
  <c r="D197" i="8"/>
  <c r="E197" i="8"/>
  <c r="D198" i="8"/>
  <c r="E198" i="8"/>
  <c r="D199" i="8"/>
  <c r="E199" i="8"/>
  <c r="D200" i="8"/>
  <c r="E200" i="8"/>
  <c r="D201" i="8"/>
  <c r="E201" i="8"/>
  <c r="D202" i="8"/>
  <c r="E202" i="8"/>
  <c r="D203" i="8"/>
  <c r="E203" i="8"/>
  <c r="D204" i="8"/>
  <c r="E204" i="8"/>
  <c r="D205" i="8"/>
  <c r="E205" i="8"/>
  <c r="D206" i="8"/>
  <c r="E206" i="8"/>
  <c r="D207" i="8"/>
  <c r="E207" i="8"/>
  <c r="D208" i="8"/>
  <c r="E208" i="8"/>
  <c r="D209" i="8"/>
  <c r="E209" i="8"/>
  <c r="D210" i="8"/>
  <c r="E210" i="8"/>
  <c r="D211" i="8"/>
  <c r="E211" i="8"/>
  <c r="D212" i="8"/>
  <c r="E212" i="8"/>
  <c r="D213" i="8"/>
  <c r="E213" i="8"/>
  <c r="D214" i="8"/>
  <c r="E214" i="8"/>
  <c r="D215" i="8"/>
  <c r="E215" i="8"/>
  <c r="D216" i="8"/>
  <c r="E216" i="8"/>
  <c r="D217" i="8"/>
  <c r="E217" i="8"/>
  <c r="D218" i="8"/>
  <c r="E218" i="8"/>
  <c r="D219" i="8"/>
  <c r="E219" i="8"/>
  <c r="D220" i="8"/>
  <c r="E220" i="8"/>
  <c r="D221" i="8"/>
  <c r="E221" i="8"/>
  <c r="D222" i="8"/>
  <c r="E222" i="8"/>
  <c r="D223" i="8"/>
  <c r="E223" i="8"/>
  <c r="D224" i="8"/>
  <c r="E224" i="8"/>
  <c r="D225" i="8"/>
  <c r="E225" i="8"/>
  <c r="D226" i="8"/>
  <c r="E226" i="8"/>
  <c r="AD129" i="11"/>
  <c r="AE129" i="11"/>
  <c r="AD130" i="11"/>
  <c r="AE130" i="11"/>
  <c r="AD131" i="11"/>
  <c r="AE131" i="11"/>
  <c r="AD132" i="11"/>
  <c r="AE132" i="11"/>
  <c r="AD133" i="11"/>
  <c r="AE133" i="11"/>
  <c r="AD134" i="11"/>
  <c r="AE134" i="11"/>
  <c r="AD135" i="11"/>
  <c r="AE135" i="11"/>
  <c r="AD136" i="11"/>
  <c r="AE136" i="11"/>
  <c r="AD137" i="11"/>
  <c r="AE137" i="11"/>
  <c r="AD138" i="11"/>
  <c r="AE138" i="11"/>
  <c r="AD139" i="11"/>
  <c r="AE139" i="11"/>
  <c r="AD140" i="11"/>
  <c r="AE140" i="11"/>
  <c r="AD141" i="11"/>
  <c r="AE141" i="11"/>
  <c r="AD142" i="11"/>
  <c r="AE142" i="11"/>
  <c r="AD143" i="11"/>
  <c r="AE143" i="11"/>
  <c r="AD144" i="11"/>
  <c r="AE144" i="11"/>
  <c r="AD145" i="11"/>
  <c r="AE145" i="11"/>
  <c r="AD146" i="11"/>
  <c r="AE146" i="11"/>
  <c r="AD147" i="11"/>
  <c r="AE147" i="11"/>
  <c r="AD148" i="11"/>
  <c r="AE148" i="11"/>
  <c r="AD149" i="11"/>
  <c r="AE149" i="11"/>
  <c r="AD150" i="11"/>
  <c r="AE150" i="11"/>
  <c r="AD151" i="11"/>
  <c r="AE151" i="11"/>
  <c r="AD152" i="11"/>
  <c r="AE152" i="11"/>
  <c r="AD153" i="11"/>
  <c r="AE153" i="11"/>
  <c r="AD154" i="11"/>
  <c r="AE154" i="11"/>
  <c r="AD155" i="11"/>
  <c r="AE155" i="11"/>
  <c r="AD156" i="11"/>
  <c r="AE156" i="11"/>
  <c r="AD157" i="11"/>
  <c r="AE157" i="11"/>
  <c r="AD158" i="11"/>
  <c r="AE158" i="11"/>
  <c r="AD159" i="11"/>
  <c r="AE159" i="11"/>
  <c r="AD160" i="11"/>
  <c r="AE160" i="11"/>
  <c r="AD161" i="11"/>
  <c r="AE161" i="11"/>
  <c r="AD162" i="11"/>
  <c r="AE162" i="11"/>
  <c r="AD163" i="11"/>
  <c r="AE163" i="11"/>
  <c r="AD164" i="11"/>
  <c r="AE164" i="11"/>
  <c r="AD165" i="11"/>
  <c r="AE165" i="11"/>
  <c r="AD166" i="11"/>
  <c r="AE166" i="11"/>
  <c r="AD167" i="11"/>
  <c r="AE167" i="11"/>
  <c r="AD168" i="11"/>
  <c r="AE168" i="11"/>
  <c r="AD169" i="11"/>
  <c r="AE169" i="11"/>
  <c r="AD170" i="11"/>
  <c r="AE170" i="11"/>
  <c r="AD171" i="11"/>
  <c r="AE171" i="11"/>
  <c r="AD172" i="11"/>
  <c r="AE172" i="11"/>
  <c r="AD173" i="11"/>
  <c r="AE173" i="11"/>
  <c r="AD174" i="11"/>
  <c r="AE174" i="11"/>
  <c r="AD175" i="11"/>
  <c r="AE175" i="11"/>
  <c r="AD176" i="11"/>
  <c r="AE176" i="11"/>
  <c r="AD177" i="11"/>
  <c r="AE177" i="11"/>
  <c r="AD178" i="11"/>
  <c r="AE178" i="11"/>
  <c r="AD179" i="11"/>
  <c r="AE179" i="11"/>
  <c r="AD180" i="11"/>
  <c r="AE180" i="11"/>
  <c r="AD181" i="11"/>
  <c r="AE181" i="11"/>
  <c r="AD182" i="11"/>
  <c r="AE182" i="11"/>
  <c r="AD183" i="11"/>
  <c r="AE183" i="11"/>
  <c r="AD184" i="11"/>
  <c r="AE184" i="11"/>
  <c r="AD185" i="11"/>
  <c r="AE185" i="11"/>
  <c r="AD186" i="11"/>
  <c r="AE186" i="11"/>
  <c r="AD187" i="11"/>
  <c r="AE187" i="11"/>
  <c r="AD188" i="11"/>
  <c r="AE188" i="11"/>
  <c r="AD189" i="11"/>
  <c r="AE189" i="11"/>
  <c r="AD190" i="11"/>
  <c r="AE190" i="11"/>
  <c r="AD191" i="11"/>
  <c r="AE191" i="11"/>
  <c r="AD192" i="11"/>
  <c r="AE192" i="11"/>
  <c r="AD193" i="11"/>
  <c r="AE193" i="11"/>
  <c r="AD194" i="11"/>
  <c r="AE194" i="11"/>
  <c r="AD195" i="11"/>
  <c r="AE195" i="11"/>
  <c r="AD196" i="11"/>
  <c r="AE196" i="11"/>
  <c r="AD197" i="11"/>
  <c r="AE197" i="11"/>
  <c r="AD198" i="11"/>
  <c r="AE198" i="11"/>
  <c r="AD199" i="11"/>
  <c r="AE199" i="11"/>
  <c r="AD200" i="11"/>
  <c r="AE200" i="11"/>
  <c r="AD201" i="11"/>
  <c r="AE201" i="11"/>
  <c r="AD202" i="11"/>
  <c r="AE202" i="11"/>
  <c r="AD203" i="11"/>
  <c r="AE203" i="11"/>
  <c r="AD204" i="11"/>
  <c r="AE204" i="11"/>
  <c r="AD205" i="11"/>
  <c r="AE205" i="11"/>
  <c r="AD206" i="11"/>
  <c r="AE206" i="11"/>
  <c r="AD207" i="11"/>
  <c r="AE207" i="11"/>
  <c r="AD208" i="11"/>
  <c r="AE208" i="11"/>
  <c r="AD209" i="11"/>
  <c r="AE209" i="11"/>
  <c r="AD210" i="11"/>
  <c r="AE210" i="11"/>
  <c r="AD211" i="11"/>
  <c r="AE211" i="11"/>
  <c r="AD212" i="11"/>
  <c r="AE212" i="11"/>
  <c r="AD213" i="11"/>
  <c r="AE213" i="11"/>
  <c r="AD214" i="11"/>
  <c r="AE214" i="11"/>
  <c r="AD215" i="11"/>
  <c r="AE215" i="11"/>
  <c r="AD216" i="11"/>
  <c r="AE216" i="11"/>
  <c r="T129" i="11"/>
  <c r="T130" i="11"/>
  <c r="T131" i="11"/>
  <c r="T132" i="11"/>
  <c r="T133" i="11"/>
  <c r="T134" i="11"/>
  <c r="T135" i="11"/>
  <c r="T136" i="11"/>
  <c r="T137" i="11"/>
  <c r="T138" i="11"/>
  <c r="T139" i="11"/>
  <c r="T140" i="11"/>
  <c r="T141" i="11"/>
  <c r="T142" i="11"/>
  <c r="T143" i="11"/>
  <c r="T145" i="11"/>
  <c r="T146" i="11"/>
  <c r="T147" i="11"/>
  <c r="T148" i="11"/>
  <c r="T149" i="11"/>
  <c r="T150" i="11"/>
  <c r="T151" i="11"/>
  <c r="T152" i="11"/>
  <c r="T154" i="11"/>
  <c r="T155" i="11"/>
  <c r="T156" i="11"/>
  <c r="T157" i="11"/>
  <c r="T158" i="11"/>
  <c r="T159" i="11"/>
  <c r="T160" i="11"/>
  <c r="T161" i="11"/>
  <c r="T162" i="11"/>
  <c r="T163" i="11"/>
  <c r="T164" i="11"/>
  <c r="T165" i="11"/>
  <c r="T166" i="11"/>
  <c r="T167" i="11"/>
  <c r="T168" i="11"/>
  <c r="T169" i="11"/>
  <c r="T170" i="11"/>
  <c r="T171" i="11"/>
  <c r="T172" i="11"/>
  <c r="T173" i="11"/>
  <c r="T174" i="11"/>
  <c r="T175" i="11"/>
  <c r="T176" i="11"/>
  <c r="T177" i="11"/>
  <c r="T178" i="11"/>
  <c r="T179" i="11"/>
  <c r="T180" i="11"/>
  <c r="T181" i="11"/>
  <c r="T182" i="11"/>
  <c r="T183" i="11"/>
  <c r="T184" i="11"/>
  <c r="T185" i="11"/>
  <c r="T186" i="11"/>
  <c r="T187" i="11"/>
  <c r="T188" i="11"/>
  <c r="T189" i="11"/>
  <c r="T190" i="11"/>
  <c r="T191" i="11"/>
  <c r="T192" i="11"/>
  <c r="T193" i="11"/>
  <c r="T194" i="11"/>
  <c r="T195" i="11"/>
  <c r="T196" i="11"/>
  <c r="T197" i="11"/>
  <c r="T198" i="11"/>
  <c r="T199" i="11"/>
  <c r="T200" i="11"/>
  <c r="T201" i="11"/>
  <c r="T202" i="11"/>
  <c r="T203" i="11"/>
  <c r="T204" i="11"/>
  <c r="T205" i="11"/>
  <c r="T206" i="11"/>
  <c r="T207" i="11"/>
  <c r="T208" i="11"/>
  <c r="T209" i="11"/>
  <c r="T210" i="11"/>
  <c r="T211" i="11"/>
  <c r="T212" i="11"/>
  <c r="T213" i="11"/>
  <c r="T214" i="11"/>
  <c r="T215" i="11"/>
  <c r="T216" i="11"/>
  <c r="L129" i="11"/>
  <c r="M129" i="11"/>
  <c r="L130" i="11"/>
  <c r="M130" i="11"/>
  <c r="L131" i="11"/>
  <c r="M131" i="11"/>
  <c r="L132" i="11"/>
  <c r="M132" i="11"/>
  <c r="L133" i="11"/>
  <c r="M133" i="11"/>
  <c r="L134" i="11"/>
  <c r="M134" i="11"/>
  <c r="L135" i="11"/>
  <c r="M135" i="11"/>
  <c r="L136" i="11"/>
  <c r="M136" i="11"/>
  <c r="L137" i="11"/>
  <c r="M137" i="11"/>
  <c r="L138" i="11"/>
  <c r="M138" i="11"/>
  <c r="L139" i="11"/>
  <c r="M139" i="11"/>
  <c r="L140" i="11"/>
  <c r="M140" i="11"/>
  <c r="L141" i="11"/>
  <c r="M141" i="11"/>
  <c r="L142" i="11"/>
  <c r="M142" i="11"/>
  <c r="L143" i="11"/>
  <c r="M143" i="11"/>
  <c r="L144" i="11"/>
  <c r="M144" i="11"/>
  <c r="L145" i="11"/>
  <c r="M145" i="11"/>
  <c r="L146" i="11"/>
  <c r="M146" i="11"/>
  <c r="L147" i="11"/>
  <c r="M147" i="11"/>
  <c r="L148" i="11"/>
  <c r="M148" i="11"/>
  <c r="L149" i="11"/>
  <c r="M149" i="11"/>
  <c r="L150" i="11"/>
  <c r="M150" i="11"/>
  <c r="L151" i="11"/>
  <c r="M151" i="11"/>
  <c r="L152" i="11"/>
  <c r="M152" i="11"/>
  <c r="L153" i="11"/>
  <c r="M153" i="11"/>
  <c r="L154" i="11"/>
  <c r="M154" i="11"/>
  <c r="L155" i="11"/>
  <c r="M155" i="11"/>
  <c r="L156" i="11"/>
  <c r="M156" i="11"/>
  <c r="L157" i="11"/>
  <c r="M157" i="11"/>
  <c r="L158" i="11"/>
  <c r="M158" i="11"/>
  <c r="L159" i="11"/>
  <c r="M159" i="11"/>
  <c r="L160" i="11"/>
  <c r="M160" i="11"/>
  <c r="L161" i="11"/>
  <c r="M161" i="11"/>
  <c r="L162" i="11"/>
  <c r="M162" i="11"/>
  <c r="L163" i="11"/>
  <c r="M163" i="11"/>
  <c r="L164" i="11"/>
  <c r="M164" i="11"/>
  <c r="L165" i="11"/>
  <c r="M165" i="11"/>
  <c r="L166" i="11"/>
  <c r="M166" i="11"/>
  <c r="L167" i="11"/>
  <c r="M167" i="11"/>
  <c r="L168" i="11"/>
  <c r="M168" i="11"/>
  <c r="L169" i="11"/>
  <c r="M169" i="11"/>
  <c r="L170" i="11"/>
  <c r="M170" i="11"/>
  <c r="L171" i="11"/>
  <c r="M171" i="11"/>
  <c r="L172" i="11"/>
  <c r="M172" i="11"/>
  <c r="L173" i="11"/>
  <c r="M173" i="11"/>
  <c r="L174" i="11"/>
  <c r="M174" i="11"/>
  <c r="L175" i="11"/>
  <c r="M175" i="11"/>
  <c r="L176" i="11"/>
  <c r="M176" i="11"/>
  <c r="L177" i="11"/>
  <c r="M177" i="11"/>
  <c r="L178" i="11"/>
  <c r="M178" i="11"/>
  <c r="L179" i="11"/>
  <c r="M179" i="11"/>
  <c r="L180" i="11"/>
  <c r="M180" i="11"/>
  <c r="L181" i="11"/>
  <c r="M181" i="11"/>
  <c r="L182" i="11"/>
  <c r="M182" i="11"/>
  <c r="L183" i="11"/>
  <c r="M183" i="11"/>
  <c r="L184" i="11"/>
  <c r="M184" i="11"/>
  <c r="L185" i="11"/>
  <c r="M185" i="11"/>
  <c r="L186" i="11"/>
  <c r="M186" i="11"/>
  <c r="L187" i="11"/>
  <c r="M187" i="11"/>
  <c r="L188" i="11"/>
  <c r="M188" i="11"/>
  <c r="L189" i="11"/>
  <c r="M189" i="11"/>
  <c r="L190" i="11"/>
  <c r="M190" i="11"/>
  <c r="L191" i="11"/>
  <c r="M191" i="11"/>
  <c r="L192" i="11"/>
  <c r="M192" i="11"/>
  <c r="L193" i="11"/>
  <c r="M193" i="11"/>
  <c r="L194" i="11"/>
  <c r="M194" i="11"/>
  <c r="L195" i="11"/>
  <c r="M195" i="11"/>
  <c r="L196" i="11"/>
  <c r="M196" i="11"/>
  <c r="L197" i="11"/>
  <c r="M197" i="11"/>
  <c r="L198" i="11"/>
  <c r="M198" i="11"/>
  <c r="L199" i="11"/>
  <c r="M199" i="11"/>
  <c r="L200" i="11"/>
  <c r="M200" i="11"/>
  <c r="L201" i="11"/>
  <c r="M201" i="11"/>
  <c r="L202" i="11"/>
  <c r="M202" i="11"/>
  <c r="L203" i="11"/>
  <c r="M203" i="11"/>
  <c r="L204" i="11"/>
  <c r="M204" i="11"/>
  <c r="L205" i="11"/>
  <c r="M205" i="11"/>
  <c r="L206" i="11"/>
  <c r="M206" i="11"/>
  <c r="L207" i="11"/>
  <c r="M207" i="11"/>
  <c r="L208" i="11"/>
  <c r="M208" i="11"/>
  <c r="L209" i="11"/>
  <c r="M209" i="11"/>
  <c r="L210" i="11"/>
  <c r="M210" i="11"/>
  <c r="L211" i="11"/>
  <c r="M211" i="11"/>
  <c r="L212" i="11"/>
  <c r="M212" i="11"/>
  <c r="L213" i="11"/>
  <c r="M213" i="11"/>
  <c r="L214" i="11"/>
  <c r="M214" i="11"/>
  <c r="L215" i="11"/>
  <c r="M215" i="11"/>
  <c r="L216" i="11"/>
  <c r="M216" i="11"/>
  <c r="F129" i="11"/>
  <c r="F130" i="11"/>
  <c r="F131" i="11"/>
  <c r="F132" i="11"/>
  <c r="F133" i="11"/>
  <c r="F134" i="11"/>
  <c r="F135" i="11"/>
  <c r="F136" i="11"/>
  <c r="F137" i="11"/>
  <c r="F138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AZ209" i="13" l="1"/>
  <c r="AW164" i="13"/>
  <c r="AZ241" i="13"/>
  <c r="AZ194" i="13"/>
  <c r="AZ210" i="13"/>
  <c r="AW188" i="13"/>
  <c r="AX168" i="13"/>
  <c r="AX258" i="13"/>
  <c r="AZ208" i="13"/>
  <c r="AZ258" i="13"/>
  <c r="BA205" i="13"/>
  <c r="AZ177" i="13"/>
  <c r="AZ247" i="13"/>
  <c r="AX194" i="13"/>
  <c r="AZ249" i="13"/>
  <c r="AW223" i="13"/>
  <c r="AZ183" i="13"/>
  <c r="AW181" i="13"/>
  <c r="AZ226" i="13"/>
  <c r="AW214" i="13"/>
  <c r="AW254" i="13"/>
  <c r="BA221" i="13"/>
  <c r="AW205" i="13"/>
  <c r="AZ232" i="13"/>
  <c r="AW193" i="13"/>
  <c r="AZ255" i="13"/>
  <c r="AW249" i="13"/>
  <c r="AX197" i="13"/>
  <c r="AZ172" i="13"/>
  <c r="AW165" i="13"/>
  <c r="AX261" i="13"/>
  <c r="AW257" i="13"/>
  <c r="AW204" i="13"/>
  <c r="AX190" i="13"/>
  <c r="AZ185" i="13"/>
  <c r="BA178" i="13"/>
  <c r="BA176" i="13"/>
  <c r="AW174" i="13"/>
  <c r="AX238" i="13"/>
  <c r="AW252" i="13"/>
  <c r="AW209" i="13"/>
  <c r="AZ207" i="13"/>
  <c r="AZ191" i="13"/>
  <c r="BA224" i="13"/>
  <c r="AZ256" i="13"/>
  <c r="AW229" i="13"/>
  <c r="AZ212" i="13"/>
  <c r="AZ192" i="13"/>
  <c r="AX234" i="13"/>
  <c r="AZ260" i="13"/>
  <c r="AZ250" i="13"/>
  <c r="AZ228" i="13"/>
  <c r="BA217" i="13"/>
  <c r="AW207" i="13"/>
  <c r="AZ196" i="13"/>
  <c r="AZ186" i="13"/>
  <c r="AX245" i="13"/>
  <c r="BA201" i="13"/>
  <c r="AX250" i="13"/>
  <c r="AZ233" i="13"/>
  <c r="AX186" i="13"/>
  <c r="AW185" i="13"/>
  <c r="AX255" i="13"/>
  <c r="BA240" i="13"/>
  <c r="AX222" i="13"/>
  <c r="BA169" i="13"/>
  <c r="AZ264" i="13"/>
  <c r="BA253" i="13"/>
  <c r="AW237" i="13"/>
  <c r="AW225" i="13"/>
  <c r="AZ223" i="13"/>
  <c r="AW220" i="13"/>
  <c r="AX218" i="13"/>
  <c r="AZ175" i="13"/>
  <c r="AW175" i="13"/>
  <c r="AW241" i="13"/>
  <c r="AZ239" i="13"/>
  <c r="AW236" i="13"/>
  <c r="AX226" i="13"/>
  <c r="AZ215" i="13"/>
  <c r="AW182" i="13"/>
  <c r="AZ180" i="13"/>
  <c r="BA242" i="13"/>
  <c r="AX213" i="13"/>
  <c r="AX206" i="13"/>
  <c r="AX191" i="13"/>
  <c r="AW246" i="13"/>
  <c r="AZ244" i="13"/>
  <c r="AW239" i="13"/>
  <c r="BA237" i="13"/>
  <c r="AZ218" i="13"/>
  <c r="AW217" i="13"/>
  <c r="AX202" i="13"/>
  <c r="AZ200" i="13"/>
  <c r="BA189" i="13"/>
  <c r="AX263" i="13"/>
  <c r="AX231" i="13"/>
  <c r="AX199" i="13"/>
  <c r="AX173" i="13"/>
  <c r="BA168" i="13"/>
  <c r="AX167" i="13"/>
  <c r="BA261" i="13"/>
  <c r="AW260" i="13"/>
  <c r="AZ252" i="13"/>
  <c r="BA229" i="13"/>
  <c r="AW228" i="13"/>
  <c r="AZ220" i="13"/>
  <c r="BA197" i="13"/>
  <c r="AW196" i="13"/>
  <c r="AZ188" i="13"/>
  <c r="BA171" i="13"/>
  <c r="AX247" i="13"/>
  <c r="AX215" i="13"/>
  <c r="AX183" i="13"/>
  <c r="AW177" i="13"/>
  <c r="AX262" i="13"/>
  <c r="BA257" i="13"/>
  <c r="AX253" i="13"/>
  <c r="BA248" i="13"/>
  <c r="BA245" i="13"/>
  <c r="AW244" i="13"/>
  <c r="AZ236" i="13"/>
  <c r="BA234" i="13"/>
  <c r="AX230" i="13"/>
  <c r="BA225" i="13"/>
  <c r="AX221" i="13"/>
  <c r="BA216" i="13"/>
  <c r="BA213" i="13"/>
  <c r="AW212" i="13"/>
  <c r="AZ204" i="13"/>
  <c r="BA202" i="13"/>
  <c r="AX198" i="13"/>
  <c r="BA193" i="13"/>
  <c r="AX189" i="13"/>
  <c r="BA184" i="13"/>
  <c r="BA181" i="13"/>
  <c r="AW180" i="13"/>
  <c r="BA170" i="13"/>
  <c r="AW169" i="13"/>
  <c r="AX166" i="13"/>
  <c r="AZ263" i="13"/>
  <c r="AX242" i="13"/>
  <c r="AW233" i="13"/>
  <c r="AZ231" i="13"/>
  <c r="AX210" i="13"/>
  <c r="AW201" i="13"/>
  <c r="AZ199" i="13"/>
  <c r="AX178" i="13"/>
  <c r="AW172" i="13"/>
  <c r="AZ167" i="13"/>
  <c r="AZ164" i="13"/>
  <c r="AX264" i="13"/>
  <c r="BA259" i="13"/>
  <c r="AX256" i="13"/>
  <c r="BA251" i="13"/>
  <c r="AX248" i="13"/>
  <c r="BA243" i="13"/>
  <c r="AX240" i="13"/>
  <c r="BA235" i="13"/>
  <c r="AX232" i="13"/>
  <c r="BA227" i="13"/>
  <c r="AX224" i="13"/>
  <c r="BA219" i="13"/>
  <c r="AX216" i="13"/>
  <c r="BA211" i="13"/>
  <c r="AX208" i="13"/>
  <c r="BA203" i="13"/>
  <c r="AX200" i="13"/>
  <c r="BA195" i="13"/>
  <c r="AX192" i="13"/>
  <c r="BA187" i="13"/>
  <c r="AX184" i="13"/>
  <c r="BA179" i="13"/>
  <c r="AX176" i="13"/>
  <c r="BA173" i="13"/>
  <c r="AX170" i="13"/>
  <c r="BA165" i="13"/>
  <c r="BA262" i="13"/>
  <c r="AX259" i="13"/>
  <c r="BA254" i="13"/>
  <c r="AX251" i="13"/>
  <c r="BA246" i="13"/>
  <c r="AX243" i="13"/>
  <c r="BA238" i="13"/>
  <c r="AX235" i="13"/>
  <c r="BA230" i="13"/>
  <c r="AX227" i="13"/>
  <c r="BA222" i="13"/>
  <c r="AX219" i="13"/>
  <c r="BA214" i="13"/>
  <c r="AX211" i="13"/>
  <c r="BA206" i="13"/>
  <c r="AX203" i="13"/>
  <c r="BA198" i="13"/>
  <c r="AX195" i="13"/>
  <c r="BA190" i="13"/>
  <c r="AX187" i="13"/>
  <c r="BA182" i="13"/>
  <c r="AX179" i="13"/>
  <c r="BA174" i="13"/>
  <c r="AX171" i="13"/>
  <c r="BA166" i="13"/>
  <c r="D110" i="8" l="1"/>
  <c r="E110" i="8"/>
  <c r="D111" i="8"/>
  <c r="E111" i="8"/>
  <c r="AY119" i="13" l="1"/>
  <c r="L98" i="11" l="1"/>
  <c r="F93" i="11"/>
  <c r="AD89" i="11" l="1"/>
  <c r="AE89" i="11"/>
  <c r="AD90" i="11"/>
  <c r="AE90" i="11"/>
  <c r="AD91" i="11"/>
  <c r="AE91" i="11"/>
  <c r="AD92" i="11"/>
  <c r="AE92" i="11"/>
  <c r="AD93" i="11"/>
  <c r="AE93" i="11"/>
  <c r="AD94" i="11"/>
  <c r="AE94" i="11"/>
  <c r="AD95" i="11"/>
  <c r="AE95" i="11"/>
  <c r="AD96" i="11"/>
  <c r="AE96" i="11"/>
  <c r="AD97" i="11"/>
  <c r="AE97" i="11"/>
  <c r="AD98" i="11"/>
  <c r="AE98" i="11"/>
  <c r="AD99" i="11"/>
  <c r="AE99" i="11"/>
  <c r="AD100" i="11"/>
  <c r="AE100" i="11"/>
  <c r="AD101" i="11"/>
  <c r="AE101" i="11"/>
  <c r="AD102" i="11"/>
  <c r="AE102" i="11"/>
  <c r="AD103" i="11"/>
  <c r="AE103" i="11"/>
  <c r="AD104" i="11"/>
  <c r="AE104" i="11"/>
  <c r="AD105" i="11"/>
  <c r="AE105" i="11"/>
  <c r="AD106" i="11"/>
  <c r="AE106" i="11"/>
  <c r="AD107" i="11"/>
  <c r="AE107" i="11"/>
  <c r="AD108" i="11"/>
  <c r="AE108" i="11"/>
  <c r="AD109" i="11"/>
  <c r="AE109" i="11"/>
  <c r="AD110" i="11"/>
  <c r="AE110" i="11"/>
  <c r="AD111" i="11"/>
  <c r="AE111" i="11"/>
  <c r="AD112" i="11"/>
  <c r="AE112" i="11"/>
  <c r="AD113" i="11"/>
  <c r="AE113" i="11"/>
  <c r="AD114" i="11"/>
  <c r="AE114" i="11"/>
  <c r="AD115" i="11"/>
  <c r="AE115" i="11"/>
  <c r="AD116" i="11"/>
  <c r="AE116" i="11"/>
  <c r="AD117" i="11"/>
  <c r="AE117" i="11"/>
  <c r="AD118" i="11"/>
  <c r="AE118" i="11"/>
  <c r="AD119" i="11"/>
  <c r="AE119" i="11"/>
  <c r="AD120" i="11"/>
  <c r="AE120" i="11"/>
  <c r="AD121" i="11"/>
  <c r="AE121" i="11"/>
  <c r="AD122" i="11"/>
  <c r="AE122" i="11"/>
  <c r="AD123" i="11"/>
  <c r="AE123" i="11"/>
  <c r="AD124" i="11"/>
  <c r="AE124" i="11"/>
  <c r="AD125" i="11"/>
  <c r="AE125" i="11"/>
  <c r="AD126" i="11"/>
  <c r="AE126" i="11"/>
  <c r="AD127" i="11"/>
  <c r="AE127" i="11"/>
  <c r="AD128" i="11"/>
  <c r="AE12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3" i="11"/>
  <c r="T104" i="11"/>
  <c r="T105" i="11"/>
  <c r="T106" i="11"/>
  <c r="T107" i="11"/>
  <c r="T108" i="11"/>
  <c r="T109" i="11"/>
  <c r="T110" i="11"/>
  <c r="T111" i="11"/>
  <c r="T112" i="11"/>
  <c r="T113" i="11"/>
  <c r="T114" i="11"/>
  <c r="T115" i="11"/>
  <c r="T116" i="11"/>
  <c r="T117" i="11"/>
  <c r="T118" i="11"/>
  <c r="T119" i="11"/>
  <c r="T120" i="11"/>
  <c r="T121" i="11"/>
  <c r="T122" i="11"/>
  <c r="T123" i="11"/>
  <c r="T124" i="11"/>
  <c r="T125" i="11"/>
  <c r="T126" i="11"/>
  <c r="T127" i="11"/>
  <c r="T128" i="11"/>
  <c r="L89" i="11"/>
  <c r="M89" i="11"/>
  <c r="L90" i="11"/>
  <c r="M90" i="11"/>
  <c r="L91" i="11"/>
  <c r="M91" i="11"/>
  <c r="L92" i="11"/>
  <c r="M92" i="11"/>
  <c r="L93" i="11"/>
  <c r="M93" i="11"/>
  <c r="L94" i="11"/>
  <c r="M94" i="11"/>
  <c r="L95" i="11"/>
  <c r="M95" i="11"/>
  <c r="L96" i="11"/>
  <c r="M96" i="11"/>
  <c r="L97" i="11"/>
  <c r="M97" i="11"/>
  <c r="M98" i="11"/>
  <c r="L99" i="11"/>
  <c r="M99" i="11"/>
  <c r="L100" i="11"/>
  <c r="M100" i="11"/>
  <c r="L101" i="11"/>
  <c r="M101" i="11"/>
  <c r="L102" i="11"/>
  <c r="M102" i="11"/>
  <c r="L103" i="11"/>
  <c r="M103" i="11"/>
  <c r="L104" i="11"/>
  <c r="M104" i="11"/>
  <c r="L105" i="11"/>
  <c r="M105" i="11"/>
  <c r="L106" i="11"/>
  <c r="M106" i="11"/>
  <c r="L107" i="11"/>
  <c r="M107" i="11"/>
  <c r="L108" i="11"/>
  <c r="M108" i="11"/>
  <c r="L109" i="11"/>
  <c r="M109" i="11"/>
  <c r="L110" i="11"/>
  <c r="M110" i="11"/>
  <c r="L111" i="11"/>
  <c r="M111" i="11"/>
  <c r="L112" i="11"/>
  <c r="M112" i="11"/>
  <c r="L113" i="11"/>
  <c r="M113" i="11"/>
  <c r="L114" i="11"/>
  <c r="M114" i="11"/>
  <c r="L115" i="11"/>
  <c r="M115" i="11"/>
  <c r="L116" i="11"/>
  <c r="M116" i="11"/>
  <c r="L117" i="11"/>
  <c r="M117" i="11"/>
  <c r="L118" i="11"/>
  <c r="M118" i="11"/>
  <c r="L119" i="11"/>
  <c r="M119" i="11"/>
  <c r="L120" i="11"/>
  <c r="M120" i="11"/>
  <c r="L121" i="11"/>
  <c r="M121" i="11"/>
  <c r="L122" i="11"/>
  <c r="M122" i="11"/>
  <c r="L123" i="11"/>
  <c r="M123" i="11"/>
  <c r="L124" i="11"/>
  <c r="M124" i="11"/>
  <c r="L125" i="11"/>
  <c r="M125" i="11"/>
  <c r="L126" i="11"/>
  <c r="M126" i="11"/>
  <c r="L127" i="11"/>
  <c r="M127" i="11"/>
  <c r="L128" i="11"/>
  <c r="M128" i="11"/>
  <c r="F89" i="11"/>
  <c r="F90" i="11"/>
  <c r="F91" i="11"/>
  <c r="F92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X87" i="8"/>
  <c r="Y87" i="8"/>
  <c r="X88" i="8"/>
  <c r="Y88" i="8"/>
  <c r="X89" i="8"/>
  <c r="Y89" i="8"/>
  <c r="X90" i="8"/>
  <c r="Y90" i="8"/>
  <c r="X91" i="8"/>
  <c r="Y91" i="8"/>
  <c r="X92" i="8"/>
  <c r="Y92" i="8"/>
  <c r="X93" i="8"/>
  <c r="Y93" i="8"/>
  <c r="X94" i="8"/>
  <c r="Y94" i="8"/>
  <c r="X95" i="8"/>
  <c r="Y95" i="8"/>
  <c r="X96" i="8"/>
  <c r="Y96" i="8"/>
  <c r="X97" i="8"/>
  <c r="Y97" i="8"/>
  <c r="X98" i="8"/>
  <c r="Y98" i="8"/>
  <c r="X99" i="8"/>
  <c r="Y99" i="8"/>
  <c r="X100" i="8"/>
  <c r="Y100" i="8"/>
  <c r="X101" i="8"/>
  <c r="Y101" i="8"/>
  <c r="X102" i="8"/>
  <c r="Y102" i="8"/>
  <c r="X103" i="8"/>
  <c r="Y103" i="8"/>
  <c r="X104" i="8"/>
  <c r="Y104" i="8"/>
  <c r="X105" i="8"/>
  <c r="Y105" i="8"/>
  <c r="X106" i="8"/>
  <c r="Y106" i="8"/>
  <c r="X107" i="8"/>
  <c r="Y107" i="8"/>
  <c r="X108" i="8"/>
  <c r="Y108" i="8"/>
  <c r="X109" i="8"/>
  <c r="Y109" i="8"/>
  <c r="X110" i="8"/>
  <c r="Y110" i="8"/>
  <c r="X111" i="8"/>
  <c r="Y111" i="8"/>
  <c r="X112" i="8"/>
  <c r="Y112" i="8"/>
  <c r="X113" i="8"/>
  <c r="Y113" i="8"/>
  <c r="X114" i="8"/>
  <c r="Y114" i="8"/>
  <c r="X115" i="8"/>
  <c r="Y115" i="8"/>
  <c r="X116" i="8"/>
  <c r="Y116" i="8"/>
  <c r="X117" i="8"/>
  <c r="Y117" i="8"/>
  <c r="X118" i="8"/>
  <c r="Y118" i="8"/>
  <c r="X119" i="8"/>
  <c r="Y119" i="8"/>
  <c r="X120" i="8"/>
  <c r="Y120" i="8"/>
  <c r="X121" i="8"/>
  <c r="Y121" i="8"/>
  <c r="X122" i="8"/>
  <c r="Y122" i="8"/>
  <c r="X123" i="8"/>
  <c r="Y123" i="8"/>
  <c r="D87" i="8"/>
  <c r="E87" i="8"/>
  <c r="D88" i="8"/>
  <c r="E88" i="8"/>
  <c r="D89" i="8"/>
  <c r="E89" i="8"/>
  <c r="D90" i="8"/>
  <c r="E90" i="8"/>
  <c r="D91" i="8"/>
  <c r="E91" i="8"/>
  <c r="D92" i="8"/>
  <c r="E92" i="8"/>
  <c r="D93" i="8"/>
  <c r="E93" i="8"/>
  <c r="D94" i="8"/>
  <c r="E94" i="8"/>
  <c r="D95" i="8"/>
  <c r="E95" i="8"/>
  <c r="D96" i="8"/>
  <c r="E96" i="8"/>
  <c r="D97" i="8"/>
  <c r="E97" i="8"/>
  <c r="D98" i="8"/>
  <c r="E98" i="8"/>
  <c r="D99" i="8"/>
  <c r="E99" i="8"/>
  <c r="D100" i="8"/>
  <c r="E100" i="8"/>
  <c r="D101" i="8"/>
  <c r="E101" i="8"/>
  <c r="D102" i="8"/>
  <c r="E102" i="8"/>
  <c r="D103" i="8"/>
  <c r="E103" i="8"/>
  <c r="D104" i="8"/>
  <c r="E104" i="8"/>
  <c r="D105" i="8"/>
  <c r="E105" i="8"/>
  <c r="D106" i="8"/>
  <c r="E106" i="8"/>
  <c r="D107" i="8"/>
  <c r="E107" i="8"/>
  <c r="D108" i="8"/>
  <c r="E108" i="8"/>
  <c r="D109" i="8"/>
  <c r="E109" i="8"/>
  <c r="D112" i="8"/>
  <c r="E112" i="8"/>
  <c r="D113" i="8"/>
  <c r="E113" i="8"/>
  <c r="D114" i="8"/>
  <c r="E114" i="8"/>
  <c r="D115" i="8"/>
  <c r="E115" i="8"/>
  <c r="D116" i="8"/>
  <c r="E116" i="8"/>
  <c r="D117" i="8"/>
  <c r="E117" i="8"/>
  <c r="D118" i="8"/>
  <c r="E118" i="8"/>
  <c r="D119" i="8"/>
  <c r="E119" i="8"/>
  <c r="D120" i="8"/>
  <c r="E120" i="8"/>
  <c r="D121" i="8"/>
  <c r="E121" i="8"/>
  <c r="D122" i="8"/>
  <c r="E122" i="8"/>
  <c r="D123" i="8"/>
  <c r="E123" i="8"/>
  <c r="D124" i="8"/>
  <c r="E124" i="8"/>
  <c r="D125" i="8"/>
  <c r="E125" i="8"/>
  <c r="E126" i="8"/>
  <c r="BC95" i="13"/>
  <c r="BD95" i="13"/>
  <c r="BE95" i="13"/>
  <c r="BF95" i="13"/>
  <c r="BC96" i="13"/>
  <c r="BD96" i="13"/>
  <c r="BE96" i="13"/>
  <c r="BF96" i="13"/>
  <c r="BC97" i="13"/>
  <c r="BD97" i="13"/>
  <c r="BE97" i="13"/>
  <c r="BF97" i="13"/>
  <c r="BC98" i="13"/>
  <c r="BD98" i="13"/>
  <c r="BE98" i="13"/>
  <c r="BF98" i="13"/>
  <c r="BC99" i="13"/>
  <c r="BD99" i="13"/>
  <c r="BE99" i="13"/>
  <c r="BF99" i="13"/>
  <c r="BC100" i="13"/>
  <c r="BD100" i="13"/>
  <c r="BE100" i="13"/>
  <c r="BF100" i="13"/>
  <c r="BC101" i="13"/>
  <c r="BD101" i="13"/>
  <c r="BE101" i="13"/>
  <c r="BF101" i="13"/>
  <c r="BC102" i="13"/>
  <c r="BD102" i="13"/>
  <c r="BE102" i="13"/>
  <c r="BF102" i="13"/>
  <c r="BC103" i="13"/>
  <c r="BD103" i="13"/>
  <c r="BE103" i="13"/>
  <c r="BF103" i="13"/>
  <c r="BC104" i="13"/>
  <c r="BD104" i="13"/>
  <c r="BE104" i="13"/>
  <c r="BF104" i="13"/>
  <c r="BC105" i="13"/>
  <c r="BD105" i="13"/>
  <c r="BE105" i="13"/>
  <c r="BF105" i="13"/>
  <c r="BC106" i="13"/>
  <c r="BD106" i="13"/>
  <c r="BE106" i="13"/>
  <c r="BF106" i="13"/>
  <c r="BC107" i="13"/>
  <c r="BD107" i="13"/>
  <c r="BE107" i="13"/>
  <c r="BF107" i="13"/>
  <c r="BC108" i="13"/>
  <c r="BD108" i="13"/>
  <c r="BE108" i="13"/>
  <c r="BF108" i="13"/>
  <c r="BC109" i="13"/>
  <c r="BD109" i="13"/>
  <c r="BE109" i="13"/>
  <c r="BF109" i="13"/>
  <c r="BC110" i="13"/>
  <c r="BD110" i="13"/>
  <c r="BE110" i="13"/>
  <c r="BF110" i="13"/>
  <c r="BC111" i="13"/>
  <c r="BD111" i="13"/>
  <c r="BE111" i="13"/>
  <c r="BF111" i="13"/>
  <c r="BC112" i="13"/>
  <c r="BD112" i="13"/>
  <c r="BE112" i="13"/>
  <c r="BF112" i="13"/>
  <c r="BC113" i="13"/>
  <c r="BD113" i="13"/>
  <c r="BE113" i="13"/>
  <c r="BF113" i="13"/>
  <c r="BC114" i="13"/>
  <c r="BD114" i="13"/>
  <c r="BE114" i="13"/>
  <c r="BF114" i="13"/>
  <c r="BC115" i="13"/>
  <c r="BD115" i="13"/>
  <c r="BE115" i="13"/>
  <c r="BF115" i="13"/>
  <c r="BC116" i="13"/>
  <c r="BD116" i="13"/>
  <c r="BE116" i="13"/>
  <c r="BF116" i="13"/>
  <c r="BC117" i="13"/>
  <c r="BD117" i="13"/>
  <c r="BE117" i="13"/>
  <c r="BF117" i="13"/>
  <c r="BC118" i="13"/>
  <c r="BD118" i="13"/>
  <c r="BE118" i="13"/>
  <c r="BF118" i="13"/>
  <c r="BC121" i="13"/>
  <c r="BD121" i="13"/>
  <c r="BE121" i="13"/>
  <c r="BF121" i="13"/>
  <c r="BC122" i="13"/>
  <c r="BD122" i="13"/>
  <c r="BE122" i="13"/>
  <c r="BF122" i="13"/>
  <c r="BC123" i="13"/>
  <c r="BD123" i="13"/>
  <c r="BE123" i="13"/>
  <c r="BF123" i="13"/>
  <c r="BC124" i="13"/>
  <c r="BD124" i="13"/>
  <c r="BE124" i="13"/>
  <c r="BF124" i="13"/>
  <c r="BC125" i="13"/>
  <c r="BD125" i="13"/>
  <c r="BE125" i="13"/>
  <c r="BF125" i="13"/>
  <c r="BC126" i="13"/>
  <c r="BD126" i="13"/>
  <c r="BE126" i="13"/>
  <c r="BF126" i="13"/>
  <c r="BC127" i="13"/>
  <c r="BD127" i="13"/>
  <c r="BE127" i="13"/>
  <c r="BF127" i="13"/>
  <c r="AU95" i="13"/>
  <c r="AV95" i="13"/>
  <c r="AY95" i="13"/>
  <c r="AU96" i="13"/>
  <c r="AV96" i="13"/>
  <c r="AY96" i="13"/>
  <c r="AU97" i="13"/>
  <c r="AV97" i="13"/>
  <c r="AY97" i="13"/>
  <c r="AU98" i="13"/>
  <c r="AV98" i="13"/>
  <c r="AY98" i="13"/>
  <c r="AU99" i="13"/>
  <c r="AV99" i="13"/>
  <c r="AY99" i="13"/>
  <c r="AU100" i="13"/>
  <c r="AV100" i="13"/>
  <c r="AY100" i="13"/>
  <c r="AU101" i="13"/>
  <c r="AV101" i="13"/>
  <c r="AY101" i="13"/>
  <c r="AU102" i="13"/>
  <c r="AV102" i="13"/>
  <c r="AY102" i="13"/>
  <c r="AU103" i="13"/>
  <c r="AV103" i="13"/>
  <c r="AY103" i="13"/>
  <c r="AU104" i="13"/>
  <c r="AV104" i="13"/>
  <c r="AY104" i="13"/>
  <c r="AU105" i="13"/>
  <c r="AV105" i="13"/>
  <c r="AY105" i="13"/>
  <c r="AY106" i="13"/>
  <c r="AY107" i="13"/>
  <c r="AY108" i="13"/>
  <c r="AY109" i="13"/>
  <c r="AY110" i="13"/>
  <c r="AY111" i="13"/>
  <c r="AY112" i="13"/>
  <c r="AY113" i="13"/>
  <c r="AY114" i="13"/>
  <c r="AY115" i="13"/>
  <c r="AY116" i="13"/>
  <c r="AY117" i="13"/>
  <c r="AY118" i="13"/>
  <c r="AU121" i="13"/>
  <c r="AV121" i="13"/>
  <c r="AY121" i="13"/>
  <c r="AU122" i="13"/>
  <c r="AV122" i="13"/>
  <c r="AY122" i="13"/>
  <c r="AU123" i="13"/>
  <c r="AV123" i="13"/>
  <c r="AY123" i="13"/>
  <c r="AU124" i="13"/>
  <c r="AV124" i="13"/>
  <c r="AY124" i="13"/>
  <c r="AU125" i="13"/>
  <c r="AV125" i="13"/>
  <c r="AY125" i="13"/>
  <c r="AU126" i="13"/>
  <c r="AV126" i="13"/>
  <c r="AY126" i="13"/>
  <c r="AU127" i="13"/>
  <c r="AV127" i="13"/>
  <c r="AY127" i="13"/>
  <c r="AU128" i="13"/>
  <c r="AV128" i="13"/>
  <c r="AY128" i="13"/>
  <c r="AU129" i="13"/>
  <c r="AV129" i="13"/>
  <c r="AY129" i="13"/>
  <c r="AU130" i="13"/>
  <c r="AV130" i="13"/>
  <c r="AY130" i="13"/>
  <c r="AU131" i="13"/>
  <c r="AV131" i="13"/>
  <c r="AY131" i="13"/>
  <c r="AU132" i="13"/>
  <c r="AV132" i="13"/>
  <c r="AY132" i="13"/>
  <c r="AU133" i="13"/>
  <c r="AV133" i="13"/>
  <c r="AY133" i="13"/>
  <c r="AU134" i="13"/>
  <c r="AV134" i="13"/>
  <c r="AY134" i="13"/>
  <c r="AU135" i="13"/>
  <c r="AV135" i="13"/>
  <c r="AY135" i="13"/>
  <c r="AU136" i="13"/>
  <c r="AV136" i="13"/>
  <c r="AY136" i="13"/>
  <c r="I95" i="13"/>
  <c r="I96" i="13"/>
  <c r="I97" i="13"/>
  <c r="I98" i="13"/>
  <c r="I99" i="13"/>
  <c r="I100" i="13"/>
  <c r="I101" i="13"/>
  <c r="I102" i="13"/>
  <c r="I103" i="13"/>
  <c r="I104" i="13"/>
  <c r="I105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G95" i="13"/>
  <c r="H95" i="13"/>
  <c r="G96" i="13"/>
  <c r="H96" i="13"/>
  <c r="G97" i="13"/>
  <c r="H97" i="13"/>
  <c r="G98" i="13"/>
  <c r="H98" i="13"/>
  <c r="G99" i="13"/>
  <c r="H99" i="13"/>
  <c r="G100" i="13"/>
  <c r="H100" i="13"/>
  <c r="G101" i="13"/>
  <c r="H101" i="13"/>
  <c r="G102" i="13"/>
  <c r="H102" i="13"/>
  <c r="G103" i="13"/>
  <c r="H103" i="13"/>
  <c r="G104" i="13"/>
  <c r="H104" i="13"/>
  <c r="G105" i="13"/>
  <c r="H105" i="13"/>
  <c r="G121" i="13"/>
  <c r="H121" i="13"/>
  <c r="G122" i="13"/>
  <c r="H122" i="13"/>
  <c r="G123" i="13"/>
  <c r="H123" i="13"/>
  <c r="G124" i="13"/>
  <c r="H124" i="13"/>
  <c r="G125" i="13"/>
  <c r="H125" i="13"/>
  <c r="G126" i="13"/>
  <c r="H126" i="13"/>
  <c r="G127" i="13"/>
  <c r="H127" i="13"/>
  <c r="G128" i="13"/>
  <c r="H128" i="13"/>
  <c r="G129" i="13"/>
  <c r="H129" i="13"/>
  <c r="G130" i="13"/>
  <c r="H130" i="13"/>
  <c r="G131" i="13"/>
  <c r="H131" i="13"/>
  <c r="G132" i="13"/>
  <c r="H132" i="13"/>
  <c r="G133" i="13"/>
  <c r="H133" i="13"/>
  <c r="G134" i="13"/>
  <c r="H134" i="13"/>
  <c r="G135" i="13"/>
  <c r="H135" i="13"/>
  <c r="G136" i="13"/>
  <c r="H136" i="13"/>
  <c r="D95" i="13"/>
  <c r="E95" i="13"/>
  <c r="D96" i="13"/>
  <c r="E96" i="13"/>
  <c r="D97" i="13"/>
  <c r="E97" i="13"/>
  <c r="D98" i="13"/>
  <c r="E98" i="13"/>
  <c r="D99" i="13"/>
  <c r="E99" i="13"/>
  <c r="D100" i="13"/>
  <c r="E100" i="13"/>
  <c r="D101" i="13"/>
  <c r="E101" i="13"/>
  <c r="D102" i="13"/>
  <c r="E102" i="13"/>
  <c r="D103" i="13"/>
  <c r="E103" i="13"/>
  <c r="D104" i="13"/>
  <c r="E104" i="13"/>
  <c r="D105" i="13"/>
  <c r="E105" i="13"/>
  <c r="D121" i="13"/>
  <c r="E121" i="13"/>
  <c r="D122" i="13"/>
  <c r="E122" i="13"/>
  <c r="D123" i="13"/>
  <c r="E123" i="13"/>
  <c r="D124" i="13"/>
  <c r="E124" i="13"/>
  <c r="D125" i="13"/>
  <c r="E125" i="13"/>
  <c r="D126" i="13"/>
  <c r="E126" i="13"/>
  <c r="D127" i="13"/>
  <c r="E127" i="13"/>
  <c r="D128" i="13"/>
  <c r="E128" i="13"/>
  <c r="D129" i="13"/>
  <c r="E129" i="13"/>
  <c r="D130" i="13"/>
  <c r="E130" i="13"/>
  <c r="D131" i="13"/>
  <c r="E131" i="13"/>
  <c r="D132" i="13"/>
  <c r="E132" i="13"/>
  <c r="D133" i="13"/>
  <c r="E133" i="13"/>
  <c r="D134" i="13"/>
  <c r="E134" i="13"/>
  <c r="D135" i="13"/>
  <c r="E135" i="13"/>
  <c r="E136" i="13"/>
  <c r="AD88" i="11"/>
  <c r="AE88" i="11"/>
  <c r="T88" i="11"/>
  <c r="F88" i="11"/>
  <c r="AD87" i="11" l="1"/>
  <c r="AE87" i="11"/>
  <c r="T87" i="11" l="1"/>
  <c r="F87" i="11"/>
  <c r="AD86" i="11" l="1"/>
  <c r="AE86" i="11"/>
  <c r="T86" i="11"/>
  <c r="F86" i="11"/>
  <c r="AD85" i="11" l="1"/>
  <c r="AE85" i="11"/>
  <c r="T85" i="11" l="1"/>
  <c r="F85" i="11"/>
  <c r="AD84" i="11" l="1"/>
  <c r="AE84" i="11"/>
  <c r="T84" i="11"/>
  <c r="F84" i="11"/>
  <c r="AD83" i="11" l="1"/>
  <c r="AE83" i="11"/>
  <c r="F83" i="11"/>
  <c r="T83" i="11"/>
  <c r="AD82" i="11" l="1"/>
  <c r="AE82" i="11"/>
  <c r="T82" i="11" l="1"/>
  <c r="F82" i="11"/>
  <c r="AD81" i="11" l="1"/>
  <c r="AE81" i="11"/>
  <c r="T81" i="11"/>
  <c r="F81" i="11"/>
  <c r="AD80" i="11" l="1"/>
  <c r="AE80" i="11"/>
  <c r="T80" i="11"/>
  <c r="F80" i="11"/>
  <c r="AD79" i="11" l="1"/>
  <c r="AE79" i="11"/>
  <c r="T79" i="11" l="1"/>
  <c r="F79" i="11"/>
  <c r="AD78" i="11" l="1"/>
  <c r="AE78" i="11"/>
  <c r="T78" i="11"/>
  <c r="F78" i="11" l="1"/>
  <c r="AD77" i="11" l="1"/>
  <c r="AE77" i="11"/>
  <c r="T77" i="11"/>
  <c r="F77" i="11"/>
  <c r="AD76" i="11" l="1"/>
  <c r="AE76" i="11"/>
  <c r="F76" i="11" l="1"/>
  <c r="T76" i="11"/>
  <c r="AD75" i="11" l="1"/>
  <c r="AE75" i="11"/>
  <c r="T75" i="11"/>
  <c r="F75" i="11"/>
  <c r="AD74" i="11" l="1"/>
  <c r="AE74" i="11"/>
  <c r="M66" i="11" l="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T74" i="11"/>
  <c r="F74" i="11"/>
  <c r="AD73" i="11" l="1"/>
  <c r="AE73" i="11"/>
  <c r="T73" i="11"/>
  <c r="F73" i="11"/>
  <c r="AD72" i="11" l="1"/>
  <c r="AE72" i="11"/>
  <c r="T72" i="11"/>
  <c r="F72" i="11"/>
  <c r="AD71" i="11" l="1"/>
  <c r="AE71" i="11"/>
  <c r="T71" i="11"/>
  <c r="F71" i="11"/>
  <c r="AD70" i="11" l="1"/>
  <c r="AE70" i="11"/>
  <c r="T70" i="11"/>
  <c r="F70" i="11"/>
  <c r="Y67" i="8" l="1"/>
  <c r="AD69" i="11"/>
  <c r="AE69" i="11"/>
  <c r="T69" i="11"/>
  <c r="F69" i="11"/>
  <c r="H77" i="13" l="1"/>
  <c r="G77" i="13"/>
  <c r="AD68" i="11"/>
  <c r="AE68" i="11"/>
  <c r="T68" i="11"/>
  <c r="F68" i="11"/>
  <c r="AD67" i="11" l="1"/>
  <c r="AE67" i="11"/>
  <c r="F67" i="11"/>
  <c r="T67" i="11"/>
  <c r="AD66" i="11" l="1"/>
  <c r="AE66" i="11"/>
  <c r="T66" i="11"/>
  <c r="F66" i="11"/>
  <c r="AD65" i="11" l="1"/>
  <c r="AE65" i="11"/>
  <c r="T65" i="11"/>
  <c r="M65" i="11"/>
  <c r="F65" i="11"/>
  <c r="AD64" i="11" l="1"/>
  <c r="AE64" i="11"/>
  <c r="T64" i="11"/>
  <c r="M64" i="11"/>
  <c r="F64" i="11"/>
  <c r="AD63" i="11" l="1"/>
  <c r="AE63" i="11"/>
  <c r="M63" i="11"/>
  <c r="F63" i="11"/>
  <c r="AD62" i="11" l="1"/>
  <c r="AE62" i="11"/>
  <c r="M62" i="11" l="1"/>
  <c r="F62" i="11"/>
  <c r="AD61" i="11" l="1"/>
  <c r="AE61" i="11"/>
  <c r="T58" i="11"/>
  <c r="T59" i="11"/>
  <c r="T60" i="11"/>
  <c r="T61" i="11"/>
  <c r="T62" i="11"/>
  <c r="T63" i="11"/>
  <c r="M61" i="11"/>
  <c r="F61" i="11"/>
  <c r="AD60" i="11" l="1"/>
  <c r="AE60" i="11"/>
  <c r="M60" i="11"/>
  <c r="F60" i="11"/>
  <c r="AD59" i="11" l="1"/>
  <c r="AE59" i="11"/>
  <c r="F59" i="11"/>
  <c r="AY52" i="13" l="1"/>
  <c r="AY53" i="13"/>
  <c r="AY54" i="13"/>
  <c r="AY55" i="13"/>
  <c r="AY56" i="13"/>
  <c r="AY57" i="13"/>
  <c r="AY58" i="13"/>
  <c r="AY59" i="13"/>
  <c r="AY60" i="13"/>
  <c r="AY61" i="13"/>
  <c r="AY62" i="13"/>
  <c r="AY63" i="13"/>
  <c r="AY64" i="13"/>
  <c r="AY65" i="13"/>
  <c r="AY66" i="13"/>
  <c r="AY67" i="13"/>
  <c r="AY68" i="13"/>
  <c r="AY69" i="13"/>
  <c r="AY70" i="13"/>
  <c r="AY71" i="13"/>
  <c r="AY72" i="13"/>
  <c r="AY73" i="13"/>
  <c r="AY74" i="13"/>
  <c r="AY75" i="13"/>
  <c r="AY76" i="13"/>
  <c r="AY77" i="13"/>
  <c r="AY78" i="13"/>
  <c r="AY79" i="13"/>
  <c r="AY80" i="13"/>
  <c r="AY81" i="13"/>
  <c r="AY82" i="13"/>
  <c r="AY83" i="13"/>
  <c r="AY84" i="13"/>
  <c r="AY85" i="13"/>
  <c r="AY86" i="13"/>
  <c r="AY87" i="13"/>
  <c r="AY88" i="13"/>
  <c r="AY89" i="13"/>
  <c r="AY90" i="13"/>
  <c r="AY91" i="13"/>
  <c r="AY92" i="13"/>
  <c r="AY93" i="13"/>
  <c r="AY94" i="13"/>
  <c r="AY265" i="13"/>
  <c r="AY51" i="13"/>
  <c r="AY50" i="13"/>
  <c r="AV50" i="13"/>
  <c r="AD58" i="11"/>
  <c r="AE58" i="11"/>
  <c r="F58" i="11"/>
  <c r="AZ163" i="13" l="1"/>
  <c r="BA163" i="13"/>
  <c r="AZ162" i="13"/>
  <c r="BA162" i="13"/>
  <c r="AZ161" i="13"/>
  <c r="BA161" i="13"/>
  <c r="BA160" i="13"/>
  <c r="AZ160" i="13"/>
  <c r="BA159" i="13"/>
  <c r="AZ159" i="13"/>
  <c r="AZ157" i="13"/>
  <c r="BA157" i="13"/>
  <c r="AZ158" i="13"/>
  <c r="BA158" i="13"/>
  <c r="BA156" i="13"/>
  <c r="AZ156" i="13"/>
  <c r="AZ155" i="13"/>
  <c r="BA155" i="13"/>
  <c r="AZ152" i="13"/>
  <c r="AZ154" i="13"/>
  <c r="AZ151" i="13"/>
  <c r="AZ153" i="13"/>
  <c r="AZ150" i="13"/>
  <c r="AZ149" i="13"/>
  <c r="BA153" i="13"/>
  <c r="BA150" i="13"/>
  <c r="BA149" i="13"/>
  <c r="BA154" i="13"/>
  <c r="BA152" i="13"/>
  <c r="BA151" i="13"/>
  <c r="AZ148" i="13"/>
  <c r="BA148" i="13"/>
  <c r="AZ147" i="13"/>
  <c r="BA147" i="13"/>
  <c r="AZ146" i="13"/>
  <c r="BA146" i="13"/>
  <c r="BA144" i="13"/>
  <c r="AZ144" i="13"/>
  <c r="AZ145" i="13"/>
  <c r="BA145" i="13"/>
  <c r="AZ143" i="13"/>
  <c r="BA143" i="13"/>
  <c r="BA142" i="13"/>
  <c r="AZ142" i="13"/>
  <c r="BA140" i="13"/>
  <c r="BA139" i="13"/>
  <c r="AZ139" i="13"/>
  <c r="BA141" i="13"/>
  <c r="AZ141" i="13"/>
  <c r="AZ140" i="13"/>
  <c r="BA138" i="13"/>
  <c r="AZ138" i="13"/>
  <c r="AZ137" i="13"/>
  <c r="BA137" i="13"/>
  <c r="AZ129" i="13"/>
  <c r="AZ134" i="13"/>
  <c r="BA133" i="13"/>
  <c r="AZ132" i="13"/>
  <c r="BA134" i="13"/>
  <c r="AZ136" i="13"/>
  <c r="AZ130" i="13"/>
  <c r="BA129" i="13"/>
  <c r="BA135" i="13"/>
  <c r="AZ131" i="13"/>
  <c r="BA130" i="13"/>
  <c r="BA132" i="13"/>
  <c r="AZ135" i="13"/>
  <c r="AZ133" i="13"/>
  <c r="BA136" i="13"/>
  <c r="BA131" i="13"/>
  <c r="AZ128" i="13"/>
  <c r="BA128" i="13"/>
  <c r="BA127" i="13"/>
  <c r="BA122" i="13"/>
  <c r="AZ127" i="13"/>
  <c r="AZ126" i="13"/>
  <c r="AZ123" i="13"/>
  <c r="BA124" i="13"/>
  <c r="AZ122" i="13"/>
  <c r="BA125" i="13"/>
  <c r="BA126" i="13"/>
  <c r="AZ124" i="13"/>
  <c r="AZ125" i="13"/>
  <c r="BA123" i="13"/>
  <c r="AZ103" i="13"/>
  <c r="BA113" i="13"/>
  <c r="AZ104" i="13"/>
  <c r="BA114" i="13"/>
  <c r="BA116" i="13"/>
  <c r="AZ116" i="13"/>
  <c r="BA121" i="13"/>
  <c r="AZ115" i="13"/>
  <c r="AZ118" i="13"/>
  <c r="BA119" i="13"/>
  <c r="AZ113" i="13"/>
  <c r="AZ112" i="13"/>
  <c r="AZ117" i="13"/>
  <c r="BA118" i="13"/>
  <c r="AZ111" i="13"/>
  <c r="BA117" i="13"/>
  <c r="AZ121" i="13"/>
  <c r="AZ119" i="13"/>
  <c r="BA115" i="13"/>
  <c r="AZ114" i="13"/>
  <c r="BA112" i="13"/>
  <c r="AZ101" i="13"/>
  <c r="BA111" i="13"/>
  <c r="BA110" i="13"/>
  <c r="BA109" i="13"/>
  <c r="AZ110" i="13"/>
  <c r="AZ109" i="13"/>
  <c r="BA108" i="13"/>
  <c r="BA107" i="13"/>
  <c r="AZ108" i="13"/>
  <c r="AZ107" i="13"/>
  <c r="AZ105" i="13"/>
  <c r="AZ106" i="13"/>
  <c r="BA106" i="13"/>
  <c r="AZ100" i="13"/>
  <c r="BA101" i="13"/>
  <c r="AZ102" i="13"/>
  <c r="BA103" i="13"/>
  <c r="BA102" i="13"/>
  <c r="BA100" i="13"/>
  <c r="BA105" i="13"/>
  <c r="BA104" i="13"/>
  <c r="AZ99" i="13"/>
  <c r="AZ98" i="13"/>
  <c r="AZ97" i="13"/>
  <c r="BA99" i="13"/>
  <c r="BA98" i="13"/>
  <c r="BA97" i="13"/>
  <c r="BA95" i="13"/>
  <c r="AZ96" i="13"/>
  <c r="AZ95" i="13"/>
  <c r="BA96" i="13"/>
  <c r="AD57" i="11"/>
  <c r="AE57" i="11"/>
  <c r="T57" i="11"/>
  <c r="F57" i="11"/>
  <c r="M57" i="11"/>
  <c r="L57" i="11"/>
  <c r="AD56" i="11" l="1"/>
  <c r="AE56" i="11"/>
  <c r="AA56" i="11"/>
  <c r="T56" i="11"/>
  <c r="F56" i="11"/>
  <c r="BC60" i="13" l="1"/>
  <c r="BD60" i="13"/>
  <c r="BE60" i="13"/>
  <c r="BF60" i="13"/>
  <c r="AA50" i="11" l="1"/>
  <c r="M50" i="11"/>
  <c r="L50" i="11"/>
  <c r="F50" i="11"/>
  <c r="L28" i="13"/>
  <c r="AA45" i="11"/>
  <c r="AA43" i="11" l="1"/>
  <c r="T44" i="11"/>
  <c r="T45" i="11"/>
  <c r="T46" i="11"/>
  <c r="T47" i="11"/>
  <c r="T48" i="11"/>
  <c r="T49" i="11"/>
  <c r="T50" i="11"/>
  <c r="T51" i="11"/>
  <c r="T52" i="11"/>
  <c r="T53" i="11"/>
  <c r="T54" i="11"/>
  <c r="T55" i="11"/>
  <c r="L43" i="11"/>
  <c r="M43" i="11"/>
  <c r="L44" i="11"/>
  <c r="M44" i="11"/>
  <c r="L45" i="11"/>
  <c r="M45" i="11"/>
  <c r="L46" i="11"/>
  <c r="M46" i="11"/>
  <c r="L47" i="11"/>
  <c r="M47" i="11"/>
  <c r="L48" i="11"/>
  <c r="M48" i="11"/>
  <c r="L49" i="11"/>
  <c r="M49" i="11"/>
  <c r="L51" i="11"/>
  <c r="M51" i="11"/>
  <c r="L52" i="11"/>
  <c r="M52" i="11"/>
  <c r="L53" i="11"/>
  <c r="M53" i="11"/>
  <c r="L54" i="11"/>
  <c r="M54" i="11"/>
  <c r="L55" i="11"/>
  <c r="M55" i="11"/>
  <c r="L56" i="11"/>
  <c r="M56" i="11"/>
  <c r="M58" i="11"/>
  <c r="M59" i="11"/>
  <c r="G50" i="13" l="1"/>
  <c r="L29" i="13"/>
  <c r="H50" i="13"/>
  <c r="D50" i="13"/>
  <c r="L41" i="11"/>
  <c r="M41" i="11"/>
  <c r="L42" i="11"/>
  <c r="M42" i="11"/>
  <c r="L40" i="11"/>
  <c r="M40" i="11"/>
  <c r="M39" i="11"/>
  <c r="L39" i="11"/>
  <c r="C25" i="8"/>
  <c r="D25" i="8" s="1"/>
  <c r="G51" i="13"/>
  <c r="H51" i="13"/>
  <c r="G52" i="13"/>
  <c r="H52" i="13"/>
  <c r="G53" i="13"/>
  <c r="H53" i="13"/>
  <c r="G70" i="13"/>
  <c r="H70" i="13"/>
  <c r="G71" i="13"/>
  <c r="H71" i="13"/>
  <c r="G72" i="13"/>
  <c r="H72" i="13"/>
  <c r="G73" i="13"/>
  <c r="H73" i="13"/>
  <c r="G74" i="13"/>
  <c r="H74" i="13"/>
  <c r="G75" i="13"/>
  <c r="H75" i="13"/>
  <c r="G76" i="13"/>
  <c r="H76" i="13"/>
  <c r="G78" i="13"/>
  <c r="H78" i="13"/>
  <c r="G79" i="13"/>
  <c r="H79" i="13"/>
  <c r="G80" i="13"/>
  <c r="H80" i="13"/>
  <c r="G81" i="13"/>
  <c r="H81" i="13"/>
  <c r="G82" i="13"/>
  <c r="H82" i="13"/>
  <c r="G83" i="13"/>
  <c r="H83" i="13"/>
  <c r="G84" i="13"/>
  <c r="H84" i="13"/>
  <c r="G85" i="13"/>
  <c r="H85" i="13"/>
  <c r="G86" i="13"/>
  <c r="H86" i="13"/>
  <c r="G87" i="13"/>
  <c r="H87" i="13"/>
  <c r="G88" i="13"/>
  <c r="H88" i="13"/>
  <c r="G89" i="13"/>
  <c r="H89" i="13"/>
  <c r="G90" i="13"/>
  <c r="H90" i="13"/>
  <c r="G91" i="13"/>
  <c r="H91" i="13"/>
  <c r="G92" i="13"/>
  <c r="H92" i="13"/>
  <c r="G93" i="13"/>
  <c r="H93" i="13"/>
  <c r="G94" i="13"/>
  <c r="H94" i="13"/>
  <c r="G265" i="13"/>
  <c r="H265" i="13"/>
  <c r="E50" i="13"/>
  <c r="E51" i="13"/>
  <c r="E52" i="13"/>
  <c r="E53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265" i="13"/>
  <c r="D51" i="13"/>
  <c r="D52" i="13"/>
  <c r="D53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265" i="13"/>
  <c r="Y42" i="8"/>
  <c r="Y62" i="8"/>
  <c r="Y63" i="8"/>
  <c r="Y64" i="8"/>
  <c r="Y65" i="8"/>
  <c r="Y66" i="8"/>
  <c r="Y68" i="8"/>
  <c r="Y69" i="8"/>
  <c r="Y70" i="8"/>
  <c r="Y71" i="8"/>
  <c r="Y72" i="8"/>
  <c r="Y73" i="8"/>
  <c r="Y74" i="8"/>
  <c r="Y75" i="8"/>
  <c r="Y76" i="8"/>
  <c r="Y77" i="8"/>
  <c r="Y78" i="8"/>
  <c r="Y79" i="8"/>
  <c r="Y80" i="8"/>
  <c r="Y81" i="8"/>
  <c r="Y82" i="8"/>
  <c r="Y83" i="8"/>
  <c r="Y84" i="8"/>
  <c r="Y85" i="8"/>
  <c r="Y86" i="8"/>
  <c r="Y124" i="8"/>
  <c r="Z153" i="8" s="1"/>
  <c r="AA153" i="8" s="1"/>
  <c r="Y125" i="8"/>
  <c r="Y227" i="8"/>
  <c r="Z227" i="8" s="1"/>
  <c r="AA227" i="8" s="1"/>
  <c r="E42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227" i="8"/>
  <c r="D42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227" i="8"/>
  <c r="X42" i="8"/>
  <c r="X62" i="8"/>
  <c r="X63" i="8"/>
  <c r="X64" i="8"/>
  <c r="X65" i="8"/>
  <c r="X66" i="8"/>
  <c r="X67" i="8"/>
  <c r="X68" i="8"/>
  <c r="X69" i="8"/>
  <c r="X70" i="8"/>
  <c r="X71" i="8"/>
  <c r="X72" i="8"/>
  <c r="X73" i="8"/>
  <c r="X74" i="8"/>
  <c r="X75" i="8"/>
  <c r="X76" i="8"/>
  <c r="X77" i="8"/>
  <c r="X78" i="8"/>
  <c r="X79" i="8"/>
  <c r="X80" i="8"/>
  <c r="X81" i="8"/>
  <c r="X82" i="8"/>
  <c r="X83" i="8"/>
  <c r="X84" i="8"/>
  <c r="X85" i="8"/>
  <c r="X86" i="8"/>
  <c r="X124" i="8"/>
  <c r="X125" i="8"/>
  <c r="X126" i="8"/>
  <c r="X227" i="8"/>
  <c r="B31" i="11"/>
  <c r="C35" i="11"/>
  <c r="C34" i="11"/>
  <c r="B35" i="11"/>
  <c r="B34" i="11"/>
  <c r="C32" i="11"/>
  <c r="B32" i="11"/>
  <c r="C31" i="11"/>
  <c r="C29" i="11"/>
  <c r="C28" i="11"/>
  <c r="B29" i="11"/>
  <c r="B28" i="11"/>
  <c r="BC51" i="13"/>
  <c r="BD51" i="13"/>
  <c r="BE51" i="13"/>
  <c r="BF51" i="13"/>
  <c r="BC52" i="13"/>
  <c r="BD52" i="13"/>
  <c r="BE52" i="13"/>
  <c r="BF52" i="13"/>
  <c r="BC53" i="13"/>
  <c r="BD53" i="13"/>
  <c r="BE53" i="13"/>
  <c r="BF53" i="13"/>
  <c r="BC54" i="13"/>
  <c r="BD54" i="13"/>
  <c r="BE54" i="13"/>
  <c r="BF54" i="13"/>
  <c r="BC55" i="13"/>
  <c r="BD55" i="13"/>
  <c r="BE55" i="13"/>
  <c r="BF55" i="13"/>
  <c r="BC56" i="13"/>
  <c r="BD56" i="13"/>
  <c r="BE56" i="13"/>
  <c r="BF56" i="13"/>
  <c r="BC57" i="13"/>
  <c r="BD57" i="13"/>
  <c r="BE57" i="13"/>
  <c r="BF57" i="13"/>
  <c r="BC58" i="13"/>
  <c r="BD58" i="13"/>
  <c r="BE58" i="13"/>
  <c r="BF58" i="13"/>
  <c r="BC59" i="13"/>
  <c r="BD59" i="13"/>
  <c r="BE59" i="13"/>
  <c r="BF59" i="13"/>
  <c r="BC61" i="13"/>
  <c r="BD61" i="13"/>
  <c r="BE61" i="13"/>
  <c r="BF61" i="13"/>
  <c r="BC62" i="13"/>
  <c r="BD62" i="13"/>
  <c r="BE62" i="13"/>
  <c r="BF62" i="13"/>
  <c r="BC63" i="13"/>
  <c r="BD63" i="13"/>
  <c r="BE63" i="13"/>
  <c r="BF63" i="13"/>
  <c r="BC64" i="13"/>
  <c r="BD64" i="13"/>
  <c r="BE64" i="13"/>
  <c r="BF64" i="13"/>
  <c r="BC65" i="13"/>
  <c r="BD65" i="13"/>
  <c r="BE65" i="13"/>
  <c r="BF65" i="13"/>
  <c r="BC66" i="13"/>
  <c r="BD66" i="13"/>
  <c r="BE66" i="13"/>
  <c r="BF66" i="13"/>
  <c r="BC67" i="13"/>
  <c r="BD67" i="13"/>
  <c r="BE67" i="13"/>
  <c r="BF67" i="13"/>
  <c r="BC68" i="13"/>
  <c r="BD68" i="13"/>
  <c r="BE68" i="13"/>
  <c r="BF68" i="13"/>
  <c r="BC69" i="13"/>
  <c r="BD69" i="13"/>
  <c r="BE69" i="13"/>
  <c r="BF69" i="13"/>
  <c r="BC70" i="13"/>
  <c r="BD70" i="13"/>
  <c r="BE70" i="13"/>
  <c r="BF70" i="13"/>
  <c r="BC71" i="13"/>
  <c r="BD71" i="13"/>
  <c r="BE71" i="13"/>
  <c r="BF71" i="13"/>
  <c r="BC72" i="13"/>
  <c r="BD72" i="13"/>
  <c r="BE72" i="13"/>
  <c r="BF72" i="13"/>
  <c r="BC73" i="13"/>
  <c r="BD73" i="13"/>
  <c r="BE73" i="13"/>
  <c r="BF73" i="13"/>
  <c r="BC74" i="13"/>
  <c r="BD74" i="13"/>
  <c r="BE74" i="13"/>
  <c r="BF74" i="13"/>
  <c r="BC75" i="13"/>
  <c r="BD75" i="13"/>
  <c r="BE75" i="13"/>
  <c r="BF75" i="13"/>
  <c r="BC76" i="13"/>
  <c r="BD76" i="13"/>
  <c r="BE76" i="13"/>
  <c r="BF76" i="13"/>
  <c r="BC77" i="13"/>
  <c r="BD77" i="13"/>
  <c r="BE77" i="13"/>
  <c r="BF77" i="13"/>
  <c r="BC78" i="13"/>
  <c r="BD78" i="13"/>
  <c r="BE78" i="13"/>
  <c r="BF78" i="13"/>
  <c r="BC79" i="13"/>
  <c r="BD79" i="13"/>
  <c r="BE79" i="13"/>
  <c r="BF79" i="13"/>
  <c r="BC80" i="13"/>
  <c r="BD80" i="13"/>
  <c r="BE80" i="13"/>
  <c r="BF80" i="13"/>
  <c r="BC81" i="13"/>
  <c r="BD81" i="13"/>
  <c r="BE81" i="13"/>
  <c r="BF81" i="13"/>
  <c r="BC82" i="13"/>
  <c r="BD82" i="13"/>
  <c r="BE82" i="13"/>
  <c r="BF82" i="13"/>
  <c r="BC83" i="13"/>
  <c r="BD83" i="13"/>
  <c r="BE83" i="13"/>
  <c r="BF83" i="13"/>
  <c r="BC84" i="13"/>
  <c r="BD84" i="13"/>
  <c r="BE84" i="13"/>
  <c r="BF84" i="13"/>
  <c r="BC85" i="13"/>
  <c r="BD85" i="13"/>
  <c r="BE85" i="13"/>
  <c r="BF85" i="13"/>
  <c r="BC86" i="13"/>
  <c r="BD86" i="13"/>
  <c r="BE86" i="13"/>
  <c r="BF86" i="13"/>
  <c r="BC87" i="13"/>
  <c r="BD87" i="13"/>
  <c r="BE87" i="13"/>
  <c r="BF87" i="13"/>
  <c r="BC88" i="13"/>
  <c r="BD88" i="13"/>
  <c r="BE88" i="13"/>
  <c r="BF88" i="13"/>
  <c r="BC89" i="13"/>
  <c r="BD89" i="13"/>
  <c r="BE89" i="13"/>
  <c r="BF89" i="13"/>
  <c r="BC90" i="13"/>
  <c r="BD90" i="13"/>
  <c r="BE90" i="13"/>
  <c r="BF90" i="13"/>
  <c r="BC91" i="13"/>
  <c r="BD91" i="13"/>
  <c r="BE91" i="13"/>
  <c r="BF91" i="13"/>
  <c r="BC92" i="13"/>
  <c r="BD92" i="13"/>
  <c r="BE92" i="13"/>
  <c r="BF92" i="13"/>
  <c r="BC93" i="13"/>
  <c r="BD93" i="13"/>
  <c r="BE93" i="13"/>
  <c r="BF93" i="13"/>
  <c r="BC94" i="13"/>
  <c r="BD94" i="13"/>
  <c r="BE94" i="13"/>
  <c r="BF94" i="13"/>
  <c r="BC128" i="13"/>
  <c r="BD128" i="13"/>
  <c r="BE128" i="13"/>
  <c r="BF128" i="13"/>
  <c r="BC129" i="13"/>
  <c r="BD129" i="13"/>
  <c r="BE129" i="13"/>
  <c r="BF129" i="13"/>
  <c r="BC130" i="13"/>
  <c r="BD130" i="13"/>
  <c r="BE130" i="13"/>
  <c r="BF130" i="13"/>
  <c r="BC131" i="13"/>
  <c r="BD131" i="13"/>
  <c r="BE131" i="13"/>
  <c r="BF131" i="13"/>
  <c r="BC132" i="13"/>
  <c r="BD132" i="13"/>
  <c r="BE132" i="13"/>
  <c r="BF132" i="13"/>
  <c r="BC133" i="13"/>
  <c r="BD133" i="13"/>
  <c r="BE133" i="13"/>
  <c r="BF133" i="13"/>
  <c r="BC134" i="13"/>
  <c r="BD134" i="13"/>
  <c r="BE134" i="13"/>
  <c r="BF134" i="13"/>
  <c r="BC135" i="13"/>
  <c r="BD135" i="13"/>
  <c r="BE135" i="13"/>
  <c r="BF135" i="13"/>
  <c r="BC136" i="13"/>
  <c r="BD136" i="13"/>
  <c r="BE136" i="13"/>
  <c r="BF136" i="13"/>
  <c r="BF50" i="13"/>
  <c r="BE50" i="13"/>
  <c r="BD50" i="13"/>
  <c r="BC50" i="13"/>
  <c r="Z151" i="8" l="1"/>
  <c r="AA151" i="8" s="1"/>
  <c r="Z152" i="8"/>
  <c r="AA152" i="8" s="1"/>
  <c r="Z149" i="8"/>
  <c r="AA149" i="8" s="1"/>
  <c r="Z150" i="8"/>
  <c r="AA150" i="8" s="1"/>
  <c r="Z146" i="8"/>
  <c r="AA146" i="8" s="1"/>
  <c r="Z148" i="8"/>
  <c r="AA148" i="8" s="1"/>
  <c r="Z147" i="8"/>
  <c r="AA147" i="8" s="1"/>
  <c r="Z145" i="8"/>
  <c r="AA145" i="8" s="1"/>
  <c r="Z138" i="8"/>
  <c r="Z139" i="8"/>
  <c r="AA139" i="8" s="1"/>
  <c r="Z143" i="8"/>
  <c r="AA143" i="8" s="1"/>
  <c r="Z140" i="8"/>
  <c r="AA140" i="8" s="1"/>
  <c r="Z142" i="8"/>
  <c r="AA142" i="8" s="1"/>
  <c r="Z144" i="8"/>
  <c r="AA144" i="8" s="1"/>
  <c r="Z141" i="8"/>
  <c r="AA141" i="8" s="1"/>
  <c r="AA138" i="8"/>
  <c r="Z136" i="8"/>
  <c r="Z137" i="8"/>
  <c r="AA137" i="8" s="1"/>
  <c r="AA136" i="8"/>
  <c r="Z132" i="8"/>
  <c r="Z133" i="8"/>
  <c r="Z135" i="8"/>
  <c r="AA135" i="8" s="1"/>
  <c r="Z134" i="8"/>
  <c r="AA134" i="8" s="1"/>
  <c r="AA133" i="8"/>
  <c r="AA132" i="8"/>
  <c r="Z129" i="8"/>
  <c r="AA129" i="8" s="1"/>
  <c r="Z131" i="8"/>
  <c r="AA131" i="8" s="1"/>
  <c r="Z130" i="8"/>
  <c r="AA130" i="8" s="1"/>
  <c r="Z128" i="8"/>
  <c r="AA128" i="8" s="1"/>
  <c r="Z127" i="8"/>
  <c r="AA127" i="8" s="1"/>
  <c r="Z126" i="8"/>
  <c r="AA126" i="8" s="1"/>
  <c r="Z125" i="8"/>
  <c r="AA125" i="8" s="1"/>
  <c r="Z120" i="8"/>
  <c r="AA120" i="8" s="1"/>
  <c r="Z121" i="8"/>
  <c r="AA121" i="8" s="1"/>
  <c r="Z119" i="8"/>
  <c r="AA119" i="8" s="1"/>
  <c r="Z123" i="8"/>
  <c r="AA123" i="8" s="1"/>
  <c r="Z122" i="8"/>
  <c r="AA122" i="8" s="1"/>
  <c r="Z118" i="8"/>
  <c r="AA118" i="8" s="1"/>
  <c r="Z117" i="8"/>
  <c r="AA117" i="8" s="1"/>
  <c r="Z115" i="8"/>
  <c r="AA115" i="8" s="1"/>
  <c r="Z111" i="8"/>
  <c r="AA111" i="8" s="1"/>
  <c r="Z110" i="8"/>
  <c r="AA110" i="8" s="1"/>
  <c r="Z108" i="8"/>
  <c r="AA108" i="8" s="1"/>
  <c r="Z104" i="8"/>
  <c r="AA104" i="8" s="1"/>
  <c r="Z116" i="8"/>
  <c r="AA116" i="8" s="1"/>
  <c r="Z109" i="8"/>
  <c r="AA109" i="8" s="1"/>
  <c r="Z107" i="8"/>
  <c r="AA107" i="8" s="1"/>
  <c r="Z106" i="8"/>
  <c r="AA106" i="8" s="1"/>
  <c r="Z105" i="8"/>
  <c r="AA105" i="8" s="1"/>
  <c r="Z103" i="8"/>
  <c r="AA103" i="8" s="1"/>
  <c r="Z114" i="8"/>
  <c r="AA114" i="8" s="1"/>
  <c r="Z113" i="8"/>
  <c r="AA113" i="8" s="1"/>
  <c r="Z112" i="8"/>
  <c r="AA112" i="8" s="1"/>
  <c r="Z101" i="8"/>
  <c r="AA101" i="8" s="1"/>
  <c r="Z102" i="8"/>
  <c r="AA102" i="8" s="1"/>
  <c r="Z100" i="8"/>
  <c r="AA100" i="8" s="1"/>
  <c r="Z99" i="8"/>
  <c r="AA99" i="8" s="1"/>
  <c r="Z92" i="8"/>
  <c r="AA92" i="8" s="1"/>
  <c r="Z98" i="8"/>
  <c r="AA98" i="8" s="1"/>
  <c r="Z94" i="8"/>
  <c r="AA94" i="8" s="1"/>
  <c r="Z93" i="8"/>
  <c r="AA93" i="8" s="1"/>
  <c r="Z124" i="8"/>
  <c r="AA124" i="8" s="1"/>
  <c r="Z96" i="8"/>
  <c r="AA96" i="8" s="1"/>
  <c r="Z97" i="8"/>
  <c r="AA97" i="8" s="1"/>
  <c r="Z95" i="8"/>
  <c r="AA95" i="8" s="1"/>
  <c r="Z91" i="8"/>
  <c r="AA91" i="8" s="1"/>
  <c r="Z90" i="8"/>
  <c r="AA90" i="8" s="1"/>
  <c r="AA87" i="8"/>
  <c r="Z89" i="8"/>
  <c r="AA89" i="8" s="1"/>
  <c r="Z88" i="8"/>
  <c r="AA88" i="8" s="1"/>
  <c r="Z87" i="8"/>
  <c r="Z86" i="8"/>
  <c r="AA86" i="8"/>
  <c r="Z85" i="8"/>
  <c r="AA85" i="8" s="1"/>
  <c r="Z84" i="8"/>
  <c r="AA84" i="8" s="1"/>
  <c r="Z83" i="8"/>
  <c r="AA83" i="8" s="1"/>
  <c r="Z82" i="8"/>
  <c r="AA82" i="8" s="1"/>
  <c r="Z81" i="8"/>
  <c r="AA81" i="8" s="1"/>
  <c r="Z80" i="8"/>
  <c r="AA80" i="8" s="1"/>
  <c r="Z79" i="8"/>
  <c r="AA79" i="8" s="1"/>
  <c r="Z78" i="8"/>
  <c r="AA78" i="8" s="1"/>
  <c r="Z77" i="8"/>
  <c r="AA77" i="8" s="1"/>
  <c r="Z76" i="8"/>
  <c r="AA76" i="8" s="1"/>
  <c r="Z75" i="8"/>
  <c r="AA75" i="8" s="1"/>
  <c r="Z74" i="8"/>
  <c r="AA74" i="8" s="1"/>
  <c r="Z73" i="8"/>
  <c r="AA73" i="8" s="1"/>
  <c r="Z72" i="8"/>
  <c r="AA72" i="8" s="1"/>
  <c r="Z71" i="8"/>
  <c r="AA71" i="8" s="1"/>
  <c r="Z70" i="8"/>
  <c r="AA70" i="8" s="1"/>
  <c r="Z69" i="8"/>
  <c r="AA69" i="8" s="1"/>
  <c r="Z68" i="8"/>
  <c r="AA68" i="8" s="1"/>
  <c r="AA67" i="8"/>
  <c r="Z67" i="8"/>
  <c r="Z66" i="8"/>
  <c r="AA66" i="8" s="1"/>
  <c r="Z65" i="8"/>
  <c r="AA65" i="8" s="1"/>
  <c r="Z64" i="8"/>
  <c r="AA64" i="8" s="1"/>
  <c r="Z63" i="8"/>
  <c r="AA63" i="8" s="1"/>
  <c r="Z62" i="8"/>
  <c r="AA62" i="8" s="1"/>
  <c r="Z42" i="8"/>
  <c r="AA42" i="8" s="1"/>
  <c r="J31" i="13"/>
  <c r="J30" i="13"/>
  <c r="J29" i="13"/>
  <c r="J28" i="13"/>
  <c r="I31" i="13"/>
  <c r="I30" i="13"/>
  <c r="I29" i="13"/>
  <c r="I28" i="13"/>
  <c r="H31" i="13"/>
  <c r="H30" i="13"/>
  <c r="H29" i="13"/>
  <c r="H28" i="13"/>
  <c r="G31" i="13"/>
  <c r="G30" i="13"/>
  <c r="G28" i="13"/>
  <c r="G29" i="13"/>
  <c r="F31" i="13"/>
  <c r="F30" i="13"/>
  <c r="E31" i="13"/>
  <c r="E30" i="13"/>
  <c r="F29" i="13"/>
  <c r="E29" i="13"/>
  <c r="F28" i="13"/>
  <c r="E28" i="13"/>
  <c r="I22" i="8"/>
  <c r="I21" i="8"/>
  <c r="H21" i="8"/>
  <c r="H22" i="8"/>
  <c r="G22" i="8"/>
  <c r="F22" i="8"/>
  <c r="G21" i="8"/>
  <c r="F21" i="8"/>
  <c r="E22" i="8"/>
  <c r="D22" i="8"/>
  <c r="E21" i="8"/>
  <c r="D21" i="8"/>
  <c r="D34" i="13"/>
  <c r="I51" i="13"/>
  <c r="I52" i="13"/>
  <c r="I53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265" i="13"/>
  <c r="D38" i="13"/>
  <c r="AD39" i="11"/>
  <c r="AU51" i="13" l="1"/>
  <c r="AV51" i="13"/>
  <c r="AU52" i="13"/>
  <c r="AV52" i="13"/>
  <c r="AU53" i="13"/>
  <c r="AV53" i="13"/>
  <c r="BA65" i="13"/>
  <c r="AZ66" i="13"/>
  <c r="AZ67" i="13"/>
  <c r="BA68" i="13"/>
  <c r="AZ69" i="13"/>
  <c r="AU70" i="13"/>
  <c r="AV70" i="13"/>
  <c r="BA70" i="13"/>
  <c r="AU71" i="13"/>
  <c r="AV71" i="13"/>
  <c r="AZ71" i="13"/>
  <c r="AU72" i="13"/>
  <c r="AV72" i="13"/>
  <c r="BA72" i="13"/>
  <c r="AU73" i="13"/>
  <c r="AV73" i="13"/>
  <c r="AZ73" i="13"/>
  <c r="AU74" i="13"/>
  <c r="AV74" i="13"/>
  <c r="AZ74" i="13"/>
  <c r="AU75" i="13"/>
  <c r="AV75" i="13"/>
  <c r="AZ75" i="13"/>
  <c r="AU76" i="13"/>
  <c r="AV76" i="13"/>
  <c r="AZ76" i="13"/>
  <c r="AU77" i="13"/>
  <c r="AV77" i="13"/>
  <c r="AZ77" i="13"/>
  <c r="AU78" i="13"/>
  <c r="AV78" i="13"/>
  <c r="BA78" i="13"/>
  <c r="AU79" i="13"/>
  <c r="AV79" i="13"/>
  <c r="AZ79" i="13"/>
  <c r="AU80" i="13"/>
  <c r="AV80" i="13"/>
  <c r="BA80" i="13"/>
  <c r="AU81" i="13"/>
  <c r="AV81" i="13"/>
  <c r="BA81" i="13"/>
  <c r="AU82" i="13"/>
  <c r="AV82" i="13"/>
  <c r="AZ82" i="13"/>
  <c r="AU83" i="13"/>
  <c r="AV83" i="13"/>
  <c r="BA83" i="13"/>
  <c r="AU84" i="13"/>
  <c r="AV84" i="13"/>
  <c r="AZ84" i="13"/>
  <c r="AU85" i="13"/>
  <c r="AV85" i="13"/>
  <c r="AZ85" i="13"/>
  <c r="AU86" i="13"/>
  <c r="AV86" i="13"/>
  <c r="BA86" i="13"/>
  <c r="AU87" i="13"/>
  <c r="AV87" i="13"/>
  <c r="AZ87" i="13"/>
  <c r="AU88" i="13"/>
  <c r="AV88" i="13"/>
  <c r="BA88" i="13"/>
  <c r="AU89" i="13"/>
  <c r="AV89" i="13"/>
  <c r="AZ89" i="13"/>
  <c r="AU90" i="13"/>
  <c r="AV90" i="13"/>
  <c r="AZ90" i="13"/>
  <c r="AU91" i="13"/>
  <c r="AV91" i="13"/>
  <c r="BA91" i="13"/>
  <c r="AU92" i="13"/>
  <c r="AV92" i="13"/>
  <c r="AZ92" i="13"/>
  <c r="AU93" i="13"/>
  <c r="AV93" i="13"/>
  <c r="AZ93" i="13"/>
  <c r="AU94" i="13"/>
  <c r="AV94" i="13"/>
  <c r="AZ94" i="13"/>
  <c r="AU265" i="13"/>
  <c r="AV265" i="13"/>
  <c r="BA265" i="13"/>
  <c r="AU50" i="13"/>
  <c r="AW163" i="13" l="1"/>
  <c r="AX163" i="13"/>
  <c r="AW162" i="13"/>
  <c r="AX162" i="13"/>
  <c r="AX161" i="13"/>
  <c r="AW161" i="13"/>
  <c r="AW160" i="13"/>
  <c r="AX160" i="13"/>
  <c r="AX159" i="13"/>
  <c r="AW159" i="13"/>
  <c r="AW157" i="13"/>
  <c r="AX158" i="13"/>
  <c r="AX157" i="13"/>
  <c r="AW158" i="13"/>
  <c r="AW156" i="13"/>
  <c r="AX156" i="13"/>
  <c r="AW155" i="13"/>
  <c r="AX155" i="13"/>
  <c r="AW152" i="13"/>
  <c r="AW154" i="13"/>
  <c r="AW153" i="13"/>
  <c r="AW150" i="13"/>
  <c r="AW149" i="13"/>
  <c r="AW151" i="13"/>
  <c r="AX154" i="13"/>
  <c r="AX153" i="13"/>
  <c r="AX151" i="13"/>
  <c r="AX150" i="13"/>
  <c r="AX152" i="13"/>
  <c r="AX149" i="13"/>
  <c r="AW148" i="13"/>
  <c r="AX148" i="13"/>
  <c r="AW147" i="13"/>
  <c r="AX147" i="13"/>
  <c r="AW146" i="13"/>
  <c r="AX146" i="13"/>
  <c r="AX144" i="13"/>
  <c r="AW145" i="13"/>
  <c r="AX145" i="13"/>
  <c r="AW144" i="13"/>
  <c r="AX143" i="13"/>
  <c r="AW143" i="13"/>
  <c r="AW142" i="13"/>
  <c r="AX142" i="13"/>
  <c r="AX139" i="13"/>
  <c r="AW139" i="13"/>
  <c r="AW141" i="13"/>
  <c r="AX141" i="13"/>
  <c r="AX140" i="13"/>
  <c r="AW140" i="13"/>
  <c r="AX138" i="13"/>
  <c r="AW138" i="13"/>
  <c r="AW137" i="13"/>
  <c r="AX137" i="13"/>
  <c r="AW135" i="13"/>
  <c r="AW131" i="13"/>
  <c r="AW133" i="13"/>
  <c r="AW132" i="13"/>
  <c r="AX135" i="13"/>
  <c r="AX134" i="13"/>
  <c r="AX132" i="13"/>
  <c r="AW134" i="13"/>
  <c r="AX130" i="13"/>
  <c r="AX131" i="13"/>
  <c r="AW136" i="13"/>
  <c r="AX133" i="13"/>
  <c r="AW130" i="13"/>
  <c r="AX129" i="13"/>
  <c r="AX136" i="13"/>
  <c r="AW129" i="13"/>
  <c r="AW128" i="13"/>
  <c r="AX128" i="13"/>
  <c r="AX114" i="13"/>
  <c r="AX122" i="13"/>
  <c r="AX127" i="13"/>
  <c r="AX126" i="13"/>
  <c r="AW127" i="13"/>
  <c r="AW124" i="13"/>
  <c r="AW123" i="13"/>
  <c r="AW126" i="13"/>
  <c r="AX123" i="13"/>
  <c r="AW125" i="13"/>
  <c r="AX124" i="13"/>
  <c r="AX125" i="13"/>
  <c r="AW122" i="13"/>
  <c r="AX113" i="13"/>
  <c r="AX112" i="13"/>
  <c r="AW115" i="13"/>
  <c r="AW121" i="13"/>
  <c r="AX119" i="13"/>
  <c r="AW112" i="13"/>
  <c r="AX116" i="13"/>
  <c r="AW119" i="13"/>
  <c r="AW111" i="13"/>
  <c r="AW116" i="13"/>
  <c r="AW113" i="13"/>
  <c r="AW114" i="13"/>
  <c r="AX117" i="13"/>
  <c r="AX121" i="13"/>
  <c r="AW117" i="13"/>
  <c r="AX115" i="13"/>
  <c r="AX118" i="13"/>
  <c r="AW118" i="13"/>
  <c r="AX111" i="13"/>
  <c r="AX109" i="13"/>
  <c r="AW110" i="13"/>
  <c r="AW109" i="13"/>
  <c r="AX110" i="13"/>
  <c r="AW104" i="13"/>
  <c r="AX108" i="13"/>
  <c r="AW106" i="13"/>
  <c r="AW108" i="13"/>
  <c r="AW107" i="13"/>
  <c r="AX107" i="13"/>
  <c r="AX106" i="13"/>
  <c r="AW265" i="13"/>
  <c r="AW105" i="13"/>
  <c r="AW102" i="13"/>
  <c r="AX104" i="13"/>
  <c r="AW101" i="13"/>
  <c r="AX103" i="13"/>
  <c r="AX100" i="13"/>
  <c r="AX101" i="13"/>
  <c r="AW103" i="13"/>
  <c r="AX105" i="13"/>
  <c r="AW100" i="13"/>
  <c r="AX102" i="13"/>
  <c r="AW99" i="13"/>
  <c r="AW98" i="13"/>
  <c r="AW97" i="13"/>
  <c r="AX99" i="13"/>
  <c r="AX98" i="13"/>
  <c r="AX97" i="13"/>
  <c r="AX96" i="13"/>
  <c r="AW96" i="13"/>
  <c r="AX95" i="13"/>
  <c r="AW95" i="13"/>
  <c r="AW94" i="13"/>
  <c r="AX93" i="13"/>
  <c r="AW92" i="13"/>
  <c r="AX91" i="13"/>
  <c r="AW90" i="13"/>
  <c r="AW89" i="13"/>
  <c r="AW88" i="13"/>
  <c r="AW87" i="13"/>
  <c r="AX86" i="13"/>
  <c r="AX85" i="13"/>
  <c r="AW84" i="13"/>
  <c r="AX83" i="13"/>
  <c r="AW82" i="13"/>
  <c r="AX81" i="13"/>
  <c r="AW80" i="13"/>
  <c r="AW79" i="13"/>
  <c r="AX78" i="13"/>
  <c r="AX77" i="13"/>
  <c r="AW76" i="13"/>
  <c r="AW74" i="13"/>
  <c r="AX75" i="13"/>
  <c r="AW73" i="13"/>
  <c r="AX69" i="13"/>
  <c r="AW72" i="13"/>
  <c r="AW71" i="13"/>
  <c r="AX70" i="13"/>
  <c r="AW68" i="13"/>
  <c r="AX67" i="13"/>
  <c r="AW66" i="13"/>
  <c r="AX65" i="13"/>
  <c r="AW50" i="13"/>
  <c r="BA64" i="13"/>
  <c r="AW64" i="13"/>
  <c r="AZ50" i="13"/>
  <c r="AZ63" i="13"/>
  <c r="BA50" i="13"/>
  <c r="AZ62" i="13"/>
  <c r="BA62" i="13"/>
  <c r="AW63" i="13"/>
  <c r="AX62" i="13"/>
  <c r="AW62" i="13"/>
  <c r="BA61" i="13"/>
  <c r="BA60" i="13"/>
  <c r="AX61" i="13"/>
  <c r="AZ60" i="13"/>
  <c r="AW60" i="13"/>
  <c r="AX60" i="13"/>
  <c r="AZ58" i="13"/>
  <c r="AZ59" i="13"/>
  <c r="AW59" i="13"/>
  <c r="AW58" i="13"/>
  <c r="AW57" i="13"/>
  <c r="AZ57" i="13"/>
  <c r="BA56" i="13"/>
  <c r="AW56" i="13"/>
  <c r="AW55" i="13"/>
  <c r="AZ55" i="13"/>
  <c r="AZ54" i="13"/>
  <c r="AZ53" i="13"/>
  <c r="AW53" i="13"/>
  <c r="AZ52" i="13"/>
  <c r="AW52" i="13"/>
  <c r="BA90" i="13"/>
  <c r="AW83" i="13"/>
  <c r="AW70" i="13"/>
  <c r="BA51" i="13"/>
  <c r="AX87" i="13"/>
  <c r="AW51" i="13"/>
  <c r="AZ91" i="13"/>
  <c r="AZ83" i="13"/>
  <c r="AW93" i="13"/>
  <c r="AZ81" i="13"/>
  <c r="AW77" i="13"/>
  <c r="AZ61" i="13"/>
  <c r="BA92" i="13"/>
  <c r="AX71" i="13"/>
  <c r="AW69" i="13"/>
  <c r="AZ265" i="13"/>
  <c r="AZ88" i="13"/>
  <c r="AZ86" i="13"/>
  <c r="BA82" i="13"/>
  <c r="AZ80" i="13"/>
  <c r="AW78" i="13"/>
  <c r="AW86" i="13"/>
  <c r="BA84" i="13"/>
  <c r="BA75" i="13"/>
  <c r="AX56" i="13"/>
  <c r="BA53" i="13"/>
  <c r="BA93" i="13"/>
  <c r="AW81" i="13"/>
  <c r="AX79" i="13"/>
  <c r="BA73" i="13"/>
  <c r="AZ65" i="13"/>
  <c r="BA66" i="13"/>
  <c r="BA52" i="13"/>
  <c r="BA74" i="13"/>
  <c r="AZ72" i="13"/>
  <c r="AZ68" i="13"/>
  <c r="AZ64" i="13"/>
  <c r="AX55" i="13"/>
  <c r="AX94" i="13"/>
  <c r="BA89" i="13"/>
  <c r="BA59" i="13"/>
  <c r="AX58" i="13"/>
  <c r="AW85" i="13"/>
  <c r="AW65" i="13"/>
  <c r="AX63" i="13"/>
  <c r="AZ51" i="13"/>
  <c r="BA69" i="13"/>
  <c r="AX66" i="13"/>
  <c r="BA58" i="13"/>
  <c r="AX57" i="13"/>
  <c r="BA94" i="13"/>
  <c r="BA76" i="13"/>
  <c r="AX92" i="13"/>
  <c r="AW91" i="13"/>
  <c r="BA87" i="13"/>
  <c r="AX84" i="13"/>
  <c r="BA79" i="13"/>
  <c r="AZ78" i="13"/>
  <c r="AX76" i="13"/>
  <c r="AW75" i="13"/>
  <c r="BA71" i="13"/>
  <c r="AZ70" i="13"/>
  <c r="AX68" i="13"/>
  <c r="AW67" i="13"/>
  <c r="BA63" i="13"/>
  <c r="AW61" i="13"/>
  <c r="BA57" i="13"/>
  <c r="AZ56" i="13"/>
  <c r="AX54" i="13"/>
  <c r="AW54" i="13"/>
  <c r="AX265" i="13"/>
  <c r="AX88" i="13"/>
  <c r="AX80" i="13"/>
  <c r="AX72" i="13"/>
  <c r="BA67" i="13"/>
  <c r="AX64" i="13"/>
  <c r="AX51" i="13"/>
  <c r="AX50" i="13"/>
  <c r="AX89" i="13"/>
  <c r="AX73" i="13"/>
  <c r="AX59" i="13"/>
  <c r="BA54" i="13"/>
  <c r="AX52" i="13"/>
  <c r="AX90" i="13"/>
  <c r="BA85" i="13"/>
  <c r="AX82" i="13"/>
  <c r="BA77" i="13"/>
  <c r="AX74" i="13"/>
  <c r="BA55" i="13"/>
  <c r="AX53" i="13"/>
  <c r="I50" i="13" l="1"/>
  <c r="D39" i="13" l="1"/>
  <c r="J39" i="13" s="1"/>
  <c r="D35" i="13"/>
  <c r="G35" i="13" s="1"/>
  <c r="F34" i="13"/>
  <c r="K265" i="13"/>
  <c r="K264" i="13"/>
  <c r="K263" i="13"/>
  <c r="K262" i="13"/>
  <c r="K261" i="13"/>
  <c r="K260" i="13"/>
  <c r="K259" i="13"/>
  <c r="K258" i="13"/>
  <c r="K257" i="13"/>
  <c r="G38" i="13"/>
  <c r="C26" i="8"/>
  <c r="G26" i="8" s="1"/>
  <c r="E25" i="8"/>
  <c r="H35" i="13" l="1"/>
  <c r="I35" i="13"/>
  <c r="J35" i="13"/>
  <c r="E39" i="13"/>
  <c r="F39" i="13"/>
  <c r="E35" i="13"/>
  <c r="G39" i="13"/>
  <c r="F35" i="13"/>
  <c r="H39" i="13"/>
  <c r="I39" i="13"/>
  <c r="H38" i="13"/>
  <c r="G34" i="13"/>
  <c r="H34" i="13"/>
  <c r="I38" i="13"/>
  <c r="I34" i="13"/>
  <c r="J38" i="13"/>
  <c r="J34" i="13"/>
  <c r="E38" i="13"/>
  <c r="E34" i="13"/>
  <c r="F38" i="13"/>
  <c r="E26" i="8"/>
  <c r="D26" i="8"/>
  <c r="H26" i="8"/>
  <c r="F26" i="8"/>
  <c r="I26" i="8"/>
  <c r="G25" i="8"/>
  <c r="H25" i="8"/>
  <c r="I25" i="8"/>
  <c r="F25" i="8"/>
  <c r="AE39" i="11" l="1"/>
  <c r="T39" i="11"/>
  <c r="T40" i="11"/>
  <c r="T41" i="11"/>
  <c r="T42" i="11"/>
  <c r="T43" i="11"/>
  <c r="AD40" i="11" l="1"/>
  <c r="AE40" i="11" l="1"/>
  <c r="AE41" i="11"/>
  <c r="AE42" i="11"/>
  <c r="AE43" i="11"/>
  <c r="AE44" i="11"/>
  <c r="AE45" i="11"/>
  <c r="AE46" i="11"/>
  <c r="AE47" i="11"/>
  <c r="AE48" i="11"/>
  <c r="AE49" i="11"/>
  <c r="AE50" i="11"/>
  <c r="AE51" i="11"/>
  <c r="AE52" i="11"/>
  <c r="AE53" i="11"/>
  <c r="AE54" i="11"/>
  <c r="AE55" i="11"/>
  <c r="AD41" i="11"/>
  <c r="AD42" i="11"/>
  <c r="AD43" i="11"/>
  <c r="AD44" i="11"/>
  <c r="AD45" i="11"/>
  <c r="AD46" i="11"/>
  <c r="AD47" i="11"/>
  <c r="AD48" i="11"/>
  <c r="AD49" i="11"/>
  <c r="AD50" i="11"/>
  <c r="AD51" i="11"/>
  <c r="AD52" i="11"/>
  <c r="AD53" i="11"/>
  <c r="AD54" i="11"/>
  <c r="AD55" i="11"/>
  <c r="AA39" i="11"/>
  <c r="AA41" i="11"/>
  <c r="AA40" i="11" l="1"/>
  <c r="AA42" i="11"/>
  <c r="AA44" i="11"/>
  <c r="AA46" i="11"/>
  <c r="AA47" i="11"/>
  <c r="AA48" i="11"/>
  <c r="AA49" i="11"/>
  <c r="AA51" i="11"/>
  <c r="AA52" i="11"/>
  <c r="AA53" i="11"/>
  <c r="AA54" i="11"/>
  <c r="AA55" i="11"/>
  <c r="F40" i="11"/>
  <c r="F41" i="11"/>
  <c r="F42" i="11"/>
  <c r="F43" i="11"/>
  <c r="F44" i="11"/>
  <c r="F45" i="11"/>
  <c r="F46" i="11"/>
  <c r="F47" i="11"/>
  <c r="F48" i="11"/>
  <c r="F49" i="11"/>
  <c r="F51" i="11"/>
  <c r="F52" i="11"/>
  <c r="F53" i="11"/>
  <c r="F54" i="11"/>
  <c r="F55" i="11"/>
  <c r="F39" i="11" l="1"/>
  <c r="G227" i="8" l="1"/>
  <c r="G226" i="8"/>
  <c r="G225" i="8"/>
  <c r="G224" i="8"/>
  <c r="G223" i="8"/>
  <c r="G222" i="8"/>
  <c r="G221" i="8"/>
  <c r="G220" i="8"/>
  <c r="G219" i="8"/>
  <c r="G218" i="8"/>
  <c r="G217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Christina Vallhagen Dahlgren</author>
  </authors>
  <commentList>
    <comment ref="F81" authorId="0" shapeId="0" xr:uid="{3B197684-FAB7-4C6D-9260-5C08CD4B0F82}">
      <text>
        <r>
          <rPr>
            <b/>
            <sz val="9"/>
            <color indexed="81"/>
            <rFont val="Tahoma"/>
            <family val="2"/>
          </rPr>
          <t>Christina Vallhagen Dahlgren:</t>
        </r>
        <r>
          <rPr>
            <sz val="9"/>
            <color indexed="81"/>
            <rFont val="Tahoma"/>
            <family val="2"/>
          </rPr>
          <t xml:space="preserve">
inmatning i dosimetry manager blev av misstag 296,1, men bra mätta doser så ok!</t>
        </r>
      </text>
    </comment>
  </commentList>
</comments>
</file>

<file path=xl/sharedStrings.xml><?xml version="1.0" encoding="utf-8"?>
<sst xmlns="http://schemas.openxmlformats.org/spreadsheetml/2006/main" count="2066" uniqueCount="671">
  <si>
    <t xml:space="preserve">Fx (%) </t>
  </si>
  <si>
    <t xml:space="preserve">Fy (%) </t>
  </si>
  <si>
    <t xml:space="preserve">Sx (%) </t>
  </si>
  <si>
    <t xml:space="preserve">Sy (%) </t>
  </si>
  <si>
    <t xml:space="preserve">2D F (%) </t>
  </si>
  <si>
    <t>Date</t>
  </si>
  <si>
    <t>Notes</t>
  </si>
  <si>
    <t xml:space="preserve">DCen (Gy) </t>
  </si>
  <si>
    <t>R15_SOBP10_2Gy, 10 cm WET, 9.2 SW</t>
  </si>
  <si>
    <t>R31_SOBP10_2Gy , 26 cm WET, 24.8 SW</t>
  </si>
  <si>
    <t>PLx  (mm)</t>
  </si>
  <si>
    <t>PRx  (mm)</t>
  </si>
  <si>
    <t>PRy  (mm)</t>
  </si>
  <si>
    <t>PLy  (mm)</t>
  </si>
  <si>
    <t>FWHM x (mm)</t>
  </si>
  <si>
    <t>FWHM y (mm)</t>
  </si>
  <si>
    <t>Daily cubes parameters</t>
  </si>
  <si>
    <t>Responsible</t>
  </si>
  <si>
    <t>Change Description</t>
  </si>
  <si>
    <t>No</t>
  </si>
  <si>
    <t xml:space="preserve">2D S L/R  (%) </t>
  </si>
  <si>
    <t xml:space="preserve">2D S U/D (%) </t>
  </si>
  <si>
    <t>Detector</t>
  </si>
  <si>
    <t>Phantom</t>
  </si>
  <si>
    <t>SW</t>
  </si>
  <si>
    <t>Output Calibration (150 MeV 10x10 cm2, 1MU per spot)</t>
  </si>
  <si>
    <t>Reference dose [Gy]</t>
  </si>
  <si>
    <t>p [hPa]</t>
  </si>
  <si>
    <t>Sign</t>
  </si>
  <si>
    <t>Checked</t>
  </si>
  <si>
    <t>Ljusgardin:</t>
  </si>
  <si>
    <t>Mån, ons och fredag</t>
  </si>
  <si>
    <t>Lasers:</t>
  </si>
  <si>
    <t>distance in mm between the middle of the laser line and the marker on the wall (0.5 mm precision)</t>
  </si>
  <si>
    <t>Dörrinterlock:</t>
  </si>
  <si>
    <t>Tis och torsdag</t>
  </si>
  <si>
    <t>Avsyningsprocedur:</t>
  </si>
  <si>
    <t>Dagligen</t>
  </si>
  <si>
    <t>Nödstopp:</t>
  </si>
  <si>
    <t>Första fredagen i månaden</t>
  </si>
  <si>
    <t>Datum</t>
  </si>
  <si>
    <t>G1</t>
  </si>
  <si>
    <t>Safety</t>
  </si>
  <si>
    <t>Lasers [mm]</t>
  </si>
  <si>
    <t>Dosimetry Manager</t>
  </si>
  <si>
    <t>All</t>
  </si>
  <si>
    <t>Avsyning</t>
  </si>
  <si>
    <t>varningslampor</t>
  </si>
  <si>
    <t>ljusgardin</t>
  </si>
  <si>
    <t>dörrfunktion</t>
  </si>
  <si>
    <t>RS</t>
  </si>
  <si>
    <t>Red1</t>
  </si>
  <si>
    <t>Green1</t>
  </si>
  <si>
    <t>Red2</t>
  </si>
  <si>
    <t>Green2</t>
  </si>
  <si>
    <t>T [K]</t>
  </si>
  <si>
    <t>Kommentar</t>
  </si>
  <si>
    <t>R31M10</t>
  </si>
  <si>
    <t>R15M10</t>
  </si>
  <si>
    <t>R31M10 
vs. R15M10</t>
  </si>
  <si>
    <t>GI (2%, 2 mm)</t>
  </si>
  <si>
    <t>GI (1%, 1 mm)</t>
  </si>
  <si>
    <t>IBA laser off CV (mm)</t>
  </si>
  <si>
    <t>CV (mm)</t>
  </si>
  <si>
    <r>
      <t>T</t>
    </r>
    <r>
      <rPr>
        <b/>
        <vertAlign val="subscript"/>
        <sz val="10"/>
        <rFont val="Calibri"/>
        <family val="2"/>
        <scheme val="minor"/>
      </rPr>
      <t>room</t>
    </r>
    <r>
      <rPr>
        <b/>
        <sz val="10"/>
        <rFont val="Calibri"/>
        <family val="2"/>
        <scheme val="minor"/>
      </rPr>
      <t xml:space="preserve"> [</t>
    </r>
    <r>
      <rPr>
        <b/>
        <vertAlign val="superscript"/>
        <sz val="10"/>
        <rFont val="Calibri"/>
        <family val="2"/>
        <scheme val="minor"/>
      </rPr>
      <t>0</t>
    </r>
    <r>
      <rPr>
        <b/>
        <sz val="10"/>
        <rFont val="Calibri"/>
        <family val="2"/>
        <scheme val="minor"/>
      </rPr>
      <t>C]</t>
    </r>
  </si>
  <si>
    <r>
      <t>T</t>
    </r>
    <r>
      <rPr>
        <b/>
        <vertAlign val="subscript"/>
        <sz val="10"/>
        <rFont val="Calibri"/>
        <family val="2"/>
        <scheme val="minor"/>
      </rPr>
      <t>room</t>
    </r>
    <r>
      <rPr>
        <b/>
        <sz val="10"/>
        <rFont val="Calibri"/>
        <family val="2"/>
        <scheme val="minor"/>
      </rPr>
      <t xml:space="preserve"> [K]</t>
    </r>
  </si>
  <si>
    <r>
      <t>p</t>
    </r>
    <r>
      <rPr>
        <b/>
        <vertAlign val="subscript"/>
        <sz val="10"/>
        <rFont val="Calibri"/>
        <family val="2"/>
        <scheme val="minor"/>
      </rPr>
      <t>MatriXX</t>
    </r>
    <r>
      <rPr>
        <b/>
        <sz val="10"/>
        <rFont val="Calibri"/>
        <family val="2"/>
        <scheme val="minor"/>
      </rPr>
      <t xml:space="preserve"> [hPa]</t>
    </r>
  </si>
  <si>
    <r>
      <t>T</t>
    </r>
    <r>
      <rPr>
        <b/>
        <vertAlign val="subscript"/>
        <sz val="10"/>
        <rFont val="Calibri"/>
        <family val="2"/>
        <scheme val="minor"/>
      </rPr>
      <t>Matrixx</t>
    </r>
    <r>
      <rPr>
        <b/>
        <sz val="10"/>
        <rFont val="Calibri"/>
        <family val="2"/>
        <scheme val="minor"/>
      </rPr>
      <t xml:space="preserve"> [</t>
    </r>
    <r>
      <rPr>
        <b/>
        <vertAlign val="superscript"/>
        <sz val="10"/>
        <rFont val="Calibri"/>
        <family val="2"/>
        <scheme val="minor"/>
      </rPr>
      <t>0</t>
    </r>
    <r>
      <rPr>
        <b/>
        <sz val="10"/>
        <rFont val="Calibri"/>
        <family val="2"/>
        <scheme val="minor"/>
      </rPr>
      <t>C]</t>
    </r>
  </si>
  <si>
    <t>Difference from reference (%)</t>
  </si>
  <si>
    <t xml:space="preserve">Set-up: </t>
  </si>
  <si>
    <t>Detector condition</t>
  </si>
  <si>
    <t>Symmetry</t>
  </si>
  <si>
    <t>Flatness</t>
  </si>
  <si>
    <t>Ref. dose</t>
  </si>
  <si>
    <t>Good: within 0.5%</t>
  </si>
  <si>
    <r>
      <t>Rot (</t>
    </r>
    <r>
      <rPr>
        <b/>
        <vertAlign val="superscript"/>
        <sz val="10"/>
        <rFont val="Calibri"/>
        <family val="2"/>
        <scheme val="minor"/>
      </rPr>
      <t>o</t>
    </r>
    <r>
      <rPr>
        <b/>
        <sz val="10"/>
        <rFont val="Calibri"/>
        <family val="2"/>
        <scheme val="minor"/>
      </rPr>
      <t>)</t>
    </r>
  </si>
  <si>
    <r>
      <t>Pitcht (</t>
    </r>
    <r>
      <rPr>
        <b/>
        <vertAlign val="superscript"/>
        <sz val="10"/>
        <rFont val="Calibri"/>
        <family val="2"/>
        <scheme val="minor"/>
      </rPr>
      <t>o</t>
    </r>
    <r>
      <rPr>
        <b/>
        <sz val="10"/>
        <rFont val="Calibri"/>
        <family val="2"/>
        <scheme val="minor"/>
      </rPr>
      <t>)</t>
    </r>
  </si>
  <si>
    <r>
      <t>Roll (</t>
    </r>
    <r>
      <rPr>
        <b/>
        <vertAlign val="superscript"/>
        <sz val="10"/>
        <rFont val="Calibri"/>
        <family val="2"/>
        <scheme val="minor"/>
      </rPr>
      <t>o</t>
    </r>
    <r>
      <rPr>
        <b/>
        <sz val="10"/>
        <rFont val="Calibri"/>
        <family val="2"/>
        <scheme val="minor"/>
      </rPr>
      <t>)</t>
    </r>
  </si>
  <si>
    <t>Difference from TPS (%)</t>
  </si>
  <si>
    <t>Dose from TPS[Gy]</t>
  </si>
  <si>
    <t>Calibration Factor</t>
  </si>
  <si>
    <r>
      <t>D</t>
    </r>
    <r>
      <rPr>
        <b/>
        <vertAlign val="subscript"/>
        <sz val="10"/>
        <rFont val="Calibri"/>
        <family val="2"/>
        <scheme val="minor"/>
      </rPr>
      <t>central</t>
    </r>
    <r>
      <rPr>
        <b/>
        <sz val="10"/>
        <rFont val="Calibri"/>
        <family val="2"/>
        <scheme val="minor"/>
      </rPr>
      <t xml:space="preserve"> 
</t>
    </r>
    <r>
      <rPr>
        <sz val="10"/>
        <rFont val="Calibri"/>
        <family val="2"/>
        <scheme val="minor"/>
      </rPr>
      <t>ROI [1 cm x 1 cm]</t>
    </r>
  </si>
  <si>
    <t>Dose from TPS</t>
  </si>
  <si>
    <t>Action level: over 1%</t>
  </si>
  <si>
    <t>Good</t>
  </si>
  <si>
    <t>+/- 1.001 mm</t>
  </si>
  <si>
    <t>+/- 2.001 mm</t>
  </si>
  <si>
    <t>x</t>
  </si>
  <si>
    <t>Action level: over 3%</t>
  </si>
  <si>
    <t>Good: within +/-0.5%</t>
  </si>
  <si>
    <t>Warning: within +/-1%</t>
  </si>
  <si>
    <t>Good: within +/-1%</t>
  </si>
  <si>
    <t>Warning: within +/-2%</t>
  </si>
  <si>
    <r>
      <t>D</t>
    </r>
    <r>
      <rPr>
        <b/>
        <vertAlign val="subscript"/>
        <sz val="10"/>
        <rFont val="Calibri"/>
        <family val="2"/>
        <scheme val="minor"/>
      </rPr>
      <t>central</t>
    </r>
    <r>
      <rPr>
        <b/>
        <sz val="10"/>
        <rFont val="Calibri"/>
        <family val="2"/>
        <scheme val="minor"/>
      </rPr>
      <t xml:space="preserve"> 
ROI [1 cm x 1 cm]</t>
    </r>
  </si>
  <si>
    <t>Penumbra (average)</t>
  </si>
  <si>
    <t>FWHM (average)</t>
  </si>
  <si>
    <t>Parameters and its criterias</t>
  </si>
  <si>
    <t>Value (mm)</t>
  </si>
  <si>
    <t>Value (Gy)</t>
  </si>
  <si>
    <t>Plan ID</t>
  </si>
  <si>
    <t>Parameter</t>
  </si>
  <si>
    <t xml:space="preserve">MyQA Project: </t>
  </si>
  <si>
    <t>Difference from reference (a.u.)</t>
  </si>
  <si>
    <t xml:space="preserve">Medelvärde +/- 20 dygn </t>
  </si>
  <si>
    <t>Medelvärde +/- 10 dygn</t>
  </si>
  <si>
    <t>Plot</t>
  </si>
  <si>
    <t>Ref</t>
  </si>
  <si>
    <t>Difference from reference (a.u.) R15M10</t>
  </si>
  <si>
    <t>Medelvärde +/- 10 dygn R15M10</t>
  </si>
  <si>
    <t>Medelvärde +/- 20 dygn R15M10</t>
  </si>
  <si>
    <t>Difference from reference (a.u.) R31M10</t>
  </si>
  <si>
    <t>Medelvärde +/- 10 dygn R31M10</t>
  </si>
  <si>
    <t>Medelvärde +/- 20 dygn R31M10</t>
  </si>
  <si>
    <t>MyQA Project:</t>
  </si>
  <si>
    <t>Patient in AdaptDelivery</t>
  </si>
  <si>
    <t>Plan ID:</t>
  </si>
  <si>
    <t>Detector Calib. Factor:</t>
  </si>
  <si>
    <t>Titel:</t>
  </si>
  <si>
    <t>Godkänt av:</t>
  </si>
  <si>
    <t xml:space="preserve">Kategori: </t>
  </si>
  <si>
    <t>Skapat av:</t>
  </si>
  <si>
    <t>Reviderat av:</t>
  </si>
  <si>
    <t>ID.nr:</t>
  </si>
  <si>
    <t>Dokumenttyp:</t>
  </si>
  <si>
    <t>Strålskyddsinstruktion</t>
  </si>
  <si>
    <t>Godkänt den:</t>
  </si>
  <si>
    <t>Skapat den:</t>
  </si>
  <si>
    <t>Reviderat den:</t>
  </si>
  <si>
    <t>Protocol for Daily QA: Setup preparation fast check</t>
  </si>
  <si>
    <t>Strålskydd</t>
  </si>
  <si>
    <t>GTR1</t>
  </si>
  <si>
    <t>Detector:</t>
  </si>
  <si>
    <t>Phantom:</t>
  </si>
  <si>
    <t>Patient in AdaptDelivery:</t>
  </si>
  <si>
    <t>Protocol for Daily QA: Consistency check of single layer and cubic plans dosimetric parameters</t>
  </si>
  <si>
    <t>Daily single layer parameters</t>
  </si>
  <si>
    <t>Good: within 2%</t>
  </si>
  <si>
    <t>Warning: over 2%</t>
  </si>
  <si>
    <t xml:space="preserve">Action level: over 3% </t>
  </si>
  <si>
    <t>Action level: over 2%</t>
  </si>
  <si>
    <t>Good: within 1%</t>
  </si>
  <si>
    <t>Warning: within 2%</t>
  </si>
  <si>
    <t>R15_SOBP10_2Gy</t>
  </si>
  <si>
    <t>R31_SOBP10_2Gy</t>
  </si>
  <si>
    <t>File name</t>
  </si>
  <si>
    <t>2.3 cm SW + MatrixPT  position adjusted using X-rays (chambers at iso)</t>
  </si>
  <si>
    <t>Setup check: GTR1 MatriXX PT_2</t>
  </si>
  <si>
    <t>MatriXX PT_2</t>
  </si>
  <si>
    <r>
      <t>GTR1_Reference Calib. 2022-11-04</t>
    </r>
    <r>
      <rPr>
        <sz val="10"/>
        <color rgb="FFFF0000"/>
        <rFont val="Calibri"/>
        <family val="2"/>
        <scheme val="minor"/>
      </rPr>
      <t xml:space="preserve"> </t>
    </r>
  </si>
  <si>
    <t>(Calibration dose)</t>
  </si>
  <si>
    <t>* reference measurements, Roos IC #2519, 04.11.2022</t>
  </si>
  <si>
    <t>IBA MatrixPT_2</t>
  </si>
  <si>
    <t>MatriXX (MatrixPT_2 - position adjusted using X-rays (chambers at iso))</t>
  </si>
  <si>
    <t>ML</t>
  </si>
  <si>
    <t>GTR1_20221104_OF_05</t>
  </si>
  <si>
    <t>GTR1_20221111_OF_02</t>
  </si>
  <si>
    <t>GTR1_20221111_OF_03</t>
  </si>
  <si>
    <t>GTR1_20221111_OF_04</t>
  </si>
  <si>
    <t>ML.AC</t>
  </si>
  <si>
    <t>ML,AC</t>
  </si>
  <si>
    <r>
      <t>MyQA
p</t>
    </r>
    <r>
      <rPr>
        <b/>
        <vertAlign val="subscript"/>
        <sz val="10"/>
        <rFont val="Calibri"/>
        <family val="2"/>
        <scheme val="minor"/>
      </rPr>
      <t>MatriXX</t>
    </r>
    <r>
      <rPr>
        <b/>
        <sz val="10"/>
        <rFont val="Calibri"/>
        <family val="2"/>
        <scheme val="minor"/>
      </rPr>
      <t xml:space="preserve"> [hPa]</t>
    </r>
  </si>
  <si>
    <r>
      <t>MyQA 
T</t>
    </r>
    <r>
      <rPr>
        <b/>
        <vertAlign val="subscript"/>
        <sz val="10"/>
        <rFont val="Calibri"/>
        <family val="2"/>
        <scheme val="minor"/>
      </rPr>
      <t>Matrixx</t>
    </r>
    <r>
      <rPr>
        <b/>
        <sz val="10"/>
        <rFont val="Calibri"/>
        <family val="2"/>
        <scheme val="minor"/>
      </rPr>
      <t xml:space="preserve"> [</t>
    </r>
    <r>
      <rPr>
        <b/>
        <vertAlign val="superscript"/>
        <sz val="10"/>
        <rFont val="Calibri"/>
        <family val="2"/>
        <scheme val="minor"/>
      </rPr>
      <t>0</t>
    </r>
    <r>
      <rPr>
        <b/>
        <sz val="10"/>
        <rFont val="Calibri"/>
        <family val="2"/>
        <scheme val="minor"/>
      </rPr>
      <t>C]</t>
    </r>
  </si>
  <si>
    <t>GTR1_20221111_R15M10_01, 
GTR1_20221111_R31M10_01</t>
  </si>
  <si>
    <r>
      <t>MyQA Offset
T</t>
    </r>
    <r>
      <rPr>
        <b/>
        <vertAlign val="subscript"/>
        <sz val="10"/>
        <rFont val="Calibri"/>
        <family val="2"/>
        <scheme val="minor"/>
      </rPr>
      <t>Matrixx</t>
    </r>
    <r>
      <rPr>
        <b/>
        <sz val="10"/>
        <rFont val="Calibri"/>
        <family val="2"/>
        <scheme val="minor"/>
      </rPr>
      <t xml:space="preserve"> [</t>
    </r>
    <r>
      <rPr>
        <b/>
        <vertAlign val="superscript"/>
        <sz val="10"/>
        <rFont val="Calibri"/>
        <family val="2"/>
        <scheme val="minor"/>
      </rPr>
      <t>0</t>
    </r>
    <r>
      <rPr>
        <b/>
        <sz val="10"/>
        <rFont val="Calibri"/>
        <family val="2"/>
        <scheme val="minor"/>
      </rPr>
      <t>C]</t>
    </r>
  </si>
  <si>
    <r>
      <t>MyQA Offset
p</t>
    </r>
    <r>
      <rPr>
        <b/>
        <vertAlign val="subscript"/>
        <sz val="10"/>
        <rFont val="Calibri"/>
        <family val="2"/>
        <scheme val="minor"/>
      </rPr>
      <t>MatriXX</t>
    </r>
    <r>
      <rPr>
        <b/>
        <sz val="10"/>
        <rFont val="Calibri"/>
        <family val="2"/>
        <scheme val="minor"/>
      </rPr>
      <t xml:space="preserve"> [hPa]</t>
    </r>
  </si>
  <si>
    <t>REFERENCE IMAGE_run 2</t>
  </si>
  <si>
    <t>run 3</t>
  </si>
  <si>
    <t>run 4</t>
  </si>
  <si>
    <t>MatriXX rotated 270deg_run 5</t>
  </si>
  <si>
    <t>Ref. dose (Roos IC SW)*</t>
  </si>
  <si>
    <t>REFERENCE images</t>
  </si>
  <si>
    <t>G1_Daily_MatriXX Skandion</t>
  </si>
  <si>
    <t>Single layer_E150MeV_F10x10</t>
  </si>
  <si>
    <t>run 01</t>
  </si>
  <si>
    <t>GTR1_20221209_R15M10_01, GTR1_20221209_R31M10_01</t>
  </si>
  <si>
    <t>GTR1_20221209_OF_01</t>
  </si>
  <si>
    <t>GTR1_DailyQA_Matrixx</t>
  </si>
  <si>
    <t>Cube_R15_SOBP10; Cube_R31_SOBP10</t>
  </si>
  <si>
    <t>AJ</t>
  </si>
  <si>
    <t>run#1</t>
  </si>
  <si>
    <t>GTR1_20230214_OF_01</t>
  </si>
  <si>
    <t>GTR1_20230214_R15M10_01, GTR1_20230214_R31M10_01</t>
  </si>
  <si>
    <t>SR, EH, OJ</t>
  </si>
  <si>
    <t>EH SR OJ</t>
  </si>
  <si>
    <t>GTR1_20230217_R15M10_01, GTR1_20230217_R31M10_01</t>
  </si>
  <si>
    <t>Δx (cm)</t>
  </si>
  <si>
    <t>Δy (cm)</t>
  </si>
  <si>
    <t>Δz (cm)</t>
  </si>
  <si>
    <t>GTR1_20230217_OF_01</t>
  </si>
  <si>
    <t>Students</t>
  </si>
  <si>
    <t>ML corr</t>
  </si>
  <si>
    <t>CV (cm)</t>
  </si>
  <si>
    <t>SM, GF, OJ, AR</t>
  </si>
  <si>
    <t>SM, GF, AR, OJ</t>
  </si>
  <si>
    <t>GTR1_20230221_OF_01</t>
  </si>
  <si>
    <t>GTR1_20230221_R15M10_01, GTR1_20230221_R31M10_01</t>
  </si>
  <si>
    <t>Remeber to record the GI vaules</t>
  </si>
  <si>
    <t>AR</t>
  </si>
  <si>
    <t>GTR1_20230222_OF_01</t>
  </si>
  <si>
    <t>GTR1_20230222_R15M10_01, GTR1_20230222_R31M10_01</t>
  </si>
  <si>
    <t>OJ, JR, AR</t>
  </si>
  <si>
    <t>OJ</t>
  </si>
  <si>
    <t>GTR1_20230223_OF_01</t>
  </si>
  <si>
    <t>GTR1_20230223_R15M10_01, GTR1_20230223_R31M10_01</t>
  </si>
  <si>
    <t>X (cm)</t>
  </si>
  <si>
    <t>Z (cm)</t>
  </si>
  <si>
    <t>Y (cm)</t>
  </si>
  <si>
    <t>Table position saved in Physic QA</t>
  </si>
  <si>
    <t>Signature</t>
  </si>
  <si>
    <t>First name</t>
  </si>
  <si>
    <t>Last name</t>
  </si>
  <si>
    <t>Profession</t>
  </si>
  <si>
    <t>Note</t>
  </si>
  <si>
    <t>AA</t>
  </si>
  <si>
    <t>Ali</t>
  </si>
  <si>
    <t>Alkhiat</t>
  </si>
  <si>
    <t>Medical Physicist</t>
  </si>
  <si>
    <t>AC</t>
  </si>
  <si>
    <t>Athanasia</t>
  </si>
  <si>
    <t>Christou</t>
  </si>
  <si>
    <t>Summer physicist</t>
  </si>
  <si>
    <t>AD</t>
  </si>
  <si>
    <t>Alexandru</t>
  </si>
  <si>
    <t>Dasu</t>
  </si>
  <si>
    <t>Medical physicist</t>
  </si>
  <si>
    <t>AHL</t>
  </si>
  <si>
    <t>Annika</t>
  </si>
  <si>
    <t>Hall</t>
  </si>
  <si>
    <t>Anton</t>
  </si>
  <si>
    <t>Jansson</t>
  </si>
  <si>
    <t>Uppstuk physicist</t>
  </si>
  <si>
    <t>CVD</t>
  </si>
  <si>
    <t xml:space="preserve">Christina </t>
  </si>
  <si>
    <t>Vallhagen Dahlgren</t>
  </si>
  <si>
    <t>DJ</t>
  </si>
  <si>
    <t>Dan</t>
  </si>
  <si>
    <t>Josefsson</t>
  </si>
  <si>
    <t>EL</t>
  </si>
  <si>
    <t xml:space="preserve">Elias </t>
  </si>
  <si>
    <t>Lindbäck</t>
  </si>
  <si>
    <t>EPe</t>
  </si>
  <si>
    <t>Erik</t>
  </si>
  <si>
    <t>Pettersson</t>
  </si>
  <si>
    <t>GB</t>
  </si>
  <si>
    <t xml:space="preserve">Gloria </t>
  </si>
  <si>
    <t>Bäckström</t>
  </si>
  <si>
    <t>JM</t>
  </si>
  <si>
    <t>Joakim</t>
  </si>
  <si>
    <t>Medin</t>
  </si>
  <si>
    <t>KW</t>
  </si>
  <si>
    <t>Kenneth</t>
  </si>
  <si>
    <t>Wikström</t>
  </si>
  <si>
    <t>LL</t>
  </si>
  <si>
    <t>Linnea</t>
  </si>
  <si>
    <t>Lund</t>
  </si>
  <si>
    <t>MB</t>
  </si>
  <si>
    <t>Mikael</t>
  </si>
  <si>
    <t>Blomqvist</t>
  </si>
  <si>
    <t>ME</t>
  </si>
  <si>
    <t>Marika</t>
  </si>
  <si>
    <t>Enmark</t>
  </si>
  <si>
    <t>MF</t>
  </si>
  <si>
    <t xml:space="preserve">Marcus </t>
  </si>
  <si>
    <t>Fager</t>
  </si>
  <si>
    <t>MJ</t>
  </si>
  <si>
    <t>Johansson</t>
  </si>
  <si>
    <t>MK</t>
  </si>
  <si>
    <t>Marcus</t>
  </si>
  <si>
    <t>Krantz</t>
  </si>
  <si>
    <t>Ml</t>
  </si>
  <si>
    <t>Malgorzata</t>
  </si>
  <si>
    <t>Liszka</t>
  </si>
  <si>
    <t>PL</t>
  </si>
  <si>
    <t>Peter</t>
  </si>
  <si>
    <t>Larsson</t>
  </si>
  <si>
    <t>TH</t>
  </si>
  <si>
    <t>Thomas</t>
  </si>
  <si>
    <t>Henry</t>
  </si>
  <si>
    <t>UG</t>
  </si>
  <si>
    <t>Ulf</t>
  </si>
  <si>
    <t>Granlund</t>
  </si>
  <si>
    <t>The document released for users</t>
  </si>
  <si>
    <t>Conditions in room</t>
  </si>
  <si>
    <t>Z (cm) 
after applying
Offset -3 cm</t>
  </si>
  <si>
    <t>EH</t>
  </si>
  <si>
    <t>ok</t>
  </si>
  <si>
    <t>GTR1_20230224_OF_01</t>
  </si>
  <si>
    <t>GTR1_20230224_R15M10_01, GTR1_20230224_R31M10_01</t>
  </si>
  <si>
    <t>GK,EH,AJ</t>
  </si>
  <si>
    <t>GTR1_20230227_OF_01</t>
  </si>
  <si>
    <t>GTR1_20230227_R15M10_01, GTR1_20230227_R31M10_01</t>
  </si>
  <si>
    <t>AR,AJ</t>
  </si>
  <si>
    <t>AR, AJ</t>
  </si>
  <si>
    <t>GTR1_20230228_OF_01</t>
  </si>
  <si>
    <t>GTR1_20230228_R15M10_01, GTR1_20230228_R31M10_01</t>
  </si>
  <si>
    <t>YM</t>
  </si>
  <si>
    <t>CVD, DJ</t>
  </si>
  <si>
    <t>AR,JR</t>
  </si>
  <si>
    <t>AR, JR</t>
  </si>
  <si>
    <t>GTR1_20230301_OF_01</t>
  </si>
  <si>
    <t>GTR1_20230301_R15M10_01, GTR1_20230301_R31M10_01</t>
  </si>
  <si>
    <t>run 02 /Skandion physicists</t>
  </si>
  <si>
    <t>GTR1_20230228_OF_02</t>
  </si>
  <si>
    <r>
      <t xml:space="preserve">run01
 </t>
    </r>
    <r>
      <rPr>
        <sz val="10"/>
        <color rgb="FFFF0000"/>
        <rFont val="Calibri"/>
        <family val="2"/>
        <scheme val="minor"/>
      </rPr>
      <t>Why the table position has 0 everywhere? Please, pay an attention to correctly recording this position./ML</t>
    </r>
  </si>
  <si>
    <t>AE</t>
  </si>
  <si>
    <t>Albin</t>
  </si>
  <si>
    <t xml:space="preserve">Adam </t>
  </si>
  <si>
    <t>Röjvall</t>
  </si>
  <si>
    <t>GF</t>
  </si>
  <si>
    <t>Gustav</t>
  </si>
  <si>
    <t>Furubjelke</t>
  </si>
  <si>
    <t>JR</t>
  </si>
  <si>
    <t>Johan</t>
  </si>
  <si>
    <t>Rensfeldt</t>
  </si>
  <si>
    <t>Kaur</t>
  </si>
  <si>
    <t>Gurpreet</t>
  </si>
  <si>
    <t>Jardfelt</t>
  </si>
  <si>
    <t>SF</t>
  </si>
  <si>
    <t>Stina</t>
  </si>
  <si>
    <t>Fredriksson</t>
  </si>
  <si>
    <t>SM</t>
  </si>
  <si>
    <t>Sebastian</t>
  </si>
  <si>
    <t>Mikkelsen</t>
  </si>
  <si>
    <t>SM, SF</t>
  </si>
  <si>
    <t>GTR1_20230302_OF_01</t>
  </si>
  <si>
    <t>GTR1_20230302_R15M10_01, GTR1_20230302_R31M10_01</t>
  </si>
  <si>
    <t>OJ, SF</t>
  </si>
  <si>
    <t>GTR1_20230303_OF_01</t>
  </si>
  <si>
    <t>GTR1_20230303_R15M10_01, GTR1_20230303_R31M10_01</t>
  </si>
  <si>
    <t>AJ, OJ</t>
  </si>
  <si>
    <t>AD, GB</t>
  </si>
  <si>
    <t>run02 Measurement after replacement of ion source (3 h later)</t>
  </si>
  <si>
    <t xml:space="preserve">run01 Matrixx got an error, after restarting Matrix it worked again. </t>
  </si>
  <si>
    <t>GTR1_20230306_OF_01</t>
  </si>
  <si>
    <t>GTR1_20230306_R15M10_02, GTR1_20230306_R31M10_02</t>
  </si>
  <si>
    <t>¨100</t>
  </si>
  <si>
    <t>run 2, after ion source replacement</t>
  </si>
  <si>
    <t>OJ, GF</t>
  </si>
  <si>
    <t>GTR1_20230307_OF_01</t>
  </si>
  <si>
    <t>GTR1_20230307_R15M10_01, GTR1_20230307_R31M10_01</t>
  </si>
  <si>
    <t>YM KW</t>
  </si>
  <si>
    <t>SM YM</t>
  </si>
  <si>
    <t>JR YM</t>
  </si>
  <si>
    <t>After the beam alignment</t>
  </si>
  <si>
    <t>SM JR YM After beam alignment</t>
  </si>
  <si>
    <t>GTR1_20230308_OF_02</t>
  </si>
  <si>
    <t>GTR1_20230308_R15M10_02, GTR1_20230308_R31M10_02</t>
  </si>
  <si>
    <t>Måndag</t>
  </si>
  <si>
    <t>Tisdag</t>
  </si>
  <si>
    <t>Onsdag</t>
  </si>
  <si>
    <t>Torsdag</t>
  </si>
  <si>
    <t>Fredag</t>
  </si>
  <si>
    <t>GTR1_20230309_OF_01</t>
  </si>
  <si>
    <t>GTR1_20230309_R15M10_01, GTR1_20230309_R31M10_01</t>
  </si>
  <si>
    <t>After beam alignment</t>
  </si>
  <si>
    <t>SM, AR</t>
  </si>
  <si>
    <t>GTR1_20230310_OF_01</t>
  </si>
  <si>
    <t>GTR1_20230310_R15M10_01, GTR1_20230310_R31M10_01</t>
  </si>
  <si>
    <t>GTR1_20230313_OF_01</t>
  </si>
  <si>
    <t>GTR1_20230313_R15M10_01, GTR1_20230313_R31M10_01</t>
  </si>
  <si>
    <t>AE, AR</t>
  </si>
  <si>
    <t>GTR1_20230217_R15M10_01, GTR1_20230217_R31M10_01, GTR1_20230214_R15M10_01, GTR1_20230214_R31M10_01</t>
  </si>
  <si>
    <t>GTR1_20230314_OF_01</t>
  </si>
  <si>
    <t>GTR1_20230314_R15M10_01, GTR1_20230314_R31M10_01</t>
  </si>
  <si>
    <t>Eriksson</t>
  </si>
  <si>
    <t>SM, AE</t>
  </si>
  <si>
    <t>GTR1_20230315_OF_01</t>
  </si>
  <si>
    <t>GTR1_20230315_R15M10_01, GTR1_20230315_R31M10_01</t>
  </si>
  <si>
    <t>GTR1_20230316_OF_01</t>
  </si>
  <si>
    <t>GTR1_20230316_R15M10_01, GTR1_20230316_R31M10_01</t>
  </si>
  <si>
    <t>DM updated to T=296.4 K p=1011.14 hPa at 7:30 /ML</t>
  </si>
  <si>
    <t>in DM T=296.6 K not 295.6 K //ML</t>
  </si>
  <si>
    <t>AC,ML</t>
  </si>
  <si>
    <t>GTR1_20230320_OF_01</t>
  </si>
  <si>
    <t>GTR1_20230320_R15M10_01, GTR1_20230320_R31M10_01</t>
  </si>
  <si>
    <t>GK,AJ</t>
  </si>
  <si>
    <t>GTR1_20230321_OF_01</t>
  </si>
  <si>
    <t>GTR1_20230321_R15M10_01, GTR1_20230321_R31M10_01</t>
  </si>
  <si>
    <t>ML corrected the analysis</t>
  </si>
  <si>
    <t>GK,SM</t>
  </si>
  <si>
    <t>GTR1_20230322_OF_01</t>
  </si>
  <si>
    <t>GTR1_20230322_R15M10_01, GTR1_20230322_R31M10_01</t>
  </si>
  <si>
    <t>Cyclo PM, no treatment</t>
  </si>
  <si>
    <t>OK/AD</t>
  </si>
  <si>
    <t>EH,GK</t>
  </si>
  <si>
    <t>GTR1_20230323_OF_01</t>
  </si>
  <si>
    <t>GTR1_20230323_R15M10_01, GTR1_20230323_R31M10_01</t>
  </si>
  <si>
    <t>GTR1_20230324_OF_01</t>
  </si>
  <si>
    <t>GTR1_20230324_R15M10_01, GTR1_20230324_R31M10_01</t>
  </si>
  <si>
    <t>OK/KW</t>
  </si>
  <si>
    <t>GTR1_20230327_OF_01</t>
  </si>
  <si>
    <t>GTR1_20230327_R15M10_01, GTR1_20230327_R31M10_01</t>
  </si>
  <si>
    <t>ok/AC</t>
  </si>
  <si>
    <t>GK,ON,SF</t>
  </si>
  <si>
    <t>GTR1_20230328_OF_01</t>
  </si>
  <si>
    <t>GTR1_20230328_R15M10_01, GTR1_20230328_R31M10_01</t>
  </si>
  <si>
    <t>ok / YM</t>
  </si>
  <si>
    <t>JR,AE</t>
  </si>
  <si>
    <t>GTR1_20230329_OF_01</t>
  </si>
  <si>
    <t>GTR1_20230329_R15M10_01, GTR1_20230329_R31M10_01</t>
  </si>
  <si>
    <t>YM ON</t>
  </si>
  <si>
    <t>ok / YM ON</t>
  </si>
  <si>
    <t>SM, OJ</t>
  </si>
  <si>
    <t>GTR1_20230330_OF_01</t>
  </si>
  <si>
    <t>GTR1_20230330_R15M10_01, GTR1_20230330_R31M10_01</t>
  </si>
  <si>
    <t>ON</t>
  </si>
  <si>
    <t>ok /ON</t>
  </si>
  <si>
    <t>ON, EH, OJ</t>
  </si>
  <si>
    <t>GTR1_20230331_OF_01</t>
  </si>
  <si>
    <t>GTR1_20230331_R15M10_01, GTR1_20230331_R31M10_01</t>
  </si>
  <si>
    <t>OK/GB</t>
  </si>
  <si>
    <t>Näslund</t>
  </si>
  <si>
    <t>OJ, ON, AJ</t>
  </si>
  <si>
    <t>GTR1_20230403_OF_01</t>
  </si>
  <si>
    <t>GTR1_20230403_R15M10_01, GTR1_20230403_R31M10_01</t>
  </si>
  <si>
    <t>Ok/YM</t>
  </si>
  <si>
    <t>AE, GF</t>
  </si>
  <si>
    <t>GTR1_20230404_OF_01</t>
  </si>
  <si>
    <t>GTR1_20230404_R15M10_01, GTR1_20230404_R31M10_01</t>
  </si>
  <si>
    <t>ON, SM, JR</t>
  </si>
  <si>
    <t>GTR1_20230405_OF_01</t>
  </si>
  <si>
    <t>GTR1_20230405_R15M10_01, GTR1_20230405_R31M10_01</t>
  </si>
  <si>
    <t>OJ, ON, JR</t>
  </si>
  <si>
    <t>GTR1_20230406_OF_01</t>
  </si>
  <si>
    <t>GTR1_20230406_R15M10_01, GTR1_20230406_R31M10_01</t>
  </si>
  <si>
    <t>ok/CVD</t>
  </si>
  <si>
    <t>JR,SM</t>
  </si>
  <si>
    <t>GTR1_20230407_OF_01</t>
  </si>
  <si>
    <t>GTR1_20230407_R15M10_01, GTR1_20230407_R31M10_01</t>
  </si>
  <si>
    <t>ok/cvd (se kommentar på setup check)</t>
  </si>
  <si>
    <t>OJ, GK</t>
  </si>
  <si>
    <t>GTR1_20230411_OF_01</t>
  </si>
  <si>
    <t>GTR1_20230411_R15M10_01, GTR1_20230411_R31M10_01</t>
  </si>
  <si>
    <t>Påskhelg, ingen behandling</t>
  </si>
  <si>
    <t>GK,EH</t>
  </si>
  <si>
    <t>GTR1_20230412_OF_01</t>
  </si>
  <si>
    <t>GTR1_20230412_R15M10_01, GTR1_20230412_R31M10_01</t>
  </si>
  <si>
    <t>ok/YM</t>
  </si>
  <si>
    <t>GTR1_20230413_OF_01</t>
  </si>
  <si>
    <t>GTR1_20230413_R15M10_01, GTR1_20230413_R31M10_01</t>
  </si>
  <si>
    <t>OBS IBA laser CV out of tolerans./YM</t>
  </si>
  <si>
    <t>output calibration older than 3 months</t>
  </si>
  <si>
    <t>GTR1_20230414_OF_01</t>
  </si>
  <si>
    <t>GTR1_20230414_R15M10_01, GTR1_20230414_R31M10_01</t>
  </si>
  <si>
    <t>ok/GB</t>
  </si>
  <si>
    <t>GK, SM</t>
  </si>
  <si>
    <t>GK</t>
  </si>
  <si>
    <t>GTR1_20230417_OF_01</t>
  </si>
  <si>
    <t>GTR1_20230417_R15M10_01, GTR1_20230417_R31M10_01</t>
  </si>
  <si>
    <t>Olof</t>
  </si>
  <si>
    <t>GTR1_20230418_OF_01</t>
  </si>
  <si>
    <t>GTR1_20230418_R15M10_01, GTR1_20230418_R31M10_01</t>
  </si>
  <si>
    <t>GTR1_20230419_OF_01</t>
  </si>
  <si>
    <t>GTR1_20230419_R15M10_01, GTR1_20230419_R31M10_01</t>
  </si>
  <si>
    <t>ok/CVD (I did a quick laser check)</t>
  </si>
  <si>
    <t>JR,AR</t>
  </si>
  <si>
    <t>GTR1_20230420_OF_01</t>
  </si>
  <si>
    <t>GTR1_20230420_R15M10_01, GTR1_20230420_R31M10_01</t>
  </si>
  <si>
    <t>GK,AR</t>
  </si>
  <si>
    <t>GTR1_20230421_OF_01</t>
  </si>
  <si>
    <t>GTR1_20230421_R15M10_01, GTR1_20230421_R31M10_01</t>
  </si>
  <si>
    <t>in DM T=295.8 K</t>
  </si>
  <si>
    <t>GTR1_20230424_OF_01</t>
  </si>
  <si>
    <t>GTR1_20230424_R15M10_01, GTR1_20230424_R31M10_01</t>
  </si>
  <si>
    <t>AC,YM</t>
  </si>
  <si>
    <t>ok/AC,YM</t>
  </si>
  <si>
    <t>OJ, AR</t>
  </si>
  <si>
    <t>GTR1_20230425_OF_01</t>
  </si>
  <si>
    <t>GTR1_20230425_R15M10_01, GTR1_20230425_R31M10_01</t>
  </si>
  <si>
    <t>ON, SM</t>
  </si>
  <si>
    <t>99.6</t>
  </si>
  <si>
    <t>GTR1_20230426_OF_01</t>
  </si>
  <si>
    <t>GTR1_20230426_R15M10_01, GTR1_20230426_R31M10_01</t>
  </si>
  <si>
    <t>SM, JR</t>
  </si>
  <si>
    <t>GTR1_20230427_OF_01</t>
  </si>
  <si>
    <t>GTR1_20230427_R15M10_01, GTR1_20230427_R31M10_01</t>
  </si>
  <si>
    <t>OJ, SM</t>
  </si>
  <si>
    <t>GTR1_20230428_OF_01</t>
  </si>
  <si>
    <t>GTR1_20230428_R15M10_01, GTR1_20230428_R31M10_01</t>
  </si>
  <si>
    <t>AJ, EN</t>
  </si>
  <si>
    <t>EN,AJ</t>
  </si>
  <si>
    <t>GTR1_20230502_OF_01</t>
  </si>
  <si>
    <t>GTR1_20230502_R15M10_01, GTR1_20230502_R31M10_01</t>
  </si>
  <si>
    <t>GTR1_20230503_OF_01</t>
  </si>
  <si>
    <t>GTR1_20230503_R15M10_01, GTR1_20230503_R31M10_01</t>
  </si>
  <si>
    <t>GK,AR,EF</t>
  </si>
  <si>
    <t>GTR1_20230504_OF_01</t>
  </si>
  <si>
    <t>GTR1_20230504_R15M10_01, GTR1_20230504_R31M10_01</t>
  </si>
  <si>
    <t>OJ, EN, EK</t>
  </si>
  <si>
    <t>GTR1_20230505_OF_01</t>
  </si>
  <si>
    <t>GTR1_20230505_R15M10_01, GTR1_20230505_R31M10_01</t>
  </si>
  <si>
    <t>SM, AJ</t>
  </si>
  <si>
    <t>GTR1_20230508_OF_01</t>
  </si>
  <si>
    <t>GTR1_20230508_R15M10_01, GTR1_20230508_R31M10_01</t>
  </si>
  <si>
    <t>EN,GF,OJ</t>
  </si>
  <si>
    <t>EN</t>
  </si>
  <si>
    <t>GTR1_20230509_OF_01</t>
  </si>
  <si>
    <t>GTR1_20230509_R15M10_01, GTR1_20230509_R31M10_01</t>
  </si>
  <si>
    <t>AR, EN, JR</t>
  </si>
  <si>
    <t>GTR1_20230510_OF_01</t>
  </si>
  <si>
    <t>GTR1_20230510_R15M10_01, GTR1_20230510_R31M10_01</t>
  </si>
  <si>
    <t>GTR1_20230511_OF_01</t>
  </si>
  <si>
    <t>GTR1_20230511_R15M10_01, GTR1_20230511_R31M10_01</t>
  </si>
  <si>
    <t>EN,GK,ON</t>
  </si>
  <si>
    <t>GTR1_20230512_OF_01</t>
  </si>
  <si>
    <t>GTR1_20230512_R15M10_01, GTR1_20230512_R31M10_01</t>
  </si>
  <si>
    <t>ok/EAL</t>
  </si>
  <si>
    <t>EAL</t>
  </si>
  <si>
    <t>AR, EM,</t>
  </si>
  <si>
    <t>GTR1_20230515_OF_01</t>
  </si>
  <si>
    <t>GTR1_20230515_R15M10_01, GTR1_20230515_R31M10_01</t>
  </si>
  <si>
    <t>GF, AE, EF</t>
  </si>
  <si>
    <t>GTR1_20230516_OF_01</t>
  </si>
  <si>
    <t>GTR1_20230516_R15M10_01, GTR1_20230516_R31M10_01</t>
  </si>
  <si>
    <t>OK/ON YM</t>
  </si>
  <si>
    <t>ON, YM</t>
  </si>
  <si>
    <t>ok/ON, YM</t>
  </si>
  <si>
    <t>SM, GK</t>
  </si>
  <si>
    <t>GTR1_20230517_OF_01</t>
  </si>
  <si>
    <t>GTR1_20230517_R15M10_01, GTR1_20230517_R31M10_01</t>
  </si>
  <si>
    <t>ok/YM ON</t>
  </si>
  <si>
    <t>EF, AJ, OJ</t>
  </si>
  <si>
    <t>GTR1_20230519_OF_01</t>
  </si>
  <si>
    <t>GTR1_20230519_R15M10_01, GTR1_20230519_R31M10_01</t>
  </si>
  <si>
    <t>Holiday</t>
  </si>
  <si>
    <t>GTR1_20230522_OF_01</t>
  </si>
  <si>
    <t>GTR1_20230522_R15M10_01, GTR1_20230522_R31M10_01</t>
  </si>
  <si>
    <t>AE, EF</t>
  </si>
  <si>
    <t>GTR1_20230523_OF_01</t>
  </si>
  <si>
    <t>GTR1_20230523_R15M10_01, GTR1_20230523_R31M10_01</t>
  </si>
  <si>
    <t>GTR1_20230505_R15M10_01, GTR1_20230505_R31M10_01, GTR1_20230504_R15M10_01</t>
  </si>
  <si>
    <t>GTR1_20230524_OF_01</t>
  </si>
  <si>
    <t>GTR1_20230524_R15M10_01, GTR1_20230524_R31M10_01</t>
  </si>
  <si>
    <t>GK,JR</t>
  </si>
  <si>
    <t>GTR1_20230525_OF_01</t>
  </si>
  <si>
    <t>GTR1_20230525_R15M10_01, GTR1_20230525_R31M10_01</t>
  </si>
  <si>
    <t xml:space="preserve">Checked and ok with Matrixx3 /GB - Weird valus on R31, did the test 2 times. </t>
  </si>
  <si>
    <t>GK,SF</t>
  </si>
  <si>
    <t>GTR1_20230526_OF_01</t>
  </si>
  <si>
    <t>GTR1_20230526_R15M10_01, GTR1_20230526_R31M10_01</t>
  </si>
  <si>
    <t>GTR1_20230529_OF_01</t>
  </si>
  <si>
    <t>GTR1_20230529_R15M10_01, GTR1_20230529_R31M10_01</t>
  </si>
  <si>
    <t>GTR1_20230530_OF_01</t>
  </si>
  <si>
    <t>GTR1_20230530_R15M10_01, GTR1_20230530_R31M10_01</t>
  </si>
  <si>
    <t>GF, SF</t>
  </si>
  <si>
    <t>GTR1_20230531_OF_01</t>
  </si>
  <si>
    <t>GTR1_20230531_R15M10_01, GTR1_20230531_R31M10_01</t>
  </si>
  <si>
    <t>ok/YM GB</t>
  </si>
  <si>
    <t>GTR1_20230601_OF_01</t>
  </si>
  <si>
    <t>GTR1_20230601_R15M10_01, GTR1_20230601_R31M10_01</t>
  </si>
  <si>
    <t>ON, AJ</t>
  </si>
  <si>
    <t>EF, EN</t>
  </si>
  <si>
    <t>EF</t>
  </si>
  <si>
    <t>GTR1_20230602_OF_01</t>
  </si>
  <si>
    <t>GTR1_20230602_R15M10_01, GTR1_20230602_R31M10_01</t>
  </si>
  <si>
    <t>AR, EN</t>
  </si>
  <si>
    <t>GTR1_20230605_OF_01</t>
  </si>
  <si>
    <t>GTR1_20230605_R15M10_01, GTR1_20230605_R31M10_01</t>
  </si>
  <si>
    <t>AC/KW</t>
  </si>
  <si>
    <t>AJ, EF</t>
  </si>
  <si>
    <t>GTR1_20230607_OF_01</t>
  </si>
  <si>
    <t>GTR1_20230607_R15M10_01, GTR1_20230607_R31M10_01</t>
  </si>
  <si>
    <t>EF, AR</t>
  </si>
  <si>
    <t>GTR1_20230608_OF_01</t>
  </si>
  <si>
    <t>GTR1_20230608_R15M10_01, GTR1_20230608_R31M10_01</t>
  </si>
  <si>
    <t>ON, EN</t>
  </si>
  <si>
    <t>GTR1_20230609_OF_01</t>
  </si>
  <si>
    <t>GTR1_20230609_R15M10_01, GTR1_20230609_R31M10_01</t>
  </si>
  <si>
    <t>GTR1_20230612_OF_01</t>
  </si>
  <si>
    <t>GTR1_20230612_R15M10_01, GTR1_20230612_R31M10_01</t>
  </si>
  <si>
    <t>GTR1_20230613_OF_01</t>
  </si>
  <si>
    <t>GTR1_20230613_R15M10_01, GTR1_20230613_R31M10_01</t>
  </si>
  <si>
    <t>GK,ON</t>
  </si>
  <si>
    <t>GTR1_20230614_OF_01</t>
  </si>
  <si>
    <t>GTR1_20230614_R15M10_01, GTR1_20230614_R31M10_01</t>
  </si>
  <si>
    <t>GTR1_20230615_OF_01</t>
  </si>
  <si>
    <t>GTR1_20230615_R15M10_01, GTR1_20230615_R31M10_01</t>
  </si>
  <si>
    <t>GTR1_20230616_OF_01</t>
  </si>
  <si>
    <t>GTR1_20230616_R15M10_01, GTR1_20230616_R31M10_01</t>
  </si>
  <si>
    <t>GTR1_20230619_OF_01</t>
  </si>
  <si>
    <t>GTR1_20230619_R15M10_01, GTR1_20230619_R31M10_01</t>
  </si>
  <si>
    <t>ok/ML</t>
  </si>
  <si>
    <t>After LLRF calibration /ML</t>
  </si>
  <si>
    <t>GTR1_20230306_OF_02 //
run 2, after ion source replacement</t>
  </si>
  <si>
    <t>EN, ON</t>
  </si>
  <si>
    <t>GTR1_20230620_OF_01</t>
  </si>
  <si>
    <t>GTR1_20230620_R15M10_01, GTR1_20230620_R31M10_01</t>
  </si>
  <si>
    <t>GTR1_20230621_OF_01</t>
  </si>
  <si>
    <t>GTR1_20230621_R15M10_01, GTR1_20230621_R31M10_01</t>
  </si>
  <si>
    <t>CVD// the value of Dcentral was wrong, ML corrected it</t>
  </si>
  <si>
    <t>GTR1_20230622_OF_01</t>
  </si>
  <si>
    <t>GTR1_20230622_R15M10_01, GTR1_20230622_R31M10_01</t>
  </si>
  <si>
    <t>OJ, EN</t>
  </si>
  <si>
    <t>GTR1_20230626_OF_01</t>
  </si>
  <si>
    <t>GTR1_20230626_R15M10_01, GTR1_20230626_R31M10_01</t>
  </si>
  <si>
    <t>ML, YM</t>
  </si>
  <si>
    <t>GTR1_20230627_OF_01</t>
  </si>
  <si>
    <t>GTR1_20230627_R15M10_01, GTR1_20230627_R31M10_01</t>
  </si>
  <si>
    <t>GTR1_20230628_OF_01</t>
  </si>
  <si>
    <t>GTR1_20230628_R15M10_01, GTR1_20230628_R31M10_01</t>
  </si>
  <si>
    <t>GTR1_20230629_OF_01</t>
  </si>
  <si>
    <t>GTR1_20230629_R15M10_01, GTR1_20230629_R31M10_01</t>
  </si>
  <si>
    <t>Emil</t>
  </si>
  <si>
    <t>Forsberg</t>
  </si>
  <si>
    <t>Olivier</t>
  </si>
  <si>
    <t>Younes</t>
  </si>
  <si>
    <t>Majeddam</t>
  </si>
  <si>
    <t>AR, OJ</t>
  </si>
  <si>
    <t>GTR1_20230630_OF_01</t>
  </si>
  <si>
    <t>GTR1_20230630_R15M10_01, GTR1_20230630_R31M10_01</t>
  </si>
  <si>
    <t>AC YM</t>
  </si>
  <si>
    <t>ok / ML YM</t>
  </si>
  <si>
    <t>GTR1_20230704_OF_01</t>
  </si>
  <si>
    <t>GTR1_20230704_R15M10_01, GTR1_20230704_R31M10_01</t>
  </si>
  <si>
    <t>GTR1_20230703_OF_01</t>
  </si>
  <si>
    <t>GTR1_20230703_R15M10_01, GTR1_20230703_R31M10_01</t>
  </si>
  <si>
    <t>GTR1_20230705_OF_01</t>
  </si>
  <si>
    <t>GTR1_20230705_R15M10_01, GTR1_20230705_R31M10_01</t>
  </si>
  <si>
    <t>GTR1_20230706_OF_01</t>
  </si>
  <si>
    <t>GTR1_20230706_R15M10_01, GTR1_20230706_R31M10_01</t>
  </si>
  <si>
    <t>GTR1_20230707_OF_01</t>
  </si>
  <si>
    <t>GTR1_20230707_R15M10_01, GTR1_20230707_R31M10_01</t>
  </si>
  <si>
    <t>GTR1_20230710_OF_01</t>
  </si>
  <si>
    <t>GTR1_20230710_R15M10_01, GTR1_20230710_R31M10_01</t>
  </si>
  <si>
    <t>EN, AR</t>
  </si>
  <si>
    <t>GTR1_20230711_OF_01</t>
  </si>
  <si>
    <t>GTR1_20230711_R15M10_01, GTR1_20230711_R31M10_01</t>
  </si>
  <si>
    <t>GTR1_20230712_OF_01</t>
  </si>
  <si>
    <t>GTR1_20230712_R15M10_01, GTR1_20230712_R31M10_01</t>
  </si>
  <si>
    <t>GTR1_20230713_OF_01</t>
  </si>
  <si>
    <t>GTR1_20230713_R15M10_01, GTR1_20230713_R31M10_01</t>
  </si>
  <si>
    <t>GTR1_20230714_OF_01</t>
  </si>
  <si>
    <t>GTR1_20230714_R15M10_01, GTR1_20230714_R31M10_01</t>
  </si>
  <si>
    <t>GTR1_20230717_OF_01</t>
  </si>
  <si>
    <t>GTR1_20230717_R15M10_01, GTR1_20230717_R31M10_01</t>
  </si>
  <si>
    <t>GTR1_20230718_OF_01</t>
  </si>
  <si>
    <t>GTR1_20230718_R15M10_01, GTR1_20230718_R31M10_01</t>
  </si>
  <si>
    <t>AC,AD</t>
  </si>
  <si>
    <t>GTR1_20230719_OF_01</t>
  </si>
  <si>
    <t>GTR1_20230719_R15M10_01, GTR1_20230719_R31M10_01</t>
  </si>
  <si>
    <t>GTR1_20230720_OF_01</t>
  </si>
  <si>
    <t>GTR1_20230720_R15M10_01, GTR1_20230720_R31M10_01</t>
  </si>
  <si>
    <t>AD/YM</t>
  </si>
  <si>
    <t>GTR1_20230721_OF_01</t>
  </si>
  <si>
    <t>GTR1_20230721_R15M10_01, GTR1_20230721_R31M10_01</t>
  </si>
  <si>
    <t>YM,NIC</t>
  </si>
  <si>
    <t>YM, NIC</t>
  </si>
  <si>
    <t>NIC</t>
  </si>
  <si>
    <t>Carl Magnus</t>
  </si>
  <si>
    <t>Nilsson</t>
  </si>
  <si>
    <t>EA</t>
  </si>
  <si>
    <t xml:space="preserve">Erik </t>
  </si>
  <si>
    <t>Almhagen</t>
  </si>
  <si>
    <t>GTR1_20230724_OF_01</t>
  </si>
  <si>
    <t>GTR1_20230724_R15M10_01, GTR1_20230724_R31M10_01</t>
  </si>
  <si>
    <t>ok/YM KW</t>
  </si>
  <si>
    <t>AR, ON</t>
  </si>
  <si>
    <t>GTR1_20230725_OF_01</t>
  </si>
  <si>
    <t>GTR1_20230725_R15M10_01, GTR1_20230725_R31M10_01</t>
  </si>
  <si>
    <t>KW, YM</t>
  </si>
  <si>
    <t>GTR1_20230726_OF_01</t>
  </si>
  <si>
    <t>GTR1_20230726_R15M10_01, GTR1_20230726_R31M10_01</t>
  </si>
  <si>
    <t>GTR1_20230727_OF_01</t>
  </si>
  <si>
    <t>GTR1_20230727_R15M10_01, GTR1_20230727_R31M10_01</t>
  </si>
  <si>
    <t>ok/ YM KW</t>
  </si>
  <si>
    <t>ok / YM KW</t>
  </si>
  <si>
    <t>GTR1_20230728_OF_01</t>
  </si>
  <si>
    <t>GTR1_20230728_R15M10_01, GTR1_20230728_R31M10_01</t>
  </si>
  <si>
    <t>ok /YM CMN</t>
  </si>
  <si>
    <t>YM CMN</t>
  </si>
  <si>
    <t>ok/ YM CMN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</si>
</sst>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0.0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22"/>
      <color theme="1" tint="0.34998626667073579"/>
      <name val="Calibri Light"/>
      <family val="2"/>
      <scheme val="maj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vertAlign val="subscript"/>
      <sz val="10"/>
      <name val="Calibri"/>
      <family val="2"/>
      <scheme val="minor"/>
    </font>
    <font>
      <sz val="10"/>
      <color theme="2"/>
      <name val="Calibri"/>
      <family val="2"/>
      <scheme val="minor"/>
    </font>
    <font>
      <sz val="10"/>
      <name val="Calibri"/>
      <family val="2"/>
      <scheme val="minor"/>
    </font>
    <font>
      <b/>
      <vertAlign val="superscript"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006100"/>
      <name val="Calibri"/>
      <family val="2"/>
      <scheme val="minor"/>
    </font>
    <font>
      <sz val="10"/>
      <color rgb="FF9C5700"/>
      <name val="Calibri"/>
      <family val="2"/>
      <scheme val="minor"/>
    </font>
    <font>
      <sz val="10"/>
      <color rgb="FF9C0006"/>
      <name val="Calibri"/>
      <family val="2"/>
      <scheme val="minor"/>
    </font>
    <font>
      <sz val="10"/>
      <name val="MS Sans Serif"/>
    </font>
    <font>
      <sz val="9"/>
      <name val="Verdana"/>
      <family val="2"/>
    </font>
    <font>
      <sz val="8"/>
      <name val="Verdana"/>
      <family val="2"/>
    </font>
    <font>
      <sz val="12"/>
      <name val="Verdana"/>
      <family val="2"/>
    </font>
    <font>
      <b/>
      <sz val="9"/>
      <name val="Verdana"/>
      <family val="2"/>
    </font>
    <font>
      <b/>
      <sz val="11"/>
      <color theme="9" tint="-0.499984740745262"/>
      <name val="Calibri"/>
      <family val="2"/>
      <scheme val="minor"/>
    </font>
    <font>
      <b/>
      <sz val="14"/>
      <name val="Verdana"/>
      <family val="2"/>
    </font>
    <font>
      <b/>
      <sz val="14"/>
      <color theme="1"/>
      <name val="Calibri"/>
      <family val="2"/>
      <scheme val="minor"/>
    </font>
    <font>
      <b/>
      <sz val="14"/>
      <color theme="9" tint="-0.499984740745262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0"/>
      <color theme="2" tint="-9.9978637043366805E-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</patternFill>
    </fill>
    <fill>
      <patternFill patternType="solid">
        <fgColor theme="8"/>
      </patternFill>
    </fill>
    <fill>
      <patternFill patternType="solid">
        <fgColor rgb="FFFFC7CE"/>
      </patternFill>
    </fill>
    <fill>
      <patternFill patternType="solid">
        <fgColor theme="7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5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</patternFill>
    </fill>
    <fill>
      <patternFill patternType="solid">
        <fgColor theme="9" tint="-0.249977111117893"/>
        <bgColor theme="9"/>
      </patternFill>
    </fill>
    <fill>
      <patternFill patternType="solid">
        <fgColor rgb="FFFFC000"/>
        <bgColor theme="9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theme="9"/>
      </top>
      <bottom/>
      <diagonal/>
    </border>
    <border>
      <left/>
      <right style="medium">
        <color indexed="64"/>
      </right>
      <top style="thin">
        <color theme="9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theme="9" tint="-0.24994659260841701"/>
      </right>
      <top style="thin">
        <color theme="9"/>
      </top>
      <bottom/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/>
      </top>
      <bottom/>
      <diagonal/>
    </border>
    <border>
      <left style="thin">
        <color theme="9" tint="-0.24994659260841701"/>
      </left>
      <right style="medium">
        <color indexed="64"/>
      </right>
      <top style="thin">
        <color theme="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medium">
        <color indexed="64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medium">
        <color indexed="64"/>
      </right>
      <top style="thin">
        <color theme="9"/>
      </top>
      <bottom style="thin">
        <color theme="9"/>
      </bottom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 style="thin">
        <color theme="9"/>
      </top>
      <bottom/>
      <diagonal/>
    </border>
    <border>
      <left style="medium">
        <color theme="1"/>
      </left>
      <right style="medium">
        <color theme="1"/>
      </right>
      <top style="thin">
        <color theme="9"/>
      </top>
      <bottom style="thin">
        <color theme="9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2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10" fontId="1" fillId="0" borderId="0" applyFont="0" applyFill="0" applyBorder="0" applyAlignment="0" applyProtection="0"/>
    <xf numFmtId="0" fontId="9" fillId="5" borderId="0" applyNumberFormat="0" applyBorder="0" applyAlignment="0" applyProtection="0"/>
    <xf numFmtId="0" fontId="3" fillId="6" borderId="0" applyNumberFormat="0" applyBorder="0" applyAlignment="0" applyProtection="0"/>
    <xf numFmtId="0" fontId="1" fillId="7" borderId="0" applyNumberFormat="0" applyBorder="0" applyAlignment="0" applyProtection="0"/>
    <xf numFmtId="0" fontId="14" fillId="0" borderId="0" applyNumberFormat="0" applyFill="0" applyBorder="0" applyAlignment="0" applyProtection="0"/>
    <xf numFmtId="0" fontId="23" fillId="16" borderId="0" applyNumberFormat="0" applyBorder="0" applyAlignment="0" applyProtection="0"/>
    <xf numFmtId="0" fontId="24" fillId="17" borderId="0" applyNumberFormat="0" applyBorder="0" applyAlignment="0" applyProtection="0"/>
    <xf numFmtId="0" fontId="28" fillId="0" borderId="0"/>
  </cellStyleXfs>
  <cellXfs count="586">
    <xf numFmtId="0" fontId="0" fillId="0" borderId="0" xfId="0"/>
    <xf numFmtId="0" fontId="2" fillId="0" borderId="0" xfId="0" applyFont="1"/>
    <xf numFmtId="0" fontId="3" fillId="4" borderId="0" xfId="3"/>
    <xf numFmtId="14" fontId="0" fillId="0" borderId="0" xfId="0" applyNumberFormat="1"/>
    <xf numFmtId="9" fontId="0" fillId="0" borderId="0" xfId="0" applyNumberFormat="1"/>
    <xf numFmtId="0" fontId="0" fillId="0" borderId="0" xfId="0" applyAlignment="1">
      <alignment wrapText="1"/>
    </xf>
    <xf numFmtId="0" fontId="8" fillId="0" borderId="0" xfId="0" applyFont="1"/>
    <xf numFmtId="1" fontId="0" fillId="0" borderId="0" xfId="0" applyNumberFormat="1"/>
    <xf numFmtId="1" fontId="6" fillId="0" borderId="0" xfId="0" applyNumberFormat="1" applyFont="1" applyAlignment="1">
      <alignment horizontal="left"/>
    </xf>
    <xf numFmtId="1" fontId="7" fillId="0" borderId="0" xfId="0" applyNumberFormat="1" applyFont="1"/>
    <xf numFmtId="0" fontId="0" fillId="0" borderId="0" xfId="0" applyProtection="1">
      <protection locked="0"/>
    </xf>
    <xf numFmtId="9" fontId="0" fillId="0" borderId="0" xfId="0" applyNumberFormat="1" applyProtection="1">
      <protection locked="0"/>
    </xf>
    <xf numFmtId="0" fontId="0" fillId="0" borderId="3" xfId="0" applyBorder="1" applyProtection="1">
      <protection locked="0"/>
    </xf>
    <xf numFmtId="0" fontId="9" fillId="5" borderId="0" xfId="5" applyBorder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0" fontId="9" fillId="5" borderId="0" xfId="5" applyAlignment="1" applyProtection="1">
      <alignment horizontal="center"/>
      <protection locked="0"/>
    </xf>
    <xf numFmtId="0" fontId="0" fillId="0" borderId="0" xfId="0" applyAlignment="1" applyProtection="1">
      <alignment wrapText="1"/>
      <protection locked="0"/>
    </xf>
    <xf numFmtId="0" fontId="2" fillId="10" borderId="5" xfId="7" applyFont="1" applyFill="1" applyBorder="1" applyAlignment="1" applyProtection="1">
      <alignment horizontal="center" vertical="center"/>
      <protection locked="0"/>
    </xf>
    <xf numFmtId="0" fontId="2" fillId="12" borderId="1" xfId="7" applyNumberFormat="1" applyFont="1" applyFill="1" applyBorder="1" applyAlignment="1" applyProtection="1">
      <alignment horizontal="center" vertical="center" wrapText="1"/>
      <protection locked="0"/>
    </xf>
    <xf numFmtId="0" fontId="10" fillId="13" borderId="4" xfId="0" applyFont="1" applyFill="1" applyBorder="1" applyAlignment="1" applyProtection="1">
      <alignment horizontal="center" vertical="center"/>
      <protection locked="0"/>
    </xf>
    <xf numFmtId="0" fontId="10" fillId="13" borderId="5" xfId="0" applyFont="1" applyFill="1" applyBorder="1" applyAlignment="1" applyProtection="1">
      <alignment horizontal="center" vertical="center"/>
      <protection locked="0"/>
    </xf>
    <xf numFmtId="0" fontId="10" fillId="13" borderId="6" xfId="0" applyFont="1" applyFill="1" applyBorder="1" applyAlignment="1" applyProtection="1">
      <alignment horizontal="center" vertical="center"/>
      <protection locked="0"/>
    </xf>
    <xf numFmtId="0" fontId="0" fillId="0" borderId="3" xfId="0" applyBorder="1"/>
    <xf numFmtId="0" fontId="2" fillId="0" borderId="3" xfId="0" applyFont="1" applyBorder="1"/>
    <xf numFmtId="0" fontId="0" fillId="0" borderId="10" xfId="0" applyBorder="1"/>
    <xf numFmtId="0" fontId="2" fillId="0" borderId="10" xfId="0" applyFont="1" applyBorder="1"/>
    <xf numFmtId="0" fontId="13" fillId="0" borderId="0" xfId="0" applyFont="1"/>
    <xf numFmtId="0" fontId="4" fillId="0" borderId="0" xfId="0" applyFont="1"/>
    <xf numFmtId="2" fontId="2" fillId="0" borderId="0" xfId="0" applyNumberFormat="1" applyFont="1"/>
    <xf numFmtId="2" fontId="4" fillId="0" borderId="0" xfId="0" applyNumberFormat="1" applyFont="1"/>
    <xf numFmtId="2" fontId="0" fillId="0" borderId="0" xfId="0" applyNumberFormat="1"/>
    <xf numFmtId="1" fontId="6" fillId="0" borderId="0" xfId="0" applyNumberFormat="1" applyFont="1" applyAlignment="1" applyProtection="1">
      <alignment horizontal="left"/>
      <protection locked="0"/>
    </xf>
    <xf numFmtId="1" fontId="0" fillId="0" borderId="0" xfId="0" applyNumberFormat="1" applyProtection="1">
      <protection locked="0"/>
    </xf>
    <xf numFmtId="0" fontId="5" fillId="0" borderId="0" xfId="0" applyFont="1" applyProtection="1">
      <protection locked="0"/>
    </xf>
    <xf numFmtId="0" fontId="2" fillId="9" borderId="0" xfId="4" applyNumberFormat="1" applyFont="1" applyFill="1" applyBorder="1"/>
    <xf numFmtId="0" fontId="17" fillId="0" borderId="0" xfId="0" applyFont="1"/>
    <xf numFmtId="1" fontId="5" fillId="0" borderId="0" xfId="0" applyNumberFormat="1" applyFont="1" applyProtection="1">
      <protection locked="0"/>
    </xf>
    <xf numFmtId="1" fontId="17" fillId="0" borderId="0" xfId="0" applyNumberFormat="1" applyFont="1" applyProtection="1">
      <protection locked="0"/>
    </xf>
    <xf numFmtId="0" fontId="16" fillId="0" borderId="0" xfId="0" applyFont="1"/>
    <xf numFmtId="49" fontId="17" fillId="0" borderId="0" xfId="0" applyNumberFormat="1" applyFont="1" applyAlignment="1" applyProtection="1">
      <alignment horizontal="right"/>
      <protection locked="0"/>
    </xf>
    <xf numFmtId="9" fontId="17" fillId="0" borderId="0" xfId="0" applyNumberFormat="1" applyFont="1" applyProtection="1">
      <protection locked="0"/>
    </xf>
    <xf numFmtId="9" fontId="17" fillId="0" borderId="0" xfId="0" applyNumberFormat="1" applyFont="1"/>
    <xf numFmtId="0" fontId="17" fillId="0" borderId="0" xfId="0" applyFont="1" applyAlignment="1">
      <alignment horizontal="center"/>
    </xf>
    <xf numFmtId="164" fontId="20" fillId="0" borderId="0" xfId="0" applyNumberFormat="1" applyFont="1"/>
    <xf numFmtId="9" fontId="17" fillId="0" borderId="0" xfId="0" quotePrefix="1" applyNumberFormat="1" applyFont="1" applyAlignment="1" applyProtection="1">
      <alignment horizontal="center" vertical="center"/>
      <protection locked="0"/>
    </xf>
    <xf numFmtId="1" fontId="17" fillId="0" borderId="0" xfId="0" applyNumberFormat="1" applyFont="1" applyAlignment="1" applyProtection="1">
      <alignment horizontal="center" vertical="center"/>
      <protection locked="0"/>
    </xf>
    <xf numFmtId="9" fontId="17" fillId="0" borderId="0" xfId="0" applyNumberFormat="1" applyFont="1" applyAlignment="1">
      <alignment horizontal="center"/>
    </xf>
    <xf numFmtId="164" fontId="20" fillId="0" borderId="0" xfId="0" applyNumberFormat="1" applyFont="1" applyAlignment="1">
      <alignment horizontal="center"/>
    </xf>
    <xf numFmtId="0" fontId="17" fillId="0" borderId="0" xfId="0" applyFont="1" applyProtection="1">
      <protection locked="0"/>
    </xf>
    <xf numFmtId="0" fontId="15" fillId="0" borderId="0" xfId="0" applyFont="1" applyProtection="1">
      <protection locked="0"/>
    </xf>
    <xf numFmtId="0" fontId="22" fillId="0" borderId="0" xfId="0" applyFont="1"/>
    <xf numFmtId="0" fontId="17" fillId="0" borderId="3" xfId="0" applyFont="1" applyBorder="1" applyProtection="1">
      <protection locked="0"/>
    </xf>
    <xf numFmtId="0" fontId="17" fillId="0" borderId="10" xfId="0" applyFont="1" applyBorder="1" applyProtection="1">
      <protection locked="0"/>
    </xf>
    <xf numFmtId="2" fontId="16" fillId="0" borderId="0" xfId="0" applyNumberFormat="1" applyFont="1"/>
    <xf numFmtId="164" fontId="25" fillId="16" borderId="0" xfId="9" applyNumberFormat="1" applyFont="1" applyBorder="1" applyAlignment="1">
      <alignment horizontal="center"/>
    </xf>
    <xf numFmtId="164" fontId="26" fillId="17" borderId="0" xfId="10" applyNumberFormat="1" applyFont="1" applyBorder="1" applyAlignment="1">
      <alignment horizontal="center"/>
    </xf>
    <xf numFmtId="164" fontId="27" fillId="5" borderId="0" xfId="5" applyNumberFormat="1" applyFont="1" applyBorder="1" applyAlignment="1">
      <alignment horizontal="center"/>
    </xf>
    <xf numFmtId="164" fontId="25" fillId="16" borderId="0" xfId="9" applyNumberFormat="1" applyFont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25" fillId="16" borderId="0" xfId="9" applyNumberFormat="1" applyFont="1" applyBorder="1" applyAlignment="1">
      <alignment horizontal="center"/>
    </xf>
    <xf numFmtId="2" fontId="26" fillId="17" borderId="0" xfId="10" applyNumberFormat="1" applyFont="1" applyBorder="1" applyAlignment="1">
      <alignment horizontal="center"/>
    </xf>
    <xf numFmtId="2" fontId="27" fillId="5" borderId="0" xfId="5" applyNumberFormat="1" applyFont="1" applyBorder="1" applyAlignment="1">
      <alignment horizontal="center"/>
    </xf>
    <xf numFmtId="2" fontId="25" fillId="16" borderId="0" xfId="9" applyNumberFormat="1" applyFont="1" applyBorder="1" applyAlignment="1">
      <alignment horizontal="center"/>
    </xf>
    <xf numFmtId="0" fontId="20" fillId="0" borderId="0" xfId="0" applyFont="1" applyAlignment="1" applyProtection="1">
      <alignment horizontal="left"/>
      <protection locked="0"/>
    </xf>
    <xf numFmtId="9" fontId="27" fillId="0" borderId="0" xfId="5" applyNumberFormat="1" applyFont="1" applyFill="1" applyBorder="1" applyAlignment="1">
      <alignment horizontal="center"/>
    </xf>
    <xf numFmtId="164" fontId="26" fillId="17" borderId="0" xfId="10" applyNumberFormat="1" applyFont="1" applyBorder="1" applyAlignment="1">
      <alignment horizontal="left"/>
    </xf>
    <xf numFmtId="164" fontId="25" fillId="16" borderId="0" xfId="9" applyNumberFormat="1" applyFont="1" applyBorder="1" applyAlignment="1">
      <alignment horizontal="left"/>
    </xf>
    <xf numFmtId="164" fontId="25" fillId="16" borderId="3" xfId="9" applyNumberFormat="1" applyFont="1" applyBorder="1" applyAlignment="1">
      <alignment horizontal="center" vertical="center"/>
    </xf>
    <xf numFmtId="164" fontId="27" fillId="5" borderId="3" xfId="5" applyNumberFormat="1" applyFont="1" applyBorder="1" applyAlignment="1">
      <alignment horizontal="center"/>
    </xf>
    <xf numFmtId="164" fontId="27" fillId="5" borderId="27" xfId="5" applyNumberFormat="1" applyFont="1" applyBorder="1" applyAlignment="1">
      <alignment horizontal="center"/>
    </xf>
    <xf numFmtId="2" fontId="26" fillId="17" borderId="0" xfId="10" quotePrefix="1" applyNumberFormat="1" applyFont="1" applyBorder="1" applyAlignment="1">
      <alignment horizontal="center"/>
    </xf>
    <xf numFmtId="164" fontId="26" fillId="17" borderId="0" xfId="10" applyNumberFormat="1" applyFont="1" applyAlignment="1">
      <alignment horizontal="center"/>
    </xf>
    <xf numFmtId="164" fontId="27" fillId="5" borderId="0" xfId="5" applyNumberFormat="1" applyFont="1" applyAlignment="1">
      <alignment horizontal="center"/>
    </xf>
    <xf numFmtId="164" fontId="25" fillId="16" borderId="0" xfId="9" applyNumberFormat="1" applyFont="1" applyAlignment="1">
      <alignment horizontal="center"/>
    </xf>
    <xf numFmtId="0" fontId="17" fillId="18" borderId="0" xfId="0" applyFont="1" applyFill="1" applyAlignment="1" applyProtection="1">
      <alignment horizontal="center"/>
      <protection locked="0"/>
    </xf>
    <xf numFmtId="0" fontId="16" fillId="18" borderId="0" xfId="0" applyFont="1" applyFill="1" applyAlignment="1" applyProtection="1">
      <alignment horizontal="center"/>
      <protection locked="0"/>
    </xf>
    <xf numFmtId="0" fontId="15" fillId="0" borderId="0" xfId="1" applyFont="1" applyFill="1" applyBorder="1" applyAlignment="1" applyProtection="1">
      <alignment horizontal="center" vertical="center"/>
      <protection locked="0"/>
    </xf>
    <xf numFmtId="2" fontId="2" fillId="0" borderId="27" xfId="0" applyNumberFormat="1" applyFont="1" applyBorder="1"/>
    <xf numFmtId="2" fontId="16" fillId="18" borderId="0" xfId="0" applyNumberFormat="1" applyFont="1" applyFill="1" applyAlignment="1" applyProtection="1">
      <alignment horizontal="center"/>
      <protection locked="0"/>
    </xf>
    <xf numFmtId="164" fontId="17" fillId="0" borderId="39" xfId="0" applyNumberFormat="1" applyFont="1" applyBorder="1" applyAlignment="1">
      <alignment horizontal="center"/>
    </xf>
    <xf numFmtId="2" fontId="17" fillId="0" borderId="41" xfId="4" applyNumberFormat="1" applyFont="1" applyFill="1" applyBorder="1" applyAlignment="1">
      <alignment horizontal="center"/>
    </xf>
    <xf numFmtId="2" fontId="17" fillId="0" borderId="40" xfId="4" applyNumberFormat="1" applyFont="1" applyFill="1" applyBorder="1" applyAlignment="1">
      <alignment horizontal="center"/>
    </xf>
    <xf numFmtId="164" fontId="17" fillId="0" borderId="40" xfId="0" applyNumberFormat="1" applyFont="1" applyBorder="1" applyAlignment="1">
      <alignment horizontal="center"/>
    </xf>
    <xf numFmtId="2" fontId="17" fillId="0" borderId="40" xfId="0" applyNumberFormat="1" applyFont="1" applyBorder="1" applyAlignment="1">
      <alignment horizontal="center"/>
    </xf>
    <xf numFmtId="2" fontId="17" fillId="0" borderId="42" xfId="0" applyNumberFormat="1" applyFont="1" applyBorder="1" applyAlignment="1">
      <alignment horizontal="center"/>
    </xf>
    <xf numFmtId="1" fontId="15" fillId="0" borderId="36" xfId="1" applyNumberFormat="1" applyFont="1" applyFill="1" applyBorder="1" applyAlignment="1" applyProtection="1">
      <alignment horizontal="center" vertical="center"/>
      <protection locked="0"/>
    </xf>
    <xf numFmtId="0" fontId="15" fillId="0" borderId="43" xfId="1" applyFont="1" applyFill="1" applyBorder="1" applyAlignment="1">
      <alignment horizontal="center" vertical="center" wrapText="1"/>
    </xf>
    <xf numFmtId="0" fontId="15" fillId="0" borderId="44" xfId="1" applyFont="1" applyFill="1" applyBorder="1" applyAlignment="1">
      <alignment horizontal="center" vertical="center" wrapText="1"/>
    </xf>
    <xf numFmtId="0" fontId="15" fillId="0" borderId="45" xfId="1" applyFont="1" applyFill="1" applyBorder="1" applyAlignment="1">
      <alignment horizontal="center" vertical="center" wrapText="1"/>
    </xf>
    <xf numFmtId="0" fontId="15" fillId="0" borderId="46" xfId="1" applyNumberFormat="1" applyFont="1" applyFill="1" applyBorder="1" applyAlignment="1">
      <alignment horizontal="center" vertical="center" wrapText="1"/>
    </xf>
    <xf numFmtId="0" fontId="15" fillId="0" borderId="44" xfId="1" applyNumberFormat="1" applyFont="1" applyFill="1" applyBorder="1" applyAlignment="1">
      <alignment horizontal="center" vertical="center" wrapText="1"/>
    </xf>
    <xf numFmtId="0" fontId="15" fillId="0" borderId="47" xfId="1" applyNumberFormat="1" applyFont="1" applyFill="1" applyBorder="1" applyAlignment="1">
      <alignment horizontal="center" vertical="center" wrapText="1"/>
    </xf>
    <xf numFmtId="0" fontId="15" fillId="0" borderId="44" xfId="1" applyFont="1" applyFill="1" applyBorder="1" applyAlignment="1" applyProtection="1">
      <alignment horizontal="center" vertical="center" wrapText="1"/>
      <protection locked="0"/>
    </xf>
    <xf numFmtId="1" fontId="0" fillId="0" borderId="49" xfId="0" applyNumberFormat="1" applyBorder="1" applyProtection="1">
      <protection locked="0"/>
    </xf>
    <xf numFmtId="1" fontId="0" fillId="0" borderId="51" xfId="0" applyNumberFormat="1" applyBorder="1" applyAlignment="1" applyProtection="1">
      <alignment horizontal="center"/>
      <protection locked="0"/>
    </xf>
    <xf numFmtId="164" fontId="17" fillId="0" borderId="37" xfId="0" applyNumberFormat="1" applyFont="1" applyBorder="1" applyAlignment="1">
      <alignment horizontal="center"/>
    </xf>
    <xf numFmtId="10" fontId="17" fillId="0" borderId="32" xfId="4" applyFont="1" applyFill="1" applyBorder="1" applyAlignment="1">
      <alignment horizontal="center"/>
    </xf>
    <xf numFmtId="10" fontId="17" fillId="0" borderId="33" xfId="4" applyFont="1" applyFill="1" applyBorder="1" applyAlignment="1">
      <alignment horizontal="center"/>
    </xf>
    <xf numFmtId="2" fontId="17" fillId="0" borderId="31" xfId="4" applyNumberFormat="1" applyFont="1" applyFill="1" applyBorder="1" applyAlignment="1">
      <alignment horizontal="center"/>
    </xf>
    <xf numFmtId="2" fontId="17" fillId="0" borderId="32" xfId="4" applyNumberFormat="1" applyFont="1" applyFill="1" applyBorder="1" applyAlignment="1">
      <alignment horizontal="center"/>
    </xf>
    <xf numFmtId="164" fontId="17" fillId="0" borderId="32" xfId="0" applyNumberFormat="1" applyFont="1" applyBorder="1" applyAlignment="1">
      <alignment horizontal="center"/>
    </xf>
    <xf numFmtId="2" fontId="17" fillId="0" borderId="32" xfId="0" applyNumberFormat="1" applyFont="1" applyBorder="1" applyAlignment="1">
      <alignment horizontal="center"/>
    </xf>
    <xf numFmtId="2" fontId="17" fillId="0" borderId="38" xfId="0" applyNumberFormat="1" applyFont="1" applyBorder="1" applyAlignment="1">
      <alignment horizontal="center"/>
    </xf>
    <xf numFmtId="0" fontId="2" fillId="0" borderId="32" xfId="4" applyNumberFormat="1" applyFont="1" applyFill="1" applyBorder="1"/>
    <xf numFmtId="1" fontId="15" fillId="0" borderId="52" xfId="1" applyNumberFormat="1" applyFont="1" applyFill="1" applyBorder="1" applyAlignment="1" applyProtection="1">
      <alignment horizontal="center" vertical="center"/>
      <protection locked="0"/>
    </xf>
    <xf numFmtId="1" fontId="15" fillId="0" borderId="53" xfId="1" applyNumberFormat="1" applyFont="1" applyFill="1" applyBorder="1" applyAlignment="1" applyProtection="1">
      <alignment horizontal="center" vertical="center"/>
      <protection locked="0"/>
    </xf>
    <xf numFmtId="0" fontId="15" fillId="0" borderId="55" xfId="1" applyFont="1" applyFill="1" applyBorder="1" applyAlignment="1" applyProtection="1">
      <alignment horizontal="center" vertical="center"/>
      <protection locked="0"/>
    </xf>
    <xf numFmtId="0" fontId="15" fillId="0" borderId="55" xfId="1" applyFont="1" applyFill="1" applyBorder="1" applyAlignment="1" applyProtection="1">
      <alignment horizontal="center" vertical="center" wrapText="1"/>
      <protection locked="0"/>
    </xf>
    <xf numFmtId="1" fontId="15" fillId="0" borderId="55" xfId="1" applyNumberFormat="1" applyFont="1" applyFill="1" applyBorder="1" applyAlignment="1" applyProtection="1">
      <alignment horizontal="center" vertical="center"/>
      <protection locked="0"/>
    </xf>
    <xf numFmtId="0" fontId="15" fillId="0" borderId="54" xfId="1" applyFont="1" applyFill="1" applyBorder="1" applyAlignment="1">
      <alignment horizontal="center" vertical="center" wrapText="1"/>
    </xf>
    <xf numFmtId="0" fontId="15" fillId="0" borderId="55" xfId="1" applyFont="1" applyFill="1" applyBorder="1" applyAlignment="1">
      <alignment horizontal="center" vertical="center" wrapText="1"/>
    </xf>
    <xf numFmtId="0" fontId="15" fillId="0" borderId="56" xfId="1" applyFont="1" applyFill="1" applyBorder="1" applyAlignment="1">
      <alignment horizontal="center" vertical="center" wrapText="1"/>
    </xf>
    <xf numFmtId="0" fontId="17" fillId="0" borderId="58" xfId="0" applyFont="1" applyBorder="1" applyAlignment="1">
      <alignment horizontal="center"/>
    </xf>
    <xf numFmtId="0" fontId="17" fillId="0" borderId="44" xfId="0" applyFont="1" applyBorder="1" applyAlignment="1">
      <alignment horizontal="center"/>
    </xf>
    <xf numFmtId="10" fontId="17" fillId="0" borderId="45" xfId="4" applyFont="1" applyFill="1" applyBorder="1" applyAlignment="1">
      <alignment horizontal="center"/>
    </xf>
    <xf numFmtId="0" fontId="17" fillId="0" borderId="46" xfId="0" applyFont="1" applyBorder="1" applyAlignment="1">
      <alignment horizontal="center"/>
    </xf>
    <xf numFmtId="0" fontId="17" fillId="0" borderId="15" xfId="0" applyFont="1" applyBorder="1" applyAlignment="1">
      <alignment horizontal="center"/>
    </xf>
    <xf numFmtId="0" fontId="17" fillId="0" borderId="32" xfId="0" applyFont="1" applyBorder="1" applyAlignment="1">
      <alignment horizontal="center"/>
    </xf>
    <xf numFmtId="0" fontId="17" fillId="0" borderId="31" xfId="0" applyFont="1" applyBorder="1" applyAlignment="1">
      <alignment horizontal="center"/>
    </xf>
    <xf numFmtId="0" fontId="17" fillId="0" borderId="59" xfId="0" applyFont="1" applyBorder="1" applyAlignment="1">
      <alignment horizontal="center"/>
    </xf>
    <xf numFmtId="0" fontId="15" fillId="0" borderId="61" xfId="1" applyFont="1" applyFill="1" applyBorder="1" applyAlignment="1" applyProtection="1">
      <alignment horizontal="center" vertical="center"/>
      <protection locked="0"/>
    </xf>
    <xf numFmtId="0" fontId="15" fillId="0" borderId="62" xfId="1" applyFont="1" applyFill="1" applyBorder="1" applyAlignment="1">
      <alignment horizontal="center" vertical="center"/>
    </xf>
    <xf numFmtId="0" fontId="17" fillId="0" borderId="43" xfId="0" applyFont="1" applyBorder="1" applyAlignment="1">
      <alignment horizontal="center"/>
    </xf>
    <xf numFmtId="0" fontId="17" fillId="0" borderId="47" xfId="0" applyFont="1" applyBorder="1" applyAlignment="1">
      <alignment horizontal="center"/>
    </xf>
    <xf numFmtId="0" fontId="17" fillId="0" borderId="37" xfId="0" applyFont="1" applyBorder="1" applyAlignment="1">
      <alignment horizontal="center"/>
    </xf>
    <xf numFmtId="0" fontId="17" fillId="0" borderId="38" xfId="0" applyFont="1" applyBorder="1" applyAlignment="1">
      <alignment horizontal="center"/>
    </xf>
    <xf numFmtId="0" fontId="17" fillId="0" borderId="63" xfId="0" applyFont="1" applyBorder="1" applyAlignment="1">
      <alignment horizontal="center"/>
    </xf>
    <xf numFmtId="0" fontId="17" fillId="0" borderId="64" xfId="0" applyFont="1" applyBorder="1" applyAlignment="1">
      <alignment horizontal="center"/>
    </xf>
    <xf numFmtId="0" fontId="17" fillId="0" borderId="65" xfId="0" applyFont="1" applyBorder="1" applyAlignment="1">
      <alignment horizontal="center"/>
    </xf>
    <xf numFmtId="1" fontId="15" fillId="0" borderId="60" xfId="1" applyNumberFormat="1" applyFont="1" applyFill="1" applyBorder="1" applyAlignment="1" applyProtection="1">
      <alignment horizontal="center" vertical="center"/>
      <protection locked="0"/>
    </xf>
    <xf numFmtId="1" fontId="15" fillId="0" borderId="61" xfId="1" applyNumberFormat="1" applyFont="1" applyFill="1" applyBorder="1" applyAlignment="1" applyProtection="1">
      <alignment horizontal="center" vertical="center"/>
      <protection locked="0"/>
    </xf>
    <xf numFmtId="1" fontId="15" fillId="0" borderId="62" xfId="1" applyNumberFormat="1" applyFont="1" applyFill="1" applyBorder="1" applyAlignment="1" applyProtection="1">
      <alignment horizontal="center" vertical="center"/>
      <protection locked="0"/>
    </xf>
    <xf numFmtId="2" fontId="17" fillId="0" borderId="65" xfId="0" applyNumberFormat="1" applyFont="1" applyBorder="1" applyAlignment="1">
      <alignment horizontal="center"/>
    </xf>
    <xf numFmtId="2" fontId="17" fillId="0" borderId="48" xfId="0" applyNumberFormat="1" applyFont="1" applyBorder="1" applyAlignment="1">
      <alignment horizontal="center"/>
    </xf>
    <xf numFmtId="2" fontId="17" fillId="0" borderId="34" xfId="0" applyNumberFormat="1" applyFont="1" applyBorder="1" applyAlignment="1">
      <alignment horizontal="center"/>
    </xf>
    <xf numFmtId="0" fontId="17" fillId="0" borderId="68" xfId="0" applyFont="1" applyBorder="1" applyAlignment="1">
      <alignment horizontal="center"/>
    </xf>
    <xf numFmtId="0" fontId="17" fillId="0" borderId="35" xfId="0" applyFont="1" applyBorder="1" applyAlignment="1">
      <alignment horizontal="center"/>
    </xf>
    <xf numFmtId="0" fontId="15" fillId="0" borderId="61" xfId="1" applyFont="1" applyFill="1" applyBorder="1" applyAlignment="1">
      <alignment horizontal="center" vertical="center" wrapText="1"/>
    </xf>
    <xf numFmtId="0" fontId="15" fillId="0" borderId="62" xfId="1" applyFont="1" applyFill="1" applyBorder="1" applyAlignment="1">
      <alignment horizontal="center" vertical="center" wrapText="1"/>
    </xf>
    <xf numFmtId="0" fontId="17" fillId="0" borderId="47" xfId="4" applyNumberFormat="1" applyFont="1" applyFill="1" applyBorder="1" applyAlignment="1">
      <alignment horizontal="center"/>
    </xf>
    <xf numFmtId="0" fontId="17" fillId="0" borderId="38" xfId="4" applyNumberFormat="1" applyFont="1" applyFill="1" applyBorder="1" applyAlignment="1">
      <alignment horizontal="center"/>
    </xf>
    <xf numFmtId="164" fontId="17" fillId="0" borderId="63" xfId="0" applyNumberFormat="1" applyFont="1" applyBorder="1" applyAlignment="1">
      <alignment horizontal="center"/>
    </xf>
    <xf numFmtId="10" fontId="17" fillId="0" borderId="64" xfId="4" applyFont="1" applyFill="1" applyBorder="1" applyAlignment="1">
      <alignment horizontal="center"/>
    </xf>
    <xf numFmtId="10" fontId="17" fillId="0" borderId="69" xfId="4" applyFont="1" applyFill="1" applyBorder="1" applyAlignment="1">
      <alignment horizontal="center"/>
    </xf>
    <xf numFmtId="0" fontId="17" fillId="0" borderId="70" xfId="0" applyFont="1" applyBorder="1" applyAlignment="1">
      <alignment horizontal="center"/>
    </xf>
    <xf numFmtId="0" fontId="17" fillId="0" borderId="65" xfId="4" applyNumberFormat="1" applyFont="1" applyFill="1" applyBorder="1" applyAlignment="1">
      <alignment horizontal="center"/>
    </xf>
    <xf numFmtId="0" fontId="17" fillId="0" borderId="73" xfId="0" applyFont="1" applyBorder="1" applyAlignment="1">
      <alignment horizontal="center"/>
    </xf>
    <xf numFmtId="0" fontId="17" fillId="0" borderId="74" xfId="0" applyFont="1" applyBorder="1" applyAlignment="1">
      <alignment horizontal="center"/>
    </xf>
    <xf numFmtId="0" fontId="17" fillId="0" borderId="76" xfId="0" applyFont="1" applyBorder="1" applyAlignment="1">
      <alignment horizontal="center"/>
    </xf>
    <xf numFmtId="2" fontId="17" fillId="0" borderId="77" xfId="0" applyNumberFormat="1" applyFont="1" applyBorder="1" applyAlignment="1">
      <alignment horizontal="center"/>
    </xf>
    <xf numFmtId="0" fontId="17" fillId="0" borderId="78" xfId="0" applyFont="1" applyBorder="1" applyAlignment="1">
      <alignment horizontal="center"/>
    </xf>
    <xf numFmtId="0" fontId="15" fillId="0" borderId="8" xfId="1" applyFont="1" applyFill="1" applyBorder="1" applyAlignment="1">
      <alignment horizontal="center" vertical="center" wrapText="1"/>
    </xf>
    <xf numFmtId="0" fontId="17" fillId="0" borderId="79" xfId="0" applyFont="1" applyBorder="1" applyAlignment="1">
      <alignment horizontal="center"/>
    </xf>
    <xf numFmtId="0" fontId="17" fillId="0" borderId="50" xfId="0" applyFont="1" applyBorder="1" applyAlignment="1">
      <alignment horizontal="center"/>
    </xf>
    <xf numFmtId="0" fontId="17" fillId="0" borderId="80" xfId="0" applyFont="1" applyBorder="1" applyAlignment="1">
      <alignment horizontal="center"/>
    </xf>
    <xf numFmtId="0" fontId="4" fillId="0" borderId="0" xfId="0" applyFont="1" applyAlignment="1" applyProtection="1">
      <alignment horizontal="center"/>
      <protection locked="0"/>
    </xf>
    <xf numFmtId="164" fontId="16" fillId="18" borderId="3" xfId="0" applyNumberFormat="1" applyFont="1" applyFill="1" applyBorder="1" applyAlignment="1" applyProtection="1">
      <alignment horizontal="center"/>
      <protection locked="0"/>
    </xf>
    <xf numFmtId="164" fontId="26" fillId="17" borderId="3" xfId="10" applyNumberFormat="1" applyFont="1" applyBorder="1" applyAlignment="1">
      <alignment horizontal="center"/>
    </xf>
    <xf numFmtId="2" fontId="16" fillId="0" borderId="81" xfId="0" applyNumberFormat="1" applyFont="1" applyBorder="1"/>
    <xf numFmtId="1" fontId="17" fillId="0" borderId="3" xfId="0" applyNumberFormat="1" applyFont="1" applyBorder="1" applyProtection="1">
      <protection locked="0"/>
    </xf>
    <xf numFmtId="2" fontId="16" fillId="0" borderId="83" xfId="0" applyNumberFormat="1" applyFont="1" applyBorder="1"/>
    <xf numFmtId="1" fontId="17" fillId="0" borderId="82" xfId="0" applyNumberFormat="1" applyFont="1" applyBorder="1" applyProtection="1">
      <protection locked="0"/>
    </xf>
    <xf numFmtId="0" fontId="0" fillId="0" borderId="27" xfId="0" applyBorder="1" applyProtection="1">
      <protection locked="0"/>
    </xf>
    <xf numFmtId="164" fontId="25" fillId="16" borderId="27" xfId="9" applyNumberFormat="1" applyFont="1" applyBorder="1" applyAlignment="1">
      <alignment horizontal="center"/>
    </xf>
    <xf numFmtId="164" fontId="26" fillId="17" borderId="27" xfId="10" applyNumberFormat="1" applyFont="1" applyBorder="1" applyAlignment="1">
      <alignment horizontal="center"/>
    </xf>
    <xf numFmtId="1" fontId="17" fillId="0" borderId="25" xfId="0" applyNumberFormat="1" applyFont="1" applyBorder="1" applyProtection="1">
      <protection locked="0"/>
    </xf>
    <xf numFmtId="2" fontId="16" fillId="0" borderId="85" xfId="0" applyNumberFormat="1" applyFont="1" applyBorder="1"/>
    <xf numFmtId="2" fontId="17" fillId="0" borderId="84" xfId="0" applyNumberFormat="1" applyFont="1" applyBorder="1" applyAlignment="1">
      <alignment horizontal="left"/>
    </xf>
    <xf numFmtId="1" fontId="17" fillId="0" borderId="84" xfId="0" applyNumberFormat="1" applyFont="1" applyBorder="1" applyProtection="1">
      <protection locked="0"/>
    </xf>
    <xf numFmtId="2" fontId="17" fillId="0" borderId="29" xfId="0" applyNumberFormat="1" applyFont="1" applyBorder="1" applyAlignment="1">
      <alignment horizontal="left"/>
    </xf>
    <xf numFmtId="0" fontId="20" fillId="0" borderId="26" xfId="0" applyFont="1" applyBorder="1" applyAlignment="1" applyProtection="1">
      <alignment horizontal="left"/>
      <protection locked="0"/>
    </xf>
    <xf numFmtId="0" fontId="20" fillId="0" borderId="84" xfId="0" applyFont="1" applyBorder="1" applyAlignment="1" applyProtection="1">
      <alignment horizontal="left"/>
      <protection locked="0"/>
    </xf>
    <xf numFmtId="14" fontId="20" fillId="0" borderId="84" xfId="0" applyNumberFormat="1" applyFont="1" applyBorder="1" applyAlignment="1" applyProtection="1">
      <alignment horizontal="left"/>
      <protection locked="0"/>
    </xf>
    <xf numFmtId="14" fontId="20" fillId="0" borderId="85" xfId="0" applyNumberFormat="1" applyFont="1" applyBorder="1" applyAlignment="1" applyProtection="1">
      <alignment horizontal="left"/>
      <protection locked="0"/>
    </xf>
    <xf numFmtId="1" fontId="15" fillId="0" borderId="4" xfId="1" applyNumberFormat="1" applyFont="1" applyFill="1" applyBorder="1" applyAlignment="1" applyProtection="1">
      <alignment horizontal="center" vertical="center"/>
      <protection locked="0"/>
    </xf>
    <xf numFmtId="0" fontId="15" fillId="0" borderId="55" xfId="1" applyNumberFormat="1" applyFont="1" applyFill="1" applyBorder="1" applyAlignment="1">
      <alignment horizontal="center" vertical="center" wrapText="1"/>
    </xf>
    <xf numFmtId="0" fontId="15" fillId="0" borderId="62" xfId="1" applyNumberFormat="1" applyFont="1" applyFill="1" applyBorder="1" applyAlignment="1">
      <alignment horizontal="center" vertical="center" wrapText="1"/>
    </xf>
    <xf numFmtId="1" fontId="16" fillId="0" borderId="30" xfId="0" applyNumberFormat="1" applyFont="1" applyBorder="1" applyProtection="1">
      <protection locked="0"/>
    </xf>
    <xf numFmtId="14" fontId="5" fillId="0" borderId="0" xfId="0" applyNumberFormat="1" applyFont="1" applyProtection="1">
      <protection locked="0"/>
    </xf>
    <xf numFmtId="2" fontId="2" fillId="0" borderId="3" xfId="0" applyNumberFormat="1" applyFont="1" applyBorder="1"/>
    <xf numFmtId="2" fontId="2" fillId="0" borderId="10" xfId="0" applyNumberFormat="1" applyFont="1" applyBorder="1"/>
    <xf numFmtId="1" fontId="5" fillId="0" borderId="3" xfId="8" applyNumberFormat="1" applyFont="1" applyBorder="1"/>
    <xf numFmtId="1" fontId="5" fillId="0" borderId="0" xfId="8" applyNumberFormat="1" applyFont="1" applyBorder="1"/>
    <xf numFmtId="1" fontId="5" fillId="0" borderId="10" xfId="8" applyNumberFormat="1" applyFont="1" applyBorder="1"/>
    <xf numFmtId="14" fontId="20" fillId="0" borderId="82" xfId="0" applyNumberFormat="1" applyFont="1" applyBorder="1" applyAlignment="1" applyProtection="1">
      <alignment horizontal="left"/>
      <protection locked="0"/>
    </xf>
    <xf numFmtId="2" fontId="17" fillId="0" borderId="88" xfId="0" applyNumberFormat="1" applyFont="1" applyBorder="1" applyAlignment="1">
      <alignment horizontal="left"/>
    </xf>
    <xf numFmtId="164" fontId="25" fillId="16" borderId="87" xfId="9" applyNumberFormat="1" applyFont="1" applyBorder="1" applyAlignment="1">
      <alignment horizontal="center" vertical="center"/>
    </xf>
    <xf numFmtId="164" fontId="26" fillId="17" borderId="87" xfId="10" applyNumberFormat="1" applyFont="1" applyBorder="1" applyAlignment="1">
      <alignment horizontal="center"/>
    </xf>
    <xf numFmtId="164" fontId="27" fillId="5" borderId="87" xfId="5" applyNumberFormat="1" applyFont="1" applyBorder="1" applyAlignment="1">
      <alignment horizontal="center"/>
    </xf>
    <xf numFmtId="164" fontId="25" fillId="16" borderId="87" xfId="9" applyNumberFormat="1" applyFont="1" applyBorder="1" applyAlignment="1">
      <alignment horizontal="center"/>
    </xf>
    <xf numFmtId="0" fontId="15" fillId="0" borderId="60" xfId="1" applyFont="1" applyFill="1" applyBorder="1" applyAlignment="1">
      <alignment horizontal="center" vertical="center" wrapText="1"/>
    </xf>
    <xf numFmtId="164" fontId="17" fillId="0" borderId="0" xfId="0" applyNumberFormat="1" applyFont="1"/>
    <xf numFmtId="10" fontId="17" fillId="0" borderId="48" xfId="4" applyFont="1" applyFill="1" applyBorder="1" applyAlignment="1">
      <alignment horizontal="center"/>
    </xf>
    <xf numFmtId="0" fontId="15" fillId="0" borderId="43" xfId="1" applyFont="1" applyFill="1" applyBorder="1" applyAlignment="1" applyProtection="1">
      <alignment horizontal="center" vertical="center" wrapText="1"/>
      <protection locked="0"/>
    </xf>
    <xf numFmtId="0" fontId="15" fillId="0" borderId="47" xfId="1" applyFont="1" applyFill="1" applyBorder="1" applyAlignment="1" applyProtection="1">
      <alignment horizontal="center" vertical="center"/>
      <protection locked="0"/>
    </xf>
    <xf numFmtId="164" fontId="17" fillId="19" borderId="43" xfId="0" applyNumberFormat="1" applyFont="1" applyFill="1" applyBorder="1" applyAlignment="1">
      <alignment horizontal="center"/>
    </xf>
    <xf numFmtId="164" fontId="17" fillId="19" borderId="37" xfId="0" applyNumberFormat="1" applyFont="1" applyFill="1" applyBorder="1" applyAlignment="1">
      <alignment horizontal="center"/>
    </xf>
    <xf numFmtId="164" fontId="17" fillId="19" borderId="63" xfId="0" applyNumberFormat="1" applyFont="1" applyFill="1" applyBorder="1" applyAlignment="1">
      <alignment horizontal="center"/>
    </xf>
    <xf numFmtId="14" fontId="17" fillId="0" borderId="57" xfId="0" applyNumberFormat="1" applyFont="1" applyBorder="1" applyAlignment="1">
      <alignment horizontal="center" vertical="center"/>
    </xf>
    <xf numFmtId="14" fontId="17" fillId="0" borderId="23" xfId="0" applyNumberFormat="1" applyFont="1" applyBorder="1" applyAlignment="1">
      <alignment horizontal="center" vertical="center"/>
    </xf>
    <xf numFmtId="14" fontId="17" fillId="0" borderId="75" xfId="0" applyNumberFormat="1" applyFont="1" applyBorder="1" applyAlignment="1">
      <alignment horizontal="center" vertical="center"/>
    </xf>
    <xf numFmtId="0" fontId="0" fillId="0" borderId="27" xfId="0" applyBorder="1"/>
    <xf numFmtId="164" fontId="0" fillId="0" borderId="66" xfId="0" applyNumberFormat="1" applyBorder="1" applyAlignment="1" applyProtection="1">
      <alignment horizontal="center"/>
      <protection locked="0"/>
    </xf>
    <xf numFmtId="164" fontId="5" fillId="0" borderId="59" xfId="0" applyNumberFormat="1" applyFont="1" applyBorder="1" applyAlignment="1">
      <alignment horizontal="center"/>
    </xf>
    <xf numFmtId="164" fontId="5" fillId="0" borderId="74" xfId="0" applyNumberFormat="1" applyFont="1" applyBorder="1" applyAlignment="1">
      <alignment horizontal="center"/>
    </xf>
    <xf numFmtId="0" fontId="19" fillId="0" borderId="0" xfId="0" applyFont="1" applyAlignment="1">
      <alignment horizontal="center" vertical="center" wrapText="1"/>
    </xf>
    <xf numFmtId="164" fontId="19" fillId="0" borderId="0" xfId="0" applyNumberFormat="1" applyFont="1" applyAlignment="1">
      <alignment horizontal="center"/>
    </xf>
    <xf numFmtId="9" fontId="19" fillId="0" borderId="0" xfId="0" applyNumberFormat="1" applyFont="1" applyAlignment="1">
      <alignment horizontal="center" vertical="center"/>
    </xf>
    <xf numFmtId="0" fontId="15" fillId="0" borderId="1" xfId="1" applyFont="1" applyFill="1" applyBorder="1" applyAlignment="1" applyProtection="1">
      <alignment horizontal="center" vertical="center"/>
      <protection locked="0"/>
    </xf>
    <xf numFmtId="14" fontId="0" fillId="0" borderId="89" xfId="0" applyNumberFormat="1" applyBorder="1" applyProtection="1">
      <protection locked="0"/>
    </xf>
    <xf numFmtId="14" fontId="0" fillId="0" borderId="11" xfId="0" applyNumberFormat="1" applyBorder="1" applyProtection="1">
      <protection locked="0"/>
    </xf>
    <xf numFmtId="0" fontId="2" fillId="0" borderId="64" xfId="4" applyNumberFormat="1" applyFont="1" applyFill="1" applyBorder="1"/>
    <xf numFmtId="0" fontId="15" fillId="0" borderId="61" xfId="1" applyNumberFormat="1" applyFont="1" applyFill="1" applyBorder="1" applyAlignment="1">
      <alignment horizontal="center" vertical="center" wrapText="1"/>
    </xf>
    <xf numFmtId="2" fontId="17" fillId="0" borderId="37" xfId="4" applyNumberFormat="1" applyFont="1" applyFill="1" applyBorder="1" applyAlignment="1">
      <alignment horizontal="center"/>
    </xf>
    <xf numFmtId="2" fontId="17" fillId="0" borderId="49" xfId="0" applyNumberFormat="1" applyFont="1" applyBorder="1" applyAlignment="1">
      <alignment horizontal="center"/>
    </xf>
    <xf numFmtId="0" fontId="15" fillId="0" borderId="91" xfId="1" applyNumberFormat="1" applyFont="1" applyFill="1" applyBorder="1" applyAlignment="1">
      <alignment horizontal="center" vertical="center" wrapText="1"/>
    </xf>
    <xf numFmtId="0" fontId="15" fillId="0" borderId="71" xfId="1" applyNumberFormat="1" applyFont="1" applyFill="1" applyBorder="1" applyAlignment="1">
      <alignment horizontal="center" vertical="center" wrapText="1"/>
    </xf>
    <xf numFmtId="0" fontId="15" fillId="0" borderId="72" xfId="1" applyNumberFormat="1" applyFont="1" applyFill="1" applyBorder="1" applyAlignment="1">
      <alignment horizontal="center" vertical="center" wrapText="1"/>
    </xf>
    <xf numFmtId="2" fontId="17" fillId="0" borderId="39" xfId="4" applyNumberFormat="1" applyFont="1" applyFill="1" applyBorder="1" applyAlignment="1">
      <alignment horizontal="center"/>
    </xf>
    <xf numFmtId="164" fontId="15" fillId="0" borderId="90" xfId="1" applyNumberFormat="1" applyFont="1" applyFill="1" applyBorder="1" applyAlignment="1">
      <alignment horizontal="center" vertical="center" wrapText="1"/>
    </xf>
    <xf numFmtId="0" fontId="17" fillId="0" borderId="3" xfId="0" applyFont="1" applyBorder="1"/>
    <xf numFmtId="0" fontId="17" fillId="0" borderId="10" xfId="0" applyFont="1" applyBorder="1"/>
    <xf numFmtId="0" fontId="29" fillId="0" borderId="19" xfId="11" applyFont="1" applyBorder="1"/>
    <xf numFmtId="0" fontId="29" fillId="0" borderId="92" xfId="11" applyFont="1" applyBorder="1"/>
    <xf numFmtId="0" fontId="29" fillId="0" borderId="12" xfId="11" applyFont="1" applyBorder="1"/>
    <xf numFmtId="0" fontId="30" fillId="0" borderId="25" xfId="11" applyFont="1" applyBorder="1" applyAlignment="1">
      <alignment horizontal="right"/>
    </xf>
    <xf numFmtId="0" fontId="31" fillId="0" borderId="30" xfId="11" applyFont="1" applyBorder="1"/>
    <xf numFmtId="0" fontId="0" fillId="0" borderId="28" xfId="0" applyBorder="1"/>
    <xf numFmtId="0" fontId="32" fillId="18" borderId="12" xfId="11" applyFont="1" applyFill="1" applyBorder="1"/>
    <xf numFmtId="0" fontId="29" fillId="0" borderId="30" xfId="11" applyFont="1" applyBorder="1" applyAlignment="1">
      <alignment horizontal="right"/>
    </xf>
    <xf numFmtId="164" fontId="31" fillId="0" borderId="82" xfId="11" applyNumberFormat="1" applyFont="1" applyBorder="1" applyAlignment="1">
      <alignment horizontal="right"/>
    </xf>
    <xf numFmtId="0" fontId="29" fillId="0" borderId="82" xfId="11" applyFont="1" applyBorder="1" applyAlignment="1">
      <alignment horizontal="right"/>
    </xf>
    <xf numFmtId="0" fontId="29" fillId="0" borderId="28" xfId="11" applyFont="1" applyBorder="1" applyAlignment="1">
      <alignment horizontal="right"/>
    </xf>
    <xf numFmtId="0" fontId="31" fillId="0" borderId="19" xfId="11" applyFont="1" applyBorder="1" applyAlignment="1">
      <alignment horizontal="center"/>
    </xf>
    <xf numFmtId="0" fontId="31" fillId="0" borderId="82" xfId="11" applyFont="1" applyBorder="1"/>
    <xf numFmtId="0" fontId="29" fillId="18" borderId="15" xfId="11" applyFont="1" applyFill="1" applyBorder="1" applyAlignment="1">
      <alignment horizontal="center"/>
    </xf>
    <xf numFmtId="0" fontId="29" fillId="18" borderId="25" xfId="11" applyFont="1" applyFill="1" applyBorder="1" applyAlignment="1">
      <alignment horizontal="center"/>
    </xf>
    <xf numFmtId="0" fontId="17" fillId="0" borderId="27" xfId="0" applyFont="1" applyBorder="1"/>
    <xf numFmtId="0" fontId="17" fillId="0" borderId="28" xfId="0" applyFont="1" applyBorder="1"/>
    <xf numFmtId="0" fontId="29" fillId="18" borderId="0" xfId="11" applyFont="1" applyFill="1"/>
    <xf numFmtId="0" fontId="31" fillId="0" borderId="30" xfId="11" applyFont="1" applyBorder="1" applyAlignment="1">
      <alignment horizontal="center"/>
    </xf>
    <xf numFmtId="0" fontId="30" fillId="0" borderId="24" xfId="11" applyFont="1" applyBorder="1"/>
    <xf numFmtId="0" fontId="30" fillId="0" borderId="25" xfId="11" applyFont="1" applyBorder="1"/>
    <xf numFmtId="1" fontId="0" fillId="0" borderId="15" xfId="0" applyNumberFormat="1" applyBorder="1" applyProtection="1">
      <protection locked="0"/>
    </xf>
    <xf numFmtId="0" fontId="0" fillId="0" borderId="24" xfId="0" applyBorder="1" applyProtection="1">
      <protection locked="0"/>
    </xf>
    <xf numFmtId="0" fontId="0" fillId="0" borderId="24" xfId="0" applyBorder="1"/>
    <xf numFmtId="0" fontId="2" fillId="0" borderId="24" xfId="0" applyFont="1" applyBorder="1"/>
    <xf numFmtId="2" fontId="2" fillId="0" borderId="24" xfId="0" applyNumberFormat="1" applyFont="1" applyBorder="1"/>
    <xf numFmtId="0" fontId="8" fillId="0" borderId="24" xfId="0" applyFont="1" applyBorder="1"/>
    <xf numFmtId="0" fontId="8" fillId="0" borderId="3" xfId="0" applyFont="1" applyBorder="1"/>
    <xf numFmtId="0" fontId="13" fillId="0" borderId="3" xfId="0" applyFont="1" applyBorder="1"/>
    <xf numFmtId="0" fontId="13" fillId="0" borderId="30" xfId="0" applyFont="1" applyBorder="1"/>
    <xf numFmtId="0" fontId="13" fillId="0" borderId="82" xfId="0" applyFont="1" applyBorder="1"/>
    <xf numFmtId="0" fontId="2" fillId="0" borderId="27" xfId="0" applyFont="1" applyBorder="1"/>
    <xf numFmtId="0" fontId="8" fillId="0" borderId="27" xfId="0" applyFont="1" applyBorder="1"/>
    <xf numFmtId="1" fontId="33" fillId="0" borderId="0" xfId="0" applyNumberFormat="1" applyFont="1" applyAlignment="1" applyProtection="1">
      <alignment horizontal="center"/>
      <protection locked="0"/>
    </xf>
    <xf numFmtId="0" fontId="13" fillId="18" borderId="0" xfId="0" applyFont="1" applyFill="1"/>
    <xf numFmtId="0" fontId="13" fillId="18" borderId="82" xfId="0" applyFont="1" applyFill="1" applyBorder="1"/>
    <xf numFmtId="0" fontId="17" fillId="0" borderId="19" xfId="0" applyFont="1" applyBorder="1"/>
    <xf numFmtId="0" fontId="17" fillId="0" borderId="30" xfId="0" applyFont="1" applyBorder="1"/>
    <xf numFmtId="0" fontId="17" fillId="0" borderId="92" xfId="0" applyFont="1" applyBorder="1"/>
    <xf numFmtId="0" fontId="17" fillId="0" borderId="82" xfId="0" applyFont="1" applyBorder="1"/>
    <xf numFmtId="0" fontId="17" fillId="0" borderId="12" xfId="0" applyFont="1" applyBorder="1"/>
    <xf numFmtId="0" fontId="0" fillId="0" borderId="30" xfId="0" applyBorder="1"/>
    <xf numFmtId="0" fontId="0" fillId="0" borderId="82" xfId="0" applyBorder="1"/>
    <xf numFmtId="0" fontId="31" fillId="0" borderId="3" xfId="11" applyFont="1" applyBorder="1" applyAlignment="1">
      <alignment horizontal="center"/>
    </xf>
    <xf numFmtId="0" fontId="5" fillId="0" borderId="0" xfId="8" applyFont="1" applyFill="1" applyBorder="1"/>
    <xf numFmtId="2" fontId="16" fillId="18" borderId="83" xfId="0" applyNumberFormat="1" applyFont="1" applyFill="1" applyBorder="1" applyAlignment="1">
      <alignment horizontal="center"/>
    </xf>
    <xf numFmtId="0" fontId="16" fillId="18" borderId="88" xfId="0" applyFont="1" applyFill="1" applyBorder="1" applyAlignment="1" applyProtection="1">
      <alignment horizontal="center"/>
      <protection locked="0"/>
    </xf>
    <xf numFmtId="0" fontId="16" fillId="18" borderId="82" xfId="0" applyFont="1" applyFill="1" applyBorder="1" applyAlignment="1" applyProtection="1">
      <alignment horizontal="center"/>
      <protection locked="0"/>
    </xf>
    <xf numFmtId="2" fontId="2" fillId="0" borderId="83" xfId="0" applyNumberFormat="1" applyFont="1" applyBorder="1" applyAlignment="1">
      <alignment horizontal="center"/>
    </xf>
    <xf numFmtId="2" fontId="2" fillId="18" borderId="88" xfId="0" applyNumberFormat="1" applyFont="1" applyFill="1" applyBorder="1" applyAlignment="1" applyProtection="1">
      <alignment horizontal="center"/>
      <protection locked="0"/>
    </xf>
    <xf numFmtId="2" fontId="16" fillId="18" borderId="82" xfId="0" applyNumberFormat="1" applyFont="1" applyFill="1" applyBorder="1" applyAlignment="1" applyProtection="1">
      <alignment horizontal="center"/>
      <protection locked="0"/>
    </xf>
    <xf numFmtId="0" fontId="0" fillId="18" borderId="82" xfId="0" applyFill="1" applyBorder="1" applyAlignment="1" applyProtection="1">
      <alignment horizontal="center"/>
      <protection locked="0"/>
    </xf>
    <xf numFmtId="0" fontId="34" fillId="0" borderId="12" xfId="11" applyFont="1" applyBorder="1"/>
    <xf numFmtId="0" fontId="7" fillId="0" borderId="0" xfId="0" applyFont="1" applyProtection="1">
      <protection locked="0"/>
    </xf>
    <xf numFmtId="0" fontId="7" fillId="0" borderId="0" xfId="0" applyFont="1"/>
    <xf numFmtId="0" fontId="35" fillId="0" borderId="0" xfId="0" applyFont="1"/>
    <xf numFmtId="2" fontId="35" fillId="0" borderId="0" xfId="0" applyNumberFormat="1" applyFont="1"/>
    <xf numFmtId="0" fontId="22" fillId="0" borderId="0" xfId="0" applyFont="1" applyAlignment="1">
      <alignment horizontal="left"/>
    </xf>
    <xf numFmtId="0" fontId="17" fillId="0" borderId="10" xfId="0" applyFont="1" applyBorder="1" applyAlignment="1" applyProtection="1">
      <alignment horizontal="left"/>
      <protection locked="0"/>
    </xf>
    <xf numFmtId="1" fontId="17" fillId="0" borderId="10" xfId="0" applyNumberFormat="1" applyFont="1" applyBorder="1" applyProtection="1">
      <protection locked="0"/>
    </xf>
    <xf numFmtId="0" fontId="32" fillId="18" borderId="12" xfId="11" applyFont="1" applyFill="1" applyBorder="1" applyAlignment="1">
      <alignment horizontal="left"/>
    </xf>
    <xf numFmtId="0" fontId="32" fillId="18" borderId="28" xfId="11" applyFont="1" applyFill="1" applyBorder="1" applyAlignment="1">
      <alignment horizontal="left"/>
    </xf>
    <xf numFmtId="0" fontId="16" fillId="0" borderId="82" xfId="0" applyFont="1" applyBorder="1" applyProtection="1">
      <protection locked="0"/>
    </xf>
    <xf numFmtId="1" fontId="16" fillId="0" borderId="82" xfId="0" applyNumberFormat="1" applyFont="1" applyBorder="1" applyProtection="1">
      <protection locked="0"/>
    </xf>
    <xf numFmtId="2" fontId="16" fillId="0" borderId="81" xfId="0" applyNumberFormat="1" applyFont="1" applyBorder="1" applyAlignment="1">
      <alignment horizontal="center"/>
    </xf>
    <xf numFmtId="0" fontId="17" fillId="0" borderId="28" xfId="0" applyFont="1" applyBorder="1" applyProtection="1">
      <protection locked="0"/>
    </xf>
    <xf numFmtId="2" fontId="16" fillId="18" borderId="27" xfId="0" applyNumberFormat="1" applyFont="1" applyFill="1" applyBorder="1" applyAlignment="1" applyProtection="1">
      <alignment horizontal="center"/>
      <protection locked="0"/>
    </xf>
    <xf numFmtId="2" fontId="16" fillId="18" borderId="24" xfId="0" applyNumberFormat="1" applyFont="1" applyFill="1" applyBorder="1" applyAlignment="1" applyProtection="1">
      <alignment horizontal="center"/>
      <protection locked="0"/>
    </xf>
    <xf numFmtId="0" fontId="17" fillId="0" borderId="82" xfId="0" applyFont="1" applyBorder="1" applyProtection="1">
      <protection locked="0"/>
    </xf>
    <xf numFmtId="0" fontId="15" fillId="0" borderId="61" xfId="1" applyFont="1" applyFill="1" applyBorder="1" applyAlignment="1" applyProtection="1">
      <alignment horizontal="center" vertical="center" wrapText="1"/>
      <protection locked="0"/>
    </xf>
    <xf numFmtId="2" fontId="16" fillId="18" borderId="81" xfId="0" applyNumberFormat="1" applyFont="1" applyFill="1" applyBorder="1" applyAlignment="1">
      <alignment horizontal="center" vertical="center"/>
    </xf>
    <xf numFmtId="2" fontId="16" fillId="0" borderId="83" xfId="0" applyNumberFormat="1" applyFont="1" applyBorder="1" applyAlignment="1">
      <alignment horizontal="left" vertical="center"/>
    </xf>
    <xf numFmtId="2" fontId="16" fillId="0" borderId="85" xfId="0" applyNumberFormat="1" applyFont="1" applyBorder="1" applyAlignment="1">
      <alignment horizontal="left" vertical="center"/>
    </xf>
    <xf numFmtId="164" fontId="15" fillId="0" borderId="11" xfId="1" applyNumberFormat="1" applyFont="1" applyFill="1" applyBorder="1" applyAlignment="1">
      <alignment horizontal="center" vertical="center" wrapText="1"/>
    </xf>
    <xf numFmtId="0" fontId="2" fillId="9" borderId="39" xfId="4" applyNumberFormat="1" applyFont="1" applyFill="1" applyBorder="1" applyAlignment="1">
      <alignment horizontal="center" vertical="center"/>
    </xf>
    <xf numFmtId="2" fontId="26" fillId="0" borderId="0" xfId="10" applyNumberFormat="1" applyFont="1" applyFill="1" applyBorder="1" applyAlignment="1">
      <alignment horizontal="center"/>
    </xf>
    <xf numFmtId="2" fontId="25" fillId="0" borderId="0" xfId="9" applyNumberFormat="1" applyFont="1" applyFill="1" applyBorder="1" applyAlignment="1">
      <alignment horizontal="center"/>
    </xf>
    <xf numFmtId="164" fontId="0" fillId="0" borderId="93" xfId="0" applyNumberFormat="1" applyBorder="1" applyAlignment="1" applyProtection="1">
      <alignment horizontal="center"/>
      <protection locked="0"/>
    </xf>
    <xf numFmtId="164" fontId="5" fillId="0" borderId="71" xfId="0" applyNumberFormat="1" applyFont="1" applyBorder="1" applyAlignment="1">
      <alignment horizontal="center"/>
    </xf>
    <xf numFmtId="164" fontId="5" fillId="0" borderId="72" xfId="0" applyNumberFormat="1" applyFont="1" applyBorder="1" applyAlignment="1">
      <alignment horizontal="center"/>
    </xf>
    <xf numFmtId="0" fontId="15" fillId="0" borderId="52" xfId="1" applyFont="1" applyFill="1" applyBorder="1" applyAlignment="1" applyProtection="1">
      <alignment horizontal="center" vertical="center"/>
      <protection locked="0"/>
    </xf>
    <xf numFmtId="0" fontId="15" fillId="0" borderId="6" xfId="1" applyFont="1" applyFill="1" applyBorder="1" applyAlignment="1" applyProtection="1">
      <alignment horizontal="center" vertical="center"/>
      <protection locked="0"/>
    </xf>
    <xf numFmtId="0" fontId="2" fillId="0" borderId="94" xfId="4" applyNumberFormat="1" applyFont="1" applyFill="1" applyBorder="1"/>
    <xf numFmtId="0" fontId="2" fillId="0" borderId="95" xfId="4" applyNumberFormat="1" applyFont="1" applyFill="1" applyBorder="1"/>
    <xf numFmtId="10" fontId="17" fillId="0" borderId="65" xfId="4" applyFont="1" applyFill="1" applyBorder="1" applyAlignment="1">
      <alignment horizontal="center"/>
    </xf>
    <xf numFmtId="164" fontId="16" fillId="18" borderId="0" xfId="0" applyNumberFormat="1" applyFont="1" applyFill="1" applyAlignment="1" applyProtection="1">
      <alignment horizontal="center"/>
      <protection locked="0"/>
    </xf>
    <xf numFmtId="0" fontId="20" fillId="0" borderId="0" xfId="0" applyFont="1"/>
    <xf numFmtId="0" fontId="38" fillId="0" borderId="0" xfId="11" applyFont="1"/>
    <xf numFmtId="164" fontId="27" fillId="5" borderId="0" xfId="5" applyNumberFormat="1" applyFont="1" applyBorder="1" applyAlignment="1">
      <alignment horizontal="left"/>
    </xf>
    <xf numFmtId="1" fontId="0" fillId="0" borderId="86" xfId="0" applyNumberFormat="1" applyBorder="1" applyAlignment="1" applyProtection="1">
      <alignment horizontal="center" vertical="center"/>
      <protection locked="0"/>
    </xf>
    <xf numFmtId="164" fontId="17" fillId="0" borderId="73" xfId="0" applyNumberFormat="1" applyFont="1" applyBorder="1" applyAlignment="1">
      <alignment horizontal="center" vertical="center"/>
    </xf>
    <xf numFmtId="10" fontId="17" fillId="0" borderId="59" xfId="4" applyFont="1" applyFill="1" applyBorder="1" applyAlignment="1">
      <alignment horizontal="center" vertical="center"/>
    </xf>
    <xf numFmtId="10" fontId="17" fillId="0" borderId="74" xfId="4" applyFont="1" applyFill="1" applyBorder="1" applyAlignment="1">
      <alignment horizontal="center" vertical="center"/>
    </xf>
    <xf numFmtId="2" fontId="17" fillId="0" borderId="73" xfId="4" applyNumberFormat="1" applyFont="1" applyFill="1" applyBorder="1" applyAlignment="1">
      <alignment horizontal="center" vertical="center"/>
    </xf>
    <xf numFmtId="2" fontId="17" fillId="0" borderId="59" xfId="4" applyNumberFormat="1" applyFont="1" applyFill="1" applyBorder="1" applyAlignment="1">
      <alignment horizontal="center" vertical="center"/>
    </xf>
    <xf numFmtId="164" fontId="17" fillId="0" borderId="59" xfId="0" applyNumberFormat="1" applyFont="1" applyBorder="1" applyAlignment="1">
      <alignment horizontal="center" vertical="center"/>
    </xf>
    <xf numFmtId="2" fontId="17" fillId="0" borderId="59" xfId="0" applyNumberFormat="1" applyFont="1" applyBorder="1" applyAlignment="1">
      <alignment horizontal="center" vertical="center"/>
    </xf>
    <xf numFmtId="2" fontId="17" fillId="0" borderId="74" xfId="0" applyNumberFormat="1" applyFont="1" applyBorder="1" applyAlignment="1">
      <alignment horizontal="center" vertical="center"/>
    </xf>
    <xf numFmtId="0" fontId="17" fillId="0" borderId="43" xfId="0" applyFont="1" applyBorder="1" applyAlignment="1">
      <alignment horizontal="center" vertical="center"/>
    </xf>
    <xf numFmtId="0" fontId="17" fillId="0" borderId="47" xfId="4" applyNumberFormat="1" applyFont="1" applyFill="1" applyBorder="1" applyAlignment="1">
      <alignment horizontal="center" vertical="center"/>
    </xf>
    <xf numFmtId="0" fontId="17" fillId="0" borderId="46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14" fontId="0" fillId="0" borderId="89" xfId="0" applyNumberFormat="1" applyBorder="1" applyAlignment="1" applyProtection="1">
      <alignment vertical="center"/>
      <protection locked="0"/>
    </xf>
    <xf numFmtId="164" fontId="0" fillId="0" borderId="66" xfId="0" applyNumberFormat="1" applyBorder="1" applyAlignment="1" applyProtection="1">
      <alignment horizontal="center" vertical="center"/>
      <protection locked="0"/>
    </xf>
    <xf numFmtId="164" fontId="5" fillId="0" borderId="59" xfId="0" applyNumberFormat="1" applyFont="1" applyBorder="1" applyAlignment="1">
      <alignment horizontal="center" vertical="center"/>
    </xf>
    <xf numFmtId="164" fontId="5" fillId="0" borderId="74" xfId="0" applyNumberFormat="1" applyFont="1" applyBorder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0" fontId="1" fillId="0" borderId="37" xfId="4" applyNumberFormat="1" applyFont="1" applyFill="1" applyBorder="1" applyAlignment="1">
      <alignment horizontal="center" vertical="center"/>
    </xf>
    <xf numFmtId="0" fontId="1" fillId="0" borderId="73" xfId="4" applyNumberFormat="1" applyFont="1" applyFill="1" applyBorder="1" applyAlignment="1">
      <alignment horizontal="center" vertical="center"/>
    </xf>
    <xf numFmtId="0" fontId="17" fillId="0" borderId="96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165" fontId="28" fillId="0" borderId="0" xfId="4" applyNumberFormat="1" applyFont="1" applyAlignment="1"/>
    <xf numFmtId="165" fontId="40" fillId="0" borderId="0" xfId="4" applyNumberFormat="1" applyFont="1" applyAlignment="1">
      <alignment horizontal="center"/>
    </xf>
    <xf numFmtId="165" fontId="39" fillId="0" borderId="0" xfId="4" applyNumberFormat="1" applyFont="1" applyAlignment="1">
      <alignment horizontal="center"/>
    </xf>
    <xf numFmtId="0" fontId="41" fillId="0" borderId="18" xfId="4" applyNumberFormat="1" applyFont="1" applyFill="1" applyBorder="1" applyAlignment="1">
      <alignment horizontal="center" vertical="center"/>
    </xf>
    <xf numFmtId="166" fontId="17" fillId="0" borderId="38" xfId="0" applyNumberFormat="1" applyFont="1" applyBorder="1" applyAlignment="1">
      <alignment horizontal="center"/>
    </xf>
    <xf numFmtId="0" fontId="42" fillId="0" borderId="0" xfId="0" applyFont="1" applyProtection="1">
      <protection locked="0"/>
    </xf>
    <xf numFmtId="0" fontId="16" fillId="0" borderId="0" xfId="0" applyFont="1" applyProtection="1">
      <protection locked="0"/>
    </xf>
    <xf numFmtId="0" fontId="4" fillId="0" borderId="0" xfId="8" applyFont="1" applyFill="1" applyBorder="1"/>
    <xf numFmtId="0" fontId="43" fillId="0" borderId="10" xfId="8" applyFont="1" applyFill="1" applyBorder="1"/>
    <xf numFmtId="0" fontId="1" fillId="0" borderId="59" xfId="4" applyNumberFormat="1" applyFont="1" applyFill="1" applyBorder="1" applyAlignment="1">
      <alignment horizontal="center" vertical="center"/>
    </xf>
    <xf numFmtId="0" fontId="1" fillId="0" borderId="59" xfId="4" applyNumberFormat="1" applyFont="1" applyFill="1" applyBorder="1" applyAlignment="1">
      <alignment horizontal="center" vertical="center" wrapText="1"/>
    </xf>
    <xf numFmtId="0" fontId="1" fillId="0" borderId="37" xfId="4" applyNumberFormat="1" applyFont="1" applyFill="1" applyBorder="1" applyAlignment="1">
      <alignment horizontal="center"/>
    </xf>
    <xf numFmtId="49" fontId="0" fillId="0" borderId="0" xfId="0" applyNumberFormat="1"/>
    <xf numFmtId="1" fontId="15" fillId="0" borderId="67" xfId="1" applyNumberFormat="1" applyFont="1" applyFill="1" applyBorder="1" applyAlignment="1" applyProtection="1">
      <alignment horizontal="center" vertical="center" wrapText="1"/>
      <protection locked="0"/>
    </xf>
    <xf numFmtId="166" fontId="17" fillId="0" borderId="37" xfId="0" applyNumberFormat="1" applyFont="1" applyBorder="1" applyAlignment="1">
      <alignment horizontal="center"/>
    </xf>
    <xf numFmtId="166" fontId="17" fillId="0" borderId="32" xfId="0" applyNumberFormat="1" applyFont="1" applyBorder="1" applyAlignment="1">
      <alignment horizontal="center"/>
    </xf>
    <xf numFmtId="2" fontId="17" fillId="0" borderId="35" xfId="0" applyNumberFormat="1" applyFont="1" applyBorder="1" applyAlignment="1">
      <alignment horizontal="center"/>
    </xf>
    <xf numFmtId="0" fontId="8" fillId="0" borderId="94" xfId="4" applyNumberFormat="1" applyFont="1" applyFill="1" applyBorder="1" applyAlignment="1">
      <alignment horizontal="center" vertical="center" wrapText="1"/>
    </xf>
    <xf numFmtId="0" fontId="1" fillId="0" borderId="32" xfId="4" applyNumberFormat="1" applyFont="1" applyFill="1" applyBorder="1" applyAlignment="1">
      <alignment horizontal="center" vertical="center"/>
    </xf>
    <xf numFmtId="0" fontId="0" fillId="0" borderId="32" xfId="4" applyNumberFormat="1" applyFont="1" applyFill="1" applyBorder="1" applyAlignment="1">
      <alignment horizontal="center" vertical="center"/>
    </xf>
    <xf numFmtId="0" fontId="17" fillId="0" borderId="50" xfId="0" applyFont="1" applyBorder="1" applyAlignment="1" applyProtection="1">
      <alignment horizontal="center"/>
      <protection locked="0"/>
    </xf>
    <xf numFmtId="0" fontId="17" fillId="15" borderId="21" xfId="0" applyFont="1" applyFill="1" applyBorder="1" applyAlignment="1" applyProtection="1">
      <alignment horizontal="center"/>
      <protection locked="0"/>
    </xf>
    <xf numFmtId="0" fontId="17" fillId="15" borderId="22" xfId="0" applyFont="1" applyFill="1" applyBorder="1" applyAlignment="1" applyProtection="1">
      <alignment horizontal="center"/>
      <protection locked="0"/>
    </xf>
    <xf numFmtId="0" fontId="17" fillId="15" borderId="16" xfId="0" applyFont="1" applyFill="1" applyBorder="1" applyAlignment="1" applyProtection="1">
      <alignment horizontal="center"/>
      <protection locked="0"/>
    </xf>
    <xf numFmtId="0" fontId="17" fillId="0" borderId="7" xfId="0" applyFont="1" applyBorder="1" applyProtection="1">
      <protection locked="0"/>
    </xf>
    <xf numFmtId="0" fontId="17" fillId="15" borderId="17" xfId="0" applyFont="1" applyFill="1" applyBorder="1" applyAlignment="1" applyProtection="1">
      <alignment horizontal="center"/>
      <protection locked="0"/>
    </xf>
    <xf numFmtId="0" fontId="17" fillId="0" borderId="21" xfId="0" applyFont="1" applyBorder="1" applyAlignment="1" applyProtection="1">
      <alignment horizontal="center"/>
      <protection locked="0"/>
    </xf>
    <xf numFmtId="0" fontId="17" fillId="0" borderId="17" xfId="0" applyFont="1" applyBorder="1" applyAlignment="1" applyProtection="1">
      <alignment horizontal="center"/>
      <protection locked="0"/>
    </xf>
    <xf numFmtId="1" fontId="23" fillId="0" borderId="0" xfId="9" applyNumberFormat="1" applyFill="1" applyProtection="1">
      <protection locked="0"/>
    </xf>
    <xf numFmtId="1" fontId="24" fillId="0" borderId="0" xfId="10" applyNumberFormat="1" applyFill="1" applyProtection="1">
      <protection locked="0"/>
    </xf>
    <xf numFmtId="1" fontId="9" fillId="0" borderId="0" xfId="5" applyNumberFormat="1" applyFill="1" applyProtection="1">
      <protection locked="0"/>
    </xf>
    <xf numFmtId="0" fontId="10" fillId="13" borderId="14" xfId="0" applyFont="1" applyFill="1" applyBorder="1" applyAlignment="1" applyProtection="1">
      <alignment horizontal="center" vertical="center"/>
      <protection locked="0"/>
    </xf>
    <xf numFmtId="0" fontId="10" fillId="13" borderId="2" xfId="0" applyFont="1" applyFill="1" applyBorder="1" applyAlignment="1" applyProtection="1">
      <alignment horizontal="center" vertical="center"/>
      <protection locked="0"/>
    </xf>
    <xf numFmtId="0" fontId="10" fillId="13" borderId="13" xfId="0" applyFont="1" applyFill="1" applyBorder="1" applyAlignment="1" applyProtection="1">
      <alignment horizontal="center" vertical="center"/>
      <protection locked="0"/>
    </xf>
    <xf numFmtId="0" fontId="17" fillId="15" borderId="97" xfId="0" applyFont="1" applyFill="1" applyBorder="1" applyAlignment="1" applyProtection="1">
      <alignment horizontal="center"/>
      <protection locked="0"/>
    </xf>
    <xf numFmtId="0" fontId="17" fillId="15" borderId="98" xfId="0" applyFont="1" applyFill="1" applyBorder="1" applyAlignment="1" applyProtection="1">
      <alignment horizontal="center"/>
      <protection locked="0"/>
    </xf>
    <xf numFmtId="0" fontId="17" fillId="15" borderId="99" xfId="0" applyFont="1" applyFill="1" applyBorder="1" applyAlignment="1" applyProtection="1">
      <alignment horizontal="center"/>
      <protection locked="0"/>
    </xf>
    <xf numFmtId="0" fontId="17" fillId="15" borderId="20" xfId="0" applyFont="1" applyFill="1" applyBorder="1" applyAlignment="1" applyProtection="1">
      <alignment horizontal="center"/>
      <protection locked="0"/>
    </xf>
    <xf numFmtId="0" fontId="10" fillId="12" borderId="6" xfId="2" applyNumberFormat="1" applyFont="1" applyFill="1" applyBorder="1" applyAlignment="1" applyProtection="1">
      <alignment horizontal="center" vertical="center" wrapText="1"/>
      <protection locked="0"/>
    </xf>
    <xf numFmtId="0" fontId="10" fillId="14" borderId="9" xfId="0" applyFont="1" applyFill="1" applyBorder="1" applyAlignment="1" applyProtection="1">
      <alignment horizontal="center" vertical="center" wrapText="1"/>
      <protection locked="0"/>
    </xf>
    <xf numFmtId="14" fontId="17" fillId="0" borderId="50" xfId="0" applyNumberFormat="1" applyFont="1" applyBorder="1" applyAlignment="1" applyProtection="1">
      <alignment horizontal="center"/>
      <protection locked="0"/>
    </xf>
    <xf numFmtId="0" fontId="0" fillId="0" borderId="102" xfId="0" applyBorder="1" applyAlignment="1" applyProtection="1">
      <alignment wrapText="1"/>
      <protection locked="0"/>
    </xf>
    <xf numFmtId="2" fontId="2" fillId="0" borderId="24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27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2" fontId="4" fillId="0" borderId="0" xfId="0" applyNumberFormat="1" applyFont="1" applyAlignment="1">
      <alignment horizontal="center"/>
    </xf>
    <xf numFmtId="0" fontId="2" fillId="0" borderId="32" xfId="4" applyNumberFormat="1" applyFont="1" applyFill="1" applyBorder="1" applyAlignment="1">
      <alignment horizontal="center"/>
    </xf>
    <xf numFmtId="0" fontId="2" fillId="9" borderId="40" xfId="4" applyNumberFormat="1" applyFont="1" applyFill="1" applyBorder="1" applyAlignment="1">
      <alignment horizontal="center"/>
    </xf>
    <xf numFmtId="0" fontId="30" fillId="0" borderId="24" xfId="11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27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2" fillId="0" borderId="64" xfId="4" applyNumberFormat="1" applyFont="1" applyFill="1" applyBorder="1" applyAlignment="1">
      <alignment horizontal="center"/>
    </xf>
    <xf numFmtId="0" fontId="1" fillId="0" borderId="63" xfId="4" applyNumberFormat="1" applyFont="1" applyFill="1" applyBorder="1" applyAlignment="1">
      <alignment horizontal="center"/>
    </xf>
    <xf numFmtId="10" fontId="16" fillId="0" borderId="0" xfId="4" applyFont="1" applyBorder="1"/>
    <xf numFmtId="0" fontId="17" fillId="0" borderId="15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2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17" fillId="0" borderId="35" xfId="0" applyFont="1" applyBorder="1" applyAlignment="1">
      <alignment horizontal="center" vertical="center"/>
    </xf>
    <xf numFmtId="2" fontId="17" fillId="0" borderId="38" xfId="0" applyNumberFormat="1" applyFont="1" applyBorder="1" applyAlignment="1">
      <alignment horizontal="center" vertical="center"/>
    </xf>
    <xf numFmtId="2" fontId="17" fillId="0" borderId="34" xfId="0" applyNumberFormat="1" applyFont="1" applyBorder="1" applyAlignment="1">
      <alignment horizontal="center" vertical="center"/>
    </xf>
    <xf numFmtId="164" fontId="17" fillId="19" borderId="37" xfId="0" applyNumberFormat="1" applyFont="1" applyFill="1" applyBorder="1" applyAlignment="1">
      <alignment horizontal="center" vertical="center"/>
    </xf>
    <xf numFmtId="10" fontId="17" fillId="0" borderId="32" xfId="4" applyFont="1" applyFill="1" applyBorder="1" applyAlignment="1">
      <alignment horizontal="center" vertical="center"/>
    </xf>
    <xf numFmtId="10" fontId="17" fillId="0" borderId="33" xfId="4" applyFont="1" applyFill="1" applyBorder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0" fontId="17" fillId="0" borderId="38" xfId="4" applyNumberFormat="1" applyFont="1" applyFill="1" applyBorder="1" applyAlignment="1">
      <alignment horizontal="center" vertical="center"/>
    </xf>
    <xf numFmtId="0" fontId="17" fillId="0" borderId="50" xfId="0" applyFont="1" applyBorder="1" applyAlignment="1">
      <alignment horizontal="center" vertical="center" wrapText="1"/>
    </xf>
    <xf numFmtId="0" fontId="17" fillId="0" borderId="0" xfId="0" applyFont="1" applyAlignment="1">
      <alignment vertical="center"/>
    </xf>
    <xf numFmtId="0" fontId="20" fillId="21" borderId="0" xfId="0" applyFont="1" applyFill="1"/>
    <xf numFmtId="0" fontId="44" fillId="21" borderId="0" xfId="0" applyFont="1" applyFill="1"/>
    <xf numFmtId="0" fontId="17" fillId="21" borderId="0" xfId="0" applyFont="1" applyFill="1"/>
    <xf numFmtId="0" fontId="44" fillId="21" borderId="0" xfId="0" applyFont="1" applyFill="1" applyAlignment="1">
      <alignment vertical="center" wrapText="1"/>
    </xf>
    <xf numFmtId="1" fontId="0" fillId="0" borderId="51" xfId="0" applyNumberFormat="1" applyBorder="1" applyAlignment="1" applyProtection="1">
      <alignment horizontal="center" vertical="center"/>
      <protection locked="0"/>
    </xf>
    <xf numFmtId="164" fontId="17" fillId="0" borderId="37" xfId="0" applyNumberFormat="1" applyFont="1" applyBorder="1" applyAlignment="1">
      <alignment horizontal="center" vertical="center"/>
    </xf>
    <xf numFmtId="2" fontId="17" fillId="0" borderId="37" xfId="4" applyNumberFormat="1" applyFont="1" applyFill="1" applyBorder="1" applyAlignment="1">
      <alignment horizontal="center" vertical="center"/>
    </xf>
    <xf numFmtId="2" fontId="17" fillId="0" borderId="32" xfId="4" applyNumberFormat="1" applyFont="1" applyFill="1" applyBorder="1" applyAlignment="1">
      <alignment horizontal="center" vertical="center"/>
    </xf>
    <xf numFmtId="164" fontId="17" fillId="0" borderId="32" xfId="0" applyNumberFormat="1" applyFont="1" applyBorder="1" applyAlignment="1">
      <alignment horizontal="center" vertical="center"/>
    </xf>
    <xf numFmtId="2" fontId="17" fillId="0" borderId="32" xfId="0" applyNumberFormat="1" applyFont="1" applyBorder="1" applyAlignment="1">
      <alignment horizontal="center" vertical="center"/>
    </xf>
    <xf numFmtId="0" fontId="0" fillId="0" borderId="32" xfId="4" applyNumberFormat="1" applyFont="1" applyFill="1" applyBorder="1" applyAlignment="1">
      <alignment horizontal="center" vertical="center" wrapText="1"/>
    </xf>
    <xf numFmtId="0" fontId="2" fillId="0" borderId="94" xfId="4" applyNumberFormat="1" applyFont="1" applyFill="1" applyBorder="1" applyAlignment="1">
      <alignment vertical="center"/>
    </xf>
    <xf numFmtId="0" fontId="1" fillId="0" borderId="32" xfId="4" applyNumberFormat="1" applyFont="1" applyFill="1" applyBorder="1" applyAlignment="1">
      <alignment horizontal="center" vertical="center" wrapText="1"/>
    </xf>
    <xf numFmtId="0" fontId="1" fillId="0" borderId="37" xfId="4" applyNumberFormat="1" applyFont="1" applyFill="1" applyBorder="1" applyAlignment="1">
      <alignment horizontal="center" vertical="center" wrapText="1"/>
    </xf>
    <xf numFmtId="0" fontId="17" fillId="0" borderId="94" xfId="4" applyNumberFormat="1" applyFont="1" applyFill="1" applyBorder="1" applyAlignment="1">
      <alignment horizontal="center" vertical="center" wrapText="1"/>
    </xf>
    <xf numFmtId="2" fontId="17" fillId="0" borderId="31" xfId="4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8" borderId="14" xfId="6" applyFont="1" applyFill="1" applyBorder="1" applyAlignment="1" applyProtection="1">
      <alignment horizontal="center" vertical="center"/>
      <protection locked="0"/>
    </xf>
    <xf numFmtId="0" fontId="2" fillId="8" borderId="0" xfId="6" applyFont="1" applyFill="1" applyBorder="1" applyAlignment="1" applyProtection="1">
      <alignment horizontal="center" vertical="center"/>
      <protection locked="0"/>
    </xf>
    <xf numFmtId="0" fontId="2" fillId="8" borderId="10" xfId="6" applyFont="1" applyFill="1" applyBorder="1" applyAlignment="1" applyProtection="1">
      <alignment horizontal="center" vertical="center"/>
      <protection locked="0"/>
    </xf>
    <xf numFmtId="14" fontId="17" fillId="0" borderId="103" xfId="0" applyNumberFormat="1" applyFont="1" applyBorder="1" applyAlignment="1" applyProtection="1">
      <alignment horizontal="center"/>
      <protection locked="0"/>
    </xf>
    <xf numFmtId="0" fontId="17" fillId="0" borderId="104" xfId="0" applyFont="1" applyBorder="1" applyAlignment="1" applyProtection="1">
      <alignment horizontal="center"/>
      <protection locked="0"/>
    </xf>
    <xf numFmtId="0" fontId="1" fillId="0" borderId="94" xfId="4" applyNumberFormat="1" applyFont="1" applyFill="1" applyBorder="1" applyAlignment="1">
      <alignment vertical="center"/>
    </xf>
    <xf numFmtId="14" fontId="0" fillId="0" borderId="89" xfId="0" applyNumberFormat="1" applyBorder="1" applyAlignment="1" applyProtection="1">
      <alignment horizontal="center" vertical="center"/>
      <protection locked="0"/>
    </xf>
    <xf numFmtId="0" fontId="5" fillId="0" borderId="94" xfId="4" applyNumberFormat="1" applyFont="1" applyFill="1" applyBorder="1" applyAlignment="1">
      <alignment horizontal="center" vertical="center"/>
    </xf>
    <xf numFmtId="0" fontId="0" fillId="0" borderId="37" xfId="4" applyNumberFormat="1" applyFont="1" applyFill="1" applyBorder="1" applyAlignment="1">
      <alignment horizontal="center" vertical="center"/>
    </xf>
    <xf numFmtId="0" fontId="2" fillId="0" borderId="94" xfId="4" applyNumberFormat="1" applyFont="1" applyFill="1" applyBorder="1" applyAlignment="1">
      <alignment horizontal="center" vertical="center"/>
    </xf>
    <xf numFmtId="0" fontId="17" fillId="22" borderId="32" xfId="0" applyFont="1" applyFill="1" applyBorder="1" applyAlignment="1">
      <alignment horizontal="center"/>
    </xf>
    <xf numFmtId="0" fontId="17" fillId="22" borderId="38" xfId="0" applyFont="1" applyFill="1" applyBorder="1" applyAlignment="1">
      <alignment horizontal="center"/>
    </xf>
    <xf numFmtId="14" fontId="37" fillId="23" borderId="50" xfId="0" applyNumberFormat="1" applyFont="1" applyFill="1" applyBorder="1" applyAlignment="1" applyProtection="1">
      <alignment horizontal="center"/>
      <protection locked="0"/>
    </xf>
    <xf numFmtId="0" fontId="37" fillId="23" borderId="104" xfId="0" applyFont="1" applyFill="1" applyBorder="1" applyAlignment="1" applyProtection="1">
      <alignment horizontal="center"/>
      <protection locked="0"/>
    </xf>
    <xf numFmtId="0" fontId="37" fillId="23" borderId="16" xfId="0" applyFont="1" applyFill="1" applyBorder="1" applyAlignment="1" applyProtection="1">
      <alignment horizontal="center"/>
      <protection locked="0"/>
    </xf>
    <xf numFmtId="0" fontId="37" fillId="23" borderId="21" xfId="0" applyFont="1" applyFill="1" applyBorder="1" applyAlignment="1" applyProtection="1">
      <alignment horizontal="center"/>
      <protection locked="0"/>
    </xf>
    <xf numFmtId="0" fontId="37" fillId="23" borderId="17" xfId="0" applyFont="1" applyFill="1" applyBorder="1" applyAlignment="1" applyProtection="1">
      <alignment horizontal="center"/>
      <protection locked="0"/>
    </xf>
    <xf numFmtId="0" fontId="37" fillId="23" borderId="20" xfId="0" applyFont="1" applyFill="1" applyBorder="1" applyAlignment="1" applyProtection="1">
      <alignment horizontal="center"/>
      <protection locked="0"/>
    </xf>
    <xf numFmtId="0" fontId="37" fillId="23" borderId="22" xfId="0" applyFont="1" applyFill="1" applyBorder="1" applyAlignment="1" applyProtection="1">
      <alignment horizontal="center"/>
      <protection locked="0"/>
    </xf>
    <xf numFmtId="0" fontId="17" fillId="23" borderId="50" xfId="0" applyFont="1" applyFill="1" applyBorder="1" applyAlignment="1" applyProtection="1">
      <alignment horizontal="center"/>
      <protection locked="0"/>
    </xf>
    <xf numFmtId="0" fontId="17" fillId="23" borderId="104" xfId="0" applyFont="1" applyFill="1" applyBorder="1" applyAlignment="1" applyProtection="1">
      <alignment horizontal="center"/>
      <protection locked="0"/>
    </xf>
    <xf numFmtId="0" fontId="17" fillId="23" borderId="16" xfId="0" applyFont="1" applyFill="1" applyBorder="1" applyAlignment="1" applyProtection="1">
      <alignment horizontal="center"/>
      <protection locked="0"/>
    </xf>
    <xf numFmtId="0" fontId="17" fillId="23" borderId="21" xfId="0" applyFont="1" applyFill="1" applyBorder="1" applyAlignment="1" applyProtection="1">
      <alignment horizontal="center"/>
      <protection locked="0"/>
    </xf>
    <xf numFmtId="0" fontId="17" fillId="23" borderId="17" xfId="0" applyFont="1" applyFill="1" applyBorder="1" applyAlignment="1" applyProtection="1">
      <alignment horizontal="center"/>
      <protection locked="0"/>
    </xf>
    <xf numFmtId="0" fontId="17" fillId="23" borderId="20" xfId="0" applyFont="1" applyFill="1" applyBorder="1" applyAlignment="1" applyProtection="1">
      <alignment horizontal="center"/>
      <protection locked="0"/>
    </xf>
    <xf numFmtId="0" fontId="17" fillId="23" borderId="22" xfId="0" applyFont="1" applyFill="1" applyBorder="1" applyAlignment="1" applyProtection="1">
      <alignment horizontal="center"/>
      <protection locked="0"/>
    </xf>
    <xf numFmtId="0" fontId="0" fillId="23" borderId="102" xfId="0" applyFill="1" applyBorder="1" applyAlignment="1" applyProtection="1">
      <alignment wrapText="1"/>
      <protection locked="0"/>
    </xf>
    <xf numFmtId="0" fontId="1" fillId="0" borderId="94" xfId="4" applyNumberFormat="1" applyFont="1" applyFill="1" applyBorder="1" applyAlignment="1">
      <alignment horizontal="center" vertical="center"/>
    </xf>
    <xf numFmtId="0" fontId="17" fillId="0" borderId="94" xfId="4" applyNumberFormat="1" applyFont="1" applyFill="1" applyBorder="1" applyAlignment="1">
      <alignment horizontal="center" vertical="center"/>
    </xf>
    <xf numFmtId="0" fontId="47" fillId="0" borderId="94" xfId="4" applyNumberFormat="1" applyFont="1" applyFill="1" applyBorder="1" applyAlignment="1">
      <alignment horizontal="center" vertical="center"/>
    </xf>
    <xf numFmtId="0" fontId="48" fillId="0" borderId="32" xfId="4" applyNumberFormat="1" applyFont="1" applyFill="1" applyBorder="1" applyAlignment="1">
      <alignment horizontal="center" vertical="center" wrapText="1"/>
    </xf>
    <xf numFmtId="1" fontId="17" fillId="0" borderId="51" xfId="0" applyNumberFormat="1" applyFont="1" applyBorder="1" applyAlignment="1" applyProtection="1">
      <alignment horizontal="center"/>
      <protection locked="0"/>
    </xf>
    <xf numFmtId="0" fontId="17" fillId="0" borderId="37" xfId="4" applyNumberFormat="1" applyFont="1" applyFill="1" applyBorder="1" applyAlignment="1">
      <alignment horizontal="center" vertical="center"/>
    </xf>
    <xf numFmtId="0" fontId="17" fillId="0" borderId="32" xfId="4" applyNumberFormat="1" applyFont="1" applyFill="1" applyBorder="1" applyAlignment="1">
      <alignment horizontal="center"/>
    </xf>
    <xf numFmtId="0" fontId="16" fillId="0" borderId="0" xfId="4" applyNumberFormat="1" applyFont="1" applyFill="1" applyBorder="1"/>
    <xf numFmtId="14" fontId="17" fillId="0" borderId="90" xfId="0" applyNumberFormat="1" applyFont="1" applyBorder="1" applyProtection="1">
      <protection locked="0"/>
    </xf>
    <xf numFmtId="164" fontId="17" fillId="0" borderId="66" xfId="0" applyNumberFormat="1" applyFont="1" applyBorder="1" applyAlignment="1" applyProtection="1">
      <alignment horizontal="center"/>
      <protection locked="0"/>
    </xf>
    <xf numFmtId="164" fontId="20" fillId="0" borderId="59" xfId="0" applyNumberFormat="1" applyFont="1" applyBorder="1" applyAlignment="1">
      <alignment horizontal="center"/>
    </xf>
    <xf numFmtId="164" fontId="20" fillId="0" borderId="74" xfId="0" applyNumberFormat="1" applyFont="1" applyBorder="1" applyAlignment="1">
      <alignment horizontal="center"/>
    </xf>
    <xf numFmtId="0" fontId="17" fillId="0" borderId="73" xfId="4" applyNumberFormat="1" applyFont="1" applyFill="1" applyBorder="1" applyAlignment="1">
      <alignment horizontal="center" vertical="center"/>
    </xf>
    <xf numFmtId="1" fontId="17" fillId="0" borderId="51" xfId="0" applyNumberFormat="1" applyFont="1" applyBorder="1" applyAlignment="1" applyProtection="1">
      <alignment horizontal="center" vertical="center"/>
      <protection locked="0"/>
    </xf>
    <xf numFmtId="0" fontId="17" fillId="0" borderId="32" xfId="4" applyNumberFormat="1" applyFont="1" applyFill="1" applyBorder="1" applyAlignment="1">
      <alignment horizontal="center" vertical="center"/>
    </xf>
    <xf numFmtId="0" fontId="17" fillId="0" borderId="38" xfId="4" applyNumberFormat="1" applyFont="1" applyFill="1" applyBorder="1" applyAlignment="1">
      <alignment horizontal="center" vertical="center" wrapText="1"/>
    </xf>
    <xf numFmtId="0" fontId="16" fillId="0" borderId="0" xfId="4" applyNumberFormat="1" applyFont="1" applyFill="1" applyBorder="1" applyAlignment="1">
      <alignment horizontal="center" vertical="center"/>
    </xf>
    <xf numFmtId="14" fontId="17" fillId="0" borderId="90" xfId="0" applyNumberFormat="1" applyFont="1" applyBorder="1" applyAlignment="1" applyProtection="1">
      <alignment horizontal="center" vertical="center"/>
      <protection locked="0"/>
    </xf>
    <xf numFmtId="164" fontId="17" fillId="0" borderId="66" xfId="0" applyNumberFormat="1" applyFont="1" applyBorder="1" applyAlignment="1" applyProtection="1">
      <alignment horizontal="center" vertical="center"/>
      <protection locked="0"/>
    </xf>
    <xf numFmtId="164" fontId="20" fillId="0" borderId="59" xfId="0" applyNumberFormat="1" applyFont="1" applyBorder="1" applyAlignment="1">
      <alignment horizontal="center" vertical="center"/>
    </xf>
    <xf numFmtId="164" fontId="20" fillId="0" borderId="74" xfId="0" applyNumberFormat="1" applyFont="1" applyBorder="1" applyAlignment="1">
      <alignment horizontal="center" vertical="center"/>
    </xf>
    <xf numFmtId="0" fontId="16" fillId="0" borderId="37" xfId="4" applyNumberFormat="1" applyFont="1" applyFill="1" applyBorder="1" applyAlignment="1">
      <alignment horizontal="center" vertical="center"/>
    </xf>
    <xf numFmtId="0" fontId="16" fillId="0" borderId="32" xfId="4" applyNumberFormat="1" applyFont="1" applyFill="1" applyBorder="1" applyAlignment="1">
      <alignment horizontal="center"/>
    </xf>
    <xf numFmtId="0" fontId="17" fillId="0" borderId="74" xfId="4" applyNumberFormat="1" applyFont="1" applyFill="1" applyBorder="1" applyAlignment="1">
      <alignment horizontal="center"/>
    </xf>
    <xf numFmtId="0" fontId="16" fillId="0" borderId="38" xfId="4" applyNumberFormat="1" applyFont="1" applyFill="1" applyBorder="1" applyAlignment="1">
      <alignment horizontal="center"/>
    </xf>
    <xf numFmtId="0" fontId="2" fillId="9" borderId="42" xfId="4" applyNumberFormat="1" applyFont="1" applyFill="1" applyBorder="1" applyAlignment="1">
      <alignment horizontal="center"/>
    </xf>
    <xf numFmtId="0" fontId="17" fillId="0" borderId="100" xfId="0" applyFont="1" applyBorder="1" applyAlignment="1" applyProtection="1">
      <alignment wrapText="1"/>
      <protection locked="0"/>
    </xf>
    <xf numFmtId="0" fontId="17" fillId="0" borderId="101" xfId="0" applyFont="1" applyBorder="1" applyAlignment="1" applyProtection="1">
      <alignment wrapText="1"/>
      <protection locked="0"/>
    </xf>
    <xf numFmtId="0" fontId="17" fillId="0" borderId="102" xfId="0" applyFont="1" applyBorder="1" applyAlignment="1" applyProtection="1">
      <alignment wrapText="1"/>
      <protection locked="0"/>
    </xf>
    <xf numFmtId="0" fontId="37" fillId="23" borderId="102" xfId="0" applyFont="1" applyFill="1" applyBorder="1" applyAlignment="1" applyProtection="1">
      <alignment wrapText="1"/>
      <protection locked="0"/>
    </xf>
    <xf numFmtId="0" fontId="17" fillId="23" borderId="102" xfId="0" applyFont="1" applyFill="1" applyBorder="1" applyAlignment="1" applyProtection="1">
      <alignment wrapText="1"/>
      <protection locked="0"/>
    </xf>
    <xf numFmtId="0" fontId="17" fillId="0" borderId="98" xfId="0" applyFont="1" applyBorder="1" applyAlignment="1" applyProtection="1">
      <alignment horizontal="center"/>
      <protection locked="0"/>
    </xf>
    <xf numFmtId="0" fontId="17" fillId="0" borderId="99" xfId="0" applyFont="1" applyBorder="1" applyAlignment="1" applyProtection="1">
      <alignment horizontal="center"/>
      <protection locked="0"/>
    </xf>
    <xf numFmtId="0" fontId="37" fillId="23" borderId="98" xfId="0" applyFont="1" applyFill="1" applyBorder="1" applyAlignment="1" applyProtection="1">
      <alignment horizontal="center"/>
      <protection locked="0"/>
    </xf>
    <xf numFmtId="0" fontId="37" fillId="23" borderId="99" xfId="0" applyFont="1" applyFill="1" applyBorder="1" applyAlignment="1" applyProtection="1">
      <alignment horizontal="center"/>
      <protection locked="0"/>
    </xf>
    <xf numFmtId="0" fontId="17" fillId="23" borderId="98" xfId="0" applyFont="1" applyFill="1" applyBorder="1" applyAlignment="1" applyProtection="1">
      <alignment horizontal="center"/>
      <protection locked="0"/>
    </xf>
    <xf numFmtId="0" fontId="17" fillId="23" borderId="99" xfId="0" applyFont="1" applyFill="1" applyBorder="1" applyAlignment="1" applyProtection="1">
      <alignment horizontal="center"/>
      <protection locked="0"/>
    </xf>
    <xf numFmtId="0" fontId="0" fillId="0" borderId="98" xfId="0" applyBorder="1" applyAlignment="1" applyProtection="1">
      <alignment horizontal="center"/>
      <protection locked="0"/>
    </xf>
    <xf numFmtId="0" fontId="0" fillId="0" borderId="99" xfId="0" applyBorder="1" applyAlignment="1" applyProtection="1">
      <alignment horizontal="center"/>
      <protection locked="0"/>
    </xf>
    <xf numFmtId="0" fontId="0" fillId="23" borderId="98" xfId="0" applyFill="1" applyBorder="1" applyAlignment="1" applyProtection="1">
      <alignment horizontal="center"/>
      <protection locked="0"/>
    </xf>
    <xf numFmtId="0" fontId="0" fillId="23" borderId="99" xfId="0" applyFill="1" applyBorder="1" applyAlignment="1" applyProtection="1">
      <alignment horizontal="center"/>
      <protection locked="0"/>
    </xf>
    <xf numFmtId="0" fontId="16" fillId="0" borderId="13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1" fontId="25" fillId="16" borderId="0" xfId="9" applyNumberFormat="1" applyFont="1" applyBorder="1" applyAlignment="1" applyProtection="1">
      <alignment horizontal="left"/>
      <protection locked="0"/>
    </xf>
    <xf numFmtId="9" fontId="27" fillId="5" borderId="0" xfId="5" applyNumberFormat="1" applyFont="1" applyBorder="1" applyAlignment="1">
      <alignment horizontal="left"/>
    </xf>
    <xf numFmtId="9" fontId="26" fillId="17" borderId="0" xfId="10" applyNumberFormat="1" applyFont="1" applyBorder="1" applyAlignment="1">
      <alignment horizontal="left"/>
    </xf>
    <xf numFmtId="1" fontId="36" fillId="20" borderId="15" xfId="0" applyNumberFormat="1" applyFont="1" applyFill="1" applyBorder="1" applyAlignment="1" applyProtection="1">
      <alignment horizontal="center"/>
      <protection locked="0"/>
    </xf>
    <xf numFmtId="1" fontId="36" fillId="20" borderId="24" xfId="0" applyNumberFormat="1" applyFont="1" applyFill="1" applyBorder="1" applyAlignment="1" applyProtection="1">
      <alignment horizontal="center"/>
      <protection locked="0"/>
    </xf>
    <xf numFmtId="1" fontId="36" fillId="20" borderId="25" xfId="0" applyNumberFormat="1" applyFont="1" applyFill="1" applyBorder="1" applyAlignment="1" applyProtection="1">
      <alignment horizontal="center"/>
      <protection locked="0"/>
    </xf>
    <xf numFmtId="0" fontId="30" fillId="0" borderId="15" xfId="11" applyFont="1" applyBorder="1" applyAlignment="1">
      <alignment horizontal="right"/>
    </xf>
    <xf numFmtId="0" fontId="30" fillId="0" borderId="24" xfId="11" applyFont="1" applyBorder="1" applyAlignment="1">
      <alignment horizontal="right"/>
    </xf>
    <xf numFmtId="0" fontId="30" fillId="0" borderId="25" xfId="11" applyFont="1" applyBorder="1" applyAlignment="1">
      <alignment horizontal="right"/>
    </xf>
    <xf numFmtId="0" fontId="31" fillId="0" borderId="92" xfId="11" applyFont="1" applyBorder="1" applyAlignment="1">
      <alignment horizontal="center"/>
    </xf>
    <xf numFmtId="0" fontId="31" fillId="0" borderId="82" xfId="11" applyFont="1" applyBorder="1" applyAlignment="1">
      <alignment horizontal="center"/>
    </xf>
    <xf numFmtId="14" fontId="29" fillId="0" borderId="92" xfId="11" applyNumberFormat="1" applyFont="1" applyBorder="1" applyAlignment="1">
      <alignment horizontal="center"/>
    </xf>
    <xf numFmtId="14" fontId="29" fillId="0" borderId="82" xfId="11" applyNumberFormat="1" applyFont="1" applyBorder="1" applyAlignment="1">
      <alignment horizontal="center"/>
    </xf>
    <xf numFmtId="14" fontId="29" fillId="0" borderId="12" xfId="11" applyNumberFormat="1" applyFont="1" applyBorder="1" applyAlignment="1">
      <alignment horizontal="center"/>
    </xf>
    <xf numFmtId="14" fontId="29" fillId="0" borderId="28" xfId="11" applyNumberFormat="1" applyFont="1" applyBorder="1" applyAlignment="1">
      <alignment horizontal="center"/>
    </xf>
    <xf numFmtId="0" fontId="29" fillId="0" borderId="19" xfId="11" applyFont="1" applyBorder="1" applyAlignment="1">
      <alignment horizontal="left"/>
    </xf>
    <xf numFmtId="0" fontId="29" fillId="0" borderId="30" xfId="11" applyFont="1" applyBorder="1" applyAlignment="1">
      <alignment horizontal="left"/>
    </xf>
    <xf numFmtId="1" fontId="0" fillId="0" borderId="19" xfId="0" applyNumberFormat="1" applyBorder="1" applyAlignment="1" applyProtection="1">
      <alignment horizontal="center"/>
      <protection locked="0"/>
    </xf>
    <xf numFmtId="1" fontId="0" fillId="0" borderId="3" xfId="0" applyNumberFormat="1" applyBorder="1" applyAlignment="1" applyProtection="1">
      <alignment horizontal="center"/>
      <protection locked="0"/>
    </xf>
    <xf numFmtId="1" fontId="0" fillId="0" borderId="30" xfId="0" applyNumberFormat="1" applyBorder="1" applyAlignment="1" applyProtection="1">
      <alignment horizontal="center"/>
      <protection locked="0"/>
    </xf>
    <xf numFmtId="1" fontId="0" fillId="0" borderId="92" xfId="0" applyNumberFormat="1" applyBorder="1" applyAlignment="1" applyProtection="1">
      <alignment horizontal="center"/>
      <protection locked="0"/>
    </xf>
    <xf numFmtId="1" fontId="0" fillId="0" borderId="0" xfId="0" applyNumberFormat="1" applyAlignment="1" applyProtection="1">
      <alignment horizontal="center"/>
      <protection locked="0"/>
    </xf>
    <xf numFmtId="1" fontId="0" fillId="0" borderId="82" xfId="0" applyNumberFormat="1" applyBorder="1" applyAlignment="1" applyProtection="1">
      <alignment horizontal="center"/>
      <protection locked="0"/>
    </xf>
    <xf numFmtId="1" fontId="0" fillId="0" borderId="12" xfId="0" applyNumberFormat="1" applyBorder="1" applyAlignment="1" applyProtection="1">
      <alignment horizontal="center"/>
      <protection locked="0"/>
    </xf>
    <xf numFmtId="1" fontId="0" fillId="0" borderId="27" xfId="0" applyNumberFormat="1" applyBorder="1" applyAlignment="1" applyProtection="1">
      <alignment horizontal="center"/>
      <protection locked="0"/>
    </xf>
    <xf numFmtId="1" fontId="0" fillId="0" borderId="28" xfId="0" applyNumberFormat="1" applyBorder="1" applyAlignment="1" applyProtection="1">
      <alignment horizontal="center"/>
      <protection locked="0"/>
    </xf>
    <xf numFmtId="0" fontId="13" fillId="18" borderId="15" xfId="0" applyFont="1" applyFill="1" applyBorder="1" applyAlignment="1">
      <alignment horizontal="center"/>
    </xf>
    <xf numFmtId="0" fontId="13" fillId="18" borderId="24" xfId="0" applyFont="1" applyFill="1" applyBorder="1" applyAlignment="1">
      <alignment horizontal="center"/>
    </xf>
    <xf numFmtId="0" fontId="13" fillId="18" borderId="25" xfId="0" applyFont="1" applyFill="1" applyBorder="1" applyAlignment="1">
      <alignment horizontal="center"/>
    </xf>
    <xf numFmtId="0" fontId="13" fillId="0" borderId="19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30" xfId="0" applyFont="1" applyBorder="1" applyAlignment="1">
      <alignment horizontal="center"/>
    </xf>
    <xf numFmtId="1" fontId="25" fillId="16" borderId="81" xfId="9" applyNumberFormat="1" applyFont="1" applyBorder="1" applyAlignment="1" applyProtection="1">
      <alignment horizontal="center"/>
      <protection locked="0"/>
    </xf>
    <xf numFmtId="9" fontId="26" fillId="17" borderId="81" xfId="10" applyNumberFormat="1" applyFont="1" applyBorder="1" applyAlignment="1">
      <alignment horizontal="center"/>
    </xf>
    <xf numFmtId="9" fontId="27" fillId="5" borderId="81" xfId="5" applyNumberFormat="1" applyFont="1" applyBorder="1" applyAlignment="1">
      <alignment horizontal="center"/>
    </xf>
    <xf numFmtId="0" fontId="26" fillId="17" borderId="81" xfId="10" quotePrefix="1" applyFont="1" applyBorder="1" applyAlignment="1">
      <alignment horizontal="center"/>
    </xf>
    <xf numFmtId="0" fontId="27" fillId="5" borderId="81" xfId="5" quotePrefix="1" applyFont="1" applyBorder="1" applyAlignment="1">
      <alignment horizontal="center"/>
    </xf>
    <xf numFmtId="2" fontId="2" fillId="0" borderId="81" xfId="0" applyNumberFormat="1" applyFont="1" applyBorder="1" applyAlignment="1">
      <alignment horizontal="center"/>
    </xf>
    <xf numFmtId="0" fontId="13" fillId="0" borderId="92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82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27" xfId="0" applyFont="1" applyBorder="1" applyAlignment="1">
      <alignment horizontal="center"/>
    </xf>
    <xf numFmtId="0" fontId="13" fillId="0" borderId="28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13" xfId="0" applyFont="1" applyBorder="1" applyAlignment="1" applyProtection="1">
      <alignment horizontal="center"/>
      <protection locked="0"/>
    </xf>
    <xf numFmtId="0" fontId="4" fillId="0" borderId="14" xfId="0" applyFont="1" applyBorder="1" applyAlignment="1" applyProtection="1">
      <alignment horizontal="center"/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5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center"/>
      <protection locked="0"/>
    </xf>
    <xf numFmtId="0" fontId="5" fillId="0" borderId="6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" xfId="0" applyFont="1" applyBorder="1" applyAlignment="1" applyProtection="1">
      <alignment horizontal="center"/>
      <protection locked="0"/>
    </xf>
    <xf numFmtId="0" fontId="4" fillId="0" borderId="6" xfId="0" applyFont="1" applyBorder="1" applyAlignment="1" applyProtection="1">
      <alignment horizontal="center"/>
      <protection locked="0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5" fillId="0" borderId="3" xfId="8" applyFont="1" applyFill="1" applyBorder="1" applyAlignment="1">
      <alignment horizontal="left"/>
    </xf>
    <xf numFmtId="0" fontId="28" fillId="0" borderId="0" xfId="11"/>
    <xf numFmtId="9" fontId="27" fillId="5" borderId="81" xfId="5" applyNumberFormat="1" applyFont="1" applyBorder="1" applyAlignment="1">
      <alignment horizontal="center" vertical="center" wrapText="1"/>
    </xf>
    <xf numFmtId="1" fontId="25" fillId="16" borderId="81" xfId="9" applyNumberFormat="1" applyFont="1" applyBorder="1" applyAlignment="1" applyProtection="1">
      <alignment horizontal="center" vertical="center"/>
      <protection locked="0"/>
    </xf>
    <xf numFmtId="9" fontId="26" fillId="17" borderId="81" xfId="10" applyNumberFormat="1" applyFont="1" applyBorder="1" applyAlignment="1">
      <alignment horizontal="center" vertical="center"/>
    </xf>
    <xf numFmtId="2" fontId="25" fillId="16" borderId="81" xfId="9" applyNumberFormat="1" applyFont="1" applyBorder="1" applyAlignment="1">
      <alignment horizontal="center"/>
    </xf>
    <xf numFmtId="0" fontId="17" fillId="0" borderId="19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7" fillId="0" borderId="30" xfId="0" applyFont="1" applyBorder="1" applyAlignment="1">
      <alignment horizontal="center"/>
    </xf>
    <xf numFmtId="0" fontId="17" fillId="0" borderId="92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82" xfId="0" applyFont="1" applyBorder="1" applyAlignment="1">
      <alignment horizontal="center"/>
    </xf>
    <xf numFmtId="0" fontId="29" fillId="18" borderId="24" xfId="11" applyFont="1" applyFill="1" applyBorder="1" applyAlignment="1">
      <alignment horizontal="center"/>
    </xf>
    <xf numFmtId="0" fontId="29" fillId="18" borderId="25" xfId="11" applyFont="1" applyFill="1" applyBorder="1" applyAlignment="1">
      <alignment horizontal="center"/>
    </xf>
    <xf numFmtId="0" fontId="29" fillId="0" borderId="0" xfId="11" applyFont="1" applyAlignment="1">
      <alignment horizontal="left"/>
    </xf>
    <xf numFmtId="0" fontId="29" fillId="0" borderId="82" xfId="11" applyFont="1" applyBorder="1" applyAlignment="1">
      <alignment horizontal="left"/>
    </xf>
    <xf numFmtId="0" fontId="32" fillId="18" borderId="27" xfId="11" applyFont="1" applyFill="1" applyBorder="1" applyAlignment="1">
      <alignment horizontal="left"/>
    </xf>
    <xf numFmtId="0" fontId="32" fillId="18" borderId="28" xfId="11" applyFont="1" applyFill="1" applyBorder="1" applyAlignment="1">
      <alignment horizontal="left"/>
    </xf>
    <xf numFmtId="1" fontId="35" fillId="20" borderId="15" xfId="0" applyNumberFormat="1" applyFont="1" applyFill="1" applyBorder="1" applyAlignment="1" applyProtection="1">
      <alignment horizontal="center"/>
      <protection locked="0"/>
    </xf>
    <xf numFmtId="1" fontId="35" fillId="20" borderId="24" xfId="0" applyNumberFormat="1" applyFont="1" applyFill="1" applyBorder="1" applyAlignment="1" applyProtection="1">
      <alignment horizontal="center"/>
      <protection locked="0"/>
    </xf>
    <xf numFmtId="1" fontId="35" fillId="20" borderId="25" xfId="0" applyNumberFormat="1" applyFont="1" applyFill="1" applyBorder="1" applyAlignment="1" applyProtection="1">
      <alignment horizontal="center"/>
      <protection locked="0"/>
    </xf>
    <xf numFmtId="0" fontId="31" fillId="0" borderId="0" xfId="11" applyFont="1" applyAlignment="1">
      <alignment horizontal="center"/>
    </xf>
    <xf numFmtId="14" fontId="29" fillId="0" borderId="0" xfId="11" applyNumberFormat="1" applyFont="1" applyAlignment="1">
      <alignment horizontal="center"/>
    </xf>
    <xf numFmtId="14" fontId="29" fillId="0" borderId="27" xfId="11" applyNumberFormat="1" applyFont="1" applyBorder="1" applyAlignment="1">
      <alignment horizontal="center"/>
    </xf>
    <xf numFmtId="0" fontId="2" fillId="8" borderId="2" xfId="6" applyFont="1" applyFill="1" applyBorder="1" applyAlignment="1" applyProtection="1">
      <alignment horizontal="center" vertical="center"/>
      <protection locked="0"/>
    </xf>
    <xf numFmtId="0" fontId="2" fillId="8" borderId="7" xfId="6" applyFont="1" applyFill="1" applyBorder="1" applyAlignment="1" applyProtection="1">
      <alignment horizontal="center" vertical="center"/>
      <protection locked="0"/>
    </xf>
    <xf numFmtId="0" fontId="2" fillId="8" borderId="9" xfId="6" applyFont="1" applyFill="1" applyBorder="1" applyAlignment="1" applyProtection="1">
      <alignment horizontal="center" vertical="center"/>
      <protection locked="0"/>
    </xf>
    <xf numFmtId="0" fontId="11" fillId="10" borderId="4" xfId="7" applyFont="1" applyFill="1" applyBorder="1" applyAlignment="1" applyProtection="1">
      <alignment horizontal="center" vertical="center"/>
      <protection locked="0"/>
    </xf>
    <xf numFmtId="0" fontId="11" fillId="10" borderId="5" xfId="7" applyFont="1" applyFill="1" applyBorder="1" applyAlignment="1" applyProtection="1">
      <alignment horizontal="center" vertical="center"/>
      <protection locked="0"/>
    </xf>
    <xf numFmtId="0" fontId="12" fillId="11" borderId="5" xfId="0" applyFont="1" applyFill="1" applyBorder="1" applyAlignment="1" applyProtection="1">
      <alignment horizontal="center" vertical="center"/>
      <protection locked="0"/>
    </xf>
    <xf numFmtId="0" fontId="10" fillId="10" borderId="4" xfId="2" applyFont="1" applyFill="1" applyBorder="1" applyAlignment="1" applyProtection="1">
      <alignment horizontal="center" vertical="center" wrapText="1"/>
      <protection locked="0"/>
    </xf>
    <xf numFmtId="0" fontId="10" fillId="10" borderId="5" xfId="2" applyFont="1" applyFill="1" applyBorder="1" applyAlignment="1" applyProtection="1">
      <alignment horizontal="center" vertical="center" wrapText="1"/>
      <protection locked="0"/>
    </xf>
    <xf numFmtId="0" fontId="10" fillId="10" borderId="6" xfId="2" applyFont="1" applyFill="1" applyBorder="1" applyAlignment="1" applyProtection="1">
      <alignment horizontal="center" vertical="center" wrapText="1"/>
      <protection locked="0"/>
    </xf>
    <xf numFmtId="0" fontId="0" fillId="11" borderId="6" xfId="0" applyFill="1" applyBorder="1" applyAlignment="1" applyProtection="1">
      <alignment horizontal="center" vertical="center" wrapText="1"/>
      <protection locked="0"/>
    </xf>
  </cellXfs>
  <cellStyles count="12">
    <cellStyle name="60 % - Dekorfärg6" xfId="7" builtinId="52"/>
    <cellStyle name="Bra" xfId="9" builtinId="26"/>
    <cellStyle name="Dekorfärg1" xfId="1" builtinId="29"/>
    <cellStyle name="Dekorfärg4" xfId="6" builtinId="41"/>
    <cellStyle name="Dekorfärg5" xfId="3" builtinId="45"/>
    <cellStyle name="Dekorfärg6" xfId="2" builtinId="49"/>
    <cellStyle name="Dålig" xfId="5" builtinId="27"/>
    <cellStyle name="Förklarande text" xfId="8" builtinId="53"/>
    <cellStyle name="Neutral" xfId="10" builtinId="28"/>
    <cellStyle name="Normal" xfId="0" builtinId="0"/>
    <cellStyle name="Normal 2" xfId="11" xr:uid="{00000000-0005-0000-0000-00000A000000}"/>
    <cellStyle name="Procent" xfId="4" builtinId="5" customBuiltin="1"/>
  </cellStyles>
  <dxfs count="517">
    <dxf>
      <fill>
        <patternFill>
          <bgColor theme="9" tint="0.79998168889431442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none">
          <bgColor auto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none">
          <bgColor auto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none">
          <bgColor auto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8F92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B343"/>
      <color rgb="FFC0DDAD"/>
      <color rgb="FF85BD5F"/>
      <color rgb="FFCDE4BE"/>
      <color rgb="FFFF9999"/>
      <color rgb="FFFFCCCC"/>
      <color rgb="FFF496D5"/>
      <color rgb="FFFF9900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2.xml"/><Relationship Id="rId10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Daily QA Output Factor GTR1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GTR1_150MeV!$X$36:$X$500</c:f>
              <c:numCache>
                <c:formatCode>m/d/yyyy</c:formatCode>
                <c:ptCount val="465"/>
                <c:pt idx="0">
                  <c:v>44869</c:v>
                </c:pt>
                <c:pt idx="1">
                  <c:v>44876</c:v>
                </c:pt>
                <c:pt idx="2">
                  <c:v>44876</c:v>
                </c:pt>
                <c:pt idx="3">
                  <c:v>44876</c:v>
                </c:pt>
                <c:pt idx="4">
                  <c:v>44904</c:v>
                </c:pt>
                <c:pt idx="5">
                  <c:v>44971</c:v>
                </c:pt>
                <c:pt idx="6">
                  <c:v>44971</c:v>
                </c:pt>
                <c:pt idx="7">
                  <c:v>44974</c:v>
                </c:pt>
                <c:pt idx="8">
                  <c:v>44978</c:v>
                </c:pt>
                <c:pt idx="9">
                  <c:v>44979</c:v>
                </c:pt>
                <c:pt idx="10">
                  <c:v>44980</c:v>
                </c:pt>
                <c:pt idx="11">
                  <c:v>44981</c:v>
                </c:pt>
                <c:pt idx="12">
                  <c:v>44984</c:v>
                </c:pt>
                <c:pt idx="13">
                  <c:v>44985</c:v>
                </c:pt>
                <c:pt idx="14">
                  <c:v>44985</c:v>
                </c:pt>
                <c:pt idx="15">
                  <c:v>44986</c:v>
                </c:pt>
                <c:pt idx="16">
                  <c:v>44987</c:v>
                </c:pt>
                <c:pt idx="17">
                  <c:v>44988</c:v>
                </c:pt>
                <c:pt idx="18">
                  <c:v>44991</c:v>
                </c:pt>
                <c:pt idx="19">
                  <c:v>44991</c:v>
                </c:pt>
                <c:pt idx="20">
                  <c:v>44991</c:v>
                </c:pt>
                <c:pt idx="21">
                  <c:v>44992</c:v>
                </c:pt>
                <c:pt idx="22">
                  <c:v>44993</c:v>
                </c:pt>
                <c:pt idx="23">
                  <c:v>44994</c:v>
                </c:pt>
                <c:pt idx="24">
                  <c:v>44995</c:v>
                </c:pt>
                <c:pt idx="25">
                  <c:v>44998</c:v>
                </c:pt>
                <c:pt idx="26">
                  <c:v>44999</c:v>
                </c:pt>
                <c:pt idx="27">
                  <c:v>45000</c:v>
                </c:pt>
                <c:pt idx="28">
                  <c:v>45001</c:v>
                </c:pt>
                <c:pt idx="29">
                  <c:v>45005</c:v>
                </c:pt>
                <c:pt idx="30">
                  <c:v>45006</c:v>
                </c:pt>
                <c:pt idx="31">
                  <c:v>45007</c:v>
                </c:pt>
                <c:pt idx="32">
                  <c:v>45008</c:v>
                </c:pt>
                <c:pt idx="33">
                  <c:v>45009</c:v>
                </c:pt>
                <c:pt idx="34">
                  <c:v>45012</c:v>
                </c:pt>
                <c:pt idx="35">
                  <c:v>45013</c:v>
                </c:pt>
                <c:pt idx="36">
                  <c:v>45014</c:v>
                </c:pt>
                <c:pt idx="37">
                  <c:v>45015</c:v>
                </c:pt>
                <c:pt idx="38">
                  <c:v>45016</c:v>
                </c:pt>
                <c:pt idx="39">
                  <c:v>45019</c:v>
                </c:pt>
                <c:pt idx="40">
                  <c:v>45020</c:v>
                </c:pt>
                <c:pt idx="41">
                  <c:v>45021</c:v>
                </c:pt>
                <c:pt idx="42">
                  <c:v>45022</c:v>
                </c:pt>
                <c:pt idx="43">
                  <c:v>45023</c:v>
                </c:pt>
                <c:pt idx="44">
                  <c:v>45027</c:v>
                </c:pt>
                <c:pt idx="45">
                  <c:v>45028</c:v>
                </c:pt>
                <c:pt idx="46">
                  <c:v>45029</c:v>
                </c:pt>
                <c:pt idx="47">
                  <c:v>45030</c:v>
                </c:pt>
                <c:pt idx="48">
                  <c:v>45033</c:v>
                </c:pt>
                <c:pt idx="49">
                  <c:v>45034</c:v>
                </c:pt>
                <c:pt idx="50">
                  <c:v>45035</c:v>
                </c:pt>
                <c:pt idx="51">
                  <c:v>45036</c:v>
                </c:pt>
                <c:pt idx="52">
                  <c:v>45037</c:v>
                </c:pt>
                <c:pt idx="53">
                  <c:v>45040</c:v>
                </c:pt>
                <c:pt idx="54">
                  <c:v>45041</c:v>
                </c:pt>
                <c:pt idx="55">
                  <c:v>45042</c:v>
                </c:pt>
                <c:pt idx="56">
                  <c:v>45043</c:v>
                </c:pt>
                <c:pt idx="57">
                  <c:v>45044</c:v>
                </c:pt>
                <c:pt idx="58">
                  <c:v>45048</c:v>
                </c:pt>
                <c:pt idx="59">
                  <c:v>45049</c:v>
                </c:pt>
                <c:pt idx="60">
                  <c:v>45050</c:v>
                </c:pt>
                <c:pt idx="61">
                  <c:v>45051</c:v>
                </c:pt>
                <c:pt idx="62">
                  <c:v>45054</c:v>
                </c:pt>
                <c:pt idx="63">
                  <c:v>45055</c:v>
                </c:pt>
                <c:pt idx="64">
                  <c:v>45056</c:v>
                </c:pt>
                <c:pt idx="65">
                  <c:v>45057</c:v>
                </c:pt>
                <c:pt idx="66">
                  <c:v>45058</c:v>
                </c:pt>
                <c:pt idx="67">
                  <c:v>45061</c:v>
                </c:pt>
                <c:pt idx="68">
                  <c:v>45062</c:v>
                </c:pt>
                <c:pt idx="69">
                  <c:v>45063</c:v>
                </c:pt>
                <c:pt idx="70">
                  <c:v>45065</c:v>
                </c:pt>
                <c:pt idx="71">
                  <c:v>45068</c:v>
                </c:pt>
                <c:pt idx="72">
                  <c:v>45069</c:v>
                </c:pt>
                <c:pt idx="73">
                  <c:v>45070</c:v>
                </c:pt>
                <c:pt idx="74">
                  <c:v>45071</c:v>
                </c:pt>
                <c:pt idx="75">
                  <c:v>45072</c:v>
                </c:pt>
                <c:pt idx="76">
                  <c:v>45075</c:v>
                </c:pt>
                <c:pt idx="77">
                  <c:v>45076</c:v>
                </c:pt>
                <c:pt idx="78">
                  <c:v>45077</c:v>
                </c:pt>
                <c:pt idx="79">
                  <c:v>45078</c:v>
                </c:pt>
                <c:pt idx="80">
                  <c:v>45079</c:v>
                </c:pt>
                <c:pt idx="81">
                  <c:v>45082</c:v>
                </c:pt>
                <c:pt idx="82">
                  <c:v>45084</c:v>
                </c:pt>
                <c:pt idx="83">
                  <c:v>45085</c:v>
                </c:pt>
                <c:pt idx="84">
                  <c:v>45086</c:v>
                </c:pt>
                <c:pt idx="85">
                  <c:v>45089</c:v>
                </c:pt>
                <c:pt idx="86">
                  <c:v>45090</c:v>
                </c:pt>
                <c:pt idx="87">
                  <c:v>45091</c:v>
                </c:pt>
                <c:pt idx="88">
                  <c:v>45092</c:v>
                </c:pt>
                <c:pt idx="89">
                  <c:v>45093</c:v>
                </c:pt>
                <c:pt idx="90">
                  <c:v>45096</c:v>
                </c:pt>
                <c:pt idx="91">
                  <c:v>45097</c:v>
                </c:pt>
                <c:pt idx="92">
                  <c:v>45098</c:v>
                </c:pt>
                <c:pt idx="93">
                  <c:v>45099</c:v>
                </c:pt>
                <c:pt idx="94">
                  <c:v>45103</c:v>
                </c:pt>
                <c:pt idx="95">
                  <c:v>45104</c:v>
                </c:pt>
                <c:pt idx="96">
                  <c:v>45105</c:v>
                </c:pt>
                <c:pt idx="97">
                  <c:v>45106</c:v>
                </c:pt>
                <c:pt idx="98">
                  <c:v>45107</c:v>
                </c:pt>
                <c:pt idx="99">
                  <c:v>45110</c:v>
                </c:pt>
                <c:pt idx="100">
                  <c:v>45111</c:v>
                </c:pt>
                <c:pt idx="101">
                  <c:v>45112</c:v>
                </c:pt>
                <c:pt idx="102">
                  <c:v>45113</c:v>
                </c:pt>
                <c:pt idx="103">
                  <c:v>45114</c:v>
                </c:pt>
                <c:pt idx="104">
                  <c:v>45117</c:v>
                </c:pt>
                <c:pt idx="105">
                  <c:v>45118</c:v>
                </c:pt>
                <c:pt idx="106">
                  <c:v>45119</c:v>
                </c:pt>
                <c:pt idx="107">
                  <c:v>45120</c:v>
                </c:pt>
                <c:pt idx="108">
                  <c:v>45121</c:v>
                </c:pt>
                <c:pt idx="109">
                  <c:v>45124</c:v>
                </c:pt>
                <c:pt idx="110">
                  <c:v>45125</c:v>
                </c:pt>
                <c:pt idx="111">
                  <c:v>45126</c:v>
                </c:pt>
                <c:pt idx="112">
                  <c:v>45127</c:v>
                </c:pt>
                <c:pt idx="113">
                  <c:v>45128</c:v>
                </c:pt>
                <c:pt idx="114">
                  <c:v>45131</c:v>
                </c:pt>
                <c:pt idx="115">
                  <c:v>45132</c:v>
                </c:pt>
                <c:pt idx="116">
                  <c:v>45133</c:v>
                </c:pt>
                <c:pt idx="117">
                  <c:v>45134</c:v>
                </c:pt>
                <c:pt idx="118">
                  <c:v>45135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</c:numCache>
            </c:numRef>
          </c:xVal>
          <c:yVal>
            <c:numRef>
              <c:f>GTR1_150MeV!$Y$36:$Y$500</c:f>
              <c:numCache>
                <c:formatCode>0.000</c:formatCode>
                <c:ptCount val="465"/>
                <c:pt idx="0">
                  <c:v>0.99883449883449882</c:v>
                </c:pt>
                <c:pt idx="1">
                  <c:v>0.99883449883449882</c:v>
                </c:pt>
                <c:pt idx="2">
                  <c:v>0.99883449883449882</c:v>
                </c:pt>
                <c:pt idx="3">
                  <c:v>0.99825174825174834</c:v>
                </c:pt>
                <c:pt idx="4">
                  <c:v>1.0023310023310024</c:v>
                </c:pt>
                <c:pt idx="5">
                  <c:v>1.0029137529137531</c:v>
                </c:pt>
                <c:pt idx="6">
                  <c:v>1.0029137529137531</c:v>
                </c:pt>
                <c:pt idx="7">
                  <c:v>1.0011655011655012</c:v>
                </c:pt>
                <c:pt idx="8">
                  <c:v>0.99941724941724952</c:v>
                </c:pt>
                <c:pt idx="9">
                  <c:v>0.99766899766899764</c:v>
                </c:pt>
                <c:pt idx="10">
                  <c:v>0.99650349650349646</c:v>
                </c:pt>
                <c:pt idx="11">
                  <c:v>0.99650349650349646</c:v>
                </c:pt>
                <c:pt idx="12">
                  <c:v>0.99475524475524479</c:v>
                </c:pt>
                <c:pt idx="13">
                  <c:v>1.0046620046620047</c:v>
                </c:pt>
                <c:pt idx="14">
                  <c:v>1.0040792540792542</c:v>
                </c:pt>
                <c:pt idx="15">
                  <c:v>1.0029137529137531</c:v>
                </c:pt>
                <c:pt idx="16">
                  <c:v>1.0005827505827507</c:v>
                </c:pt>
                <c:pt idx="17">
                  <c:v>1.0005827505827507</c:v>
                </c:pt>
                <c:pt idx="18">
                  <c:v>1.0040792540792542</c:v>
                </c:pt>
                <c:pt idx="19">
                  <c:v>1.0040792540792542</c:v>
                </c:pt>
                <c:pt idx="20">
                  <c:v>0.99883449883449882</c:v>
                </c:pt>
                <c:pt idx="21">
                  <c:v>1.0011655011655012</c:v>
                </c:pt>
                <c:pt idx="22">
                  <c:v>0.99883449883449882</c:v>
                </c:pt>
                <c:pt idx="23">
                  <c:v>1</c:v>
                </c:pt>
                <c:pt idx="24">
                  <c:v>1.0011655011655012</c:v>
                </c:pt>
                <c:pt idx="25">
                  <c:v>0.99766899766899764</c:v>
                </c:pt>
                <c:pt idx="26">
                  <c:v>0.99825174825174834</c:v>
                </c:pt>
                <c:pt idx="27">
                  <c:v>0.99708624708624716</c:v>
                </c:pt>
                <c:pt idx="28">
                  <c:v>0.99592074592074598</c:v>
                </c:pt>
                <c:pt idx="29">
                  <c:v>0.99825174825174834</c:v>
                </c:pt>
                <c:pt idx="30">
                  <c:v>0.99650349650349646</c:v>
                </c:pt>
                <c:pt idx="31">
                  <c:v>0.99766899766899764</c:v>
                </c:pt>
                <c:pt idx="32">
                  <c:v>1.0011655011655012</c:v>
                </c:pt>
                <c:pt idx="33">
                  <c:v>1.0011655011655012</c:v>
                </c:pt>
                <c:pt idx="34">
                  <c:v>0.99533799533799538</c:v>
                </c:pt>
                <c:pt idx="35">
                  <c:v>0.99941724941724952</c:v>
                </c:pt>
                <c:pt idx="36">
                  <c:v>0.99825174825174834</c:v>
                </c:pt>
                <c:pt idx="37">
                  <c:v>0.99941724941724952</c:v>
                </c:pt>
                <c:pt idx="38">
                  <c:v>0.99941724941724952</c:v>
                </c:pt>
                <c:pt idx="39">
                  <c:v>0.99941724941724952</c:v>
                </c:pt>
                <c:pt idx="40">
                  <c:v>0.99941724941724952</c:v>
                </c:pt>
                <c:pt idx="41">
                  <c:v>1</c:v>
                </c:pt>
                <c:pt idx="42">
                  <c:v>1.0017482517482519</c:v>
                </c:pt>
                <c:pt idx="43">
                  <c:v>1.0017482517482519</c:v>
                </c:pt>
                <c:pt idx="44">
                  <c:v>1.0005827505827507</c:v>
                </c:pt>
                <c:pt idx="45">
                  <c:v>0.99883449883449882</c:v>
                </c:pt>
                <c:pt idx="46">
                  <c:v>0.99766899766899764</c:v>
                </c:pt>
                <c:pt idx="47">
                  <c:v>0.99533799533799538</c:v>
                </c:pt>
                <c:pt idx="48">
                  <c:v>0.99883449883449882</c:v>
                </c:pt>
                <c:pt idx="49">
                  <c:v>1.0011655011655012</c:v>
                </c:pt>
                <c:pt idx="50">
                  <c:v>0.99941724941724952</c:v>
                </c:pt>
                <c:pt idx="51">
                  <c:v>0.99883449883449882</c:v>
                </c:pt>
                <c:pt idx="52">
                  <c:v>0.99941724941724952</c:v>
                </c:pt>
                <c:pt idx="53">
                  <c:v>0.99650349650349646</c:v>
                </c:pt>
                <c:pt idx="54">
                  <c:v>1</c:v>
                </c:pt>
                <c:pt idx="55">
                  <c:v>1.0029137529137531</c:v>
                </c:pt>
                <c:pt idx="56">
                  <c:v>0.99825174825174834</c:v>
                </c:pt>
                <c:pt idx="57">
                  <c:v>1.0011655011655012</c:v>
                </c:pt>
                <c:pt idx="58">
                  <c:v>0.99766899766899764</c:v>
                </c:pt>
                <c:pt idx="59">
                  <c:v>0.99650349650349646</c:v>
                </c:pt>
                <c:pt idx="60">
                  <c:v>1</c:v>
                </c:pt>
                <c:pt idx="61">
                  <c:v>1.0029137529137531</c:v>
                </c:pt>
                <c:pt idx="62">
                  <c:v>1</c:v>
                </c:pt>
                <c:pt idx="63">
                  <c:v>0.99766899766899764</c:v>
                </c:pt>
                <c:pt idx="64">
                  <c:v>1</c:v>
                </c:pt>
                <c:pt idx="65">
                  <c:v>1.0011655011655012</c:v>
                </c:pt>
                <c:pt idx="66">
                  <c:v>1</c:v>
                </c:pt>
                <c:pt idx="67">
                  <c:v>0.99592074592074598</c:v>
                </c:pt>
                <c:pt idx="68">
                  <c:v>0.99941724941724952</c:v>
                </c:pt>
                <c:pt idx="69">
                  <c:v>1.0011655011655012</c:v>
                </c:pt>
                <c:pt idx="70">
                  <c:v>1.0023310023310024</c:v>
                </c:pt>
                <c:pt idx="71">
                  <c:v>0.99766899766899764</c:v>
                </c:pt>
                <c:pt idx="72">
                  <c:v>0.99883449883449882</c:v>
                </c:pt>
                <c:pt idx="73">
                  <c:v>0.99766899766899764</c:v>
                </c:pt>
                <c:pt idx="74">
                  <c:v>1.0005827505827507</c:v>
                </c:pt>
                <c:pt idx="75">
                  <c:v>0.99941724941724952</c:v>
                </c:pt>
                <c:pt idx="76">
                  <c:v>0.99766899766899764</c:v>
                </c:pt>
                <c:pt idx="77">
                  <c:v>0.99650349650349646</c:v>
                </c:pt>
                <c:pt idx="78">
                  <c:v>1</c:v>
                </c:pt>
                <c:pt idx="79">
                  <c:v>0.99825174825174834</c:v>
                </c:pt>
                <c:pt idx="80">
                  <c:v>0.99184149184149184</c:v>
                </c:pt>
                <c:pt idx="81">
                  <c:v>0.99941724941724952</c:v>
                </c:pt>
                <c:pt idx="82">
                  <c:v>0.99825174825174834</c:v>
                </c:pt>
                <c:pt idx="83">
                  <c:v>0.99941724941724952</c:v>
                </c:pt>
                <c:pt idx="84">
                  <c:v>0.99475524475524479</c:v>
                </c:pt>
                <c:pt idx="85">
                  <c:v>0.99533799533799538</c:v>
                </c:pt>
                <c:pt idx="86">
                  <c:v>0.99825174825174834</c:v>
                </c:pt>
                <c:pt idx="87">
                  <c:v>0.99825174825174834</c:v>
                </c:pt>
                <c:pt idx="88">
                  <c:v>0.99941724941724952</c:v>
                </c:pt>
                <c:pt idx="89">
                  <c:v>0.9941724941724942</c:v>
                </c:pt>
                <c:pt idx="90">
                  <c:v>1.0116550116550116</c:v>
                </c:pt>
                <c:pt idx="91">
                  <c:v>0.99708624708624716</c:v>
                </c:pt>
                <c:pt idx="92">
                  <c:v>0.99650349650349646</c:v>
                </c:pt>
                <c:pt idx="93">
                  <c:v>1</c:v>
                </c:pt>
                <c:pt idx="94">
                  <c:v>1.0029137529137531</c:v>
                </c:pt>
                <c:pt idx="95">
                  <c:v>1.0005827505827507</c:v>
                </c:pt>
                <c:pt idx="96">
                  <c:v>1.0011655011655012</c:v>
                </c:pt>
                <c:pt idx="97">
                  <c:v>0.99766899766899764</c:v>
                </c:pt>
                <c:pt idx="98">
                  <c:v>0.99941724941724952</c:v>
                </c:pt>
                <c:pt idx="99">
                  <c:v>0.99766899766899764</c:v>
                </c:pt>
                <c:pt idx="100">
                  <c:v>0.99708624708624716</c:v>
                </c:pt>
                <c:pt idx="101">
                  <c:v>0.99650349650349646</c:v>
                </c:pt>
                <c:pt idx="102">
                  <c:v>0.99766899766899764</c:v>
                </c:pt>
                <c:pt idx="103">
                  <c:v>0.99184149184149184</c:v>
                </c:pt>
                <c:pt idx="104">
                  <c:v>0.99766899766899764</c:v>
                </c:pt>
                <c:pt idx="105">
                  <c:v>0.99883449883449882</c:v>
                </c:pt>
                <c:pt idx="106">
                  <c:v>0.99708624708624716</c:v>
                </c:pt>
                <c:pt idx="107">
                  <c:v>0.99883449883449882</c:v>
                </c:pt>
                <c:pt idx="108">
                  <c:v>1.0023310023310024</c:v>
                </c:pt>
                <c:pt idx="109">
                  <c:v>0.99708624708624716</c:v>
                </c:pt>
                <c:pt idx="110">
                  <c:v>1.0011655011655012</c:v>
                </c:pt>
                <c:pt idx="111">
                  <c:v>1.0011655011655012</c:v>
                </c:pt>
                <c:pt idx="112">
                  <c:v>0.99941724941724952</c:v>
                </c:pt>
                <c:pt idx="113">
                  <c:v>1.0005827505827507</c:v>
                </c:pt>
                <c:pt idx="114">
                  <c:v>0.99941724941724952</c:v>
                </c:pt>
                <c:pt idx="115">
                  <c:v>1.0029137529137531</c:v>
                </c:pt>
                <c:pt idx="116">
                  <c:v>1</c:v>
                </c:pt>
                <c:pt idx="117">
                  <c:v>1.0005827505827507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31-4715-AB3B-C1191CC934F5}"/>
            </c:ext>
          </c:extLst>
        </c:ser>
        <c:ser>
          <c:idx val="1"/>
          <c:order val="1"/>
          <c:tx>
            <c:v>Reference level</c:v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GTR1_150MeV!$X$36:$X$500</c:f>
              <c:numCache>
                <c:formatCode>m/d/yyyy</c:formatCode>
                <c:ptCount val="465"/>
                <c:pt idx="0">
                  <c:v>44869</c:v>
                </c:pt>
                <c:pt idx="1">
                  <c:v>44876</c:v>
                </c:pt>
                <c:pt idx="2">
                  <c:v>44876</c:v>
                </c:pt>
                <c:pt idx="3">
                  <c:v>44876</c:v>
                </c:pt>
                <c:pt idx="4">
                  <c:v>44904</c:v>
                </c:pt>
                <c:pt idx="5">
                  <c:v>44971</c:v>
                </c:pt>
                <c:pt idx="6">
                  <c:v>44971</c:v>
                </c:pt>
                <c:pt idx="7">
                  <c:v>44974</c:v>
                </c:pt>
                <c:pt idx="8">
                  <c:v>44978</c:v>
                </c:pt>
                <c:pt idx="9">
                  <c:v>44979</c:v>
                </c:pt>
                <c:pt idx="10">
                  <c:v>44980</c:v>
                </c:pt>
                <c:pt idx="11">
                  <c:v>44981</c:v>
                </c:pt>
                <c:pt idx="12">
                  <c:v>44984</c:v>
                </c:pt>
                <c:pt idx="13">
                  <c:v>44985</c:v>
                </c:pt>
                <c:pt idx="14">
                  <c:v>44985</c:v>
                </c:pt>
                <c:pt idx="15">
                  <c:v>44986</c:v>
                </c:pt>
                <c:pt idx="16">
                  <c:v>44987</c:v>
                </c:pt>
                <c:pt idx="17">
                  <c:v>44988</c:v>
                </c:pt>
                <c:pt idx="18">
                  <c:v>44991</c:v>
                </c:pt>
                <c:pt idx="19">
                  <c:v>44991</c:v>
                </c:pt>
                <c:pt idx="20">
                  <c:v>44991</c:v>
                </c:pt>
                <c:pt idx="21">
                  <c:v>44992</c:v>
                </c:pt>
                <c:pt idx="22">
                  <c:v>44993</c:v>
                </c:pt>
                <c:pt idx="23">
                  <c:v>44994</c:v>
                </c:pt>
                <c:pt idx="24">
                  <c:v>44995</c:v>
                </c:pt>
                <c:pt idx="25">
                  <c:v>44998</c:v>
                </c:pt>
                <c:pt idx="26">
                  <c:v>44999</c:v>
                </c:pt>
                <c:pt idx="27">
                  <c:v>45000</c:v>
                </c:pt>
                <c:pt idx="28">
                  <c:v>45001</c:v>
                </c:pt>
                <c:pt idx="29">
                  <c:v>45005</c:v>
                </c:pt>
                <c:pt idx="30">
                  <c:v>45006</c:v>
                </c:pt>
                <c:pt idx="31">
                  <c:v>45007</c:v>
                </c:pt>
                <c:pt idx="32">
                  <c:v>45008</c:v>
                </c:pt>
                <c:pt idx="33">
                  <c:v>45009</c:v>
                </c:pt>
                <c:pt idx="34">
                  <c:v>45012</c:v>
                </c:pt>
                <c:pt idx="35">
                  <c:v>45013</c:v>
                </c:pt>
                <c:pt idx="36">
                  <c:v>45014</c:v>
                </c:pt>
                <c:pt idx="37">
                  <c:v>45015</c:v>
                </c:pt>
                <c:pt idx="38">
                  <c:v>45016</c:v>
                </c:pt>
                <c:pt idx="39">
                  <c:v>45019</c:v>
                </c:pt>
                <c:pt idx="40">
                  <c:v>45020</c:v>
                </c:pt>
                <c:pt idx="41">
                  <c:v>45021</c:v>
                </c:pt>
                <c:pt idx="42">
                  <c:v>45022</c:v>
                </c:pt>
                <c:pt idx="43">
                  <c:v>45023</c:v>
                </c:pt>
                <c:pt idx="44">
                  <c:v>45027</c:v>
                </c:pt>
                <c:pt idx="45">
                  <c:v>45028</c:v>
                </c:pt>
                <c:pt idx="46">
                  <c:v>45029</c:v>
                </c:pt>
                <c:pt idx="47">
                  <c:v>45030</c:v>
                </c:pt>
                <c:pt idx="48">
                  <c:v>45033</c:v>
                </c:pt>
                <c:pt idx="49">
                  <c:v>45034</c:v>
                </c:pt>
                <c:pt idx="50">
                  <c:v>45035</c:v>
                </c:pt>
                <c:pt idx="51">
                  <c:v>45036</c:v>
                </c:pt>
                <c:pt idx="52">
                  <c:v>45037</c:v>
                </c:pt>
                <c:pt idx="53">
                  <c:v>45040</c:v>
                </c:pt>
                <c:pt idx="54">
                  <c:v>45041</c:v>
                </c:pt>
                <c:pt idx="55">
                  <c:v>45042</c:v>
                </c:pt>
                <c:pt idx="56">
                  <c:v>45043</c:v>
                </c:pt>
                <c:pt idx="57">
                  <c:v>45044</c:v>
                </c:pt>
                <c:pt idx="58">
                  <c:v>45048</c:v>
                </c:pt>
                <c:pt idx="59">
                  <c:v>45049</c:v>
                </c:pt>
                <c:pt idx="60">
                  <c:v>45050</c:v>
                </c:pt>
                <c:pt idx="61">
                  <c:v>45051</c:v>
                </c:pt>
                <c:pt idx="62">
                  <c:v>45054</c:v>
                </c:pt>
                <c:pt idx="63">
                  <c:v>45055</c:v>
                </c:pt>
                <c:pt idx="64">
                  <c:v>45056</c:v>
                </c:pt>
                <c:pt idx="65">
                  <c:v>45057</c:v>
                </c:pt>
                <c:pt idx="66">
                  <c:v>45058</c:v>
                </c:pt>
                <c:pt idx="67">
                  <c:v>45061</c:v>
                </c:pt>
                <c:pt idx="68">
                  <c:v>45062</c:v>
                </c:pt>
                <c:pt idx="69">
                  <c:v>45063</c:v>
                </c:pt>
                <c:pt idx="70">
                  <c:v>45065</c:v>
                </c:pt>
                <c:pt idx="71">
                  <c:v>45068</c:v>
                </c:pt>
                <c:pt idx="72">
                  <c:v>45069</c:v>
                </c:pt>
                <c:pt idx="73">
                  <c:v>45070</c:v>
                </c:pt>
                <c:pt idx="74">
                  <c:v>45071</c:v>
                </c:pt>
                <c:pt idx="75">
                  <c:v>45072</c:v>
                </c:pt>
                <c:pt idx="76">
                  <c:v>45075</c:v>
                </c:pt>
                <c:pt idx="77">
                  <c:v>45076</c:v>
                </c:pt>
                <c:pt idx="78">
                  <c:v>45077</c:v>
                </c:pt>
                <c:pt idx="79">
                  <c:v>45078</c:v>
                </c:pt>
                <c:pt idx="80">
                  <c:v>45079</c:v>
                </c:pt>
                <c:pt idx="81">
                  <c:v>45082</c:v>
                </c:pt>
                <c:pt idx="82">
                  <c:v>45084</c:v>
                </c:pt>
                <c:pt idx="83">
                  <c:v>45085</c:v>
                </c:pt>
                <c:pt idx="84">
                  <c:v>45086</c:v>
                </c:pt>
                <c:pt idx="85">
                  <c:v>45089</c:v>
                </c:pt>
                <c:pt idx="86">
                  <c:v>45090</c:v>
                </c:pt>
                <c:pt idx="87">
                  <c:v>45091</c:v>
                </c:pt>
                <c:pt idx="88">
                  <c:v>45092</c:v>
                </c:pt>
                <c:pt idx="89">
                  <c:v>45093</c:v>
                </c:pt>
                <c:pt idx="90">
                  <c:v>45096</c:v>
                </c:pt>
                <c:pt idx="91">
                  <c:v>45097</c:v>
                </c:pt>
                <c:pt idx="92">
                  <c:v>45098</c:v>
                </c:pt>
                <c:pt idx="93">
                  <c:v>45099</c:v>
                </c:pt>
                <c:pt idx="94">
                  <c:v>45103</c:v>
                </c:pt>
                <c:pt idx="95">
                  <c:v>45104</c:v>
                </c:pt>
                <c:pt idx="96">
                  <c:v>45105</c:v>
                </c:pt>
                <c:pt idx="97">
                  <c:v>45106</c:v>
                </c:pt>
                <c:pt idx="98">
                  <c:v>45107</c:v>
                </c:pt>
                <c:pt idx="99">
                  <c:v>45110</c:v>
                </c:pt>
                <c:pt idx="100">
                  <c:v>45111</c:v>
                </c:pt>
                <c:pt idx="101">
                  <c:v>45112</c:v>
                </c:pt>
                <c:pt idx="102">
                  <c:v>45113</c:v>
                </c:pt>
                <c:pt idx="103">
                  <c:v>45114</c:v>
                </c:pt>
                <c:pt idx="104">
                  <c:v>45117</c:v>
                </c:pt>
                <c:pt idx="105">
                  <c:v>45118</c:v>
                </c:pt>
                <c:pt idx="106">
                  <c:v>45119</c:v>
                </c:pt>
                <c:pt idx="107">
                  <c:v>45120</c:v>
                </c:pt>
                <c:pt idx="108">
                  <c:v>45121</c:v>
                </c:pt>
                <c:pt idx="109">
                  <c:v>45124</c:v>
                </c:pt>
                <c:pt idx="110">
                  <c:v>45125</c:v>
                </c:pt>
                <c:pt idx="111">
                  <c:v>45126</c:v>
                </c:pt>
                <c:pt idx="112">
                  <c:v>45127</c:v>
                </c:pt>
                <c:pt idx="113">
                  <c:v>45128</c:v>
                </c:pt>
                <c:pt idx="114">
                  <c:v>45131</c:v>
                </c:pt>
                <c:pt idx="115">
                  <c:v>45132</c:v>
                </c:pt>
                <c:pt idx="116">
                  <c:v>45133</c:v>
                </c:pt>
                <c:pt idx="117">
                  <c:v>45134</c:v>
                </c:pt>
                <c:pt idx="118">
                  <c:v>45135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</c:numCache>
            </c:numRef>
          </c:xVal>
          <c:yVal>
            <c:numRef>
              <c:f>GTR1_150MeV!$AB$36:$AB$500</c:f>
              <c:numCache>
                <c:formatCode>0.000</c:formatCode>
                <c:ptCount val="46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FE-4060-80C8-0E7DD9141D53}"/>
            </c:ext>
          </c:extLst>
        </c:ser>
        <c:ser>
          <c:idx val="2"/>
          <c:order val="2"/>
          <c:tx>
            <c:strRef>
              <c:f>GTR1_150MeV!$AC$35</c:f>
              <c:strCache>
                <c:ptCount val="1"/>
                <c:pt idx="0">
                  <c:v>1%</c:v>
                </c:pt>
              </c:strCache>
            </c:strRef>
          </c:tx>
          <c:spPr>
            <a:ln w="25400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GTR1_150MeV!$X$36:$X$500</c:f>
              <c:numCache>
                <c:formatCode>m/d/yyyy</c:formatCode>
                <c:ptCount val="465"/>
                <c:pt idx="0">
                  <c:v>44869</c:v>
                </c:pt>
                <c:pt idx="1">
                  <c:v>44876</c:v>
                </c:pt>
                <c:pt idx="2">
                  <c:v>44876</c:v>
                </c:pt>
                <c:pt idx="3">
                  <c:v>44876</c:v>
                </c:pt>
                <c:pt idx="4">
                  <c:v>44904</c:v>
                </c:pt>
                <c:pt idx="5">
                  <c:v>44971</c:v>
                </c:pt>
                <c:pt idx="6">
                  <c:v>44971</c:v>
                </c:pt>
                <c:pt idx="7">
                  <c:v>44974</c:v>
                </c:pt>
                <c:pt idx="8">
                  <c:v>44978</c:v>
                </c:pt>
                <c:pt idx="9">
                  <c:v>44979</c:v>
                </c:pt>
                <c:pt idx="10">
                  <c:v>44980</c:v>
                </c:pt>
                <c:pt idx="11">
                  <c:v>44981</c:v>
                </c:pt>
                <c:pt idx="12">
                  <c:v>44984</c:v>
                </c:pt>
                <c:pt idx="13">
                  <c:v>44985</c:v>
                </c:pt>
                <c:pt idx="14">
                  <c:v>44985</c:v>
                </c:pt>
                <c:pt idx="15">
                  <c:v>44986</c:v>
                </c:pt>
                <c:pt idx="16">
                  <c:v>44987</c:v>
                </c:pt>
                <c:pt idx="17">
                  <c:v>44988</c:v>
                </c:pt>
                <c:pt idx="18">
                  <c:v>44991</c:v>
                </c:pt>
                <c:pt idx="19">
                  <c:v>44991</c:v>
                </c:pt>
                <c:pt idx="20">
                  <c:v>44991</c:v>
                </c:pt>
                <c:pt idx="21">
                  <c:v>44992</c:v>
                </c:pt>
                <c:pt idx="22">
                  <c:v>44993</c:v>
                </c:pt>
                <c:pt idx="23">
                  <c:v>44994</c:v>
                </c:pt>
                <c:pt idx="24">
                  <c:v>44995</c:v>
                </c:pt>
                <c:pt idx="25">
                  <c:v>44998</c:v>
                </c:pt>
                <c:pt idx="26">
                  <c:v>44999</c:v>
                </c:pt>
                <c:pt idx="27">
                  <c:v>45000</c:v>
                </c:pt>
                <c:pt idx="28">
                  <c:v>45001</c:v>
                </c:pt>
                <c:pt idx="29">
                  <c:v>45005</c:v>
                </c:pt>
                <c:pt idx="30">
                  <c:v>45006</c:v>
                </c:pt>
                <c:pt idx="31">
                  <c:v>45007</c:v>
                </c:pt>
                <c:pt idx="32">
                  <c:v>45008</c:v>
                </c:pt>
                <c:pt idx="33">
                  <c:v>45009</c:v>
                </c:pt>
                <c:pt idx="34">
                  <c:v>45012</c:v>
                </c:pt>
                <c:pt idx="35">
                  <c:v>45013</c:v>
                </c:pt>
                <c:pt idx="36">
                  <c:v>45014</c:v>
                </c:pt>
                <c:pt idx="37">
                  <c:v>45015</c:v>
                </c:pt>
                <c:pt idx="38">
                  <c:v>45016</c:v>
                </c:pt>
                <c:pt idx="39">
                  <c:v>45019</c:v>
                </c:pt>
                <c:pt idx="40">
                  <c:v>45020</c:v>
                </c:pt>
                <c:pt idx="41">
                  <c:v>45021</c:v>
                </c:pt>
                <c:pt idx="42">
                  <c:v>45022</c:v>
                </c:pt>
                <c:pt idx="43">
                  <c:v>45023</c:v>
                </c:pt>
                <c:pt idx="44">
                  <c:v>45027</c:v>
                </c:pt>
                <c:pt idx="45">
                  <c:v>45028</c:v>
                </c:pt>
                <c:pt idx="46">
                  <c:v>45029</c:v>
                </c:pt>
                <c:pt idx="47">
                  <c:v>45030</c:v>
                </c:pt>
                <c:pt idx="48">
                  <c:v>45033</c:v>
                </c:pt>
                <c:pt idx="49">
                  <c:v>45034</c:v>
                </c:pt>
                <c:pt idx="50">
                  <c:v>45035</c:v>
                </c:pt>
                <c:pt idx="51">
                  <c:v>45036</c:v>
                </c:pt>
                <c:pt idx="52">
                  <c:v>45037</c:v>
                </c:pt>
                <c:pt idx="53">
                  <c:v>45040</c:v>
                </c:pt>
                <c:pt idx="54">
                  <c:v>45041</c:v>
                </c:pt>
                <c:pt idx="55">
                  <c:v>45042</c:v>
                </c:pt>
                <c:pt idx="56">
                  <c:v>45043</c:v>
                </c:pt>
                <c:pt idx="57">
                  <c:v>45044</c:v>
                </c:pt>
                <c:pt idx="58">
                  <c:v>45048</c:v>
                </c:pt>
                <c:pt idx="59">
                  <c:v>45049</c:v>
                </c:pt>
                <c:pt idx="60">
                  <c:v>45050</c:v>
                </c:pt>
                <c:pt idx="61">
                  <c:v>45051</c:v>
                </c:pt>
                <c:pt idx="62">
                  <c:v>45054</c:v>
                </c:pt>
                <c:pt idx="63">
                  <c:v>45055</c:v>
                </c:pt>
                <c:pt idx="64">
                  <c:v>45056</c:v>
                </c:pt>
                <c:pt idx="65">
                  <c:v>45057</c:v>
                </c:pt>
                <c:pt idx="66">
                  <c:v>45058</c:v>
                </c:pt>
                <c:pt idx="67">
                  <c:v>45061</c:v>
                </c:pt>
                <c:pt idx="68">
                  <c:v>45062</c:v>
                </c:pt>
                <c:pt idx="69">
                  <c:v>45063</c:v>
                </c:pt>
                <c:pt idx="70">
                  <c:v>45065</c:v>
                </c:pt>
                <c:pt idx="71">
                  <c:v>45068</c:v>
                </c:pt>
                <c:pt idx="72">
                  <c:v>45069</c:v>
                </c:pt>
                <c:pt idx="73">
                  <c:v>45070</c:v>
                </c:pt>
                <c:pt idx="74">
                  <c:v>45071</c:v>
                </c:pt>
                <c:pt idx="75">
                  <c:v>45072</c:v>
                </c:pt>
                <c:pt idx="76">
                  <c:v>45075</c:v>
                </c:pt>
                <c:pt idx="77">
                  <c:v>45076</c:v>
                </c:pt>
                <c:pt idx="78">
                  <c:v>45077</c:v>
                </c:pt>
                <c:pt idx="79">
                  <c:v>45078</c:v>
                </c:pt>
                <c:pt idx="80">
                  <c:v>45079</c:v>
                </c:pt>
                <c:pt idx="81">
                  <c:v>45082</c:v>
                </c:pt>
                <c:pt idx="82">
                  <c:v>45084</c:v>
                </c:pt>
                <c:pt idx="83">
                  <c:v>45085</c:v>
                </c:pt>
                <c:pt idx="84">
                  <c:v>45086</c:v>
                </c:pt>
                <c:pt idx="85">
                  <c:v>45089</c:v>
                </c:pt>
                <c:pt idx="86">
                  <c:v>45090</c:v>
                </c:pt>
                <c:pt idx="87">
                  <c:v>45091</c:v>
                </c:pt>
                <c:pt idx="88">
                  <c:v>45092</c:v>
                </c:pt>
                <c:pt idx="89">
                  <c:v>45093</c:v>
                </c:pt>
                <c:pt idx="90">
                  <c:v>45096</c:v>
                </c:pt>
                <c:pt idx="91">
                  <c:v>45097</c:v>
                </c:pt>
                <c:pt idx="92">
                  <c:v>45098</c:v>
                </c:pt>
                <c:pt idx="93">
                  <c:v>45099</c:v>
                </c:pt>
                <c:pt idx="94">
                  <c:v>45103</c:v>
                </c:pt>
                <c:pt idx="95">
                  <c:v>45104</c:v>
                </c:pt>
                <c:pt idx="96">
                  <c:v>45105</c:v>
                </c:pt>
                <c:pt idx="97">
                  <c:v>45106</c:v>
                </c:pt>
                <c:pt idx="98">
                  <c:v>45107</c:v>
                </c:pt>
                <c:pt idx="99">
                  <c:v>45110</c:v>
                </c:pt>
                <c:pt idx="100">
                  <c:v>45111</c:v>
                </c:pt>
                <c:pt idx="101">
                  <c:v>45112</c:v>
                </c:pt>
                <c:pt idx="102">
                  <c:v>45113</c:v>
                </c:pt>
                <c:pt idx="103">
                  <c:v>45114</c:v>
                </c:pt>
                <c:pt idx="104">
                  <c:v>45117</c:v>
                </c:pt>
                <c:pt idx="105">
                  <c:v>45118</c:v>
                </c:pt>
                <c:pt idx="106">
                  <c:v>45119</c:v>
                </c:pt>
                <c:pt idx="107">
                  <c:v>45120</c:v>
                </c:pt>
                <c:pt idx="108">
                  <c:v>45121</c:v>
                </c:pt>
                <c:pt idx="109">
                  <c:v>45124</c:v>
                </c:pt>
                <c:pt idx="110">
                  <c:v>45125</c:v>
                </c:pt>
                <c:pt idx="111">
                  <c:v>45126</c:v>
                </c:pt>
                <c:pt idx="112">
                  <c:v>45127</c:v>
                </c:pt>
                <c:pt idx="113">
                  <c:v>45128</c:v>
                </c:pt>
                <c:pt idx="114">
                  <c:v>45131</c:v>
                </c:pt>
                <c:pt idx="115">
                  <c:v>45132</c:v>
                </c:pt>
                <c:pt idx="116">
                  <c:v>45133</c:v>
                </c:pt>
                <c:pt idx="117">
                  <c:v>45134</c:v>
                </c:pt>
                <c:pt idx="118">
                  <c:v>45135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</c:numCache>
            </c:numRef>
          </c:xVal>
          <c:yVal>
            <c:numRef>
              <c:f>GTR1_150MeV!$AC$36:$AC$500</c:f>
              <c:numCache>
                <c:formatCode>0.000</c:formatCode>
                <c:ptCount val="465"/>
                <c:pt idx="0">
                  <c:v>1.01</c:v>
                </c:pt>
                <c:pt idx="1">
                  <c:v>1.01</c:v>
                </c:pt>
                <c:pt idx="2">
                  <c:v>1.01</c:v>
                </c:pt>
                <c:pt idx="3">
                  <c:v>1.01</c:v>
                </c:pt>
                <c:pt idx="4">
                  <c:v>1.01</c:v>
                </c:pt>
                <c:pt idx="5">
                  <c:v>1.01</c:v>
                </c:pt>
                <c:pt idx="6">
                  <c:v>1.01</c:v>
                </c:pt>
                <c:pt idx="7">
                  <c:v>1.01</c:v>
                </c:pt>
                <c:pt idx="8">
                  <c:v>1.01</c:v>
                </c:pt>
                <c:pt idx="9">
                  <c:v>1.01</c:v>
                </c:pt>
                <c:pt idx="10">
                  <c:v>1.01</c:v>
                </c:pt>
                <c:pt idx="11">
                  <c:v>1.01</c:v>
                </c:pt>
                <c:pt idx="12">
                  <c:v>1.01</c:v>
                </c:pt>
                <c:pt idx="13">
                  <c:v>1.01</c:v>
                </c:pt>
                <c:pt idx="14">
                  <c:v>1.01</c:v>
                </c:pt>
                <c:pt idx="15">
                  <c:v>1.01</c:v>
                </c:pt>
                <c:pt idx="16">
                  <c:v>1.01</c:v>
                </c:pt>
                <c:pt idx="17">
                  <c:v>1.01</c:v>
                </c:pt>
                <c:pt idx="18">
                  <c:v>1.01</c:v>
                </c:pt>
                <c:pt idx="19">
                  <c:v>1.01</c:v>
                </c:pt>
                <c:pt idx="20">
                  <c:v>1.01</c:v>
                </c:pt>
                <c:pt idx="21">
                  <c:v>1.01</c:v>
                </c:pt>
                <c:pt idx="22">
                  <c:v>1.01</c:v>
                </c:pt>
                <c:pt idx="23">
                  <c:v>1.01</c:v>
                </c:pt>
                <c:pt idx="24">
                  <c:v>1.01</c:v>
                </c:pt>
                <c:pt idx="25">
                  <c:v>1.01</c:v>
                </c:pt>
                <c:pt idx="26">
                  <c:v>1.01</c:v>
                </c:pt>
                <c:pt idx="27">
                  <c:v>1.01</c:v>
                </c:pt>
                <c:pt idx="28">
                  <c:v>1.01</c:v>
                </c:pt>
                <c:pt idx="29">
                  <c:v>1.01</c:v>
                </c:pt>
                <c:pt idx="30">
                  <c:v>1.01</c:v>
                </c:pt>
                <c:pt idx="31">
                  <c:v>1.01</c:v>
                </c:pt>
                <c:pt idx="32">
                  <c:v>1.01</c:v>
                </c:pt>
                <c:pt idx="33">
                  <c:v>1.01</c:v>
                </c:pt>
                <c:pt idx="34">
                  <c:v>1.01</c:v>
                </c:pt>
                <c:pt idx="35">
                  <c:v>1.01</c:v>
                </c:pt>
                <c:pt idx="36">
                  <c:v>1.01</c:v>
                </c:pt>
                <c:pt idx="37">
                  <c:v>1.01</c:v>
                </c:pt>
                <c:pt idx="38">
                  <c:v>1.01</c:v>
                </c:pt>
                <c:pt idx="39">
                  <c:v>1.01</c:v>
                </c:pt>
                <c:pt idx="40">
                  <c:v>1.01</c:v>
                </c:pt>
                <c:pt idx="41">
                  <c:v>1.01</c:v>
                </c:pt>
                <c:pt idx="42">
                  <c:v>1.01</c:v>
                </c:pt>
                <c:pt idx="43">
                  <c:v>1.01</c:v>
                </c:pt>
                <c:pt idx="44">
                  <c:v>1.01</c:v>
                </c:pt>
                <c:pt idx="45">
                  <c:v>1.01</c:v>
                </c:pt>
                <c:pt idx="46">
                  <c:v>1.01</c:v>
                </c:pt>
                <c:pt idx="47">
                  <c:v>1.01</c:v>
                </c:pt>
                <c:pt idx="48">
                  <c:v>1.01</c:v>
                </c:pt>
                <c:pt idx="49">
                  <c:v>1.01</c:v>
                </c:pt>
                <c:pt idx="50">
                  <c:v>1.01</c:v>
                </c:pt>
                <c:pt idx="51">
                  <c:v>1.01</c:v>
                </c:pt>
                <c:pt idx="52">
                  <c:v>1.01</c:v>
                </c:pt>
                <c:pt idx="53">
                  <c:v>1.01</c:v>
                </c:pt>
                <c:pt idx="54">
                  <c:v>1.01</c:v>
                </c:pt>
                <c:pt idx="55">
                  <c:v>1.01</c:v>
                </c:pt>
                <c:pt idx="56">
                  <c:v>1.01</c:v>
                </c:pt>
                <c:pt idx="57">
                  <c:v>1.01</c:v>
                </c:pt>
                <c:pt idx="58">
                  <c:v>1.01</c:v>
                </c:pt>
                <c:pt idx="59">
                  <c:v>1.01</c:v>
                </c:pt>
                <c:pt idx="60">
                  <c:v>1.01</c:v>
                </c:pt>
                <c:pt idx="61">
                  <c:v>1.01</c:v>
                </c:pt>
                <c:pt idx="62">
                  <c:v>1.01</c:v>
                </c:pt>
                <c:pt idx="63">
                  <c:v>1.01</c:v>
                </c:pt>
                <c:pt idx="64">
                  <c:v>1.01</c:v>
                </c:pt>
                <c:pt idx="65">
                  <c:v>1.01</c:v>
                </c:pt>
                <c:pt idx="66">
                  <c:v>1.01</c:v>
                </c:pt>
                <c:pt idx="67">
                  <c:v>1.01</c:v>
                </c:pt>
                <c:pt idx="68">
                  <c:v>1.01</c:v>
                </c:pt>
                <c:pt idx="69">
                  <c:v>1.01</c:v>
                </c:pt>
                <c:pt idx="70">
                  <c:v>1.01</c:v>
                </c:pt>
                <c:pt idx="71">
                  <c:v>1.01</c:v>
                </c:pt>
                <c:pt idx="72">
                  <c:v>1.01</c:v>
                </c:pt>
                <c:pt idx="73">
                  <c:v>1.01</c:v>
                </c:pt>
                <c:pt idx="74">
                  <c:v>1.01</c:v>
                </c:pt>
                <c:pt idx="75">
                  <c:v>1.01</c:v>
                </c:pt>
                <c:pt idx="76">
                  <c:v>1.01</c:v>
                </c:pt>
                <c:pt idx="77">
                  <c:v>1.01</c:v>
                </c:pt>
                <c:pt idx="78">
                  <c:v>1.01</c:v>
                </c:pt>
                <c:pt idx="79">
                  <c:v>1.01</c:v>
                </c:pt>
                <c:pt idx="80">
                  <c:v>1.01</c:v>
                </c:pt>
                <c:pt idx="81">
                  <c:v>1.01</c:v>
                </c:pt>
                <c:pt idx="82">
                  <c:v>1.01</c:v>
                </c:pt>
                <c:pt idx="83">
                  <c:v>1.01</c:v>
                </c:pt>
                <c:pt idx="84">
                  <c:v>1.01</c:v>
                </c:pt>
                <c:pt idx="85">
                  <c:v>1.01</c:v>
                </c:pt>
                <c:pt idx="86">
                  <c:v>1.01</c:v>
                </c:pt>
                <c:pt idx="87">
                  <c:v>1.01</c:v>
                </c:pt>
                <c:pt idx="88">
                  <c:v>1.01</c:v>
                </c:pt>
                <c:pt idx="89">
                  <c:v>1.01</c:v>
                </c:pt>
                <c:pt idx="90">
                  <c:v>1.01</c:v>
                </c:pt>
                <c:pt idx="91">
                  <c:v>1.01</c:v>
                </c:pt>
                <c:pt idx="92">
                  <c:v>1.01</c:v>
                </c:pt>
                <c:pt idx="93">
                  <c:v>1.01</c:v>
                </c:pt>
                <c:pt idx="94">
                  <c:v>1.01</c:v>
                </c:pt>
                <c:pt idx="95">
                  <c:v>1.01</c:v>
                </c:pt>
                <c:pt idx="96">
                  <c:v>1.01</c:v>
                </c:pt>
                <c:pt idx="97">
                  <c:v>1.01</c:v>
                </c:pt>
                <c:pt idx="98">
                  <c:v>1.01</c:v>
                </c:pt>
                <c:pt idx="99">
                  <c:v>1.01</c:v>
                </c:pt>
                <c:pt idx="100">
                  <c:v>1.01</c:v>
                </c:pt>
                <c:pt idx="101">
                  <c:v>1.01</c:v>
                </c:pt>
                <c:pt idx="102">
                  <c:v>1.01</c:v>
                </c:pt>
                <c:pt idx="103">
                  <c:v>1.01</c:v>
                </c:pt>
                <c:pt idx="104">
                  <c:v>1.01</c:v>
                </c:pt>
                <c:pt idx="105">
                  <c:v>1.01</c:v>
                </c:pt>
                <c:pt idx="106">
                  <c:v>1.01</c:v>
                </c:pt>
                <c:pt idx="107">
                  <c:v>1.01</c:v>
                </c:pt>
                <c:pt idx="108">
                  <c:v>1.01</c:v>
                </c:pt>
                <c:pt idx="109">
                  <c:v>1.01</c:v>
                </c:pt>
                <c:pt idx="110">
                  <c:v>1.01</c:v>
                </c:pt>
                <c:pt idx="111">
                  <c:v>1.01</c:v>
                </c:pt>
                <c:pt idx="112">
                  <c:v>1.01</c:v>
                </c:pt>
                <c:pt idx="113">
                  <c:v>1.01</c:v>
                </c:pt>
                <c:pt idx="114">
                  <c:v>1.01</c:v>
                </c:pt>
                <c:pt idx="115">
                  <c:v>1.01</c:v>
                </c:pt>
                <c:pt idx="116">
                  <c:v>1.01</c:v>
                </c:pt>
                <c:pt idx="117">
                  <c:v>1.01</c:v>
                </c:pt>
                <c:pt idx="118">
                  <c:v>1.01</c:v>
                </c:pt>
                <c:pt idx="119">
                  <c:v>1.01</c:v>
                </c:pt>
                <c:pt idx="120">
                  <c:v>1.01</c:v>
                </c:pt>
                <c:pt idx="121">
                  <c:v>1.01</c:v>
                </c:pt>
                <c:pt idx="122">
                  <c:v>1.01</c:v>
                </c:pt>
                <c:pt idx="123">
                  <c:v>1.01</c:v>
                </c:pt>
                <c:pt idx="124">
                  <c:v>1.01</c:v>
                </c:pt>
                <c:pt idx="125">
                  <c:v>1.01</c:v>
                </c:pt>
                <c:pt idx="126">
                  <c:v>1.01</c:v>
                </c:pt>
                <c:pt idx="127">
                  <c:v>1.01</c:v>
                </c:pt>
                <c:pt idx="128">
                  <c:v>1.01</c:v>
                </c:pt>
                <c:pt idx="129">
                  <c:v>1.01</c:v>
                </c:pt>
                <c:pt idx="130">
                  <c:v>1.01</c:v>
                </c:pt>
                <c:pt idx="131">
                  <c:v>1.01</c:v>
                </c:pt>
                <c:pt idx="132">
                  <c:v>1.01</c:v>
                </c:pt>
                <c:pt idx="133">
                  <c:v>1.01</c:v>
                </c:pt>
                <c:pt idx="134">
                  <c:v>1.01</c:v>
                </c:pt>
                <c:pt idx="135">
                  <c:v>1.01</c:v>
                </c:pt>
                <c:pt idx="136">
                  <c:v>1.01</c:v>
                </c:pt>
                <c:pt idx="137">
                  <c:v>1.01</c:v>
                </c:pt>
                <c:pt idx="138">
                  <c:v>1.01</c:v>
                </c:pt>
                <c:pt idx="139">
                  <c:v>1.01</c:v>
                </c:pt>
                <c:pt idx="140">
                  <c:v>1.01</c:v>
                </c:pt>
                <c:pt idx="141">
                  <c:v>1.01</c:v>
                </c:pt>
                <c:pt idx="142">
                  <c:v>1.01</c:v>
                </c:pt>
                <c:pt idx="143">
                  <c:v>1.01</c:v>
                </c:pt>
                <c:pt idx="144">
                  <c:v>1.01</c:v>
                </c:pt>
                <c:pt idx="145">
                  <c:v>1.01</c:v>
                </c:pt>
                <c:pt idx="146">
                  <c:v>1.01</c:v>
                </c:pt>
                <c:pt idx="147">
                  <c:v>1.01</c:v>
                </c:pt>
                <c:pt idx="148">
                  <c:v>1.01</c:v>
                </c:pt>
                <c:pt idx="149">
                  <c:v>1.01</c:v>
                </c:pt>
                <c:pt idx="150">
                  <c:v>1.01</c:v>
                </c:pt>
                <c:pt idx="151">
                  <c:v>1.01</c:v>
                </c:pt>
                <c:pt idx="152">
                  <c:v>1.01</c:v>
                </c:pt>
                <c:pt idx="153">
                  <c:v>1.01</c:v>
                </c:pt>
                <c:pt idx="154">
                  <c:v>1.01</c:v>
                </c:pt>
                <c:pt idx="155">
                  <c:v>1.01</c:v>
                </c:pt>
                <c:pt idx="156">
                  <c:v>1.01</c:v>
                </c:pt>
                <c:pt idx="157">
                  <c:v>1.01</c:v>
                </c:pt>
                <c:pt idx="158">
                  <c:v>1.01</c:v>
                </c:pt>
                <c:pt idx="159">
                  <c:v>1.01</c:v>
                </c:pt>
                <c:pt idx="160">
                  <c:v>1.01</c:v>
                </c:pt>
                <c:pt idx="161">
                  <c:v>1.01</c:v>
                </c:pt>
                <c:pt idx="162">
                  <c:v>1.01</c:v>
                </c:pt>
                <c:pt idx="163">
                  <c:v>1.01</c:v>
                </c:pt>
                <c:pt idx="164">
                  <c:v>1.01</c:v>
                </c:pt>
                <c:pt idx="165">
                  <c:v>1.01</c:v>
                </c:pt>
                <c:pt idx="166">
                  <c:v>1.01</c:v>
                </c:pt>
                <c:pt idx="167">
                  <c:v>1.01</c:v>
                </c:pt>
                <c:pt idx="168">
                  <c:v>1.01</c:v>
                </c:pt>
                <c:pt idx="169">
                  <c:v>1.01</c:v>
                </c:pt>
                <c:pt idx="170">
                  <c:v>1.01</c:v>
                </c:pt>
                <c:pt idx="171">
                  <c:v>1.01</c:v>
                </c:pt>
                <c:pt idx="172">
                  <c:v>1.01</c:v>
                </c:pt>
                <c:pt idx="173">
                  <c:v>1.01</c:v>
                </c:pt>
                <c:pt idx="174">
                  <c:v>1.01</c:v>
                </c:pt>
                <c:pt idx="175">
                  <c:v>1.01</c:v>
                </c:pt>
                <c:pt idx="176">
                  <c:v>1.01</c:v>
                </c:pt>
                <c:pt idx="177">
                  <c:v>1.01</c:v>
                </c:pt>
                <c:pt idx="178">
                  <c:v>1.01</c:v>
                </c:pt>
                <c:pt idx="179">
                  <c:v>1.01</c:v>
                </c:pt>
                <c:pt idx="180">
                  <c:v>1.01</c:v>
                </c:pt>
                <c:pt idx="181">
                  <c:v>1.01</c:v>
                </c:pt>
                <c:pt idx="182">
                  <c:v>1.01</c:v>
                </c:pt>
                <c:pt idx="183">
                  <c:v>1.01</c:v>
                </c:pt>
                <c:pt idx="184">
                  <c:v>1.01</c:v>
                </c:pt>
                <c:pt idx="185">
                  <c:v>1.01</c:v>
                </c:pt>
                <c:pt idx="186">
                  <c:v>1.01</c:v>
                </c:pt>
                <c:pt idx="187">
                  <c:v>1.01</c:v>
                </c:pt>
                <c:pt idx="188">
                  <c:v>1.01</c:v>
                </c:pt>
                <c:pt idx="189">
                  <c:v>1.01</c:v>
                </c:pt>
                <c:pt idx="190">
                  <c:v>1.01</c:v>
                </c:pt>
                <c:pt idx="191">
                  <c:v>1.01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FE-4060-80C8-0E7DD9141D53}"/>
            </c:ext>
          </c:extLst>
        </c:ser>
        <c:ser>
          <c:idx val="3"/>
          <c:order val="3"/>
          <c:tx>
            <c:strRef>
              <c:f>GTR1_150MeV!$AD$35</c:f>
              <c:strCache>
                <c:ptCount val="1"/>
                <c:pt idx="0">
                  <c:v>-1%</c:v>
                </c:pt>
              </c:strCache>
            </c:strRef>
          </c:tx>
          <c:spPr>
            <a:ln w="25400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GTR1_150MeV!$X$36:$X$500</c:f>
              <c:numCache>
                <c:formatCode>m/d/yyyy</c:formatCode>
                <c:ptCount val="465"/>
                <c:pt idx="0">
                  <c:v>44869</c:v>
                </c:pt>
                <c:pt idx="1">
                  <c:v>44876</c:v>
                </c:pt>
                <c:pt idx="2">
                  <c:v>44876</c:v>
                </c:pt>
                <c:pt idx="3">
                  <c:v>44876</c:v>
                </c:pt>
                <c:pt idx="4">
                  <c:v>44904</c:v>
                </c:pt>
                <c:pt idx="5">
                  <c:v>44971</c:v>
                </c:pt>
                <c:pt idx="6">
                  <c:v>44971</c:v>
                </c:pt>
                <c:pt idx="7">
                  <c:v>44974</c:v>
                </c:pt>
                <c:pt idx="8">
                  <c:v>44978</c:v>
                </c:pt>
                <c:pt idx="9">
                  <c:v>44979</c:v>
                </c:pt>
                <c:pt idx="10">
                  <c:v>44980</c:v>
                </c:pt>
                <c:pt idx="11">
                  <c:v>44981</c:v>
                </c:pt>
                <c:pt idx="12">
                  <c:v>44984</c:v>
                </c:pt>
                <c:pt idx="13">
                  <c:v>44985</c:v>
                </c:pt>
                <c:pt idx="14">
                  <c:v>44985</c:v>
                </c:pt>
                <c:pt idx="15">
                  <c:v>44986</c:v>
                </c:pt>
                <c:pt idx="16">
                  <c:v>44987</c:v>
                </c:pt>
                <c:pt idx="17">
                  <c:v>44988</c:v>
                </c:pt>
                <c:pt idx="18">
                  <c:v>44991</c:v>
                </c:pt>
                <c:pt idx="19">
                  <c:v>44991</c:v>
                </c:pt>
                <c:pt idx="20">
                  <c:v>44991</c:v>
                </c:pt>
                <c:pt idx="21">
                  <c:v>44992</c:v>
                </c:pt>
                <c:pt idx="22">
                  <c:v>44993</c:v>
                </c:pt>
                <c:pt idx="23">
                  <c:v>44994</c:v>
                </c:pt>
                <c:pt idx="24">
                  <c:v>44995</c:v>
                </c:pt>
                <c:pt idx="25">
                  <c:v>44998</c:v>
                </c:pt>
                <c:pt idx="26">
                  <c:v>44999</c:v>
                </c:pt>
                <c:pt idx="27">
                  <c:v>45000</c:v>
                </c:pt>
                <c:pt idx="28">
                  <c:v>45001</c:v>
                </c:pt>
                <c:pt idx="29">
                  <c:v>45005</c:v>
                </c:pt>
                <c:pt idx="30">
                  <c:v>45006</c:v>
                </c:pt>
                <c:pt idx="31">
                  <c:v>45007</c:v>
                </c:pt>
                <c:pt idx="32">
                  <c:v>45008</c:v>
                </c:pt>
                <c:pt idx="33">
                  <c:v>45009</c:v>
                </c:pt>
                <c:pt idx="34">
                  <c:v>45012</c:v>
                </c:pt>
                <c:pt idx="35">
                  <c:v>45013</c:v>
                </c:pt>
                <c:pt idx="36">
                  <c:v>45014</c:v>
                </c:pt>
                <c:pt idx="37">
                  <c:v>45015</c:v>
                </c:pt>
                <c:pt idx="38">
                  <c:v>45016</c:v>
                </c:pt>
                <c:pt idx="39">
                  <c:v>45019</c:v>
                </c:pt>
                <c:pt idx="40">
                  <c:v>45020</c:v>
                </c:pt>
                <c:pt idx="41">
                  <c:v>45021</c:v>
                </c:pt>
                <c:pt idx="42">
                  <c:v>45022</c:v>
                </c:pt>
                <c:pt idx="43">
                  <c:v>45023</c:v>
                </c:pt>
                <c:pt idx="44">
                  <c:v>45027</c:v>
                </c:pt>
                <c:pt idx="45">
                  <c:v>45028</c:v>
                </c:pt>
                <c:pt idx="46">
                  <c:v>45029</c:v>
                </c:pt>
                <c:pt idx="47">
                  <c:v>45030</c:v>
                </c:pt>
                <c:pt idx="48">
                  <c:v>45033</c:v>
                </c:pt>
                <c:pt idx="49">
                  <c:v>45034</c:v>
                </c:pt>
                <c:pt idx="50">
                  <c:v>45035</c:v>
                </c:pt>
                <c:pt idx="51">
                  <c:v>45036</c:v>
                </c:pt>
                <c:pt idx="52">
                  <c:v>45037</c:v>
                </c:pt>
                <c:pt idx="53">
                  <c:v>45040</c:v>
                </c:pt>
                <c:pt idx="54">
                  <c:v>45041</c:v>
                </c:pt>
                <c:pt idx="55">
                  <c:v>45042</c:v>
                </c:pt>
                <c:pt idx="56">
                  <c:v>45043</c:v>
                </c:pt>
                <c:pt idx="57">
                  <c:v>45044</c:v>
                </c:pt>
                <c:pt idx="58">
                  <c:v>45048</c:v>
                </c:pt>
                <c:pt idx="59">
                  <c:v>45049</c:v>
                </c:pt>
                <c:pt idx="60">
                  <c:v>45050</c:v>
                </c:pt>
                <c:pt idx="61">
                  <c:v>45051</c:v>
                </c:pt>
                <c:pt idx="62">
                  <c:v>45054</c:v>
                </c:pt>
                <c:pt idx="63">
                  <c:v>45055</c:v>
                </c:pt>
                <c:pt idx="64">
                  <c:v>45056</c:v>
                </c:pt>
                <c:pt idx="65">
                  <c:v>45057</c:v>
                </c:pt>
                <c:pt idx="66">
                  <c:v>45058</c:v>
                </c:pt>
                <c:pt idx="67">
                  <c:v>45061</c:v>
                </c:pt>
                <c:pt idx="68">
                  <c:v>45062</c:v>
                </c:pt>
                <c:pt idx="69">
                  <c:v>45063</c:v>
                </c:pt>
                <c:pt idx="70">
                  <c:v>45065</c:v>
                </c:pt>
                <c:pt idx="71">
                  <c:v>45068</c:v>
                </c:pt>
                <c:pt idx="72">
                  <c:v>45069</c:v>
                </c:pt>
                <c:pt idx="73">
                  <c:v>45070</c:v>
                </c:pt>
                <c:pt idx="74">
                  <c:v>45071</c:v>
                </c:pt>
                <c:pt idx="75">
                  <c:v>45072</c:v>
                </c:pt>
                <c:pt idx="76">
                  <c:v>45075</c:v>
                </c:pt>
                <c:pt idx="77">
                  <c:v>45076</c:v>
                </c:pt>
                <c:pt idx="78">
                  <c:v>45077</c:v>
                </c:pt>
                <c:pt idx="79">
                  <c:v>45078</c:v>
                </c:pt>
                <c:pt idx="80">
                  <c:v>45079</c:v>
                </c:pt>
                <c:pt idx="81">
                  <c:v>45082</c:v>
                </c:pt>
                <c:pt idx="82">
                  <c:v>45084</c:v>
                </c:pt>
                <c:pt idx="83">
                  <c:v>45085</c:v>
                </c:pt>
                <c:pt idx="84">
                  <c:v>45086</c:v>
                </c:pt>
                <c:pt idx="85">
                  <c:v>45089</c:v>
                </c:pt>
                <c:pt idx="86">
                  <c:v>45090</c:v>
                </c:pt>
                <c:pt idx="87">
                  <c:v>45091</c:v>
                </c:pt>
                <c:pt idx="88">
                  <c:v>45092</c:v>
                </c:pt>
                <c:pt idx="89">
                  <c:v>45093</c:v>
                </c:pt>
                <c:pt idx="90">
                  <c:v>45096</c:v>
                </c:pt>
                <c:pt idx="91">
                  <c:v>45097</c:v>
                </c:pt>
                <c:pt idx="92">
                  <c:v>45098</c:v>
                </c:pt>
                <c:pt idx="93">
                  <c:v>45099</c:v>
                </c:pt>
                <c:pt idx="94">
                  <c:v>45103</c:v>
                </c:pt>
                <c:pt idx="95">
                  <c:v>45104</c:v>
                </c:pt>
                <c:pt idx="96">
                  <c:v>45105</c:v>
                </c:pt>
                <c:pt idx="97">
                  <c:v>45106</c:v>
                </c:pt>
                <c:pt idx="98">
                  <c:v>45107</c:v>
                </c:pt>
                <c:pt idx="99">
                  <c:v>45110</c:v>
                </c:pt>
                <c:pt idx="100">
                  <c:v>45111</c:v>
                </c:pt>
                <c:pt idx="101">
                  <c:v>45112</c:v>
                </c:pt>
                <c:pt idx="102">
                  <c:v>45113</c:v>
                </c:pt>
                <c:pt idx="103">
                  <c:v>45114</c:v>
                </c:pt>
                <c:pt idx="104">
                  <c:v>45117</c:v>
                </c:pt>
                <c:pt idx="105">
                  <c:v>45118</c:v>
                </c:pt>
                <c:pt idx="106">
                  <c:v>45119</c:v>
                </c:pt>
                <c:pt idx="107">
                  <c:v>45120</c:v>
                </c:pt>
                <c:pt idx="108">
                  <c:v>45121</c:v>
                </c:pt>
                <c:pt idx="109">
                  <c:v>45124</c:v>
                </c:pt>
                <c:pt idx="110">
                  <c:v>45125</c:v>
                </c:pt>
                <c:pt idx="111">
                  <c:v>45126</c:v>
                </c:pt>
                <c:pt idx="112">
                  <c:v>45127</c:v>
                </c:pt>
                <c:pt idx="113">
                  <c:v>45128</c:v>
                </c:pt>
                <c:pt idx="114">
                  <c:v>45131</c:v>
                </c:pt>
                <c:pt idx="115">
                  <c:v>45132</c:v>
                </c:pt>
                <c:pt idx="116">
                  <c:v>45133</c:v>
                </c:pt>
                <c:pt idx="117">
                  <c:v>45134</c:v>
                </c:pt>
                <c:pt idx="118">
                  <c:v>45135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</c:numCache>
            </c:numRef>
          </c:xVal>
          <c:yVal>
            <c:numRef>
              <c:f>GTR1_150MeV!$AD$36:$AD$500</c:f>
              <c:numCache>
                <c:formatCode>0.000</c:formatCode>
                <c:ptCount val="465"/>
                <c:pt idx="0">
                  <c:v>0.99</c:v>
                </c:pt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  <c:pt idx="4">
                  <c:v>0.99</c:v>
                </c:pt>
                <c:pt idx="5">
                  <c:v>0.99</c:v>
                </c:pt>
                <c:pt idx="6">
                  <c:v>0.99</c:v>
                </c:pt>
                <c:pt idx="7">
                  <c:v>0.99</c:v>
                </c:pt>
                <c:pt idx="8">
                  <c:v>0.99</c:v>
                </c:pt>
                <c:pt idx="9">
                  <c:v>0.99</c:v>
                </c:pt>
                <c:pt idx="10">
                  <c:v>0.99</c:v>
                </c:pt>
                <c:pt idx="11">
                  <c:v>0.99</c:v>
                </c:pt>
                <c:pt idx="12">
                  <c:v>0.99</c:v>
                </c:pt>
                <c:pt idx="13">
                  <c:v>0.99</c:v>
                </c:pt>
                <c:pt idx="14">
                  <c:v>0.99</c:v>
                </c:pt>
                <c:pt idx="15">
                  <c:v>0.99</c:v>
                </c:pt>
                <c:pt idx="16">
                  <c:v>0.99</c:v>
                </c:pt>
                <c:pt idx="17">
                  <c:v>0.99</c:v>
                </c:pt>
                <c:pt idx="18">
                  <c:v>0.99</c:v>
                </c:pt>
                <c:pt idx="19">
                  <c:v>0.99</c:v>
                </c:pt>
                <c:pt idx="20">
                  <c:v>0.99</c:v>
                </c:pt>
                <c:pt idx="21">
                  <c:v>0.99</c:v>
                </c:pt>
                <c:pt idx="22">
                  <c:v>0.99</c:v>
                </c:pt>
                <c:pt idx="23">
                  <c:v>0.99</c:v>
                </c:pt>
                <c:pt idx="24">
                  <c:v>0.99</c:v>
                </c:pt>
                <c:pt idx="25">
                  <c:v>0.99</c:v>
                </c:pt>
                <c:pt idx="26">
                  <c:v>0.99</c:v>
                </c:pt>
                <c:pt idx="27">
                  <c:v>0.99</c:v>
                </c:pt>
                <c:pt idx="28">
                  <c:v>0.99</c:v>
                </c:pt>
                <c:pt idx="29">
                  <c:v>0.99</c:v>
                </c:pt>
                <c:pt idx="30">
                  <c:v>0.99</c:v>
                </c:pt>
                <c:pt idx="31">
                  <c:v>0.99</c:v>
                </c:pt>
                <c:pt idx="32">
                  <c:v>0.99</c:v>
                </c:pt>
                <c:pt idx="33">
                  <c:v>0.99</c:v>
                </c:pt>
                <c:pt idx="34">
                  <c:v>0.99</c:v>
                </c:pt>
                <c:pt idx="35">
                  <c:v>0.99</c:v>
                </c:pt>
                <c:pt idx="36">
                  <c:v>0.99</c:v>
                </c:pt>
                <c:pt idx="37">
                  <c:v>0.99</c:v>
                </c:pt>
                <c:pt idx="38">
                  <c:v>0.99</c:v>
                </c:pt>
                <c:pt idx="39">
                  <c:v>0.99</c:v>
                </c:pt>
                <c:pt idx="40">
                  <c:v>0.99</c:v>
                </c:pt>
                <c:pt idx="41">
                  <c:v>0.99</c:v>
                </c:pt>
                <c:pt idx="42">
                  <c:v>0.99</c:v>
                </c:pt>
                <c:pt idx="43">
                  <c:v>0.99</c:v>
                </c:pt>
                <c:pt idx="44">
                  <c:v>0.99</c:v>
                </c:pt>
                <c:pt idx="45">
                  <c:v>0.99</c:v>
                </c:pt>
                <c:pt idx="46">
                  <c:v>0.99</c:v>
                </c:pt>
                <c:pt idx="47">
                  <c:v>0.99</c:v>
                </c:pt>
                <c:pt idx="48">
                  <c:v>0.99</c:v>
                </c:pt>
                <c:pt idx="49">
                  <c:v>0.99</c:v>
                </c:pt>
                <c:pt idx="50">
                  <c:v>0.99</c:v>
                </c:pt>
                <c:pt idx="51">
                  <c:v>0.99</c:v>
                </c:pt>
                <c:pt idx="52">
                  <c:v>0.99</c:v>
                </c:pt>
                <c:pt idx="53">
                  <c:v>0.99</c:v>
                </c:pt>
                <c:pt idx="54">
                  <c:v>0.99</c:v>
                </c:pt>
                <c:pt idx="55">
                  <c:v>0.99</c:v>
                </c:pt>
                <c:pt idx="56">
                  <c:v>0.99</c:v>
                </c:pt>
                <c:pt idx="57">
                  <c:v>0.99</c:v>
                </c:pt>
                <c:pt idx="58">
                  <c:v>0.99</c:v>
                </c:pt>
                <c:pt idx="59">
                  <c:v>0.99</c:v>
                </c:pt>
                <c:pt idx="60">
                  <c:v>0.99</c:v>
                </c:pt>
                <c:pt idx="61">
                  <c:v>0.99</c:v>
                </c:pt>
                <c:pt idx="62">
                  <c:v>0.99</c:v>
                </c:pt>
                <c:pt idx="63">
                  <c:v>0.99</c:v>
                </c:pt>
                <c:pt idx="64">
                  <c:v>0.99</c:v>
                </c:pt>
                <c:pt idx="65">
                  <c:v>0.99</c:v>
                </c:pt>
                <c:pt idx="66">
                  <c:v>0.99</c:v>
                </c:pt>
                <c:pt idx="67">
                  <c:v>0.99</c:v>
                </c:pt>
                <c:pt idx="68">
                  <c:v>0.99</c:v>
                </c:pt>
                <c:pt idx="69">
                  <c:v>0.99</c:v>
                </c:pt>
                <c:pt idx="70">
                  <c:v>0.99</c:v>
                </c:pt>
                <c:pt idx="71">
                  <c:v>0.99</c:v>
                </c:pt>
                <c:pt idx="72">
                  <c:v>0.99</c:v>
                </c:pt>
                <c:pt idx="73">
                  <c:v>0.99</c:v>
                </c:pt>
                <c:pt idx="74">
                  <c:v>0.99</c:v>
                </c:pt>
                <c:pt idx="75">
                  <c:v>0.99</c:v>
                </c:pt>
                <c:pt idx="76">
                  <c:v>0.99</c:v>
                </c:pt>
                <c:pt idx="77">
                  <c:v>0.99</c:v>
                </c:pt>
                <c:pt idx="78">
                  <c:v>0.99</c:v>
                </c:pt>
                <c:pt idx="79">
                  <c:v>0.99</c:v>
                </c:pt>
                <c:pt idx="80">
                  <c:v>0.99</c:v>
                </c:pt>
                <c:pt idx="81">
                  <c:v>0.99</c:v>
                </c:pt>
                <c:pt idx="82">
                  <c:v>0.99</c:v>
                </c:pt>
                <c:pt idx="83">
                  <c:v>0.99</c:v>
                </c:pt>
                <c:pt idx="84">
                  <c:v>0.99</c:v>
                </c:pt>
                <c:pt idx="85">
                  <c:v>0.99</c:v>
                </c:pt>
                <c:pt idx="86">
                  <c:v>0.99</c:v>
                </c:pt>
                <c:pt idx="87">
                  <c:v>0.99</c:v>
                </c:pt>
                <c:pt idx="88">
                  <c:v>0.99</c:v>
                </c:pt>
                <c:pt idx="89">
                  <c:v>0.99</c:v>
                </c:pt>
                <c:pt idx="90">
                  <c:v>0.99</c:v>
                </c:pt>
                <c:pt idx="91">
                  <c:v>0.99</c:v>
                </c:pt>
                <c:pt idx="92">
                  <c:v>0.99</c:v>
                </c:pt>
                <c:pt idx="93">
                  <c:v>0.99</c:v>
                </c:pt>
                <c:pt idx="94">
                  <c:v>0.99</c:v>
                </c:pt>
                <c:pt idx="95">
                  <c:v>0.99</c:v>
                </c:pt>
                <c:pt idx="96">
                  <c:v>0.99</c:v>
                </c:pt>
                <c:pt idx="97">
                  <c:v>0.99</c:v>
                </c:pt>
                <c:pt idx="98">
                  <c:v>0.99</c:v>
                </c:pt>
                <c:pt idx="99">
                  <c:v>0.99</c:v>
                </c:pt>
                <c:pt idx="100">
                  <c:v>0.99</c:v>
                </c:pt>
                <c:pt idx="101">
                  <c:v>0.99</c:v>
                </c:pt>
                <c:pt idx="102">
                  <c:v>0.99</c:v>
                </c:pt>
                <c:pt idx="103">
                  <c:v>0.99</c:v>
                </c:pt>
                <c:pt idx="104">
                  <c:v>0.99</c:v>
                </c:pt>
                <c:pt idx="105">
                  <c:v>0.99</c:v>
                </c:pt>
                <c:pt idx="106">
                  <c:v>0.99</c:v>
                </c:pt>
                <c:pt idx="107">
                  <c:v>0.99</c:v>
                </c:pt>
                <c:pt idx="108">
                  <c:v>0.99</c:v>
                </c:pt>
                <c:pt idx="109">
                  <c:v>0.99</c:v>
                </c:pt>
                <c:pt idx="110">
                  <c:v>0.99</c:v>
                </c:pt>
                <c:pt idx="111">
                  <c:v>0.99</c:v>
                </c:pt>
                <c:pt idx="112">
                  <c:v>0.99</c:v>
                </c:pt>
                <c:pt idx="113">
                  <c:v>0.99</c:v>
                </c:pt>
                <c:pt idx="114">
                  <c:v>0.99</c:v>
                </c:pt>
                <c:pt idx="115">
                  <c:v>0.99</c:v>
                </c:pt>
                <c:pt idx="116">
                  <c:v>0.99</c:v>
                </c:pt>
                <c:pt idx="117">
                  <c:v>0.99</c:v>
                </c:pt>
                <c:pt idx="118">
                  <c:v>0.99</c:v>
                </c:pt>
                <c:pt idx="119">
                  <c:v>0.99</c:v>
                </c:pt>
                <c:pt idx="120">
                  <c:v>0.99</c:v>
                </c:pt>
                <c:pt idx="121">
                  <c:v>0.99</c:v>
                </c:pt>
                <c:pt idx="122">
                  <c:v>0.99</c:v>
                </c:pt>
                <c:pt idx="123">
                  <c:v>0.99</c:v>
                </c:pt>
                <c:pt idx="124">
                  <c:v>0.99</c:v>
                </c:pt>
                <c:pt idx="125">
                  <c:v>0.99</c:v>
                </c:pt>
                <c:pt idx="126">
                  <c:v>0.99</c:v>
                </c:pt>
                <c:pt idx="127">
                  <c:v>0.99</c:v>
                </c:pt>
                <c:pt idx="128">
                  <c:v>0.99</c:v>
                </c:pt>
                <c:pt idx="129">
                  <c:v>0.99</c:v>
                </c:pt>
                <c:pt idx="130">
                  <c:v>0.99</c:v>
                </c:pt>
                <c:pt idx="131">
                  <c:v>0.99</c:v>
                </c:pt>
                <c:pt idx="132">
                  <c:v>0.99</c:v>
                </c:pt>
                <c:pt idx="133">
                  <c:v>0.99</c:v>
                </c:pt>
                <c:pt idx="134">
                  <c:v>0.99</c:v>
                </c:pt>
                <c:pt idx="135">
                  <c:v>0.99</c:v>
                </c:pt>
                <c:pt idx="136">
                  <c:v>0.99</c:v>
                </c:pt>
                <c:pt idx="137">
                  <c:v>0.99</c:v>
                </c:pt>
                <c:pt idx="138">
                  <c:v>0.99</c:v>
                </c:pt>
                <c:pt idx="139">
                  <c:v>0.99</c:v>
                </c:pt>
                <c:pt idx="140">
                  <c:v>0.99</c:v>
                </c:pt>
                <c:pt idx="141">
                  <c:v>0.99</c:v>
                </c:pt>
                <c:pt idx="142">
                  <c:v>0.99</c:v>
                </c:pt>
                <c:pt idx="143">
                  <c:v>0.99</c:v>
                </c:pt>
                <c:pt idx="144">
                  <c:v>0.99</c:v>
                </c:pt>
                <c:pt idx="145">
                  <c:v>0.99</c:v>
                </c:pt>
                <c:pt idx="146">
                  <c:v>0.99</c:v>
                </c:pt>
                <c:pt idx="147">
                  <c:v>0.99</c:v>
                </c:pt>
                <c:pt idx="148">
                  <c:v>0.99</c:v>
                </c:pt>
                <c:pt idx="149">
                  <c:v>0.99</c:v>
                </c:pt>
                <c:pt idx="150">
                  <c:v>0.99</c:v>
                </c:pt>
                <c:pt idx="151">
                  <c:v>0.99</c:v>
                </c:pt>
                <c:pt idx="152">
                  <c:v>0.99</c:v>
                </c:pt>
                <c:pt idx="153">
                  <c:v>0.99</c:v>
                </c:pt>
                <c:pt idx="154">
                  <c:v>0.99</c:v>
                </c:pt>
                <c:pt idx="155">
                  <c:v>0.99</c:v>
                </c:pt>
                <c:pt idx="156">
                  <c:v>0.99</c:v>
                </c:pt>
                <c:pt idx="157">
                  <c:v>0.99</c:v>
                </c:pt>
                <c:pt idx="158">
                  <c:v>0.99</c:v>
                </c:pt>
                <c:pt idx="159">
                  <c:v>0.99</c:v>
                </c:pt>
                <c:pt idx="160">
                  <c:v>0.99</c:v>
                </c:pt>
                <c:pt idx="161">
                  <c:v>0.99</c:v>
                </c:pt>
                <c:pt idx="162">
                  <c:v>0.99</c:v>
                </c:pt>
                <c:pt idx="163">
                  <c:v>0.99</c:v>
                </c:pt>
                <c:pt idx="164">
                  <c:v>0.99</c:v>
                </c:pt>
                <c:pt idx="165">
                  <c:v>0.99</c:v>
                </c:pt>
                <c:pt idx="166">
                  <c:v>0.99</c:v>
                </c:pt>
                <c:pt idx="167">
                  <c:v>0.99</c:v>
                </c:pt>
                <c:pt idx="168">
                  <c:v>0.99</c:v>
                </c:pt>
                <c:pt idx="169">
                  <c:v>0.99</c:v>
                </c:pt>
                <c:pt idx="170">
                  <c:v>0.99</c:v>
                </c:pt>
                <c:pt idx="171">
                  <c:v>0.99</c:v>
                </c:pt>
                <c:pt idx="172">
                  <c:v>0.99</c:v>
                </c:pt>
                <c:pt idx="173">
                  <c:v>0.99</c:v>
                </c:pt>
                <c:pt idx="174">
                  <c:v>0.99</c:v>
                </c:pt>
                <c:pt idx="175">
                  <c:v>0.99</c:v>
                </c:pt>
                <c:pt idx="176">
                  <c:v>0.99</c:v>
                </c:pt>
                <c:pt idx="177">
                  <c:v>0.99</c:v>
                </c:pt>
                <c:pt idx="178">
                  <c:v>0.99</c:v>
                </c:pt>
                <c:pt idx="179">
                  <c:v>0.99</c:v>
                </c:pt>
                <c:pt idx="180">
                  <c:v>0.99</c:v>
                </c:pt>
                <c:pt idx="181">
                  <c:v>0.99</c:v>
                </c:pt>
                <c:pt idx="182">
                  <c:v>0.99</c:v>
                </c:pt>
                <c:pt idx="183">
                  <c:v>0.99</c:v>
                </c:pt>
                <c:pt idx="184">
                  <c:v>0.99</c:v>
                </c:pt>
                <c:pt idx="185">
                  <c:v>0.99</c:v>
                </c:pt>
                <c:pt idx="186">
                  <c:v>0.99</c:v>
                </c:pt>
                <c:pt idx="187">
                  <c:v>0.99</c:v>
                </c:pt>
                <c:pt idx="188">
                  <c:v>0.99</c:v>
                </c:pt>
                <c:pt idx="189">
                  <c:v>0.99</c:v>
                </c:pt>
                <c:pt idx="190">
                  <c:v>0.99</c:v>
                </c:pt>
                <c:pt idx="191">
                  <c:v>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FE-4060-80C8-0E7DD9141D53}"/>
            </c:ext>
          </c:extLst>
        </c:ser>
        <c:ser>
          <c:idx val="4"/>
          <c:order val="4"/>
          <c:tx>
            <c:strRef>
              <c:f>GTR1_150MeV!$AE$35</c:f>
              <c:strCache>
                <c:ptCount val="1"/>
                <c:pt idx="0">
                  <c:v>2%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GTR1_150MeV!$X$36:$X$500</c:f>
              <c:numCache>
                <c:formatCode>m/d/yyyy</c:formatCode>
                <c:ptCount val="465"/>
                <c:pt idx="0">
                  <c:v>44869</c:v>
                </c:pt>
                <c:pt idx="1">
                  <c:v>44876</c:v>
                </c:pt>
                <c:pt idx="2">
                  <c:v>44876</c:v>
                </c:pt>
                <c:pt idx="3">
                  <c:v>44876</c:v>
                </c:pt>
                <c:pt idx="4">
                  <c:v>44904</c:v>
                </c:pt>
                <c:pt idx="5">
                  <c:v>44971</c:v>
                </c:pt>
                <c:pt idx="6">
                  <c:v>44971</c:v>
                </c:pt>
                <c:pt idx="7">
                  <c:v>44974</c:v>
                </c:pt>
                <c:pt idx="8">
                  <c:v>44978</c:v>
                </c:pt>
                <c:pt idx="9">
                  <c:v>44979</c:v>
                </c:pt>
                <c:pt idx="10">
                  <c:v>44980</c:v>
                </c:pt>
                <c:pt idx="11">
                  <c:v>44981</c:v>
                </c:pt>
                <c:pt idx="12">
                  <c:v>44984</c:v>
                </c:pt>
                <c:pt idx="13">
                  <c:v>44985</c:v>
                </c:pt>
                <c:pt idx="14">
                  <c:v>44985</c:v>
                </c:pt>
                <c:pt idx="15">
                  <c:v>44986</c:v>
                </c:pt>
                <c:pt idx="16">
                  <c:v>44987</c:v>
                </c:pt>
                <c:pt idx="17">
                  <c:v>44988</c:v>
                </c:pt>
                <c:pt idx="18">
                  <c:v>44991</c:v>
                </c:pt>
                <c:pt idx="19">
                  <c:v>44991</c:v>
                </c:pt>
                <c:pt idx="20">
                  <c:v>44991</c:v>
                </c:pt>
                <c:pt idx="21">
                  <c:v>44992</c:v>
                </c:pt>
                <c:pt idx="22">
                  <c:v>44993</c:v>
                </c:pt>
                <c:pt idx="23">
                  <c:v>44994</c:v>
                </c:pt>
                <c:pt idx="24">
                  <c:v>44995</c:v>
                </c:pt>
                <c:pt idx="25">
                  <c:v>44998</c:v>
                </c:pt>
                <c:pt idx="26">
                  <c:v>44999</c:v>
                </c:pt>
                <c:pt idx="27">
                  <c:v>45000</c:v>
                </c:pt>
                <c:pt idx="28">
                  <c:v>45001</c:v>
                </c:pt>
                <c:pt idx="29">
                  <c:v>45005</c:v>
                </c:pt>
                <c:pt idx="30">
                  <c:v>45006</c:v>
                </c:pt>
                <c:pt idx="31">
                  <c:v>45007</c:v>
                </c:pt>
                <c:pt idx="32">
                  <c:v>45008</c:v>
                </c:pt>
                <c:pt idx="33">
                  <c:v>45009</c:v>
                </c:pt>
                <c:pt idx="34">
                  <c:v>45012</c:v>
                </c:pt>
                <c:pt idx="35">
                  <c:v>45013</c:v>
                </c:pt>
                <c:pt idx="36">
                  <c:v>45014</c:v>
                </c:pt>
                <c:pt idx="37">
                  <c:v>45015</c:v>
                </c:pt>
                <c:pt idx="38">
                  <c:v>45016</c:v>
                </c:pt>
                <c:pt idx="39">
                  <c:v>45019</c:v>
                </c:pt>
                <c:pt idx="40">
                  <c:v>45020</c:v>
                </c:pt>
                <c:pt idx="41">
                  <c:v>45021</c:v>
                </c:pt>
                <c:pt idx="42">
                  <c:v>45022</c:v>
                </c:pt>
                <c:pt idx="43">
                  <c:v>45023</c:v>
                </c:pt>
                <c:pt idx="44">
                  <c:v>45027</c:v>
                </c:pt>
                <c:pt idx="45">
                  <c:v>45028</c:v>
                </c:pt>
                <c:pt idx="46">
                  <c:v>45029</c:v>
                </c:pt>
                <c:pt idx="47">
                  <c:v>45030</c:v>
                </c:pt>
                <c:pt idx="48">
                  <c:v>45033</c:v>
                </c:pt>
                <c:pt idx="49">
                  <c:v>45034</c:v>
                </c:pt>
                <c:pt idx="50">
                  <c:v>45035</c:v>
                </c:pt>
                <c:pt idx="51">
                  <c:v>45036</c:v>
                </c:pt>
                <c:pt idx="52">
                  <c:v>45037</c:v>
                </c:pt>
                <c:pt idx="53">
                  <c:v>45040</c:v>
                </c:pt>
                <c:pt idx="54">
                  <c:v>45041</c:v>
                </c:pt>
                <c:pt idx="55">
                  <c:v>45042</c:v>
                </c:pt>
                <c:pt idx="56">
                  <c:v>45043</c:v>
                </c:pt>
                <c:pt idx="57">
                  <c:v>45044</c:v>
                </c:pt>
                <c:pt idx="58">
                  <c:v>45048</c:v>
                </c:pt>
                <c:pt idx="59">
                  <c:v>45049</c:v>
                </c:pt>
                <c:pt idx="60">
                  <c:v>45050</c:v>
                </c:pt>
                <c:pt idx="61">
                  <c:v>45051</c:v>
                </c:pt>
                <c:pt idx="62">
                  <c:v>45054</c:v>
                </c:pt>
                <c:pt idx="63">
                  <c:v>45055</c:v>
                </c:pt>
                <c:pt idx="64">
                  <c:v>45056</c:v>
                </c:pt>
                <c:pt idx="65">
                  <c:v>45057</c:v>
                </c:pt>
                <c:pt idx="66">
                  <c:v>45058</c:v>
                </c:pt>
                <c:pt idx="67">
                  <c:v>45061</c:v>
                </c:pt>
                <c:pt idx="68">
                  <c:v>45062</c:v>
                </c:pt>
                <c:pt idx="69">
                  <c:v>45063</c:v>
                </c:pt>
                <c:pt idx="70">
                  <c:v>45065</c:v>
                </c:pt>
                <c:pt idx="71">
                  <c:v>45068</c:v>
                </c:pt>
                <c:pt idx="72">
                  <c:v>45069</c:v>
                </c:pt>
                <c:pt idx="73">
                  <c:v>45070</c:v>
                </c:pt>
                <c:pt idx="74">
                  <c:v>45071</c:v>
                </c:pt>
                <c:pt idx="75">
                  <c:v>45072</c:v>
                </c:pt>
                <c:pt idx="76">
                  <c:v>45075</c:v>
                </c:pt>
                <c:pt idx="77">
                  <c:v>45076</c:v>
                </c:pt>
                <c:pt idx="78">
                  <c:v>45077</c:v>
                </c:pt>
                <c:pt idx="79">
                  <c:v>45078</c:v>
                </c:pt>
                <c:pt idx="80">
                  <c:v>45079</c:v>
                </c:pt>
                <c:pt idx="81">
                  <c:v>45082</c:v>
                </c:pt>
                <c:pt idx="82">
                  <c:v>45084</c:v>
                </c:pt>
                <c:pt idx="83">
                  <c:v>45085</c:v>
                </c:pt>
                <c:pt idx="84">
                  <c:v>45086</c:v>
                </c:pt>
                <c:pt idx="85">
                  <c:v>45089</c:v>
                </c:pt>
                <c:pt idx="86">
                  <c:v>45090</c:v>
                </c:pt>
                <c:pt idx="87">
                  <c:v>45091</c:v>
                </c:pt>
                <c:pt idx="88">
                  <c:v>45092</c:v>
                </c:pt>
                <c:pt idx="89">
                  <c:v>45093</c:v>
                </c:pt>
                <c:pt idx="90">
                  <c:v>45096</c:v>
                </c:pt>
                <c:pt idx="91">
                  <c:v>45097</c:v>
                </c:pt>
                <c:pt idx="92">
                  <c:v>45098</c:v>
                </c:pt>
                <c:pt idx="93">
                  <c:v>45099</c:v>
                </c:pt>
                <c:pt idx="94">
                  <c:v>45103</c:v>
                </c:pt>
                <c:pt idx="95">
                  <c:v>45104</c:v>
                </c:pt>
                <c:pt idx="96">
                  <c:v>45105</c:v>
                </c:pt>
                <c:pt idx="97">
                  <c:v>45106</c:v>
                </c:pt>
                <c:pt idx="98">
                  <c:v>45107</c:v>
                </c:pt>
                <c:pt idx="99">
                  <c:v>45110</c:v>
                </c:pt>
                <c:pt idx="100">
                  <c:v>45111</c:v>
                </c:pt>
                <c:pt idx="101">
                  <c:v>45112</c:v>
                </c:pt>
                <c:pt idx="102">
                  <c:v>45113</c:v>
                </c:pt>
                <c:pt idx="103">
                  <c:v>45114</c:v>
                </c:pt>
                <c:pt idx="104">
                  <c:v>45117</c:v>
                </c:pt>
                <c:pt idx="105">
                  <c:v>45118</c:v>
                </c:pt>
                <c:pt idx="106">
                  <c:v>45119</c:v>
                </c:pt>
                <c:pt idx="107">
                  <c:v>45120</c:v>
                </c:pt>
                <c:pt idx="108">
                  <c:v>45121</c:v>
                </c:pt>
                <c:pt idx="109">
                  <c:v>45124</c:v>
                </c:pt>
                <c:pt idx="110">
                  <c:v>45125</c:v>
                </c:pt>
                <c:pt idx="111">
                  <c:v>45126</c:v>
                </c:pt>
                <c:pt idx="112">
                  <c:v>45127</c:v>
                </c:pt>
                <c:pt idx="113">
                  <c:v>45128</c:v>
                </c:pt>
                <c:pt idx="114">
                  <c:v>45131</c:v>
                </c:pt>
                <c:pt idx="115">
                  <c:v>45132</c:v>
                </c:pt>
                <c:pt idx="116">
                  <c:v>45133</c:v>
                </c:pt>
                <c:pt idx="117">
                  <c:v>45134</c:v>
                </c:pt>
                <c:pt idx="118">
                  <c:v>45135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</c:numCache>
            </c:numRef>
          </c:xVal>
          <c:yVal>
            <c:numRef>
              <c:f>GTR1_150MeV!$AE$36:$AE$500</c:f>
              <c:numCache>
                <c:formatCode>0.000</c:formatCode>
                <c:ptCount val="465"/>
                <c:pt idx="0">
                  <c:v>1.02</c:v>
                </c:pt>
                <c:pt idx="1">
                  <c:v>1.02</c:v>
                </c:pt>
                <c:pt idx="2">
                  <c:v>1.02</c:v>
                </c:pt>
                <c:pt idx="3">
                  <c:v>1.02</c:v>
                </c:pt>
                <c:pt idx="4">
                  <c:v>1.02</c:v>
                </c:pt>
                <c:pt idx="5">
                  <c:v>1.02</c:v>
                </c:pt>
                <c:pt idx="6">
                  <c:v>1.02</c:v>
                </c:pt>
                <c:pt idx="7">
                  <c:v>1.02</c:v>
                </c:pt>
                <c:pt idx="8">
                  <c:v>1.02</c:v>
                </c:pt>
                <c:pt idx="9">
                  <c:v>1.02</c:v>
                </c:pt>
                <c:pt idx="10">
                  <c:v>1.02</c:v>
                </c:pt>
                <c:pt idx="11">
                  <c:v>1.02</c:v>
                </c:pt>
                <c:pt idx="12">
                  <c:v>1.02</c:v>
                </c:pt>
                <c:pt idx="13">
                  <c:v>1.02</c:v>
                </c:pt>
                <c:pt idx="14">
                  <c:v>1.02</c:v>
                </c:pt>
                <c:pt idx="15">
                  <c:v>1.02</c:v>
                </c:pt>
                <c:pt idx="16">
                  <c:v>1.02</c:v>
                </c:pt>
                <c:pt idx="17">
                  <c:v>1.02</c:v>
                </c:pt>
                <c:pt idx="18">
                  <c:v>1.02</c:v>
                </c:pt>
                <c:pt idx="19">
                  <c:v>1.02</c:v>
                </c:pt>
                <c:pt idx="20">
                  <c:v>1.02</c:v>
                </c:pt>
                <c:pt idx="21">
                  <c:v>1.02</c:v>
                </c:pt>
                <c:pt idx="22">
                  <c:v>1.02</c:v>
                </c:pt>
                <c:pt idx="23">
                  <c:v>1.02</c:v>
                </c:pt>
                <c:pt idx="24">
                  <c:v>1.02</c:v>
                </c:pt>
                <c:pt idx="25">
                  <c:v>1.02</c:v>
                </c:pt>
                <c:pt idx="26">
                  <c:v>1.02</c:v>
                </c:pt>
                <c:pt idx="27">
                  <c:v>1.02</c:v>
                </c:pt>
                <c:pt idx="28">
                  <c:v>1.02</c:v>
                </c:pt>
                <c:pt idx="29">
                  <c:v>1.02</c:v>
                </c:pt>
                <c:pt idx="30">
                  <c:v>1.02</c:v>
                </c:pt>
                <c:pt idx="31">
                  <c:v>1.02</c:v>
                </c:pt>
                <c:pt idx="32">
                  <c:v>1.02</c:v>
                </c:pt>
                <c:pt idx="33">
                  <c:v>1.02</c:v>
                </c:pt>
                <c:pt idx="34">
                  <c:v>1.02</c:v>
                </c:pt>
                <c:pt idx="35">
                  <c:v>1.02</c:v>
                </c:pt>
                <c:pt idx="36">
                  <c:v>1.02</c:v>
                </c:pt>
                <c:pt idx="37">
                  <c:v>1.02</c:v>
                </c:pt>
                <c:pt idx="38">
                  <c:v>1.02</c:v>
                </c:pt>
                <c:pt idx="39">
                  <c:v>1.02</c:v>
                </c:pt>
                <c:pt idx="40">
                  <c:v>1.02</c:v>
                </c:pt>
                <c:pt idx="41">
                  <c:v>1.02</c:v>
                </c:pt>
                <c:pt idx="42">
                  <c:v>1.02</c:v>
                </c:pt>
                <c:pt idx="43">
                  <c:v>1.02</c:v>
                </c:pt>
                <c:pt idx="44">
                  <c:v>1.02</c:v>
                </c:pt>
                <c:pt idx="45">
                  <c:v>1.02</c:v>
                </c:pt>
                <c:pt idx="46">
                  <c:v>1.02</c:v>
                </c:pt>
                <c:pt idx="47">
                  <c:v>1.02</c:v>
                </c:pt>
                <c:pt idx="48">
                  <c:v>1.02</c:v>
                </c:pt>
                <c:pt idx="49">
                  <c:v>1.02</c:v>
                </c:pt>
                <c:pt idx="50">
                  <c:v>1.02</c:v>
                </c:pt>
                <c:pt idx="51">
                  <c:v>1.02</c:v>
                </c:pt>
                <c:pt idx="52">
                  <c:v>1.02</c:v>
                </c:pt>
                <c:pt idx="53">
                  <c:v>1.02</c:v>
                </c:pt>
                <c:pt idx="54">
                  <c:v>1.02</c:v>
                </c:pt>
                <c:pt idx="55">
                  <c:v>1.02</c:v>
                </c:pt>
                <c:pt idx="56">
                  <c:v>1.02</c:v>
                </c:pt>
                <c:pt idx="57">
                  <c:v>1.02</c:v>
                </c:pt>
                <c:pt idx="58">
                  <c:v>1.02</c:v>
                </c:pt>
                <c:pt idx="59">
                  <c:v>1.02</c:v>
                </c:pt>
                <c:pt idx="60">
                  <c:v>1.02</c:v>
                </c:pt>
                <c:pt idx="61">
                  <c:v>1.02</c:v>
                </c:pt>
                <c:pt idx="62">
                  <c:v>1.02</c:v>
                </c:pt>
                <c:pt idx="63">
                  <c:v>1.02</c:v>
                </c:pt>
                <c:pt idx="64">
                  <c:v>1.02</c:v>
                </c:pt>
                <c:pt idx="65">
                  <c:v>1.02</c:v>
                </c:pt>
                <c:pt idx="66">
                  <c:v>1.02</c:v>
                </c:pt>
                <c:pt idx="67">
                  <c:v>1.02</c:v>
                </c:pt>
                <c:pt idx="68">
                  <c:v>1.02</c:v>
                </c:pt>
                <c:pt idx="69">
                  <c:v>1.02</c:v>
                </c:pt>
                <c:pt idx="70">
                  <c:v>1.02</c:v>
                </c:pt>
                <c:pt idx="71">
                  <c:v>1.02</c:v>
                </c:pt>
                <c:pt idx="72">
                  <c:v>1.02</c:v>
                </c:pt>
                <c:pt idx="73">
                  <c:v>1.02</c:v>
                </c:pt>
                <c:pt idx="74">
                  <c:v>1.02</c:v>
                </c:pt>
                <c:pt idx="75">
                  <c:v>1.02</c:v>
                </c:pt>
                <c:pt idx="76">
                  <c:v>1.02</c:v>
                </c:pt>
                <c:pt idx="77">
                  <c:v>1.02</c:v>
                </c:pt>
                <c:pt idx="78">
                  <c:v>1.02</c:v>
                </c:pt>
                <c:pt idx="79">
                  <c:v>1.02</c:v>
                </c:pt>
                <c:pt idx="80">
                  <c:v>1.02</c:v>
                </c:pt>
                <c:pt idx="81">
                  <c:v>1.02</c:v>
                </c:pt>
                <c:pt idx="82">
                  <c:v>1.02</c:v>
                </c:pt>
                <c:pt idx="83">
                  <c:v>1.02</c:v>
                </c:pt>
                <c:pt idx="84">
                  <c:v>1.02</c:v>
                </c:pt>
                <c:pt idx="85">
                  <c:v>1.02</c:v>
                </c:pt>
                <c:pt idx="86">
                  <c:v>1.02</c:v>
                </c:pt>
                <c:pt idx="87">
                  <c:v>1.02</c:v>
                </c:pt>
                <c:pt idx="88">
                  <c:v>1.02</c:v>
                </c:pt>
                <c:pt idx="89">
                  <c:v>1.02</c:v>
                </c:pt>
                <c:pt idx="90">
                  <c:v>1.02</c:v>
                </c:pt>
                <c:pt idx="91">
                  <c:v>1.02</c:v>
                </c:pt>
                <c:pt idx="92">
                  <c:v>1.02</c:v>
                </c:pt>
                <c:pt idx="93">
                  <c:v>1.02</c:v>
                </c:pt>
                <c:pt idx="94">
                  <c:v>1.02</c:v>
                </c:pt>
                <c:pt idx="95">
                  <c:v>1.02</c:v>
                </c:pt>
                <c:pt idx="96">
                  <c:v>1.02</c:v>
                </c:pt>
                <c:pt idx="97">
                  <c:v>1.02</c:v>
                </c:pt>
                <c:pt idx="98">
                  <c:v>1.02</c:v>
                </c:pt>
                <c:pt idx="99">
                  <c:v>1.02</c:v>
                </c:pt>
                <c:pt idx="100">
                  <c:v>1.02</c:v>
                </c:pt>
                <c:pt idx="101">
                  <c:v>1.02</c:v>
                </c:pt>
                <c:pt idx="102">
                  <c:v>1.02</c:v>
                </c:pt>
                <c:pt idx="103">
                  <c:v>1.02</c:v>
                </c:pt>
                <c:pt idx="104">
                  <c:v>1.02</c:v>
                </c:pt>
                <c:pt idx="105">
                  <c:v>1.02</c:v>
                </c:pt>
                <c:pt idx="106">
                  <c:v>1.02</c:v>
                </c:pt>
                <c:pt idx="107">
                  <c:v>1.02</c:v>
                </c:pt>
                <c:pt idx="108">
                  <c:v>1.02</c:v>
                </c:pt>
                <c:pt idx="109">
                  <c:v>1.02</c:v>
                </c:pt>
                <c:pt idx="110">
                  <c:v>1.02</c:v>
                </c:pt>
                <c:pt idx="111">
                  <c:v>1.02</c:v>
                </c:pt>
                <c:pt idx="112">
                  <c:v>1.02</c:v>
                </c:pt>
                <c:pt idx="113">
                  <c:v>1.02</c:v>
                </c:pt>
                <c:pt idx="114">
                  <c:v>1.02</c:v>
                </c:pt>
                <c:pt idx="115">
                  <c:v>1.02</c:v>
                </c:pt>
                <c:pt idx="116">
                  <c:v>1.02</c:v>
                </c:pt>
                <c:pt idx="117">
                  <c:v>1.02</c:v>
                </c:pt>
                <c:pt idx="118">
                  <c:v>1.02</c:v>
                </c:pt>
                <c:pt idx="119">
                  <c:v>1.02</c:v>
                </c:pt>
                <c:pt idx="120">
                  <c:v>1.02</c:v>
                </c:pt>
                <c:pt idx="121">
                  <c:v>1.02</c:v>
                </c:pt>
                <c:pt idx="122">
                  <c:v>1.02</c:v>
                </c:pt>
                <c:pt idx="123">
                  <c:v>1.02</c:v>
                </c:pt>
                <c:pt idx="124">
                  <c:v>1.02</c:v>
                </c:pt>
                <c:pt idx="125">
                  <c:v>1.02</c:v>
                </c:pt>
                <c:pt idx="126">
                  <c:v>1.02</c:v>
                </c:pt>
                <c:pt idx="127">
                  <c:v>1.02</c:v>
                </c:pt>
                <c:pt idx="128">
                  <c:v>1.02</c:v>
                </c:pt>
                <c:pt idx="129">
                  <c:v>1.02</c:v>
                </c:pt>
                <c:pt idx="130">
                  <c:v>1.02</c:v>
                </c:pt>
                <c:pt idx="131">
                  <c:v>1.02</c:v>
                </c:pt>
                <c:pt idx="132">
                  <c:v>1.02</c:v>
                </c:pt>
                <c:pt idx="133">
                  <c:v>1.02</c:v>
                </c:pt>
                <c:pt idx="134">
                  <c:v>1.02</c:v>
                </c:pt>
                <c:pt idx="135">
                  <c:v>1.02</c:v>
                </c:pt>
                <c:pt idx="136">
                  <c:v>1.02</c:v>
                </c:pt>
                <c:pt idx="137">
                  <c:v>1.02</c:v>
                </c:pt>
                <c:pt idx="138">
                  <c:v>1.02</c:v>
                </c:pt>
                <c:pt idx="139">
                  <c:v>1.02</c:v>
                </c:pt>
                <c:pt idx="140">
                  <c:v>1.02</c:v>
                </c:pt>
                <c:pt idx="141">
                  <c:v>1.02</c:v>
                </c:pt>
                <c:pt idx="142">
                  <c:v>1.02</c:v>
                </c:pt>
                <c:pt idx="143">
                  <c:v>1.02</c:v>
                </c:pt>
                <c:pt idx="144">
                  <c:v>1.02</c:v>
                </c:pt>
                <c:pt idx="145">
                  <c:v>1.02</c:v>
                </c:pt>
                <c:pt idx="146">
                  <c:v>1.02</c:v>
                </c:pt>
                <c:pt idx="147">
                  <c:v>1.02</c:v>
                </c:pt>
                <c:pt idx="148">
                  <c:v>1.02</c:v>
                </c:pt>
                <c:pt idx="149">
                  <c:v>1.02</c:v>
                </c:pt>
                <c:pt idx="150">
                  <c:v>1.02</c:v>
                </c:pt>
                <c:pt idx="151">
                  <c:v>1.02</c:v>
                </c:pt>
                <c:pt idx="152">
                  <c:v>1.02</c:v>
                </c:pt>
                <c:pt idx="153">
                  <c:v>1.02</c:v>
                </c:pt>
                <c:pt idx="154">
                  <c:v>1.02</c:v>
                </c:pt>
                <c:pt idx="155">
                  <c:v>1.02</c:v>
                </c:pt>
                <c:pt idx="156">
                  <c:v>1.02</c:v>
                </c:pt>
                <c:pt idx="157">
                  <c:v>1.02</c:v>
                </c:pt>
                <c:pt idx="158">
                  <c:v>1.02</c:v>
                </c:pt>
                <c:pt idx="159">
                  <c:v>1.02</c:v>
                </c:pt>
                <c:pt idx="160">
                  <c:v>1.02</c:v>
                </c:pt>
                <c:pt idx="161">
                  <c:v>1.02</c:v>
                </c:pt>
                <c:pt idx="162">
                  <c:v>1.02</c:v>
                </c:pt>
                <c:pt idx="163">
                  <c:v>1.02</c:v>
                </c:pt>
                <c:pt idx="164">
                  <c:v>1.02</c:v>
                </c:pt>
                <c:pt idx="165">
                  <c:v>1.02</c:v>
                </c:pt>
                <c:pt idx="166">
                  <c:v>1.02</c:v>
                </c:pt>
                <c:pt idx="167">
                  <c:v>1.02</c:v>
                </c:pt>
                <c:pt idx="168">
                  <c:v>1.02</c:v>
                </c:pt>
                <c:pt idx="169">
                  <c:v>1.02</c:v>
                </c:pt>
                <c:pt idx="170">
                  <c:v>1.02</c:v>
                </c:pt>
                <c:pt idx="171">
                  <c:v>1.02</c:v>
                </c:pt>
                <c:pt idx="172">
                  <c:v>1.02</c:v>
                </c:pt>
                <c:pt idx="173">
                  <c:v>1.02</c:v>
                </c:pt>
                <c:pt idx="174">
                  <c:v>1.02</c:v>
                </c:pt>
                <c:pt idx="175">
                  <c:v>1.02</c:v>
                </c:pt>
                <c:pt idx="176">
                  <c:v>1.02</c:v>
                </c:pt>
                <c:pt idx="177">
                  <c:v>1.02</c:v>
                </c:pt>
                <c:pt idx="178">
                  <c:v>1.02</c:v>
                </c:pt>
                <c:pt idx="179">
                  <c:v>1.02</c:v>
                </c:pt>
                <c:pt idx="180">
                  <c:v>1.02</c:v>
                </c:pt>
                <c:pt idx="181">
                  <c:v>1.02</c:v>
                </c:pt>
                <c:pt idx="182">
                  <c:v>1.02</c:v>
                </c:pt>
                <c:pt idx="183">
                  <c:v>1.02</c:v>
                </c:pt>
                <c:pt idx="184">
                  <c:v>1.02</c:v>
                </c:pt>
                <c:pt idx="185">
                  <c:v>1.02</c:v>
                </c:pt>
                <c:pt idx="186">
                  <c:v>1.02</c:v>
                </c:pt>
                <c:pt idx="187">
                  <c:v>1.02</c:v>
                </c:pt>
                <c:pt idx="188">
                  <c:v>1.02</c:v>
                </c:pt>
                <c:pt idx="189">
                  <c:v>1.02</c:v>
                </c:pt>
                <c:pt idx="190">
                  <c:v>1.02</c:v>
                </c:pt>
                <c:pt idx="191">
                  <c:v>1.02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7FE-4060-80C8-0E7DD9141D53}"/>
            </c:ext>
          </c:extLst>
        </c:ser>
        <c:ser>
          <c:idx val="5"/>
          <c:order val="5"/>
          <c:tx>
            <c:strRef>
              <c:f>GTR1_150MeV!$AF$35</c:f>
              <c:strCache>
                <c:ptCount val="1"/>
                <c:pt idx="0">
                  <c:v>-2%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GTR1_150MeV!$X$36:$X$500</c:f>
              <c:numCache>
                <c:formatCode>m/d/yyyy</c:formatCode>
                <c:ptCount val="465"/>
                <c:pt idx="0">
                  <c:v>44869</c:v>
                </c:pt>
                <c:pt idx="1">
                  <c:v>44876</c:v>
                </c:pt>
                <c:pt idx="2">
                  <c:v>44876</c:v>
                </c:pt>
                <c:pt idx="3">
                  <c:v>44876</c:v>
                </c:pt>
                <c:pt idx="4">
                  <c:v>44904</c:v>
                </c:pt>
                <c:pt idx="5">
                  <c:v>44971</c:v>
                </c:pt>
                <c:pt idx="6">
                  <c:v>44971</c:v>
                </c:pt>
                <c:pt idx="7">
                  <c:v>44974</c:v>
                </c:pt>
                <c:pt idx="8">
                  <c:v>44978</c:v>
                </c:pt>
                <c:pt idx="9">
                  <c:v>44979</c:v>
                </c:pt>
                <c:pt idx="10">
                  <c:v>44980</c:v>
                </c:pt>
                <c:pt idx="11">
                  <c:v>44981</c:v>
                </c:pt>
                <c:pt idx="12">
                  <c:v>44984</c:v>
                </c:pt>
                <c:pt idx="13">
                  <c:v>44985</c:v>
                </c:pt>
                <c:pt idx="14">
                  <c:v>44985</c:v>
                </c:pt>
                <c:pt idx="15">
                  <c:v>44986</c:v>
                </c:pt>
                <c:pt idx="16">
                  <c:v>44987</c:v>
                </c:pt>
                <c:pt idx="17">
                  <c:v>44988</c:v>
                </c:pt>
                <c:pt idx="18">
                  <c:v>44991</c:v>
                </c:pt>
                <c:pt idx="19">
                  <c:v>44991</c:v>
                </c:pt>
                <c:pt idx="20">
                  <c:v>44991</c:v>
                </c:pt>
                <c:pt idx="21">
                  <c:v>44992</c:v>
                </c:pt>
                <c:pt idx="22">
                  <c:v>44993</c:v>
                </c:pt>
                <c:pt idx="23">
                  <c:v>44994</c:v>
                </c:pt>
                <c:pt idx="24">
                  <c:v>44995</c:v>
                </c:pt>
                <c:pt idx="25">
                  <c:v>44998</c:v>
                </c:pt>
                <c:pt idx="26">
                  <c:v>44999</c:v>
                </c:pt>
                <c:pt idx="27">
                  <c:v>45000</c:v>
                </c:pt>
                <c:pt idx="28">
                  <c:v>45001</c:v>
                </c:pt>
                <c:pt idx="29">
                  <c:v>45005</c:v>
                </c:pt>
                <c:pt idx="30">
                  <c:v>45006</c:v>
                </c:pt>
                <c:pt idx="31">
                  <c:v>45007</c:v>
                </c:pt>
                <c:pt idx="32">
                  <c:v>45008</c:v>
                </c:pt>
                <c:pt idx="33">
                  <c:v>45009</c:v>
                </c:pt>
                <c:pt idx="34">
                  <c:v>45012</c:v>
                </c:pt>
                <c:pt idx="35">
                  <c:v>45013</c:v>
                </c:pt>
                <c:pt idx="36">
                  <c:v>45014</c:v>
                </c:pt>
                <c:pt idx="37">
                  <c:v>45015</c:v>
                </c:pt>
                <c:pt idx="38">
                  <c:v>45016</c:v>
                </c:pt>
                <c:pt idx="39">
                  <c:v>45019</c:v>
                </c:pt>
                <c:pt idx="40">
                  <c:v>45020</c:v>
                </c:pt>
                <c:pt idx="41">
                  <c:v>45021</c:v>
                </c:pt>
                <c:pt idx="42">
                  <c:v>45022</c:v>
                </c:pt>
                <c:pt idx="43">
                  <c:v>45023</c:v>
                </c:pt>
                <c:pt idx="44">
                  <c:v>45027</c:v>
                </c:pt>
                <c:pt idx="45">
                  <c:v>45028</c:v>
                </c:pt>
                <c:pt idx="46">
                  <c:v>45029</c:v>
                </c:pt>
                <c:pt idx="47">
                  <c:v>45030</c:v>
                </c:pt>
                <c:pt idx="48">
                  <c:v>45033</c:v>
                </c:pt>
                <c:pt idx="49">
                  <c:v>45034</c:v>
                </c:pt>
                <c:pt idx="50">
                  <c:v>45035</c:v>
                </c:pt>
                <c:pt idx="51">
                  <c:v>45036</c:v>
                </c:pt>
                <c:pt idx="52">
                  <c:v>45037</c:v>
                </c:pt>
                <c:pt idx="53">
                  <c:v>45040</c:v>
                </c:pt>
                <c:pt idx="54">
                  <c:v>45041</c:v>
                </c:pt>
                <c:pt idx="55">
                  <c:v>45042</c:v>
                </c:pt>
                <c:pt idx="56">
                  <c:v>45043</c:v>
                </c:pt>
                <c:pt idx="57">
                  <c:v>45044</c:v>
                </c:pt>
                <c:pt idx="58">
                  <c:v>45048</c:v>
                </c:pt>
                <c:pt idx="59">
                  <c:v>45049</c:v>
                </c:pt>
                <c:pt idx="60">
                  <c:v>45050</c:v>
                </c:pt>
                <c:pt idx="61">
                  <c:v>45051</c:v>
                </c:pt>
                <c:pt idx="62">
                  <c:v>45054</c:v>
                </c:pt>
                <c:pt idx="63">
                  <c:v>45055</c:v>
                </c:pt>
                <c:pt idx="64">
                  <c:v>45056</c:v>
                </c:pt>
                <c:pt idx="65">
                  <c:v>45057</c:v>
                </c:pt>
                <c:pt idx="66">
                  <c:v>45058</c:v>
                </c:pt>
                <c:pt idx="67">
                  <c:v>45061</c:v>
                </c:pt>
                <c:pt idx="68">
                  <c:v>45062</c:v>
                </c:pt>
                <c:pt idx="69">
                  <c:v>45063</c:v>
                </c:pt>
                <c:pt idx="70">
                  <c:v>45065</c:v>
                </c:pt>
                <c:pt idx="71">
                  <c:v>45068</c:v>
                </c:pt>
                <c:pt idx="72">
                  <c:v>45069</c:v>
                </c:pt>
                <c:pt idx="73">
                  <c:v>45070</c:v>
                </c:pt>
                <c:pt idx="74">
                  <c:v>45071</c:v>
                </c:pt>
                <c:pt idx="75">
                  <c:v>45072</c:v>
                </c:pt>
                <c:pt idx="76">
                  <c:v>45075</c:v>
                </c:pt>
                <c:pt idx="77">
                  <c:v>45076</c:v>
                </c:pt>
                <c:pt idx="78">
                  <c:v>45077</c:v>
                </c:pt>
                <c:pt idx="79">
                  <c:v>45078</c:v>
                </c:pt>
                <c:pt idx="80">
                  <c:v>45079</c:v>
                </c:pt>
                <c:pt idx="81">
                  <c:v>45082</c:v>
                </c:pt>
                <c:pt idx="82">
                  <c:v>45084</c:v>
                </c:pt>
                <c:pt idx="83">
                  <c:v>45085</c:v>
                </c:pt>
                <c:pt idx="84">
                  <c:v>45086</c:v>
                </c:pt>
                <c:pt idx="85">
                  <c:v>45089</c:v>
                </c:pt>
                <c:pt idx="86">
                  <c:v>45090</c:v>
                </c:pt>
                <c:pt idx="87">
                  <c:v>45091</c:v>
                </c:pt>
                <c:pt idx="88">
                  <c:v>45092</c:v>
                </c:pt>
                <c:pt idx="89">
                  <c:v>45093</c:v>
                </c:pt>
                <c:pt idx="90">
                  <c:v>45096</c:v>
                </c:pt>
                <c:pt idx="91">
                  <c:v>45097</c:v>
                </c:pt>
                <c:pt idx="92">
                  <c:v>45098</c:v>
                </c:pt>
                <c:pt idx="93">
                  <c:v>45099</c:v>
                </c:pt>
                <c:pt idx="94">
                  <c:v>45103</c:v>
                </c:pt>
                <c:pt idx="95">
                  <c:v>45104</c:v>
                </c:pt>
                <c:pt idx="96">
                  <c:v>45105</c:v>
                </c:pt>
                <c:pt idx="97">
                  <c:v>45106</c:v>
                </c:pt>
                <c:pt idx="98">
                  <c:v>45107</c:v>
                </c:pt>
                <c:pt idx="99">
                  <c:v>45110</c:v>
                </c:pt>
                <c:pt idx="100">
                  <c:v>45111</c:v>
                </c:pt>
                <c:pt idx="101">
                  <c:v>45112</c:v>
                </c:pt>
                <c:pt idx="102">
                  <c:v>45113</c:v>
                </c:pt>
                <c:pt idx="103">
                  <c:v>45114</c:v>
                </c:pt>
                <c:pt idx="104">
                  <c:v>45117</c:v>
                </c:pt>
                <c:pt idx="105">
                  <c:v>45118</c:v>
                </c:pt>
                <c:pt idx="106">
                  <c:v>45119</c:v>
                </c:pt>
                <c:pt idx="107">
                  <c:v>45120</c:v>
                </c:pt>
                <c:pt idx="108">
                  <c:v>45121</c:v>
                </c:pt>
                <c:pt idx="109">
                  <c:v>45124</c:v>
                </c:pt>
                <c:pt idx="110">
                  <c:v>45125</c:v>
                </c:pt>
                <c:pt idx="111">
                  <c:v>45126</c:v>
                </c:pt>
                <c:pt idx="112">
                  <c:v>45127</c:v>
                </c:pt>
                <c:pt idx="113">
                  <c:v>45128</c:v>
                </c:pt>
                <c:pt idx="114">
                  <c:v>45131</c:v>
                </c:pt>
                <c:pt idx="115">
                  <c:v>45132</c:v>
                </c:pt>
                <c:pt idx="116">
                  <c:v>45133</c:v>
                </c:pt>
                <c:pt idx="117">
                  <c:v>45134</c:v>
                </c:pt>
                <c:pt idx="118">
                  <c:v>45135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</c:numCache>
            </c:numRef>
          </c:xVal>
          <c:yVal>
            <c:numRef>
              <c:f>GTR1_150MeV!$AF$36:$AF$500</c:f>
              <c:numCache>
                <c:formatCode>0.000</c:formatCode>
                <c:ptCount val="465"/>
                <c:pt idx="0">
                  <c:v>0.98</c:v>
                </c:pt>
                <c:pt idx="1">
                  <c:v>0.98</c:v>
                </c:pt>
                <c:pt idx="2">
                  <c:v>0.98</c:v>
                </c:pt>
                <c:pt idx="3">
                  <c:v>0.98</c:v>
                </c:pt>
                <c:pt idx="4">
                  <c:v>0.98</c:v>
                </c:pt>
                <c:pt idx="5">
                  <c:v>0.98</c:v>
                </c:pt>
                <c:pt idx="6">
                  <c:v>0.98</c:v>
                </c:pt>
                <c:pt idx="7">
                  <c:v>0.98</c:v>
                </c:pt>
                <c:pt idx="8">
                  <c:v>0.98</c:v>
                </c:pt>
                <c:pt idx="9">
                  <c:v>0.98</c:v>
                </c:pt>
                <c:pt idx="10">
                  <c:v>0.98</c:v>
                </c:pt>
                <c:pt idx="11">
                  <c:v>0.98</c:v>
                </c:pt>
                <c:pt idx="12">
                  <c:v>0.98</c:v>
                </c:pt>
                <c:pt idx="13">
                  <c:v>0.98</c:v>
                </c:pt>
                <c:pt idx="14">
                  <c:v>0.98</c:v>
                </c:pt>
                <c:pt idx="15">
                  <c:v>0.98</c:v>
                </c:pt>
                <c:pt idx="16">
                  <c:v>0.98</c:v>
                </c:pt>
                <c:pt idx="17">
                  <c:v>0.98</c:v>
                </c:pt>
                <c:pt idx="18">
                  <c:v>0.98</c:v>
                </c:pt>
                <c:pt idx="19">
                  <c:v>0.98</c:v>
                </c:pt>
                <c:pt idx="20">
                  <c:v>0.98</c:v>
                </c:pt>
                <c:pt idx="21">
                  <c:v>0.98</c:v>
                </c:pt>
                <c:pt idx="22">
                  <c:v>0.98</c:v>
                </c:pt>
                <c:pt idx="23">
                  <c:v>0.98</c:v>
                </c:pt>
                <c:pt idx="24">
                  <c:v>0.98</c:v>
                </c:pt>
                <c:pt idx="25">
                  <c:v>0.98</c:v>
                </c:pt>
                <c:pt idx="26">
                  <c:v>0.98</c:v>
                </c:pt>
                <c:pt idx="27">
                  <c:v>0.98</c:v>
                </c:pt>
                <c:pt idx="28">
                  <c:v>0.98</c:v>
                </c:pt>
                <c:pt idx="29">
                  <c:v>0.98</c:v>
                </c:pt>
                <c:pt idx="30">
                  <c:v>0.98</c:v>
                </c:pt>
                <c:pt idx="31">
                  <c:v>0.98</c:v>
                </c:pt>
                <c:pt idx="32">
                  <c:v>0.98</c:v>
                </c:pt>
                <c:pt idx="33">
                  <c:v>0.98</c:v>
                </c:pt>
                <c:pt idx="34">
                  <c:v>0.98</c:v>
                </c:pt>
                <c:pt idx="35">
                  <c:v>0.98</c:v>
                </c:pt>
                <c:pt idx="36">
                  <c:v>0.98</c:v>
                </c:pt>
                <c:pt idx="37">
                  <c:v>0.98</c:v>
                </c:pt>
                <c:pt idx="38">
                  <c:v>0.98</c:v>
                </c:pt>
                <c:pt idx="39">
                  <c:v>0.98</c:v>
                </c:pt>
                <c:pt idx="40">
                  <c:v>0.98</c:v>
                </c:pt>
                <c:pt idx="41">
                  <c:v>0.98</c:v>
                </c:pt>
                <c:pt idx="42">
                  <c:v>0.98</c:v>
                </c:pt>
                <c:pt idx="43">
                  <c:v>0.98</c:v>
                </c:pt>
                <c:pt idx="44">
                  <c:v>0.98</c:v>
                </c:pt>
                <c:pt idx="45">
                  <c:v>0.98</c:v>
                </c:pt>
                <c:pt idx="46">
                  <c:v>0.98</c:v>
                </c:pt>
                <c:pt idx="47">
                  <c:v>0.98</c:v>
                </c:pt>
                <c:pt idx="48">
                  <c:v>0.98</c:v>
                </c:pt>
                <c:pt idx="49">
                  <c:v>0.98</c:v>
                </c:pt>
                <c:pt idx="50">
                  <c:v>0.98</c:v>
                </c:pt>
                <c:pt idx="51">
                  <c:v>0.98</c:v>
                </c:pt>
                <c:pt idx="52">
                  <c:v>0.98</c:v>
                </c:pt>
                <c:pt idx="53">
                  <c:v>0.98</c:v>
                </c:pt>
                <c:pt idx="54">
                  <c:v>0.98</c:v>
                </c:pt>
                <c:pt idx="55">
                  <c:v>0.98</c:v>
                </c:pt>
                <c:pt idx="56">
                  <c:v>0.98</c:v>
                </c:pt>
                <c:pt idx="57">
                  <c:v>0.98</c:v>
                </c:pt>
                <c:pt idx="58">
                  <c:v>0.98</c:v>
                </c:pt>
                <c:pt idx="59">
                  <c:v>0.98</c:v>
                </c:pt>
                <c:pt idx="60">
                  <c:v>0.98</c:v>
                </c:pt>
                <c:pt idx="61">
                  <c:v>0.98</c:v>
                </c:pt>
                <c:pt idx="62">
                  <c:v>0.98</c:v>
                </c:pt>
                <c:pt idx="63">
                  <c:v>0.98</c:v>
                </c:pt>
                <c:pt idx="64">
                  <c:v>0.98</c:v>
                </c:pt>
                <c:pt idx="65">
                  <c:v>0.98</c:v>
                </c:pt>
                <c:pt idx="66">
                  <c:v>0.98</c:v>
                </c:pt>
                <c:pt idx="67">
                  <c:v>0.98</c:v>
                </c:pt>
                <c:pt idx="68">
                  <c:v>0.98</c:v>
                </c:pt>
                <c:pt idx="69">
                  <c:v>0.98</c:v>
                </c:pt>
                <c:pt idx="70">
                  <c:v>0.98</c:v>
                </c:pt>
                <c:pt idx="71">
                  <c:v>0.98</c:v>
                </c:pt>
                <c:pt idx="72">
                  <c:v>0.98</c:v>
                </c:pt>
                <c:pt idx="73">
                  <c:v>0.98</c:v>
                </c:pt>
                <c:pt idx="74">
                  <c:v>0.98</c:v>
                </c:pt>
                <c:pt idx="75">
                  <c:v>0.98</c:v>
                </c:pt>
                <c:pt idx="76">
                  <c:v>0.98</c:v>
                </c:pt>
                <c:pt idx="77">
                  <c:v>0.98</c:v>
                </c:pt>
                <c:pt idx="78">
                  <c:v>0.98</c:v>
                </c:pt>
                <c:pt idx="79">
                  <c:v>0.98</c:v>
                </c:pt>
                <c:pt idx="80">
                  <c:v>0.98</c:v>
                </c:pt>
                <c:pt idx="81">
                  <c:v>0.98</c:v>
                </c:pt>
                <c:pt idx="82">
                  <c:v>0.98</c:v>
                </c:pt>
                <c:pt idx="83">
                  <c:v>0.98</c:v>
                </c:pt>
                <c:pt idx="84">
                  <c:v>0.98</c:v>
                </c:pt>
                <c:pt idx="85">
                  <c:v>0.98</c:v>
                </c:pt>
                <c:pt idx="86">
                  <c:v>0.98</c:v>
                </c:pt>
                <c:pt idx="87">
                  <c:v>0.98</c:v>
                </c:pt>
                <c:pt idx="88">
                  <c:v>0.98</c:v>
                </c:pt>
                <c:pt idx="89">
                  <c:v>0.98</c:v>
                </c:pt>
                <c:pt idx="90">
                  <c:v>0.98</c:v>
                </c:pt>
                <c:pt idx="91">
                  <c:v>0.98</c:v>
                </c:pt>
                <c:pt idx="92">
                  <c:v>0.98</c:v>
                </c:pt>
                <c:pt idx="93">
                  <c:v>0.98</c:v>
                </c:pt>
                <c:pt idx="94">
                  <c:v>0.98</c:v>
                </c:pt>
                <c:pt idx="95">
                  <c:v>0.98</c:v>
                </c:pt>
                <c:pt idx="96">
                  <c:v>0.98</c:v>
                </c:pt>
                <c:pt idx="97">
                  <c:v>0.98</c:v>
                </c:pt>
                <c:pt idx="98">
                  <c:v>0.98</c:v>
                </c:pt>
                <c:pt idx="99">
                  <c:v>0.98</c:v>
                </c:pt>
                <c:pt idx="100">
                  <c:v>0.98</c:v>
                </c:pt>
                <c:pt idx="101">
                  <c:v>0.98</c:v>
                </c:pt>
                <c:pt idx="102">
                  <c:v>0.98</c:v>
                </c:pt>
                <c:pt idx="103">
                  <c:v>0.98</c:v>
                </c:pt>
                <c:pt idx="104">
                  <c:v>0.98</c:v>
                </c:pt>
                <c:pt idx="105">
                  <c:v>0.98</c:v>
                </c:pt>
                <c:pt idx="106">
                  <c:v>0.98</c:v>
                </c:pt>
                <c:pt idx="107">
                  <c:v>0.98</c:v>
                </c:pt>
                <c:pt idx="108">
                  <c:v>0.98</c:v>
                </c:pt>
                <c:pt idx="109">
                  <c:v>0.98</c:v>
                </c:pt>
                <c:pt idx="110">
                  <c:v>0.98</c:v>
                </c:pt>
                <c:pt idx="111">
                  <c:v>0.98</c:v>
                </c:pt>
                <c:pt idx="112">
                  <c:v>0.98</c:v>
                </c:pt>
                <c:pt idx="113">
                  <c:v>0.98</c:v>
                </c:pt>
                <c:pt idx="114">
                  <c:v>0.98</c:v>
                </c:pt>
                <c:pt idx="115">
                  <c:v>0.98</c:v>
                </c:pt>
                <c:pt idx="116">
                  <c:v>0.98</c:v>
                </c:pt>
                <c:pt idx="117">
                  <c:v>0.98</c:v>
                </c:pt>
                <c:pt idx="118">
                  <c:v>0.98</c:v>
                </c:pt>
                <c:pt idx="119">
                  <c:v>0.98</c:v>
                </c:pt>
                <c:pt idx="120">
                  <c:v>0.98</c:v>
                </c:pt>
                <c:pt idx="121">
                  <c:v>0.98</c:v>
                </c:pt>
                <c:pt idx="122">
                  <c:v>0.98</c:v>
                </c:pt>
                <c:pt idx="123">
                  <c:v>0.98</c:v>
                </c:pt>
                <c:pt idx="124">
                  <c:v>0.98</c:v>
                </c:pt>
                <c:pt idx="125">
                  <c:v>0.98</c:v>
                </c:pt>
                <c:pt idx="126">
                  <c:v>0.98</c:v>
                </c:pt>
                <c:pt idx="127">
                  <c:v>0.98</c:v>
                </c:pt>
                <c:pt idx="128">
                  <c:v>0.98</c:v>
                </c:pt>
                <c:pt idx="129">
                  <c:v>0.98</c:v>
                </c:pt>
                <c:pt idx="130">
                  <c:v>0.98</c:v>
                </c:pt>
                <c:pt idx="131">
                  <c:v>0.98</c:v>
                </c:pt>
                <c:pt idx="132">
                  <c:v>0.98</c:v>
                </c:pt>
                <c:pt idx="133">
                  <c:v>0.98</c:v>
                </c:pt>
                <c:pt idx="134">
                  <c:v>0.98</c:v>
                </c:pt>
                <c:pt idx="135">
                  <c:v>0.98</c:v>
                </c:pt>
                <c:pt idx="136">
                  <c:v>0.98</c:v>
                </c:pt>
                <c:pt idx="137">
                  <c:v>0.98</c:v>
                </c:pt>
                <c:pt idx="138">
                  <c:v>0.98</c:v>
                </c:pt>
                <c:pt idx="139">
                  <c:v>0.98</c:v>
                </c:pt>
                <c:pt idx="140">
                  <c:v>0.98</c:v>
                </c:pt>
                <c:pt idx="141">
                  <c:v>0.98</c:v>
                </c:pt>
                <c:pt idx="142">
                  <c:v>0.98</c:v>
                </c:pt>
                <c:pt idx="143">
                  <c:v>0.98</c:v>
                </c:pt>
                <c:pt idx="144">
                  <c:v>0.98</c:v>
                </c:pt>
                <c:pt idx="145">
                  <c:v>0.98</c:v>
                </c:pt>
                <c:pt idx="146">
                  <c:v>0.98</c:v>
                </c:pt>
                <c:pt idx="147">
                  <c:v>0.98</c:v>
                </c:pt>
                <c:pt idx="148">
                  <c:v>0.98</c:v>
                </c:pt>
                <c:pt idx="149">
                  <c:v>0.98</c:v>
                </c:pt>
                <c:pt idx="150">
                  <c:v>0.98</c:v>
                </c:pt>
                <c:pt idx="151">
                  <c:v>0.98</c:v>
                </c:pt>
                <c:pt idx="152">
                  <c:v>0.98</c:v>
                </c:pt>
                <c:pt idx="153">
                  <c:v>0.98</c:v>
                </c:pt>
                <c:pt idx="154">
                  <c:v>0.98</c:v>
                </c:pt>
                <c:pt idx="155">
                  <c:v>0.98</c:v>
                </c:pt>
                <c:pt idx="156">
                  <c:v>0.98</c:v>
                </c:pt>
                <c:pt idx="157">
                  <c:v>0.98</c:v>
                </c:pt>
                <c:pt idx="158">
                  <c:v>0.98</c:v>
                </c:pt>
                <c:pt idx="159">
                  <c:v>0.98</c:v>
                </c:pt>
                <c:pt idx="160">
                  <c:v>0.98</c:v>
                </c:pt>
                <c:pt idx="161">
                  <c:v>0.98</c:v>
                </c:pt>
                <c:pt idx="162">
                  <c:v>0.98</c:v>
                </c:pt>
                <c:pt idx="163">
                  <c:v>0.98</c:v>
                </c:pt>
                <c:pt idx="164">
                  <c:v>0.98</c:v>
                </c:pt>
                <c:pt idx="165">
                  <c:v>0.98</c:v>
                </c:pt>
                <c:pt idx="166">
                  <c:v>0.98</c:v>
                </c:pt>
                <c:pt idx="167">
                  <c:v>0.98</c:v>
                </c:pt>
                <c:pt idx="168">
                  <c:v>0.98</c:v>
                </c:pt>
                <c:pt idx="169">
                  <c:v>0.98</c:v>
                </c:pt>
                <c:pt idx="170">
                  <c:v>0.98</c:v>
                </c:pt>
                <c:pt idx="171">
                  <c:v>0.98</c:v>
                </c:pt>
                <c:pt idx="172">
                  <c:v>0.98</c:v>
                </c:pt>
                <c:pt idx="173">
                  <c:v>0.98</c:v>
                </c:pt>
                <c:pt idx="174">
                  <c:v>0.98</c:v>
                </c:pt>
                <c:pt idx="175">
                  <c:v>0.98</c:v>
                </c:pt>
                <c:pt idx="176">
                  <c:v>0.98</c:v>
                </c:pt>
                <c:pt idx="177">
                  <c:v>0.98</c:v>
                </c:pt>
                <c:pt idx="178">
                  <c:v>0.98</c:v>
                </c:pt>
                <c:pt idx="179">
                  <c:v>0.98</c:v>
                </c:pt>
                <c:pt idx="180">
                  <c:v>0.98</c:v>
                </c:pt>
                <c:pt idx="181">
                  <c:v>0.98</c:v>
                </c:pt>
                <c:pt idx="182">
                  <c:v>0.98</c:v>
                </c:pt>
                <c:pt idx="183">
                  <c:v>0.98</c:v>
                </c:pt>
                <c:pt idx="184">
                  <c:v>0.98</c:v>
                </c:pt>
                <c:pt idx="185">
                  <c:v>0.98</c:v>
                </c:pt>
                <c:pt idx="186">
                  <c:v>0.98</c:v>
                </c:pt>
                <c:pt idx="187">
                  <c:v>0.98</c:v>
                </c:pt>
                <c:pt idx="188">
                  <c:v>0.98</c:v>
                </c:pt>
                <c:pt idx="189">
                  <c:v>0.98</c:v>
                </c:pt>
                <c:pt idx="190">
                  <c:v>0.98</c:v>
                </c:pt>
                <c:pt idx="191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7FE-4060-80C8-0E7DD9141D53}"/>
            </c:ext>
          </c:extLst>
        </c:ser>
        <c:ser>
          <c:idx val="6"/>
          <c:order val="6"/>
          <c:tx>
            <c:strRef>
              <c:f>GTR1_150MeV!$Z$35</c:f>
              <c:strCache>
                <c:ptCount val="1"/>
                <c:pt idx="0">
                  <c:v>Medelvärde +/- 10 dygn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GTR1_150MeV!$X$36:$X$500</c:f>
              <c:numCache>
                <c:formatCode>m/d/yyyy</c:formatCode>
                <c:ptCount val="465"/>
                <c:pt idx="0">
                  <c:v>44869</c:v>
                </c:pt>
                <c:pt idx="1">
                  <c:v>44876</c:v>
                </c:pt>
                <c:pt idx="2">
                  <c:v>44876</c:v>
                </c:pt>
                <c:pt idx="3">
                  <c:v>44876</c:v>
                </c:pt>
                <c:pt idx="4">
                  <c:v>44904</c:v>
                </c:pt>
                <c:pt idx="5">
                  <c:v>44971</c:v>
                </c:pt>
                <c:pt idx="6">
                  <c:v>44971</c:v>
                </c:pt>
                <c:pt idx="7">
                  <c:v>44974</c:v>
                </c:pt>
                <c:pt idx="8">
                  <c:v>44978</c:v>
                </c:pt>
                <c:pt idx="9">
                  <c:v>44979</c:v>
                </c:pt>
                <c:pt idx="10">
                  <c:v>44980</c:v>
                </c:pt>
                <c:pt idx="11">
                  <c:v>44981</c:v>
                </c:pt>
                <c:pt idx="12">
                  <c:v>44984</c:v>
                </c:pt>
                <c:pt idx="13">
                  <c:v>44985</c:v>
                </c:pt>
                <c:pt idx="14">
                  <c:v>44985</c:v>
                </c:pt>
                <c:pt idx="15">
                  <c:v>44986</c:v>
                </c:pt>
                <c:pt idx="16">
                  <c:v>44987</c:v>
                </c:pt>
                <c:pt idx="17">
                  <c:v>44988</c:v>
                </c:pt>
                <c:pt idx="18">
                  <c:v>44991</c:v>
                </c:pt>
                <c:pt idx="19">
                  <c:v>44991</c:v>
                </c:pt>
                <c:pt idx="20">
                  <c:v>44991</c:v>
                </c:pt>
                <c:pt idx="21">
                  <c:v>44992</c:v>
                </c:pt>
                <c:pt idx="22">
                  <c:v>44993</c:v>
                </c:pt>
                <c:pt idx="23">
                  <c:v>44994</c:v>
                </c:pt>
                <c:pt idx="24">
                  <c:v>44995</c:v>
                </c:pt>
                <c:pt idx="25">
                  <c:v>44998</c:v>
                </c:pt>
                <c:pt idx="26">
                  <c:v>44999</c:v>
                </c:pt>
                <c:pt idx="27">
                  <c:v>45000</c:v>
                </c:pt>
                <c:pt idx="28">
                  <c:v>45001</c:v>
                </c:pt>
                <c:pt idx="29">
                  <c:v>45005</c:v>
                </c:pt>
                <c:pt idx="30">
                  <c:v>45006</c:v>
                </c:pt>
                <c:pt idx="31">
                  <c:v>45007</c:v>
                </c:pt>
                <c:pt idx="32">
                  <c:v>45008</c:v>
                </c:pt>
                <c:pt idx="33">
                  <c:v>45009</c:v>
                </c:pt>
                <c:pt idx="34">
                  <c:v>45012</c:v>
                </c:pt>
                <c:pt idx="35">
                  <c:v>45013</c:v>
                </c:pt>
                <c:pt idx="36">
                  <c:v>45014</c:v>
                </c:pt>
                <c:pt idx="37">
                  <c:v>45015</c:v>
                </c:pt>
                <c:pt idx="38">
                  <c:v>45016</c:v>
                </c:pt>
                <c:pt idx="39">
                  <c:v>45019</c:v>
                </c:pt>
                <c:pt idx="40">
                  <c:v>45020</c:v>
                </c:pt>
                <c:pt idx="41">
                  <c:v>45021</c:v>
                </c:pt>
                <c:pt idx="42">
                  <c:v>45022</c:v>
                </c:pt>
                <c:pt idx="43">
                  <c:v>45023</c:v>
                </c:pt>
                <c:pt idx="44">
                  <c:v>45027</c:v>
                </c:pt>
                <c:pt idx="45">
                  <c:v>45028</c:v>
                </c:pt>
                <c:pt idx="46">
                  <c:v>45029</c:v>
                </c:pt>
                <c:pt idx="47">
                  <c:v>45030</c:v>
                </c:pt>
                <c:pt idx="48">
                  <c:v>45033</c:v>
                </c:pt>
                <c:pt idx="49">
                  <c:v>45034</c:v>
                </c:pt>
                <c:pt idx="50">
                  <c:v>45035</c:v>
                </c:pt>
                <c:pt idx="51">
                  <c:v>45036</c:v>
                </c:pt>
                <c:pt idx="52">
                  <c:v>45037</c:v>
                </c:pt>
                <c:pt idx="53">
                  <c:v>45040</c:v>
                </c:pt>
                <c:pt idx="54">
                  <c:v>45041</c:v>
                </c:pt>
                <c:pt idx="55">
                  <c:v>45042</c:v>
                </c:pt>
                <c:pt idx="56">
                  <c:v>45043</c:v>
                </c:pt>
                <c:pt idx="57">
                  <c:v>45044</c:v>
                </c:pt>
                <c:pt idx="58">
                  <c:v>45048</c:v>
                </c:pt>
                <c:pt idx="59">
                  <c:v>45049</c:v>
                </c:pt>
                <c:pt idx="60">
                  <c:v>45050</c:v>
                </c:pt>
                <c:pt idx="61">
                  <c:v>45051</c:v>
                </c:pt>
                <c:pt idx="62">
                  <c:v>45054</c:v>
                </c:pt>
                <c:pt idx="63">
                  <c:v>45055</c:v>
                </c:pt>
                <c:pt idx="64">
                  <c:v>45056</c:v>
                </c:pt>
                <c:pt idx="65">
                  <c:v>45057</c:v>
                </c:pt>
                <c:pt idx="66">
                  <c:v>45058</c:v>
                </c:pt>
                <c:pt idx="67">
                  <c:v>45061</c:v>
                </c:pt>
                <c:pt idx="68">
                  <c:v>45062</c:v>
                </c:pt>
                <c:pt idx="69">
                  <c:v>45063</c:v>
                </c:pt>
                <c:pt idx="70">
                  <c:v>45065</c:v>
                </c:pt>
                <c:pt idx="71">
                  <c:v>45068</c:v>
                </c:pt>
                <c:pt idx="72">
                  <c:v>45069</c:v>
                </c:pt>
                <c:pt idx="73">
                  <c:v>45070</c:v>
                </c:pt>
                <c:pt idx="74">
                  <c:v>45071</c:v>
                </c:pt>
                <c:pt idx="75">
                  <c:v>45072</c:v>
                </c:pt>
                <c:pt idx="76">
                  <c:v>45075</c:v>
                </c:pt>
                <c:pt idx="77">
                  <c:v>45076</c:v>
                </c:pt>
                <c:pt idx="78">
                  <c:v>45077</c:v>
                </c:pt>
                <c:pt idx="79">
                  <c:v>45078</c:v>
                </c:pt>
                <c:pt idx="80">
                  <c:v>45079</c:v>
                </c:pt>
                <c:pt idx="81">
                  <c:v>45082</c:v>
                </c:pt>
                <c:pt idx="82">
                  <c:v>45084</c:v>
                </c:pt>
                <c:pt idx="83">
                  <c:v>45085</c:v>
                </c:pt>
                <c:pt idx="84">
                  <c:v>45086</c:v>
                </c:pt>
                <c:pt idx="85">
                  <c:v>45089</c:v>
                </c:pt>
                <c:pt idx="86">
                  <c:v>45090</c:v>
                </c:pt>
                <c:pt idx="87">
                  <c:v>45091</c:v>
                </c:pt>
                <c:pt idx="88">
                  <c:v>45092</c:v>
                </c:pt>
                <c:pt idx="89">
                  <c:v>45093</c:v>
                </c:pt>
                <c:pt idx="90">
                  <c:v>45096</c:v>
                </c:pt>
                <c:pt idx="91">
                  <c:v>45097</c:v>
                </c:pt>
                <c:pt idx="92">
                  <c:v>45098</c:v>
                </c:pt>
                <c:pt idx="93">
                  <c:v>45099</c:v>
                </c:pt>
                <c:pt idx="94">
                  <c:v>45103</c:v>
                </c:pt>
                <c:pt idx="95">
                  <c:v>45104</c:v>
                </c:pt>
                <c:pt idx="96">
                  <c:v>45105</c:v>
                </c:pt>
                <c:pt idx="97">
                  <c:v>45106</c:v>
                </c:pt>
                <c:pt idx="98">
                  <c:v>45107</c:v>
                </c:pt>
                <c:pt idx="99">
                  <c:v>45110</c:v>
                </c:pt>
                <c:pt idx="100">
                  <c:v>45111</c:v>
                </c:pt>
                <c:pt idx="101">
                  <c:v>45112</c:v>
                </c:pt>
                <c:pt idx="102">
                  <c:v>45113</c:v>
                </c:pt>
                <c:pt idx="103">
                  <c:v>45114</c:v>
                </c:pt>
                <c:pt idx="104">
                  <c:v>45117</c:v>
                </c:pt>
                <c:pt idx="105">
                  <c:v>45118</c:v>
                </c:pt>
                <c:pt idx="106">
                  <c:v>45119</c:v>
                </c:pt>
                <c:pt idx="107">
                  <c:v>45120</c:v>
                </c:pt>
                <c:pt idx="108">
                  <c:v>45121</c:v>
                </c:pt>
                <c:pt idx="109">
                  <c:v>45124</c:v>
                </c:pt>
                <c:pt idx="110">
                  <c:v>45125</c:v>
                </c:pt>
                <c:pt idx="111">
                  <c:v>45126</c:v>
                </c:pt>
                <c:pt idx="112">
                  <c:v>45127</c:v>
                </c:pt>
                <c:pt idx="113">
                  <c:v>45128</c:v>
                </c:pt>
                <c:pt idx="114">
                  <c:v>45131</c:v>
                </c:pt>
                <c:pt idx="115">
                  <c:v>45132</c:v>
                </c:pt>
                <c:pt idx="116">
                  <c:v>45133</c:v>
                </c:pt>
                <c:pt idx="117">
                  <c:v>45134</c:v>
                </c:pt>
                <c:pt idx="118">
                  <c:v>45135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</c:numCache>
            </c:numRef>
          </c:xVal>
          <c:yVal>
            <c:numRef>
              <c:f>GTR1_150MeV!$Y$36:$Y$500</c:f>
              <c:numCache>
                <c:formatCode>0.000</c:formatCode>
                <c:ptCount val="465"/>
                <c:pt idx="0">
                  <c:v>0.99883449883449882</c:v>
                </c:pt>
                <c:pt idx="1">
                  <c:v>0.99883449883449882</c:v>
                </c:pt>
                <c:pt idx="2">
                  <c:v>0.99883449883449882</c:v>
                </c:pt>
                <c:pt idx="3">
                  <c:v>0.99825174825174834</c:v>
                </c:pt>
                <c:pt idx="4">
                  <c:v>1.0023310023310024</c:v>
                </c:pt>
                <c:pt idx="5">
                  <c:v>1.0029137529137531</c:v>
                </c:pt>
                <c:pt idx="6">
                  <c:v>1.0029137529137531</c:v>
                </c:pt>
                <c:pt idx="7">
                  <c:v>1.0011655011655012</c:v>
                </c:pt>
                <c:pt idx="8">
                  <c:v>0.99941724941724952</c:v>
                </c:pt>
                <c:pt idx="9">
                  <c:v>0.99766899766899764</c:v>
                </c:pt>
                <c:pt idx="10">
                  <c:v>0.99650349650349646</c:v>
                </c:pt>
                <c:pt idx="11">
                  <c:v>0.99650349650349646</c:v>
                </c:pt>
                <c:pt idx="12">
                  <c:v>0.99475524475524479</c:v>
                </c:pt>
                <c:pt idx="13">
                  <c:v>1.0046620046620047</c:v>
                </c:pt>
                <c:pt idx="14">
                  <c:v>1.0040792540792542</c:v>
                </c:pt>
                <c:pt idx="15">
                  <c:v>1.0029137529137531</c:v>
                </c:pt>
                <c:pt idx="16">
                  <c:v>1.0005827505827507</c:v>
                </c:pt>
                <c:pt idx="17">
                  <c:v>1.0005827505827507</c:v>
                </c:pt>
                <c:pt idx="18">
                  <c:v>1.0040792540792542</c:v>
                </c:pt>
                <c:pt idx="19">
                  <c:v>1.0040792540792542</c:v>
                </c:pt>
                <c:pt idx="20">
                  <c:v>0.99883449883449882</c:v>
                </c:pt>
                <c:pt idx="21">
                  <c:v>1.0011655011655012</c:v>
                </c:pt>
                <c:pt idx="22">
                  <c:v>0.99883449883449882</c:v>
                </c:pt>
                <c:pt idx="23">
                  <c:v>1</c:v>
                </c:pt>
                <c:pt idx="24">
                  <c:v>1.0011655011655012</c:v>
                </c:pt>
                <c:pt idx="25">
                  <c:v>0.99766899766899764</c:v>
                </c:pt>
                <c:pt idx="26">
                  <c:v>0.99825174825174834</c:v>
                </c:pt>
                <c:pt idx="27">
                  <c:v>0.99708624708624716</c:v>
                </c:pt>
                <c:pt idx="28">
                  <c:v>0.99592074592074598</c:v>
                </c:pt>
                <c:pt idx="29">
                  <c:v>0.99825174825174834</c:v>
                </c:pt>
                <c:pt idx="30">
                  <c:v>0.99650349650349646</c:v>
                </c:pt>
                <c:pt idx="31">
                  <c:v>0.99766899766899764</c:v>
                </c:pt>
                <c:pt idx="32">
                  <c:v>1.0011655011655012</c:v>
                </c:pt>
                <c:pt idx="33">
                  <c:v>1.0011655011655012</c:v>
                </c:pt>
                <c:pt idx="34">
                  <c:v>0.99533799533799538</c:v>
                </c:pt>
                <c:pt idx="35">
                  <c:v>0.99941724941724952</c:v>
                </c:pt>
                <c:pt idx="36">
                  <c:v>0.99825174825174834</c:v>
                </c:pt>
                <c:pt idx="37">
                  <c:v>0.99941724941724952</c:v>
                </c:pt>
                <c:pt idx="38">
                  <c:v>0.99941724941724952</c:v>
                </c:pt>
                <c:pt idx="39">
                  <c:v>0.99941724941724952</c:v>
                </c:pt>
                <c:pt idx="40">
                  <c:v>0.99941724941724952</c:v>
                </c:pt>
                <c:pt idx="41">
                  <c:v>1</c:v>
                </c:pt>
                <c:pt idx="42">
                  <c:v>1.0017482517482519</c:v>
                </c:pt>
                <c:pt idx="43">
                  <c:v>1.0017482517482519</c:v>
                </c:pt>
                <c:pt idx="44">
                  <c:v>1.0005827505827507</c:v>
                </c:pt>
                <c:pt idx="45">
                  <c:v>0.99883449883449882</c:v>
                </c:pt>
                <c:pt idx="46">
                  <c:v>0.99766899766899764</c:v>
                </c:pt>
                <c:pt idx="47">
                  <c:v>0.99533799533799538</c:v>
                </c:pt>
                <c:pt idx="48">
                  <c:v>0.99883449883449882</c:v>
                </c:pt>
                <c:pt idx="49">
                  <c:v>1.0011655011655012</c:v>
                </c:pt>
                <c:pt idx="50">
                  <c:v>0.99941724941724952</c:v>
                </c:pt>
                <c:pt idx="51">
                  <c:v>0.99883449883449882</c:v>
                </c:pt>
                <c:pt idx="52">
                  <c:v>0.99941724941724952</c:v>
                </c:pt>
                <c:pt idx="53">
                  <c:v>0.99650349650349646</c:v>
                </c:pt>
                <c:pt idx="54">
                  <c:v>1</c:v>
                </c:pt>
                <c:pt idx="55">
                  <c:v>1.0029137529137531</c:v>
                </c:pt>
                <c:pt idx="56">
                  <c:v>0.99825174825174834</c:v>
                </c:pt>
                <c:pt idx="57">
                  <c:v>1.0011655011655012</c:v>
                </c:pt>
                <c:pt idx="58">
                  <c:v>0.99766899766899764</c:v>
                </c:pt>
                <c:pt idx="59">
                  <c:v>0.99650349650349646</c:v>
                </c:pt>
                <c:pt idx="60">
                  <c:v>1</c:v>
                </c:pt>
                <c:pt idx="61">
                  <c:v>1.0029137529137531</c:v>
                </c:pt>
                <c:pt idx="62">
                  <c:v>1</c:v>
                </c:pt>
                <c:pt idx="63">
                  <c:v>0.99766899766899764</c:v>
                </c:pt>
                <c:pt idx="64">
                  <c:v>1</c:v>
                </c:pt>
                <c:pt idx="65">
                  <c:v>1.0011655011655012</c:v>
                </c:pt>
                <c:pt idx="66">
                  <c:v>1</c:v>
                </c:pt>
                <c:pt idx="67">
                  <c:v>0.99592074592074598</c:v>
                </c:pt>
                <c:pt idx="68">
                  <c:v>0.99941724941724952</c:v>
                </c:pt>
                <c:pt idx="69">
                  <c:v>1.0011655011655012</c:v>
                </c:pt>
                <c:pt idx="70">
                  <c:v>1.0023310023310024</c:v>
                </c:pt>
                <c:pt idx="71">
                  <c:v>0.99766899766899764</c:v>
                </c:pt>
                <c:pt idx="72">
                  <c:v>0.99883449883449882</c:v>
                </c:pt>
                <c:pt idx="73">
                  <c:v>0.99766899766899764</c:v>
                </c:pt>
                <c:pt idx="74">
                  <c:v>1.0005827505827507</c:v>
                </c:pt>
                <c:pt idx="75">
                  <c:v>0.99941724941724952</c:v>
                </c:pt>
                <c:pt idx="76">
                  <c:v>0.99766899766899764</c:v>
                </c:pt>
                <c:pt idx="77">
                  <c:v>0.99650349650349646</c:v>
                </c:pt>
                <c:pt idx="78">
                  <c:v>1</c:v>
                </c:pt>
                <c:pt idx="79">
                  <c:v>0.99825174825174834</c:v>
                </c:pt>
                <c:pt idx="80">
                  <c:v>0.99184149184149184</c:v>
                </c:pt>
                <c:pt idx="81">
                  <c:v>0.99941724941724952</c:v>
                </c:pt>
                <c:pt idx="82">
                  <c:v>0.99825174825174834</c:v>
                </c:pt>
                <c:pt idx="83">
                  <c:v>0.99941724941724952</c:v>
                </c:pt>
                <c:pt idx="84">
                  <c:v>0.99475524475524479</c:v>
                </c:pt>
                <c:pt idx="85">
                  <c:v>0.99533799533799538</c:v>
                </c:pt>
                <c:pt idx="86">
                  <c:v>0.99825174825174834</c:v>
                </c:pt>
                <c:pt idx="87">
                  <c:v>0.99825174825174834</c:v>
                </c:pt>
                <c:pt idx="88">
                  <c:v>0.99941724941724952</c:v>
                </c:pt>
                <c:pt idx="89">
                  <c:v>0.9941724941724942</c:v>
                </c:pt>
                <c:pt idx="90">
                  <c:v>1.0116550116550116</c:v>
                </c:pt>
                <c:pt idx="91">
                  <c:v>0.99708624708624716</c:v>
                </c:pt>
                <c:pt idx="92">
                  <c:v>0.99650349650349646</c:v>
                </c:pt>
                <c:pt idx="93">
                  <c:v>1</c:v>
                </c:pt>
                <c:pt idx="94">
                  <c:v>1.0029137529137531</c:v>
                </c:pt>
                <c:pt idx="95">
                  <c:v>1.0005827505827507</c:v>
                </c:pt>
                <c:pt idx="96">
                  <c:v>1.0011655011655012</c:v>
                </c:pt>
                <c:pt idx="97">
                  <c:v>0.99766899766899764</c:v>
                </c:pt>
                <c:pt idx="98">
                  <c:v>0.99941724941724952</c:v>
                </c:pt>
                <c:pt idx="99">
                  <c:v>0.99766899766899764</c:v>
                </c:pt>
                <c:pt idx="100">
                  <c:v>0.99708624708624716</c:v>
                </c:pt>
                <c:pt idx="101">
                  <c:v>0.99650349650349646</c:v>
                </c:pt>
                <c:pt idx="102">
                  <c:v>0.99766899766899764</c:v>
                </c:pt>
                <c:pt idx="103">
                  <c:v>0.99184149184149184</c:v>
                </c:pt>
                <c:pt idx="104">
                  <c:v>0.99766899766899764</c:v>
                </c:pt>
                <c:pt idx="105">
                  <c:v>0.99883449883449882</c:v>
                </c:pt>
                <c:pt idx="106">
                  <c:v>0.99708624708624716</c:v>
                </c:pt>
                <c:pt idx="107">
                  <c:v>0.99883449883449882</c:v>
                </c:pt>
                <c:pt idx="108">
                  <c:v>1.0023310023310024</c:v>
                </c:pt>
                <c:pt idx="109">
                  <c:v>0.99708624708624716</c:v>
                </c:pt>
                <c:pt idx="110">
                  <c:v>1.0011655011655012</c:v>
                </c:pt>
                <c:pt idx="111">
                  <c:v>1.0011655011655012</c:v>
                </c:pt>
                <c:pt idx="112">
                  <c:v>0.99941724941724952</c:v>
                </c:pt>
                <c:pt idx="113">
                  <c:v>1.0005827505827507</c:v>
                </c:pt>
                <c:pt idx="114">
                  <c:v>0.99941724941724952</c:v>
                </c:pt>
                <c:pt idx="115">
                  <c:v>1.0029137529137531</c:v>
                </c:pt>
                <c:pt idx="116">
                  <c:v>1</c:v>
                </c:pt>
                <c:pt idx="117">
                  <c:v>1.0005827505827507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7FE-4060-80C8-0E7DD9141D53}"/>
            </c:ext>
          </c:extLst>
        </c:ser>
        <c:ser>
          <c:idx val="7"/>
          <c:order val="7"/>
          <c:tx>
            <c:strRef>
              <c:f>GTR1_150MeV!$AA$35</c:f>
              <c:strCache>
                <c:ptCount val="1"/>
                <c:pt idx="0">
                  <c:v>Medelvärde +/- 20 dygn 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GTR1_150MeV!$X$36:$X$500</c:f>
              <c:numCache>
                <c:formatCode>m/d/yyyy</c:formatCode>
                <c:ptCount val="465"/>
                <c:pt idx="0">
                  <c:v>44869</c:v>
                </c:pt>
                <c:pt idx="1">
                  <c:v>44876</c:v>
                </c:pt>
                <c:pt idx="2">
                  <c:v>44876</c:v>
                </c:pt>
                <c:pt idx="3">
                  <c:v>44876</c:v>
                </c:pt>
                <c:pt idx="4">
                  <c:v>44904</c:v>
                </c:pt>
                <c:pt idx="5">
                  <c:v>44971</c:v>
                </c:pt>
                <c:pt idx="6">
                  <c:v>44971</c:v>
                </c:pt>
                <c:pt idx="7">
                  <c:v>44974</c:v>
                </c:pt>
                <c:pt idx="8">
                  <c:v>44978</c:v>
                </c:pt>
                <c:pt idx="9">
                  <c:v>44979</c:v>
                </c:pt>
                <c:pt idx="10">
                  <c:v>44980</c:v>
                </c:pt>
                <c:pt idx="11">
                  <c:v>44981</c:v>
                </c:pt>
                <c:pt idx="12">
                  <c:v>44984</c:v>
                </c:pt>
                <c:pt idx="13">
                  <c:v>44985</c:v>
                </c:pt>
                <c:pt idx="14">
                  <c:v>44985</c:v>
                </c:pt>
                <c:pt idx="15">
                  <c:v>44986</c:v>
                </c:pt>
                <c:pt idx="16">
                  <c:v>44987</c:v>
                </c:pt>
                <c:pt idx="17">
                  <c:v>44988</c:v>
                </c:pt>
                <c:pt idx="18">
                  <c:v>44991</c:v>
                </c:pt>
                <c:pt idx="19">
                  <c:v>44991</c:v>
                </c:pt>
                <c:pt idx="20">
                  <c:v>44991</c:v>
                </c:pt>
                <c:pt idx="21">
                  <c:v>44992</c:v>
                </c:pt>
                <c:pt idx="22">
                  <c:v>44993</c:v>
                </c:pt>
                <c:pt idx="23">
                  <c:v>44994</c:v>
                </c:pt>
                <c:pt idx="24">
                  <c:v>44995</c:v>
                </c:pt>
                <c:pt idx="25">
                  <c:v>44998</c:v>
                </c:pt>
                <c:pt idx="26">
                  <c:v>44999</c:v>
                </c:pt>
                <c:pt idx="27">
                  <c:v>45000</c:v>
                </c:pt>
                <c:pt idx="28">
                  <c:v>45001</c:v>
                </c:pt>
                <c:pt idx="29">
                  <c:v>45005</c:v>
                </c:pt>
                <c:pt idx="30">
                  <c:v>45006</c:v>
                </c:pt>
                <c:pt idx="31">
                  <c:v>45007</c:v>
                </c:pt>
                <c:pt idx="32">
                  <c:v>45008</c:v>
                </c:pt>
                <c:pt idx="33">
                  <c:v>45009</c:v>
                </c:pt>
                <c:pt idx="34">
                  <c:v>45012</c:v>
                </c:pt>
                <c:pt idx="35">
                  <c:v>45013</c:v>
                </c:pt>
                <c:pt idx="36">
                  <c:v>45014</c:v>
                </c:pt>
                <c:pt idx="37">
                  <c:v>45015</c:v>
                </c:pt>
                <c:pt idx="38">
                  <c:v>45016</c:v>
                </c:pt>
                <c:pt idx="39">
                  <c:v>45019</c:v>
                </c:pt>
                <c:pt idx="40">
                  <c:v>45020</c:v>
                </c:pt>
                <c:pt idx="41">
                  <c:v>45021</c:v>
                </c:pt>
                <c:pt idx="42">
                  <c:v>45022</c:v>
                </c:pt>
                <c:pt idx="43">
                  <c:v>45023</c:v>
                </c:pt>
                <c:pt idx="44">
                  <c:v>45027</c:v>
                </c:pt>
                <c:pt idx="45">
                  <c:v>45028</c:v>
                </c:pt>
                <c:pt idx="46">
                  <c:v>45029</c:v>
                </c:pt>
                <c:pt idx="47">
                  <c:v>45030</c:v>
                </c:pt>
                <c:pt idx="48">
                  <c:v>45033</c:v>
                </c:pt>
                <c:pt idx="49">
                  <c:v>45034</c:v>
                </c:pt>
                <c:pt idx="50">
                  <c:v>45035</c:v>
                </c:pt>
                <c:pt idx="51">
                  <c:v>45036</c:v>
                </c:pt>
                <c:pt idx="52">
                  <c:v>45037</c:v>
                </c:pt>
                <c:pt idx="53">
                  <c:v>45040</c:v>
                </c:pt>
                <c:pt idx="54">
                  <c:v>45041</c:v>
                </c:pt>
                <c:pt idx="55">
                  <c:v>45042</c:v>
                </c:pt>
                <c:pt idx="56">
                  <c:v>45043</c:v>
                </c:pt>
                <c:pt idx="57">
                  <c:v>45044</c:v>
                </c:pt>
                <c:pt idx="58">
                  <c:v>45048</c:v>
                </c:pt>
                <c:pt idx="59">
                  <c:v>45049</c:v>
                </c:pt>
                <c:pt idx="60">
                  <c:v>45050</c:v>
                </c:pt>
                <c:pt idx="61">
                  <c:v>45051</c:v>
                </c:pt>
                <c:pt idx="62">
                  <c:v>45054</c:v>
                </c:pt>
                <c:pt idx="63">
                  <c:v>45055</c:v>
                </c:pt>
                <c:pt idx="64">
                  <c:v>45056</c:v>
                </c:pt>
                <c:pt idx="65">
                  <c:v>45057</c:v>
                </c:pt>
                <c:pt idx="66">
                  <c:v>45058</c:v>
                </c:pt>
                <c:pt idx="67">
                  <c:v>45061</c:v>
                </c:pt>
                <c:pt idx="68">
                  <c:v>45062</c:v>
                </c:pt>
                <c:pt idx="69">
                  <c:v>45063</c:v>
                </c:pt>
                <c:pt idx="70">
                  <c:v>45065</c:v>
                </c:pt>
                <c:pt idx="71">
                  <c:v>45068</c:v>
                </c:pt>
                <c:pt idx="72">
                  <c:v>45069</c:v>
                </c:pt>
                <c:pt idx="73">
                  <c:v>45070</c:v>
                </c:pt>
                <c:pt idx="74">
                  <c:v>45071</c:v>
                </c:pt>
                <c:pt idx="75">
                  <c:v>45072</c:v>
                </c:pt>
                <c:pt idx="76">
                  <c:v>45075</c:v>
                </c:pt>
                <c:pt idx="77">
                  <c:v>45076</c:v>
                </c:pt>
                <c:pt idx="78">
                  <c:v>45077</c:v>
                </c:pt>
                <c:pt idx="79">
                  <c:v>45078</c:v>
                </c:pt>
                <c:pt idx="80">
                  <c:v>45079</c:v>
                </c:pt>
                <c:pt idx="81">
                  <c:v>45082</c:v>
                </c:pt>
                <c:pt idx="82">
                  <c:v>45084</c:v>
                </c:pt>
                <c:pt idx="83">
                  <c:v>45085</c:v>
                </c:pt>
                <c:pt idx="84">
                  <c:v>45086</c:v>
                </c:pt>
                <c:pt idx="85">
                  <c:v>45089</c:v>
                </c:pt>
                <c:pt idx="86">
                  <c:v>45090</c:v>
                </c:pt>
                <c:pt idx="87">
                  <c:v>45091</c:v>
                </c:pt>
                <c:pt idx="88">
                  <c:v>45092</c:v>
                </c:pt>
                <c:pt idx="89">
                  <c:v>45093</c:v>
                </c:pt>
                <c:pt idx="90">
                  <c:v>45096</c:v>
                </c:pt>
                <c:pt idx="91">
                  <c:v>45097</c:v>
                </c:pt>
                <c:pt idx="92">
                  <c:v>45098</c:v>
                </c:pt>
                <c:pt idx="93">
                  <c:v>45099</c:v>
                </c:pt>
                <c:pt idx="94">
                  <c:v>45103</c:v>
                </c:pt>
                <c:pt idx="95">
                  <c:v>45104</c:v>
                </c:pt>
                <c:pt idx="96">
                  <c:v>45105</c:v>
                </c:pt>
                <c:pt idx="97">
                  <c:v>45106</c:v>
                </c:pt>
                <c:pt idx="98">
                  <c:v>45107</c:v>
                </c:pt>
                <c:pt idx="99">
                  <c:v>45110</c:v>
                </c:pt>
                <c:pt idx="100">
                  <c:v>45111</c:v>
                </c:pt>
                <c:pt idx="101">
                  <c:v>45112</c:v>
                </c:pt>
                <c:pt idx="102">
                  <c:v>45113</c:v>
                </c:pt>
                <c:pt idx="103">
                  <c:v>45114</c:v>
                </c:pt>
                <c:pt idx="104">
                  <c:v>45117</c:v>
                </c:pt>
                <c:pt idx="105">
                  <c:v>45118</c:v>
                </c:pt>
                <c:pt idx="106">
                  <c:v>45119</c:v>
                </c:pt>
                <c:pt idx="107">
                  <c:v>45120</c:v>
                </c:pt>
                <c:pt idx="108">
                  <c:v>45121</c:v>
                </c:pt>
                <c:pt idx="109">
                  <c:v>45124</c:v>
                </c:pt>
                <c:pt idx="110">
                  <c:v>45125</c:v>
                </c:pt>
                <c:pt idx="111">
                  <c:v>45126</c:v>
                </c:pt>
                <c:pt idx="112">
                  <c:v>45127</c:v>
                </c:pt>
                <c:pt idx="113">
                  <c:v>45128</c:v>
                </c:pt>
                <c:pt idx="114">
                  <c:v>45131</c:v>
                </c:pt>
                <c:pt idx="115">
                  <c:v>45132</c:v>
                </c:pt>
                <c:pt idx="116">
                  <c:v>45133</c:v>
                </c:pt>
                <c:pt idx="117">
                  <c:v>45134</c:v>
                </c:pt>
                <c:pt idx="118">
                  <c:v>45135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</c:numCache>
            </c:numRef>
          </c:xVal>
          <c:yVal>
            <c:numRef>
              <c:f>GTR1_150MeV!$AA$36:$AA$500</c:f>
              <c:numCache>
                <c:formatCode>0.000</c:formatCode>
                <c:ptCount val="465"/>
                <c:pt idx="0">
                  <c:v>1.0000000000000002</c:v>
                </c:pt>
                <c:pt idx="1">
                  <c:v>1.0000000000000002</c:v>
                </c:pt>
                <c:pt idx="2">
                  <c:v>1.0000000000000002</c:v>
                </c:pt>
                <c:pt idx="3">
                  <c:v>1.0000000000000002</c:v>
                </c:pt>
                <c:pt idx="4">
                  <c:v>1.0000000000000002</c:v>
                </c:pt>
                <c:pt idx="5">
                  <c:v>1.0000000000000002</c:v>
                </c:pt>
                <c:pt idx="6">
                  <c:v>1.0001040626040629</c:v>
                </c:pt>
                <c:pt idx="7">
                  <c:v>1.0001864801864804</c:v>
                </c:pt>
                <c:pt idx="8">
                  <c:v>1.0001864801864804</c:v>
                </c:pt>
                <c:pt idx="9">
                  <c:v>1.0001864801864804</c:v>
                </c:pt>
                <c:pt idx="10">
                  <c:v>1.0001864801864804</c:v>
                </c:pt>
                <c:pt idx="11">
                  <c:v>1.0001864801864804</c:v>
                </c:pt>
                <c:pt idx="12">
                  <c:v>1.0001864801864804</c:v>
                </c:pt>
                <c:pt idx="13">
                  <c:v>1.0001864801864804</c:v>
                </c:pt>
                <c:pt idx="14">
                  <c:v>1.0001864801864804</c:v>
                </c:pt>
                <c:pt idx="15">
                  <c:v>0.99954212454212465</c:v>
                </c:pt>
                <c:pt idx="16">
                  <c:v>1.0001864801864804</c:v>
                </c:pt>
                <c:pt idx="17">
                  <c:v>1.0001864801864804</c:v>
                </c:pt>
                <c:pt idx="18">
                  <c:v>1.0001864801864804</c:v>
                </c:pt>
                <c:pt idx="19">
                  <c:v>1.0001864801864804</c:v>
                </c:pt>
                <c:pt idx="20">
                  <c:v>1.0001864801864804</c:v>
                </c:pt>
                <c:pt idx="21">
                  <c:v>1.0001864801864804</c:v>
                </c:pt>
                <c:pt idx="22">
                  <c:v>1.0001864801864804</c:v>
                </c:pt>
                <c:pt idx="23">
                  <c:v>1.0002428127428129</c:v>
                </c:pt>
                <c:pt idx="24">
                  <c:v>1.0003040437823048</c:v>
                </c:pt>
                <c:pt idx="25">
                  <c:v>1.0003708412799324</c:v>
                </c:pt>
                <c:pt idx="26">
                  <c:v>0.99960698216512178</c:v>
                </c:pt>
                <c:pt idx="27">
                  <c:v>0.99951211579118571</c:v>
                </c:pt>
                <c:pt idx="28">
                  <c:v>0.99947145877378452</c:v>
                </c:pt>
                <c:pt idx="29">
                  <c:v>0.99943080175638344</c:v>
                </c:pt>
                <c:pt idx="30">
                  <c:v>0.99911858974358958</c:v>
                </c:pt>
                <c:pt idx="31">
                  <c:v>0.99907488344988304</c:v>
                </c:pt>
                <c:pt idx="32">
                  <c:v>0.99926427738927703</c:v>
                </c:pt>
                <c:pt idx="33">
                  <c:v>0.99923207633487976</c:v>
                </c:pt>
                <c:pt idx="34">
                  <c:v>0.999274310595065</c:v>
                </c:pt>
                <c:pt idx="35">
                  <c:v>0.99922299922299884</c:v>
                </c:pt>
                <c:pt idx="36">
                  <c:v>0.99917630446476557</c:v>
                </c:pt>
                <c:pt idx="37">
                  <c:v>0.9991400185574939</c:v>
                </c:pt>
                <c:pt idx="38">
                  <c:v>0.99912587412587373</c:v>
                </c:pt>
                <c:pt idx="39">
                  <c:v>0.99911144960649867</c:v>
                </c:pt>
                <c:pt idx="40">
                  <c:v>0.99906177156177112</c:v>
                </c:pt>
                <c:pt idx="41">
                  <c:v>0.99901108992018028</c:v>
                </c:pt>
                <c:pt idx="42">
                  <c:v>0.99901289187003439</c:v>
                </c:pt>
                <c:pt idx="43">
                  <c:v>0.99899070002162749</c:v>
                </c:pt>
                <c:pt idx="44">
                  <c:v>0.99899232711732677</c:v>
                </c:pt>
                <c:pt idx="45">
                  <c:v>0.99898172003435126</c:v>
                </c:pt>
                <c:pt idx="46">
                  <c:v>0.99895848832019007</c:v>
                </c:pt>
                <c:pt idx="47">
                  <c:v>0.99897235381106331</c:v>
                </c:pt>
                <c:pt idx="48">
                  <c:v>0.99898018648018627</c:v>
                </c:pt>
                <c:pt idx="49">
                  <c:v>0.99900099900099881</c:v>
                </c:pt>
                <c:pt idx="50">
                  <c:v>0.99903522403522393</c:v>
                </c:pt>
                <c:pt idx="51">
                  <c:v>0.99904402713391449</c:v>
                </c:pt>
                <c:pt idx="52">
                  <c:v>0.99907289680016931</c:v>
                </c:pt>
                <c:pt idx="53">
                  <c:v>0.99908903357179202</c:v>
                </c:pt>
                <c:pt idx="54">
                  <c:v>0.99906488859977227</c:v>
                </c:pt>
                <c:pt idx="55">
                  <c:v>0.99904017551076363</c:v>
                </c:pt>
                <c:pt idx="56">
                  <c:v>0.99908424908424887</c:v>
                </c:pt>
                <c:pt idx="57">
                  <c:v>0.99908023703204407</c:v>
                </c:pt>
                <c:pt idx="58">
                  <c:v>0.99909034055375479</c:v>
                </c:pt>
                <c:pt idx="59">
                  <c:v>0.99908630464185999</c:v>
                </c:pt>
                <c:pt idx="60">
                  <c:v>0.99908216783216752</c:v>
                </c:pt>
                <c:pt idx="61">
                  <c:v>0.99907792629311587</c:v>
                </c:pt>
                <c:pt idx="62">
                  <c:v>0.99907357599665259</c:v>
                </c:pt>
                <c:pt idx="63">
                  <c:v>0.99906154451608964</c:v>
                </c:pt>
                <c:pt idx="64">
                  <c:v>0.99902619310514007</c:v>
                </c:pt>
                <c:pt idx="65">
                  <c:v>0.99898989898989854</c:v>
                </c:pt>
                <c:pt idx="66">
                  <c:v>0.99896837396837379</c:v>
                </c:pt>
                <c:pt idx="67">
                  <c:v>0.99897020787431701</c:v>
                </c:pt>
                <c:pt idx="68">
                  <c:v>0.9989882802382799</c:v>
                </c:pt>
                <c:pt idx="69">
                  <c:v>0.99903969270166415</c:v>
                </c:pt>
                <c:pt idx="70">
                  <c:v>0.99904262404262367</c:v>
                </c:pt>
                <c:pt idx="71">
                  <c:v>0.99901185770750955</c:v>
                </c:pt>
                <c:pt idx="72">
                  <c:v>0.99900589606471923</c:v>
                </c:pt>
                <c:pt idx="73">
                  <c:v>0.99900845423233453</c:v>
                </c:pt>
                <c:pt idx="74">
                  <c:v>0.99900226036589623</c:v>
                </c:pt>
                <c:pt idx="75">
                  <c:v>0.9990407028868562</c:v>
                </c:pt>
                <c:pt idx="76">
                  <c:v>0.99897548687871218</c:v>
                </c:pt>
                <c:pt idx="77">
                  <c:v>0.99893958500515823</c:v>
                </c:pt>
                <c:pt idx="78">
                  <c:v>0.99896076146076118</c:v>
                </c:pt>
                <c:pt idx="79">
                  <c:v>0.99900241001935886</c:v>
                </c:pt>
                <c:pt idx="80">
                  <c:v>0.9989852101921064</c:v>
                </c:pt>
                <c:pt idx="81">
                  <c:v>0.99891628838997215</c:v>
                </c:pt>
                <c:pt idx="82">
                  <c:v>0.998896936396936</c:v>
                </c:pt>
                <c:pt idx="83">
                  <c:v>0.9989192625556258</c:v>
                </c:pt>
                <c:pt idx="84">
                  <c:v>0.99889924889924853</c:v>
                </c:pt>
                <c:pt idx="85">
                  <c:v>0.99885648942252681</c:v>
                </c:pt>
                <c:pt idx="86">
                  <c:v>0.99883449883449871</c:v>
                </c:pt>
                <c:pt idx="87">
                  <c:v>0.99889163124457214</c:v>
                </c:pt>
                <c:pt idx="88">
                  <c:v>0.99904402713391449</c:v>
                </c:pt>
                <c:pt idx="89">
                  <c:v>0.99907289680016931</c:v>
                </c:pt>
                <c:pt idx="90">
                  <c:v>0.99908903357179202</c:v>
                </c:pt>
                <c:pt idx="91">
                  <c:v>0.99906488859977227</c:v>
                </c:pt>
                <c:pt idx="92">
                  <c:v>0.99904017551076363</c:v>
                </c:pt>
                <c:pt idx="93">
                  <c:v>0.99908424908424887</c:v>
                </c:pt>
                <c:pt idx="94">
                  <c:v>0.99908023703204407</c:v>
                </c:pt>
                <c:pt idx="95">
                  <c:v>0.99909034055375479</c:v>
                </c:pt>
                <c:pt idx="96">
                  <c:v>0.99908630464185999</c:v>
                </c:pt>
                <c:pt idx="97">
                  <c:v>0.99908216783216752</c:v>
                </c:pt>
                <c:pt idx="98">
                  <c:v>0.99907792629311587</c:v>
                </c:pt>
                <c:pt idx="99">
                  <c:v>0.99907357599665259</c:v>
                </c:pt>
                <c:pt idx="100">
                  <c:v>0.99906154451608964</c:v>
                </c:pt>
                <c:pt idx="101">
                  <c:v>0.99902619310514007</c:v>
                </c:pt>
                <c:pt idx="102">
                  <c:v>0.99898989898989854</c:v>
                </c:pt>
                <c:pt idx="103">
                  <c:v>0.99896837396837379</c:v>
                </c:pt>
                <c:pt idx="104">
                  <c:v>0.99897020787431701</c:v>
                </c:pt>
                <c:pt idx="105">
                  <c:v>0.9989882802382799</c:v>
                </c:pt>
                <c:pt idx="106">
                  <c:v>0.99903969270166415</c:v>
                </c:pt>
                <c:pt idx="107">
                  <c:v>0.99904262404262367</c:v>
                </c:pt>
                <c:pt idx="108">
                  <c:v>0.99901185770750955</c:v>
                </c:pt>
                <c:pt idx="109">
                  <c:v>0.99900589606471923</c:v>
                </c:pt>
                <c:pt idx="110">
                  <c:v>0.99900845423233453</c:v>
                </c:pt>
                <c:pt idx="111">
                  <c:v>0.99900226036589623</c:v>
                </c:pt>
                <c:pt idx="112">
                  <c:v>0.9990407028868562</c:v>
                </c:pt>
                <c:pt idx="113">
                  <c:v>0.99902571386946337</c:v>
                </c:pt>
                <c:pt idx="114">
                  <c:v>0.99896399896399857</c:v>
                </c:pt>
                <c:pt idx="115">
                  <c:v>0.99897548687871218</c:v>
                </c:pt>
                <c:pt idx="116">
                  <c:v>0.99893958500515823</c:v>
                </c:pt>
                <c:pt idx="117">
                  <c:v>0.99896076146076118</c:v>
                </c:pt>
                <c:pt idx="118">
                  <c:v>0.99900241001935886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7FE-4060-80C8-0E7DD9141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499600"/>
        <c:axId val="360496072"/>
      </c:scatterChart>
      <c:valAx>
        <c:axId val="360499600"/>
        <c:scaling>
          <c:orientation val="minMax"/>
          <c:min val="4486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60496072"/>
        <c:crosses val="autoZero"/>
        <c:crossBetween val="midCat"/>
      </c:valAx>
      <c:valAx>
        <c:axId val="360496072"/>
        <c:scaling>
          <c:orientation val="minMax"/>
          <c:max val="1.03"/>
          <c:min val="0.9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Devaition from reference [a.u.]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6049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b="1"/>
              <a:t>Daily QA Dose</a:t>
            </a:r>
            <a:r>
              <a:rPr lang="sv-SE" b="1" baseline="0"/>
              <a:t> Output Factor GTR1</a:t>
            </a:r>
            <a:endParaRPr lang="sv-SE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R15M10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GTR1_Cubes!$AU$50:$AU$461</c:f>
              <c:numCache>
                <c:formatCode>m/d/yyyy</c:formatCode>
                <c:ptCount val="412"/>
                <c:pt idx="0">
                  <c:v>44876</c:v>
                </c:pt>
                <c:pt idx="1">
                  <c:v>44904</c:v>
                </c:pt>
                <c:pt idx="2">
                  <c:v>44971</c:v>
                </c:pt>
                <c:pt idx="3">
                  <c:v>44971</c:v>
                </c:pt>
                <c:pt idx="4">
                  <c:v>44974</c:v>
                </c:pt>
                <c:pt idx="5">
                  <c:v>44978</c:v>
                </c:pt>
                <c:pt idx="6">
                  <c:v>44979</c:v>
                </c:pt>
                <c:pt idx="7">
                  <c:v>44980</c:v>
                </c:pt>
                <c:pt idx="8">
                  <c:v>44981</c:v>
                </c:pt>
                <c:pt idx="9">
                  <c:v>44984</c:v>
                </c:pt>
                <c:pt idx="10">
                  <c:v>44985</c:v>
                </c:pt>
                <c:pt idx="11">
                  <c:v>44986</c:v>
                </c:pt>
                <c:pt idx="12">
                  <c:v>44987</c:v>
                </c:pt>
                <c:pt idx="13">
                  <c:v>44988</c:v>
                </c:pt>
                <c:pt idx="14">
                  <c:v>44991</c:v>
                </c:pt>
                <c:pt idx="15">
                  <c:v>44992</c:v>
                </c:pt>
                <c:pt idx="16">
                  <c:v>44993</c:v>
                </c:pt>
                <c:pt idx="17">
                  <c:v>44994</c:v>
                </c:pt>
                <c:pt idx="18">
                  <c:v>44995</c:v>
                </c:pt>
                <c:pt idx="19">
                  <c:v>44998</c:v>
                </c:pt>
                <c:pt idx="20">
                  <c:v>44999</c:v>
                </c:pt>
                <c:pt idx="21">
                  <c:v>45000</c:v>
                </c:pt>
                <c:pt idx="22">
                  <c:v>45001</c:v>
                </c:pt>
                <c:pt idx="23">
                  <c:v>45005</c:v>
                </c:pt>
                <c:pt idx="24">
                  <c:v>45006</c:v>
                </c:pt>
                <c:pt idx="25">
                  <c:v>45007</c:v>
                </c:pt>
                <c:pt idx="26">
                  <c:v>45008</c:v>
                </c:pt>
                <c:pt idx="27">
                  <c:v>45009</c:v>
                </c:pt>
                <c:pt idx="28">
                  <c:v>45012</c:v>
                </c:pt>
                <c:pt idx="29">
                  <c:v>45013</c:v>
                </c:pt>
                <c:pt idx="30">
                  <c:v>45014</c:v>
                </c:pt>
                <c:pt idx="31">
                  <c:v>45015</c:v>
                </c:pt>
                <c:pt idx="32">
                  <c:v>45016</c:v>
                </c:pt>
                <c:pt idx="33">
                  <c:v>45019</c:v>
                </c:pt>
                <c:pt idx="34">
                  <c:v>45020</c:v>
                </c:pt>
                <c:pt idx="35">
                  <c:v>45021</c:v>
                </c:pt>
                <c:pt idx="36">
                  <c:v>45022</c:v>
                </c:pt>
                <c:pt idx="37">
                  <c:v>45023</c:v>
                </c:pt>
                <c:pt idx="38">
                  <c:v>45027</c:v>
                </c:pt>
                <c:pt idx="39">
                  <c:v>45028</c:v>
                </c:pt>
                <c:pt idx="40">
                  <c:v>45029</c:v>
                </c:pt>
                <c:pt idx="41">
                  <c:v>45030</c:v>
                </c:pt>
                <c:pt idx="42">
                  <c:v>45033</c:v>
                </c:pt>
                <c:pt idx="43">
                  <c:v>45034</c:v>
                </c:pt>
                <c:pt idx="44">
                  <c:v>45035</c:v>
                </c:pt>
                <c:pt idx="45">
                  <c:v>45036</c:v>
                </c:pt>
                <c:pt idx="46">
                  <c:v>45037</c:v>
                </c:pt>
                <c:pt idx="47">
                  <c:v>45040</c:v>
                </c:pt>
                <c:pt idx="48">
                  <c:v>45041</c:v>
                </c:pt>
                <c:pt idx="49">
                  <c:v>45042</c:v>
                </c:pt>
                <c:pt idx="50">
                  <c:v>45043</c:v>
                </c:pt>
                <c:pt idx="51">
                  <c:v>45044</c:v>
                </c:pt>
                <c:pt idx="52">
                  <c:v>45048</c:v>
                </c:pt>
                <c:pt idx="53">
                  <c:v>45049</c:v>
                </c:pt>
                <c:pt idx="54">
                  <c:v>45050</c:v>
                </c:pt>
                <c:pt idx="55">
                  <c:v>45050</c:v>
                </c:pt>
                <c:pt idx="56">
                  <c:v>45051</c:v>
                </c:pt>
                <c:pt idx="57">
                  <c:v>45051</c:v>
                </c:pt>
                <c:pt idx="58">
                  <c:v>45054</c:v>
                </c:pt>
                <c:pt idx="59">
                  <c:v>45055</c:v>
                </c:pt>
                <c:pt idx="60">
                  <c:v>45056</c:v>
                </c:pt>
                <c:pt idx="61">
                  <c:v>45057</c:v>
                </c:pt>
                <c:pt idx="62">
                  <c:v>45058</c:v>
                </c:pt>
                <c:pt idx="63">
                  <c:v>45061</c:v>
                </c:pt>
                <c:pt idx="64">
                  <c:v>45062</c:v>
                </c:pt>
                <c:pt idx="65">
                  <c:v>45063</c:v>
                </c:pt>
                <c:pt idx="66">
                  <c:v>45065</c:v>
                </c:pt>
                <c:pt idx="67">
                  <c:v>45068</c:v>
                </c:pt>
                <c:pt idx="68">
                  <c:v>45069</c:v>
                </c:pt>
                <c:pt idx="69">
                  <c:v>45070</c:v>
                </c:pt>
                <c:pt idx="71">
                  <c:v>45072</c:v>
                </c:pt>
                <c:pt idx="72">
                  <c:v>45075</c:v>
                </c:pt>
                <c:pt idx="73">
                  <c:v>45076</c:v>
                </c:pt>
                <c:pt idx="74">
                  <c:v>45077</c:v>
                </c:pt>
                <c:pt idx="75">
                  <c:v>45078</c:v>
                </c:pt>
                <c:pt idx="76">
                  <c:v>45079</c:v>
                </c:pt>
                <c:pt idx="77">
                  <c:v>45082</c:v>
                </c:pt>
                <c:pt idx="78">
                  <c:v>45084</c:v>
                </c:pt>
                <c:pt idx="79">
                  <c:v>45085</c:v>
                </c:pt>
                <c:pt idx="80">
                  <c:v>45086</c:v>
                </c:pt>
                <c:pt idx="81">
                  <c:v>45089</c:v>
                </c:pt>
                <c:pt idx="82">
                  <c:v>45090</c:v>
                </c:pt>
                <c:pt idx="83">
                  <c:v>45091</c:v>
                </c:pt>
                <c:pt idx="84">
                  <c:v>45092</c:v>
                </c:pt>
                <c:pt idx="85">
                  <c:v>45093</c:v>
                </c:pt>
                <c:pt idx="86">
                  <c:v>45096</c:v>
                </c:pt>
                <c:pt idx="87">
                  <c:v>45097</c:v>
                </c:pt>
                <c:pt idx="88">
                  <c:v>45098</c:v>
                </c:pt>
                <c:pt idx="89">
                  <c:v>45099</c:v>
                </c:pt>
                <c:pt idx="90">
                  <c:v>45103</c:v>
                </c:pt>
                <c:pt idx="91">
                  <c:v>45104</c:v>
                </c:pt>
                <c:pt idx="92">
                  <c:v>45105</c:v>
                </c:pt>
                <c:pt idx="93">
                  <c:v>45106</c:v>
                </c:pt>
                <c:pt idx="94">
                  <c:v>45107</c:v>
                </c:pt>
                <c:pt idx="95">
                  <c:v>45110</c:v>
                </c:pt>
                <c:pt idx="96">
                  <c:v>45111</c:v>
                </c:pt>
                <c:pt idx="97">
                  <c:v>45112</c:v>
                </c:pt>
                <c:pt idx="98">
                  <c:v>45113</c:v>
                </c:pt>
                <c:pt idx="99">
                  <c:v>45114</c:v>
                </c:pt>
                <c:pt idx="100">
                  <c:v>45117</c:v>
                </c:pt>
                <c:pt idx="101">
                  <c:v>45118</c:v>
                </c:pt>
                <c:pt idx="102">
                  <c:v>45119</c:v>
                </c:pt>
                <c:pt idx="103">
                  <c:v>45120</c:v>
                </c:pt>
                <c:pt idx="104">
                  <c:v>45121</c:v>
                </c:pt>
                <c:pt idx="105">
                  <c:v>45124</c:v>
                </c:pt>
                <c:pt idx="106">
                  <c:v>45125</c:v>
                </c:pt>
                <c:pt idx="107">
                  <c:v>45126</c:v>
                </c:pt>
                <c:pt idx="108">
                  <c:v>45127</c:v>
                </c:pt>
                <c:pt idx="109">
                  <c:v>45128</c:v>
                </c:pt>
                <c:pt idx="110">
                  <c:v>45131</c:v>
                </c:pt>
                <c:pt idx="111">
                  <c:v>45132</c:v>
                </c:pt>
                <c:pt idx="112">
                  <c:v>45133</c:v>
                </c:pt>
                <c:pt idx="113">
                  <c:v>45134</c:v>
                </c:pt>
                <c:pt idx="114">
                  <c:v>45135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</c:numCache>
            </c:numRef>
          </c:xVal>
          <c:yVal>
            <c:numRef>
              <c:f>GTR1_Cubes!$AV$50:$AV$461</c:f>
              <c:numCache>
                <c:formatCode>0.000</c:formatCode>
                <c:ptCount val="412"/>
                <c:pt idx="0">
                  <c:v>0.99501495513459637</c:v>
                </c:pt>
                <c:pt idx="1">
                  <c:v>0.99950149551345968</c:v>
                </c:pt>
                <c:pt idx="2">
                  <c:v>1.0024925224327021</c:v>
                </c:pt>
                <c:pt idx="3">
                  <c:v>1.0024925224327021</c:v>
                </c:pt>
                <c:pt idx="4">
                  <c:v>0.99950149551345968</c:v>
                </c:pt>
                <c:pt idx="5">
                  <c:v>0.99750747756729818</c:v>
                </c:pt>
                <c:pt idx="6">
                  <c:v>0.99601196410767712</c:v>
                </c:pt>
                <c:pt idx="7">
                  <c:v>0.99700897308075787</c:v>
                </c:pt>
                <c:pt idx="8">
                  <c:v>0.99501495513459637</c:v>
                </c:pt>
                <c:pt idx="9">
                  <c:v>0.99152542372881369</c:v>
                </c:pt>
                <c:pt idx="10">
                  <c:v>0.99651046859421755</c:v>
                </c:pt>
                <c:pt idx="11">
                  <c:v>1.0019940179461615</c:v>
                </c:pt>
                <c:pt idx="12">
                  <c:v>0.99850448654037904</c:v>
                </c:pt>
                <c:pt idx="13">
                  <c:v>1</c:v>
                </c:pt>
                <c:pt idx="14">
                  <c:v>0.99850448654037904</c:v>
                </c:pt>
                <c:pt idx="15">
                  <c:v>1</c:v>
                </c:pt>
                <c:pt idx="16">
                  <c:v>0.99850448654037904</c:v>
                </c:pt>
                <c:pt idx="17">
                  <c:v>0.9980059820538385</c:v>
                </c:pt>
                <c:pt idx="18">
                  <c:v>1</c:v>
                </c:pt>
                <c:pt idx="19">
                  <c:v>0.99700897308075787</c:v>
                </c:pt>
                <c:pt idx="20">
                  <c:v>0.99651046859421755</c:v>
                </c:pt>
                <c:pt idx="21">
                  <c:v>0.99451645064805594</c:v>
                </c:pt>
                <c:pt idx="22">
                  <c:v>0.99302093718843476</c:v>
                </c:pt>
                <c:pt idx="23">
                  <c:v>0.99651046859421755</c:v>
                </c:pt>
                <c:pt idx="24">
                  <c:v>0.9955134596211368</c:v>
                </c:pt>
                <c:pt idx="25">
                  <c:v>0.99700897308075787</c:v>
                </c:pt>
                <c:pt idx="26">
                  <c:v>0.99850448654037904</c:v>
                </c:pt>
                <c:pt idx="27">
                  <c:v>0.99950149551345968</c:v>
                </c:pt>
                <c:pt idx="28">
                  <c:v>0.99252243270189444</c:v>
                </c:pt>
                <c:pt idx="29">
                  <c:v>0.99850448654037904</c:v>
                </c:pt>
                <c:pt idx="30">
                  <c:v>0.99750747756729818</c:v>
                </c:pt>
                <c:pt idx="31">
                  <c:v>0.99750747756729818</c:v>
                </c:pt>
                <c:pt idx="32">
                  <c:v>0.9980059820538385</c:v>
                </c:pt>
                <c:pt idx="33">
                  <c:v>0.99900299102691936</c:v>
                </c:pt>
                <c:pt idx="34">
                  <c:v>0.99700897308075787</c:v>
                </c:pt>
                <c:pt idx="35">
                  <c:v>0.99900299102691936</c:v>
                </c:pt>
                <c:pt idx="36">
                  <c:v>0.99950149551345968</c:v>
                </c:pt>
                <c:pt idx="37">
                  <c:v>1.0009970089730809</c:v>
                </c:pt>
                <c:pt idx="38">
                  <c:v>0.99900299102691936</c:v>
                </c:pt>
                <c:pt idx="39">
                  <c:v>0.99501495513459637</c:v>
                </c:pt>
                <c:pt idx="40">
                  <c:v>0.99651046859421755</c:v>
                </c:pt>
                <c:pt idx="41">
                  <c:v>0.99401794616151551</c:v>
                </c:pt>
                <c:pt idx="42">
                  <c:v>0.99850448654037904</c:v>
                </c:pt>
                <c:pt idx="43">
                  <c:v>0.99900299102691936</c:v>
                </c:pt>
                <c:pt idx="44">
                  <c:v>0.99850448654037904</c:v>
                </c:pt>
                <c:pt idx="45">
                  <c:v>0.99700897308075787</c:v>
                </c:pt>
                <c:pt idx="46">
                  <c:v>1</c:v>
                </c:pt>
                <c:pt idx="47">
                  <c:v>0.99501495513459637</c:v>
                </c:pt>
                <c:pt idx="48">
                  <c:v>0.99750747756729818</c:v>
                </c:pt>
                <c:pt idx="49">
                  <c:v>1.0029910269192424</c:v>
                </c:pt>
                <c:pt idx="50">
                  <c:v>0.99750747756729818</c:v>
                </c:pt>
                <c:pt idx="51">
                  <c:v>0.99850448654037904</c:v>
                </c:pt>
                <c:pt idx="52">
                  <c:v>0.99651046859421755</c:v>
                </c:pt>
                <c:pt idx="53">
                  <c:v>0.99601196410767712</c:v>
                </c:pt>
                <c:pt idx="54">
                  <c:v>0.99850448654037904</c:v>
                </c:pt>
                <c:pt idx="55">
                  <c:v>0.9955134596211368</c:v>
                </c:pt>
                <c:pt idx="56">
                  <c:v>0.99850448654037904</c:v>
                </c:pt>
                <c:pt idx="57">
                  <c:v>0.99850448654037904</c:v>
                </c:pt>
                <c:pt idx="58">
                  <c:v>0.99700897308075787</c:v>
                </c:pt>
                <c:pt idx="59">
                  <c:v>0.99601196410767712</c:v>
                </c:pt>
                <c:pt idx="60">
                  <c:v>0.99900299102691936</c:v>
                </c:pt>
                <c:pt idx="61">
                  <c:v>1.0004985044865407</c:v>
                </c:pt>
                <c:pt idx="62">
                  <c:v>0.99651046859421755</c:v>
                </c:pt>
                <c:pt idx="63">
                  <c:v>0.99302093718843476</c:v>
                </c:pt>
                <c:pt idx="64">
                  <c:v>0.99750747756729818</c:v>
                </c:pt>
                <c:pt idx="65">
                  <c:v>0.99900299102691936</c:v>
                </c:pt>
                <c:pt idx="66">
                  <c:v>1.0029910269192399</c:v>
                </c:pt>
                <c:pt idx="67">
                  <c:v>0.9980059820538385</c:v>
                </c:pt>
                <c:pt idx="68">
                  <c:v>0.99700897308075787</c:v>
                </c:pt>
                <c:pt idx="69">
                  <c:v>0.99700897308075787</c:v>
                </c:pt>
                <c:pt idx="71">
                  <c:v>0.9980059820538385</c:v>
                </c:pt>
                <c:pt idx="72">
                  <c:v>0.99451645064805594</c:v>
                </c:pt>
                <c:pt idx="73">
                  <c:v>0.9955134596211368</c:v>
                </c:pt>
                <c:pt idx="74">
                  <c:v>0.99850448654037904</c:v>
                </c:pt>
                <c:pt idx="75">
                  <c:v>0.99850448654037904</c:v>
                </c:pt>
                <c:pt idx="76">
                  <c:v>0.98903290129611177</c:v>
                </c:pt>
                <c:pt idx="77">
                  <c:v>0.99950149551345968</c:v>
                </c:pt>
                <c:pt idx="78">
                  <c:v>0.99700897308075787</c:v>
                </c:pt>
                <c:pt idx="79">
                  <c:v>0.99700897308075787</c:v>
                </c:pt>
                <c:pt idx="80">
                  <c:v>0.99252243270189444</c:v>
                </c:pt>
                <c:pt idx="81">
                  <c:v>0.99401794616151551</c:v>
                </c:pt>
                <c:pt idx="82">
                  <c:v>0.99750747756729818</c:v>
                </c:pt>
                <c:pt idx="83">
                  <c:v>0.9980059820538385</c:v>
                </c:pt>
                <c:pt idx="84">
                  <c:v>0.9980059820538385</c:v>
                </c:pt>
                <c:pt idx="85">
                  <c:v>0.99401794616151551</c:v>
                </c:pt>
                <c:pt idx="86">
                  <c:v>1.0134596211365903</c:v>
                </c:pt>
                <c:pt idx="87">
                  <c:v>0.99601196410767712</c:v>
                </c:pt>
                <c:pt idx="88">
                  <c:v>0.9980059820538385</c:v>
                </c:pt>
                <c:pt idx="89">
                  <c:v>0.99750747756729818</c:v>
                </c:pt>
                <c:pt idx="90">
                  <c:v>1.0009970089730809</c:v>
                </c:pt>
                <c:pt idx="91">
                  <c:v>0.99651046859421755</c:v>
                </c:pt>
                <c:pt idx="92">
                  <c:v>0.9980059820538385</c:v>
                </c:pt>
                <c:pt idx="93">
                  <c:v>0.9955134596211368</c:v>
                </c:pt>
                <c:pt idx="94">
                  <c:v>0.99900299102691936</c:v>
                </c:pt>
                <c:pt idx="95">
                  <c:v>0.99651046859421755</c:v>
                </c:pt>
                <c:pt idx="96">
                  <c:v>0.99700897308075787</c:v>
                </c:pt>
                <c:pt idx="97">
                  <c:v>0.99351944167497519</c:v>
                </c:pt>
                <c:pt idx="98">
                  <c:v>0.9955134596211368</c:v>
                </c:pt>
                <c:pt idx="99">
                  <c:v>0.99052841475573294</c:v>
                </c:pt>
                <c:pt idx="100">
                  <c:v>0.99700897308075787</c:v>
                </c:pt>
                <c:pt idx="101">
                  <c:v>0.99950149551345968</c:v>
                </c:pt>
                <c:pt idx="102">
                  <c:v>0.99601196410767712</c:v>
                </c:pt>
                <c:pt idx="103">
                  <c:v>0.99700897308075787</c:v>
                </c:pt>
                <c:pt idx="104">
                  <c:v>1.0024925224327021</c:v>
                </c:pt>
                <c:pt idx="105">
                  <c:v>0.9980059820538385</c:v>
                </c:pt>
                <c:pt idx="106">
                  <c:v>1.0034895314057828</c:v>
                </c:pt>
                <c:pt idx="107">
                  <c:v>1.0004985044865407</c:v>
                </c:pt>
                <c:pt idx="108">
                  <c:v>0.9980059820538385</c:v>
                </c:pt>
                <c:pt idx="109">
                  <c:v>0.99950149551345968</c:v>
                </c:pt>
                <c:pt idx="110">
                  <c:v>0.9980059820538385</c:v>
                </c:pt>
                <c:pt idx="111">
                  <c:v>0.99900299102691936</c:v>
                </c:pt>
                <c:pt idx="112">
                  <c:v>1</c:v>
                </c:pt>
                <c:pt idx="113">
                  <c:v>0.99850448654037904</c:v>
                </c:pt>
                <c:pt idx="114">
                  <c:v>0.99950149551345968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ED-481A-8362-F8F7B58D749D}"/>
            </c:ext>
          </c:extLst>
        </c:ser>
        <c:ser>
          <c:idx val="1"/>
          <c:order val="1"/>
          <c:tx>
            <c:v>R31M10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GTR1_Cubes!$AU$50:$AU$461</c:f>
              <c:numCache>
                <c:formatCode>m/d/yyyy</c:formatCode>
                <c:ptCount val="412"/>
                <c:pt idx="0">
                  <c:v>44876</c:v>
                </c:pt>
                <c:pt idx="1">
                  <c:v>44904</c:v>
                </c:pt>
                <c:pt idx="2">
                  <c:v>44971</c:v>
                </c:pt>
                <c:pt idx="3">
                  <c:v>44971</c:v>
                </c:pt>
                <c:pt idx="4">
                  <c:v>44974</c:v>
                </c:pt>
                <c:pt idx="5">
                  <c:v>44978</c:v>
                </c:pt>
                <c:pt idx="6">
                  <c:v>44979</c:v>
                </c:pt>
                <c:pt idx="7">
                  <c:v>44980</c:v>
                </c:pt>
                <c:pt idx="8">
                  <c:v>44981</c:v>
                </c:pt>
                <c:pt idx="9">
                  <c:v>44984</c:v>
                </c:pt>
                <c:pt idx="10">
                  <c:v>44985</c:v>
                </c:pt>
                <c:pt idx="11">
                  <c:v>44986</c:v>
                </c:pt>
                <c:pt idx="12">
                  <c:v>44987</c:v>
                </c:pt>
                <c:pt idx="13">
                  <c:v>44988</c:v>
                </c:pt>
                <c:pt idx="14">
                  <c:v>44991</c:v>
                </c:pt>
                <c:pt idx="15">
                  <c:v>44992</c:v>
                </c:pt>
                <c:pt idx="16">
                  <c:v>44993</c:v>
                </c:pt>
                <c:pt idx="17">
                  <c:v>44994</c:v>
                </c:pt>
                <c:pt idx="18">
                  <c:v>44995</c:v>
                </c:pt>
                <c:pt idx="19">
                  <c:v>44998</c:v>
                </c:pt>
                <c:pt idx="20">
                  <c:v>44999</c:v>
                </c:pt>
                <c:pt idx="21">
                  <c:v>45000</c:v>
                </c:pt>
                <c:pt idx="22">
                  <c:v>45001</c:v>
                </c:pt>
                <c:pt idx="23">
                  <c:v>45005</c:v>
                </c:pt>
                <c:pt idx="24">
                  <c:v>45006</c:v>
                </c:pt>
                <c:pt idx="25">
                  <c:v>45007</c:v>
                </c:pt>
                <c:pt idx="26">
                  <c:v>45008</c:v>
                </c:pt>
                <c:pt idx="27">
                  <c:v>45009</c:v>
                </c:pt>
                <c:pt idx="28">
                  <c:v>45012</c:v>
                </c:pt>
                <c:pt idx="29">
                  <c:v>45013</c:v>
                </c:pt>
                <c:pt idx="30">
                  <c:v>45014</c:v>
                </c:pt>
                <c:pt idx="31">
                  <c:v>45015</c:v>
                </c:pt>
                <c:pt idx="32">
                  <c:v>45016</c:v>
                </c:pt>
                <c:pt idx="33">
                  <c:v>45019</c:v>
                </c:pt>
                <c:pt idx="34">
                  <c:v>45020</c:v>
                </c:pt>
                <c:pt idx="35">
                  <c:v>45021</c:v>
                </c:pt>
                <c:pt idx="36">
                  <c:v>45022</c:v>
                </c:pt>
                <c:pt idx="37">
                  <c:v>45023</c:v>
                </c:pt>
                <c:pt idx="38">
                  <c:v>45027</c:v>
                </c:pt>
                <c:pt idx="39">
                  <c:v>45028</c:v>
                </c:pt>
                <c:pt idx="40">
                  <c:v>45029</c:v>
                </c:pt>
                <c:pt idx="41">
                  <c:v>45030</c:v>
                </c:pt>
                <c:pt idx="42">
                  <c:v>45033</c:v>
                </c:pt>
                <c:pt idx="43">
                  <c:v>45034</c:v>
                </c:pt>
                <c:pt idx="44">
                  <c:v>45035</c:v>
                </c:pt>
                <c:pt idx="45">
                  <c:v>45036</c:v>
                </c:pt>
                <c:pt idx="46">
                  <c:v>45037</c:v>
                </c:pt>
                <c:pt idx="47">
                  <c:v>45040</c:v>
                </c:pt>
                <c:pt idx="48">
                  <c:v>45041</c:v>
                </c:pt>
                <c:pt idx="49">
                  <c:v>45042</c:v>
                </c:pt>
                <c:pt idx="50">
                  <c:v>45043</c:v>
                </c:pt>
                <c:pt idx="51">
                  <c:v>45044</c:v>
                </c:pt>
                <c:pt idx="52">
                  <c:v>45048</c:v>
                </c:pt>
                <c:pt idx="53">
                  <c:v>45049</c:v>
                </c:pt>
                <c:pt idx="54">
                  <c:v>45050</c:v>
                </c:pt>
                <c:pt idx="55">
                  <c:v>45050</c:v>
                </c:pt>
                <c:pt idx="56">
                  <c:v>45051</c:v>
                </c:pt>
                <c:pt idx="57">
                  <c:v>45051</c:v>
                </c:pt>
                <c:pt idx="58">
                  <c:v>45054</c:v>
                </c:pt>
                <c:pt idx="59">
                  <c:v>45055</c:v>
                </c:pt>
                <c:pt idx="60">
                  <c:v>45056</c:v>
                </c:pt>
                <c:pt idx="61">
                  <c:v>45057</c:v>
                </c:pt>
                <c:pt idx="62">
                  <c:v>45058</c:v>
                </c:pt>
                <c:pt idx="63">
                  <c:v>45061</c:v>
                </c:pt>
                <c:pt idx="64">
                  <c:v>45062</c:v>
                </c:pt>
                <c:pt idx="65">
                  <c:v>45063</c:v>
                </c:pt>
                <c:pt idx="66">
                  <c:v>45065</c:v>
                </c:pt>
                <c:pt idx="67">
                  <c:v>45068</c:v>
                </c:pt>
                <c:pt idx="68">
                  <c:v>45069</c:v>
                </c:pt>
                <c:pt idx="69">
                  <c:v>45070</c:v>
                </c:pt>
                <c:pt idx="71">
                  <c:v>45072</c:v>
                </c:pt>
                <c:pt idx="72">
                  <c:v>45075</c:v>
                </c:pt>
                <c:pt idx="73">
                  <c:v>45076</c:v>
                </c:pt>
                <c:pt idx="74">
                  <c:v>45077</c:v>
                </c:pt>
                <c:pt idx="75">
                  <c:v>45078</c:v>
                </c:pt>
                <c:pt idx="76">
                  <c:v>45079</c:v>
                </c:pt>
                <c:pt idx="77">
                  <c:v>45082</c:v>
                </c:pt>
                <c:pt idx="78">
                  <c:v>45084</c:v>
                </c:pt>
                <c:pt idx="79">
                  <c:v>45085</c:v>
                </c:pt>
                <c:pt idx="80">
                  <c:v>45086</c:v>
                </c:pt>
                <c:pt idx="81">
                  <c:v>45089</c:v>
                </c:pt>
                <c:pt idx="82">
                  <c:v>45090</c:v>
                </c:pt>
                <c:pt idx="83">
                  <c:v>45091</c:v>
                </c:pt>
                <c:pt idx="84">
                  <c:v>45092</c:v>
                </c:pt>
                <c:pt idx="85">
                  <c:v>45093</c:v>
                </c:pt>
                <c:pt idx="86">
                  <c:v>45096</c:v>
                </c:pt>
                <c:pt idx="87">
                  <c:v>45097</c:v>
                </c:pt>
                <c:pt idx="88">
                  <c:v>45098</c:v>
                </c:pt>
                <c:pt idx="89">
                  <c:v>45099</c:v>
                </c:pt>
                <c:pt idx="90">
                  <c:v>45103</c:v>
                </c:pt>
                <c:pt idx="91">
                  <c:v>45104</c:v>
                </c:pt>
                <c:pt idx="92">
                  <c:v>45105</c:v>
                </c:pt>
                <c:pt idx="93">
                  <c:v>45106</c:v>
                </c:pt>
                <c:pt idx="94">
                  <c:v>45107</c:v>
                </c:pt>
                <c:pt idx="95">
                  <c:v>45110</c:v>
                </c:pt>
                <c:pt idx="96">
                  <c:v>45111</c:v>
                </c:pt>
                <c:pt idx="97">
                  <c:v>45112</c:v>
                </c:pt>
                <c:pt idx="98">
                  <c:v>45113</c:v>
                </c:pt>
                <c:pt idx="99">
                  <c:v>45114</c:v>
                </c:pt>
                <c:pt idx="100">
                  <c:v>45117</c:v>
                </c:pt>
                <c:pt idx="101">
                  <c:v>45118</c:v>
                </c:pt>
                <c:pt idx="102">
                  <c:v>45119</c:v>
                </c:pt>
                <c:pt idx="103">
                  <c:v>45120</c:v>
                </c:pt>
                <c:pt idx="104">
                  <c:v>45121</c:v>
                </c:pt>
                <c:pt idx="105">
                  <c:v>45124</c:v>
                </c:pt>
                <c:pt idx="106">
                  <c:v>45125</c:v>
                </c:pt>
                <c:pt idx="107">
                  <c:v>45126</c:v>
                </c:pt>
                <c:pt idx="108">
                  <c:v>45127</c:v>
                </c:pt>
                <c:pt idx="109">
                  <c:v>45128</c:v>
                </c:pt>
                <c:pt idx="110">
                  <c:v>45131</c:v>
                </c:pt>
                <c:pt idx="111">
                  <c:v>45132</c:v>
                </c:pt>
                <c:pt idx="112">
                  <c:v>45133</c:v>
                </c:pt>
                <c:pt idx="113">
                  <c:v>45134</c:v>
                </c:pt>
                <c:pt idx="114">
                  <c:v>45135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</c:numCache>
            </c:numRef>
          </c:xVal>
          <c:yVal>
            <c:numRef>
              <c:f>GTR1_Cubes!$AY$50:$AY$461</c:f>
              <c:numCache>
                <c:formatCode>0.000</c:formatCode>
                <c:ptCount val="412"/>
                <c:pt idx="0">
                  <c:v>0.99499248873309964</c:v>
                </c:pt>
                <c:pt idx="1">
                  <c:v>1.00100150225338</c:v>
                </c:pt>
                <c:pt idx="2">
                  <c:v>1.0040060090135201</c:v>
                </c:pt>
                <c:pt idx="3">
                  <c:v>1.0040060090135201</c:v>
                </c:pt>
                <c:pt idx="4">
                  <c:v>1.0020030045067601</c:v>
                </c:pt>
                <c:pt idx="5">
                  <c:v>0.99849774661992985</c:v>
                </c:pt>
                <c:pt idx="6">
                  <c:v>0.99649474211316968</c:v>
                </c:pt>
                <c:pt idx="7">
                  <c:v>0.99799699549323984</c:v>
                </c:pt>
                <c:pt idx="8">
                  <c:v>0.99399098647971962</c:v>
                </c:pt>
                <c:pt idx="9">
                  <c:v>0.99198798197295945</c:v>
                </c:pt>
                <c:pt idx="10">
                  <c:v>0.99849774661992985</c:v>
                </c:pt>
                <c:pt idx="11">
                  <c:v>1.0030045067601403</c:v>
                </c:pt>
                <c:pt idx="12">
                  <c:v>0.99849774661992985</c:v>
                </c:pt>
                <c:pt idx="13">
                  <c:v>0.99949924887330988</c:v>
                </c:pt>
                <c:pt idx="14">
                  <c:v>0.99849774661992985</c:v>
                </c:pt>
                <c:pt idx="15">
                  <c:v>1</c:v>
                </c:pt>
                <c:pt idx="16">
                  <c:v>0.99799699549323984</c:v>
                </c:pt>
                <c:pt idx="17">
                  <c:v>0.99949924887330988</c:v>
                </c:pt>
                <c:pt idx="18">
                  <c:v>1</c:v>
                </c:pt>
                <c:pt idx="19">
                  <c:v>0.99699549323985981</c:v>
                </c:pt>
                <c:pt idx="20">
                  <c:v>0.99699549323985981</c:v>
                </c:pt>
                <c:pt idx="21">
                  <c:v>0.99599399098647967</c:v>
                </c:pt>
                <c:pt idx="22">
                  <c:v>0.99298948422633948</c:v>
                </c:pt>
                <c:pt idx="23">
                  <c:v>0.99599399098647967</c:v>
                </c:pt>
                <c:pt idx="24">
                  <c:v>0.99549323985978966</c:v>
                </c:pt>
                <c:pt idx="25">
                  <c:v>0.99599399098647967</c:v>
                </c:pt>
                <c:pt idx="26">
                  <c:v>0.99849774661992985</c:v>
                </c:pt>
                <c:pt idx="27">
                  <c:v>1</c:v>
                </c:pt>
                <c:pt idx="28">
                  <c:v>0.99298948422633948</c:v>
                </c:pt>
                <c:pt idx="29">
                  <c:v>0.99699549323985981</c:v>
                </c:pt>
                <c:pt idx="30">
                  <c:v>0.99599399098647967</c:v>
                </c:pt>
                <c:pt idx="31">
                  <c:v>0.99749624436654982</c:v>
                </c:pt>
                <c:pt idx="32">
                  <c:v>0.99699549323985981</c:v>
                </c:pt>
                <c:pt idx="33">
                  <c:v>0.99849774661992985</c:v>
                </c:pt>
                <c:pt idx="34">
                  <c:v>0.99749624436654982</c:v>
                </c:pt>
                <c:pt idx="35">
                  <c:v>0.99899849774661997</c:v>
                </c:pt>
                <c:pt idx="36">
                  <c:v>0.99949924887330988</c:v>
                </c:pt>
                <c:pt idx="37">
                  <c:v>1.0015022533800702</c:v>
                </c:pt>
                <c:pt idx="38">
                  <c:v>0.99749624436654982</c:v>
                </c:pt>
                <c:pt idx="39">
                  <c:v>0.99449173760640952</c:v>
                </c:pt>
                <c:pt idx="40">
                  <c:v>0.99599399098647967</c:v>
                </c:pt>
                <c:pt idx="41">
                  <c:v>0.99399098647971962</c:v>
                </c:pt>
                <c:pt idx="42">
                  <c:v>0.99749624436654982</c:v>
                </c:pt>
                <c:pt idx="43">
                  <c:v>0.99849774661992985</c:v>
                </c:pt>
                <c:pt idx="44">
                  <c:v>0.99799699549323984</c:v>
                </c:pt>
                <c:pt idx="45">
                  <c:v>0.99749624436654982</c:v>
                </c:pt>
                <c:pt idx="46">
                  <c:v>0.99799699549323984</c:v>
                </c:pt>
                <c:pt idx="47">
                  <c:v>0.99599399098647967</c:v>
                </c:pt>
                <c:pt idx="48">
                  <c:v>0.99599399098647967</c:v>
                </c:pt>
                <c:pt idx="49">
                  <c:v>1.00250375563345</c:v>
                </c:pt>
                <c:pt idx="50">
                  <c:v>0.99749624436654982</c:v>
                </c:pt>
                <c:pt idx="51">
                  <c:v>0.99849774661992985</c:v>
                </c:pt>
                <c:pt idx="52">
                  <c:v>0.99649474211316968</c:v>
                </c:pt>
                <c:pt idx="53">
                  <c:v>0.99499248873309964</c:v>
                </c:pt>
                <c:pt idx="54">
                  <c:v>1</c:v>
                </c:pt>
                <c:pt idx="55">
                  <c:v>1.0005007511266899</c:v>
                </c:pt>
                <c:pt idx="56">
                  <c:v>1.0005007511266899</c:v>
                </c:pt>
                <c:pt idx="57">
                  <c:v>1.0005007511266899</c:v>
                </c:pt>
                <c:pt idx="58">
                  <c:v>0.99849774661992985</c:v>
                </c:pt>
                <c:pt idx="59">
                  <c:v>0.99549323985978966</c:v>
                </c:pt>
                <c:pt idx="60">
                  <c:v>0.99749624436654982</c:v>
                </c:pt>
                <c:pt idx="61">
                  <c:v>0.99799699549323984</c:v>
                </c:pt>
                <c:pt idx="62">
                  <c:v>0.99649474211316968</c:v>
                </c:pt>
                <c:pt idx="63">
                  <c:v>0.99399098647971962</c:v>
                </c:pt>
                <c:pt idx="64">
                  <c:v>0.99699549323985981</c:v>
                </c:pt>
                <c:pt idx="65">
                  <c:v>0.99749624436654982</c:v>
                </c:pt>
                <c:pt idx="66">
                  <c:v>1.00250375563345</c:v>
                </c:pt>
                <c:pt idx="67">
                  <c:v>0.99849774661992985</c:v>
                </c:pt>
                <c:pt idx="68">
                  <c:v>0.99699549323985981</c:v>
                </c:pt>
                <c:pt idx="69">
                  <c:v>0.99449173760640952</c:v>
                </c:pt>
                <c:pt idx="71">
                  <c:v>0.99799699549323984</c:v>
                </c:pt>
                <c:pt idx="72">
                  <c:v>0.99449173760640952</c:v>
                </c:pt>
                <c:pt idx="73">
                  <c:v>0.99549323985978966</c:v>
                </c:pt>
                <c:pt idx="74">
                  <c:v>0.99749624436654982</c:v>
                </c:pt>
                <c:pt idx="75">
                  <c:v>0.99699549323985981</c:v>
                </c:pt>
                <c:pt idx="76">
                  <c:v>0.98948422633950917</c:v>
                </c:pt>
                <c:pt idx="77">
                  <c:v>0.99849774661992985</c:v>
                </c:pt>
                <c:pt idx="78">
                  <c:v>0.99649474211316968</c:v>
                </c:pt>
                <c:pt idx="79">
                  <c:v>0.99799699549323984</c:v>
                </c:pt>
                <c:pt idx="80">
                  <c:v>0.99298948422633948</c:v>
                </c:pt>
                <c:pt idx="81">
                  <c:v>0.99449173760640952</c:v>
                </c:pt>
                <c:pt idx="82">
                  <c:v>0.99749624436654982</c:v>
                </c:pt>
                <c:pt idx="83">
                  <c:v>0.99849774661992985</c:v>
                </c:pt>
                <c:pt idx="84">
                  <c:v>0.99749624436654982</c:v>
                </c:pt>
                <c:pt idx="85">
                  <c:v>0.99449173760640952</c:v>
                </c:pt>
                <c:pt idx="86">
                  <c:v>1.0100150225338005</c:v>
                </c:pt>
                <c:pt idx="87">
                  <c:v>0.99449173760640952</c:v>
                </c:pt>
                <c:pt idx="88">
                  <c:v>0.99649474211316968</c:v>
                </c:pt>
                <c:pt idx="89">
                  <c:v>0.99749624436654982</c:v>
                </c:pt>
                <c:pt idx="90">
                  <c:v>1.0015022533800702</c:v>
                </c:pt>
                <c:pt idx="91">
                  <c:v>0.99749624436654982</c:v>
                </c:pt>
                <c:pt idx="92">
                  <c:v>0.99799699549323984</c:v>
                </c:pt>
                <c:pt idx="93">
                  <c:v>0.99649474211316968</c:v>
                </c:pt>
                <c:pt idx="94">
                  <c:v>0.99899849774661997</c:v>
                </c:pt>
                <c:pt idx="95">
                  <c:v>0.99599399098647967</c:v>
                </c:pt>
                <c:pt idx="96">
                  <c:v>0.99699549323985981</c:v>
                </c:pt>
                <c:pt idx="97">
                  <c:v>0.99399098647971962</c:v>
                </c:pt>
                <c:pt idx="98">
                  <c:v>0.99649474211316968</c:v>
                </c:pt>
                <c:pt idx="99">
                  <c:v>0.99198798197295945</c:v>
                </c:pt>
                <c:pt idx="100">
                  <c:v>0.99649474211316968</c:v>
                </c:pt>
                <c:pt idx="101">
                  <c:v>0.99899849774661997</c:v>
                </c:pt>
                <c:pt idx="102">
                  <c:v>0.99549323985978966</c:v>
                </c:pt>
                <c:pt idx="103">
                  <c:v>0.99599399098647967</c:v>
                </c:pt>
                <c:pt idx="104">
                  <c:v>1.0035052578868302</c:v>
                </c:pt>
                <c:pt idx="105">
                  <c:v>0.99699549323985981</c:v>
                </c:pt>
                <c:pt idx="106">
                  <c:v>1.0040060090135201</c:v>
                </c:pt>
                <c:pt idx="107">
                  <c:v>0.99949924887330988</c:v>
                </c:pt>
                <c:pt idx="108">
                  <c:v>0.99799699549323984</c:v>
                </c:pt>
                <c:pt idx="109">
                  <c:v>0.99899849774661997</c:v>
                </c:pt>
                <c:pt idx="110">
                  <c:v>0.99899849774661997</c:v>
                </c:pt>
                <c:pt idx="111">
                  <c:v>1</c:v>
                </c:pt>
                <c:pt idx="112">
                  <c:v>0.99949924887330988</c:v>
                </c:pt>
                <c:pt idx="113">
                  <c:v>0.99799699549323984</c:v>
                </c:pt>
                <c:pt idx="114">
                  <c:v>0.99899849774661997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ED-481A-8362-F8F7B58D749D}"/>
            </c:ext>
          </c:extLst>
        </c:ser>
        <c:ser>
          <c:idx val="2"/>
          <c:order val="2"/>
          <c:tx>
            <c:v>Reference level</c:v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GTR1_Cubes!$AU$50:$AU$430</c:f>
              <c:numCache>
                <c:formatCode>m/d/yyyy</c:formatCode>
                <c:ptCount val="381"/>
                <c:pt idx="0">
                  <c:v>44876</c:v>
                </c:pt>
                <c:pt idx="1">
                  <c:v>44904</c:v>
                </c:pt>
                <c:pt idx="2">
                  <c:v>44971</c:v>
                </c:pt>
                <c:pt idx="3">
                  <c:v>44971</c:v>
                </c:pt>
                <c:pt idx="4">
                  <c:v>44974</c:v>
                </c:pt>
                <c:pt idx="5">
                  <c:v>44978</c:v>
                </c:pt>
                <c:pt idx="6">
                  <c:v>44979</c:v>
                </c:pt>
                <c:pt idx="7">
                  <c:v>44980</c:v>
                </c:pt>
                <c:pt idx="8">
                  <c:v>44981</c:v>
                </c:pt>
                <c:pt idx="9">
                  <c:v>44984</c:v>
                </c:pt>
                <c:pt idx="10">
                  <c:v>44985</c:v>
                </c:pt>
                <c:pt idx="11">
                  <c:v>44986</c:v>
                </c:pt>
                <c:pt idx="12">
                  <c:v>44987</c:v>
                </c:pt>
                <c:pt idx="13">
                  <c:v>44988</c:v>
                </c:pt>
                <c:pt idx="14">
                  <c:v>44991</c:v>
                </c:pt>
                <c:pt idx="15">
                  <c:v>44992</c:v>
                </c:pt>
                <c:pt idx="16">
                  <c:v>44993</c:v>
                </c:pt>
                <c:pt idx="17">
                  <c:v>44994</c:v>
                </c:pt>
                <c:pt idx="18">
                  <c:v>44995</c:v>
                </c:pt>
                <c:pt idx="19">
                  <c:v>44998</c:v>
                </c:pt>
                <c:pt idx="20">
                  <c:v>44999</c:v>
                </c:pt>
                <c:pt idx="21">
                  <c:v>45000</c:v>
                </c:pt>
                <c:pt idx="22">
                  <c:v>45001</c:v>
                </c:pt>
                <c:pt idx="23">
                  <c:v>45005</c:v>
                </c:pt>
                <c:pt idx="24">
                  <c:v>45006</c:v>
                </c:pt>
                <c:pt idx="25">
                  <c:v>45007</c:v>
                </c:pt>
                <c:pt idx="26">
                  <c:v>45008</c:v>
                </c:pt>
                <c:pt idx="27">
                  <c:v>45009</c:v>
                </c:pt>
                <c:pt idx="28">
                  <c:v>45012</c:v>
                </c:pt>
                <c:pt idx="29">
                  <c:v>45013</c:v>
                </c:pt>
                <c:pt idx="30">
                  <c:v>45014</c:v>
                </c:pt>
                <c:pt idx="31">
                  <c:v>45015</c:v>
                </c:pt>
                <c:pt idx="32">
                  <c:v>45016</c:v>
                </c:pt>
                <c:pt idx="33">
                  <c:v>45019</c:v>
                </c:pt>
                <c:pt idx="34">
                  <c:v>45020</c:v>
                </c:pt>
                <c:pt idx="35">
                  <c:v>45021</c:v>
                </c:pt>
                <c:pt idx="36">
                  <c:v>45022</c:v>
                </c:pt>
                <c:pt idx="37">
                  <c:v>45023</c:v>
                </c:pt>
                <c:pt idx="38">
                  <c:v>45027</c:v>
                </c:pt>
                <c:pt idx="39">
                  <c:v>45028</c:v>
                </c:pt>
                <c:pt idx="40">
                  <c:v>45029</c:v>
                </c:pt>
                <c:pt idx="41">
                  <c:v>45030</c:v>
                </c:pt>
                <c:pt idx="42">
                  <c:v>45033</c:v>
                </c:pt>
                <c:pt idx="43">
                  <c:v>45034</c:v>
                </c:pt>
                <c:pt idx="44">
                  <c:v>45035</c:v>
                </c:pt>
                <c:pt idx="45">
                  <c:v>45036</c:v>
                </c:pt>
                <c:pt idx="46">
                  <c:v>45037</c:v>
                </c:pt>
                <c:pt idx="47">
                  <c:v>45040</c:v>
                </c:pt>
                <c:pt idx="48">
                  <c:v>45041</c:v>
                </c:pt>
                <c:pt idx="49">
                  <c:v>45042</c:v>
                </c:pt>
                <c:pt idx="50">
                  <c:v>45043</c:v>
                </c:pt>
                <c:pt idx="51">
                  <c:v>45044</c:v>
                </c:pt>
                <c:pt idx="52">
                  <c:v>45048</c:v>
                </c:pt>
                <c:pt idx="53">
                  <c:v>45049</c:v>
                </c:pt>
                <c:pt idx="54">
                  <c:v>45050</c:v>
                </c:pt>
                <c:pt idx="55">
                  <c:v>45050</c:v>
                </c:pt>
                <c:pt idx="56">
                  <c:v>45051</c:v>
                </c:pt>
                <c:pt idx="57">
                  <c:v>45051</c:v>
                </c:pt>
                <c:pt idx="58">
                  <c:v>45054</c:v>
                </c:pt>
                <c:pt idx="59">
                  <c:v>45055</c:v>
                </c:pt>
                <c:pt idx="60">
                  <c:v>45056</c:v>
                </c:pt>
                <c:pt idx="61">
                  <c:v>45057</c:v>
                </c:pt>
                <c:pt idx="62">
                  <c:v>45058</c:v>
                </c:pt>
                <c:pt idx="63">
                  <c:v>45061</c:v>
                </c:pt>
                <c:pt idx="64">
                  <c:v>45062</c:v>
                </c:pt>
                <c:pt idx="65">
                  <c:v>45063</c:v>
                </c:pt>
                <c:pt idx="66">
                  <c:v>45065</c:v>
                </c:pt>
                <c:pt idx="67">
                  <c:v>45068</c:v>
                </c:pt>
                <c:pt idx="68">
                  <c:v>45069</c:v>
                </c:pt>
                <c:pt idx="69">
                  <c:v>45070</c:v>
                </c:pt>
                <c:pt idx="71">
                  <c:v>45072</c:v>
                </c:pt>
                <c:pt idx="72">
                  <c:v>45075</c:v>
                </c:pt>
                <c:pt idx="73">
                  <c:v>45076</c:v>
                </c:pt>
                <c:pt idx="74">
                  <c:v>45077</c:v>
                </c:pt>
                <c:pt idx="75">
                  <c:v>45078</c:v>
                </c:pt>
                <c:pt idx="76">
                  <c:v>45079</c:v>
                </c:pt>
                <c:pt idx="77">
                  <c:v>45082</c:v>
                </c:pt>
                <c:pt idx="78">
                  <c:v>45084</c:v>
                </c:pt>
                <c:pt idx="79">
                  <c:v>45085</c:v>
                </c:pt>
                <c:pt idx="80">
                  <c:v>45086</c:v>
                </c:pt>
                <c:pt idx="81">
                  <c:v>45089</c:v>
                </c:pt>
                <c:pt idx="82">
                  <c:v>45090</c:v>
                </c:pt>
                <c:pt idx="83">
                  <c:v>45091</c:v>
                </c:pt>
                <c:pt idx="84">
                  <c:v>45092</c:v>
                </c:pt>
                <c:pt idx="85">
                  <c:v>45093</c:v>
                </c:pt>
                <c:pt idx="86">
                  <c:v>45096</c:v>
                </c:pt>
                <c:pt idx="87">
                  <c:v>45097</c:v>
                </c:pt>
                <c:pt idx="88">
                  <c:v>45098</c:v>
                </c:pt>
                <c:pt idx="89">
                  <c:v>45099</c:v>
                </c:pt>
                <c:pt idx="90">
                  <c:v>45103</c:v>
                </c:pt>
                <c:pt idx="91">
                  <c:v>45104</c:v>
                </c:pt>
                <c:pt idx="92">
                  <c:v>45105</c:v>
                </c:pt>
                <c:pt idx="93">
                  <c:v>45106</c:v>
                </c:pt>
                <c:pt idx="94">
                  <c:v>45107</c:v>
                </c:pt>
                <c:pt idx="95">
                  <c:v>45110</c:v>
                </c:pt>
                <c:pt idx="96">
                  <c:v>45111</c:v>
                </c:pt>
                <c:pt idx="97">
                  <c:v>45112</c:v>
                </c:pt>
                <c:pt idx="98">
                  <c:v>45113</c:v>
                </c:pt>
                <c:pt idx="99">
                  <c:v>45114</c:v>
                </c:pt>
                <c:pt idx="100">
                  <c:v>45117</c:v>
                </c:pt>
                <c:pt idx="101">
                  <c:v>45118</c:v>
                </c:pt>
                <c:pt idx="102">
                  <c:v>45119</c:v>
                </c:pt>
                <c:pt idx="103">
                  <c:v>45120</c:v>
                </c:pt>
                <c:pt idx="104">
                  <c:v>45121</c:v>
                </c:pt>
                <c:pt idx="105">
                  <c:v>45124</c:v>
                </c:pt>
                <c:pt idx="106">
                  <c:v>45125</c:v>
                </c:pt>
                <c:pt idx="107">
                  <c:v>45126</c:v>
                </c:pt>
                <c:pt idx="108">
                  <c:v>45127</c:v>
                </c:pt>
                <c:pt idx="109">
                  <c:v>45128</c:v>
                </c:pt>
                <c:pt idx="110">
                  <c:v>45131</c:v>
                </c:pt>
                <c:pt idx="111">
                  <c:v>45132</c:v>
                </c:pt>
                <c:pt idx="112">
                  <c:v>45133</c:v>
                </c:pt>
                <c:pt idx="113">
                  <c:v>45134</c:v>
                </c:pt>
                <c:pt idx="114">
                  <c:v>45135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</c:numCache>
            </c:numRef>
          </c:xVal>
          <c:yVal>
            <c:numRef>
              <c:f>GTR1_Cubes!$BB$50:$BB$430</c:f>
              <c:numCache>
                <c:formatCode>0.000</c:formatCode>
                <c:ptCount val="38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81-4FE2-BC01-E841B013038A}"/>
            </c:ext>
          </c:extLst>
        </c:ser>
        <c:ser>
          <c:idx val="3"/>
          <c:order val="3"/>
          <c:tx>
            <c:strRef>
              <c:f>GTR1_Cubes!$BC$49</c:f>
              <c:strCache>
                <c:ptCount val="1"/>
                <c:pt idx="0">
                  <c:v>2%</c:v>
                </c:pt>
              </c:strCache>
            </c:strRef>
          </c:tx>
          <c:spPr>
            <a:ln w="254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GTR1_Cubes!$AU$50:$AU$430</c:f>
              <c:numCache>
                <c:formatCode>m/d/yyyy</c:formatCode>
                <c:ptCount val="381"/>
                <c:pt idx="0">
                  <c:v>44876</c:v>
                </c:pt>
                <c:pt idx="1">
                  <c:v>44904</c:v>
                </c:pt>
                <c:pt idx="2">
                  <c:v>44971</c:v>
                </c:pt>
                <c:pt idx="3">
                  <c:v>44971</c:v>
                </c:pt>
                <c:pt idx="4">
                  <c:v>44974</c:v>
                </c:pt>
                <c:pt idx="5">
                  <c:v>44978</c:v>
                </c:pt>
                <c:pt idx="6">
                  <c:v>44979</c:v>
                </c:pt>
                <c:pt idx="7">
                  <c:v>44980</c:v>
                </c:pt>
                <c:pt idx="8">
                  <c:v>44981</c:v>
                </c:pt>
                <c:pt idx="9">
                  <c:v>44984</c:v>
                </c:pt>
                <c:pt idx="10">
                  <c:v>44985</c:v>
                </c:pt>
                <c:pt idx="11">
                  <c:v>44986</c:v>
                </c:pt>
                <c:pt idx="12">
                  <c:v>44987</c:v>
                </c:pt>
                <c:pt idx="13">
                  <c:v>44988</c:v>
                </c:pt>
                <c:pt idx="14">
                  <c:v>44991</c:v>
                </c:pt>
                <c:pt idx="15">
                  <c:v>44992</c:v>
                </c:pt>
                <c:pt idx="16">
                  <c:v>44993</c:v>
                </c:pt>
                <c:pt idx="17">
                  <c:v>44994</c:v>
                </c:pt>
                <c:pt idx="18">
                  <c:v>44995</c:v>
                </c:pt>
                <c:pt idx="19">
                  <c:v>44998</c:v>
                </c:pt>
                <c:pt idx="20">
                  <c:v>44999</c:v>
                </c:pt>
                <c:pt idx="21">
                  <c:v>45000</c:v>
                </c:pt>
                <c:pt idx="22">
                  <c:v>45001</c:v>
                </c:pt>
                <c:pt idx="23">
                  <c:v>45005</c:v>
                </c:pt>
                <c:pt idx="24">
                  <c:v>45006</c:v>
                </c:pt>
                <c:pt idx="25">
                  <c:v>45007</c:v>
                </c:pt>
                <c:pt idx="26">
                  <c:v>45008</c:v>
                </c:pt>
                <c:pt idx="27">
                  <c:v>45009</c:v>
                </c:pt>
                <c:pt idx="28">
                  <c:v>45012</c:v>
                </c:pt>
                <c:pt idx="29">
                  <c:v>45013</c:v>
                </c:pt>
                <c:pt idx="30">
                  <c:v>45014</c:v>
                </c:pt>
                <c:pt idx="31">
                  <c:v>45015</c:v>
                </c:pt>
                <c:pt idx="32">
                  <c:v>45016</c:v>
                </c:pt>
                <c:pt idx="33">
                  <c:v>45019</c:v>
                </c:pt>
                <c:pt idx="34">
                  <c:v>45020</c:v>
                </c:pt>
                <c:pt idx="35">
                  <c:v>45021</c:v>
                </c:pt>
                <c:pt idx="36">
                  <c:v>45022</c:v>
                </c:pt>
                <c:pt idx="37">
                  <c:v>45023</c:v>
                </c:pt>
                <c:pt idx="38">
                  <c:v>45027</c:v>
                </c:pt>
                <c:pt idx="39">
                  <c:v>45028</c:v>
                </c:pt>
                <c:pt idx="40">
                  <c:v>45029</c:v>
                </c:pt>
                <c:pt idx="41">
                  <c:v>45030</c:v>
                </c:pt>
                <c:pt idx="42">
                  <c:v>45033</c:v>
                </c:pt>
                <c:pt idx="43">
                  <c:v>45034</c:v>
                </c:pt>
                <c:pt idx="44">
                  <c:v>45035</c:v>
                </c:pt>
                <c:pt idx="45">
                  <c:v>45036</c:v>
                </c:pt>
                <c:pt idx="46">
                  <c:v>45037</c:v>
                </c:pt>
                <c:pt idx="47">
                  <c:v>45040</c:v>
                </c:pt>
                <c:pt idx="48">
                  <c:v>45041</c:v>
                </c:pt>
                <c:pt idx="49">
                  <c:v>45042</c:v>
                </c:pt>
                <c:pt idx="50">
                  <c:v>45043</c:v>
                </c:pt>
                <c:pt idx="51">
                  <c:v>45044</c:v>
                </c:pt>
                <c:pt idx="52">
                  <c:v>45048</c:v>
                </c:pt>
                <c:pt idx="53">
                  <c:v>45049</c:v>
                </c:pt>
                <c:pt idx="54">
                  <c:v>45050</c:v>
                </c:pt>
                <c:pt idx="55">
                  <c:v>45050</c:v>
                </c:pt>
                <c:pt idx="56">
                  <c:v>45051</c:v>
                </c:pt>
                <c:pt idx="57">
                  <c:v>45051</c:v>
                </c:pt>
                <c:pt idx="58">
                  <c:v>45054</c:v>
                </c:pt>
                <c:pt idx="59">
                  <c:v>45055</c:v>
                </c:pt>
                <c:pt idx="60">
                  <c:v>45056</c:v>
                </c:pt>
                <c:pt idx="61">
                  <c:v>45057</c:v>
                </c:pt>
                <c:pt idx="62">
                  <c:v>45058</c:v>
                </c:pt>
                <c:pt idx="63">
                  <c:v>45061</c:v>
                </c:pt>
                <c:pt idx="64">
                  <c:v>45062</c:v>
                </c:pt>
                <c:pt idx="65">
                  <c:v>45063</c:v>
                </c:pt>
                <c:pt idx="66">
                  <c:v>45065</c:v>
                </c:pt>
                <c:pt idx="67">
                  <c:v>45068</c:v>
                </c:pt>
                <c:pt idx="68">
                  <c:v>45069</c:v>
                </c:pt>
                <c:pt idx="69">
                  <c:v>45070</c:v>
                </c:pt>
                <c:pt idx="71">
                  <c:v>45072</c:v>
                </c:pt>
                <c:pt idx="72">
                  <c:v>45075</c:v>
                </c:pt>
                <c:pt idx="73">
                  <c:v>45076</c:v>
                </c:pt>
                <c:pt idx="74">
                  <c:v>45077</c:v>
                </c:pt>
                <c:pt idx="75">
                  <c:v>45078</c:v>
                </c:pt>
                <c:pt idx="76">
                  <c:v>45079</c:v>
                </c:pt>
                <c:pt idx="77">
                  <c:v>45082</c:v>
                </c:pt>
                <c:pt idx="78">
                  <c:v>45084</c:v>
                </c:pt>
                <c:pt idx="79">
                  <c:v>45085</c:v>
                </c:pt>
                <c:pt idx="80">
                  <c:v>45086</c:v>
                </c:pt>
                <c:pt idx="81">
                  <c:v>45089</c:v>
                </c:pt>
                <c:pt idx="82">
                  <c:v>45090</c:v>
                </c:pt>
                <c:pt idx="83">
                  <c:v>45091</c:v>
                </c:pt>
                <c:pt idx="84">
                  <c:v>45092</c:v>
                </c:pt>
                <c:pt idx="85">
                  <c:v>45093</c:v>
                </c:pt>
                <c:pt idx="86">
                  <c:v>45096</c:v>
                </c:pt>
                <c:pt idx="87">
                  <c:v>45097</c:v>
                </c:pt>
                <c:pt idx="88">
                  <c:v>45098</c:v>
                </c:pt>
                <c:pt idx="89">
                  <c:v>45099</c:v>
                </c:pt>
                <c:pt idx="90">
                  <c:v>45103</c:v>
                </c:pt>
                <c:pt idx="91">
                  <c:v>45104</c:v>
                </c:pt>
                <c:pt idx="92">
                  <c:v>45105</c:v>
                </c:pt>
                <c:pt idx="93">
                  <c:v>45106</c:v>
                </c:pt>
                <c:pt idx="94">
                  <c:v>45107</c:v>
                </c:pt>
                <c:pt idx="95">
                  <c:v>45110</c:v>
                </c:pt>
                <c:pt idx="96">
                  <c:v>45111</c:v>
                </c:pt>
                <c:pt idx="97">
                  <c:v>45112</c:v>
                </c:pt>
                <c:pt idx="98">
                  <c:v>45113</c:v>
                </c:pt>
                <c:pt idx="99">
                  <c:v>45114</c:v>
                </c:pt>
                <c:pt idx="100">
                  <c:v>45117</c:v>
                </c:pt>
                <c:pt idx="101">
                  <c:v>45118</c:v>
                </c:pt>
                <c:pt idx="102">
                  <c:v>45119</c:v>
                </c:pt>
                <c:pt idx="103">
                  <c:v>45120</c:v>
                </c:pt>
                <c:pt idx="104">
                  <c:v>45121</c:v>
                </c:pt>
                <c:pt idx="105">
                  <c:v>45124</c:v>
                </c:pt>
                <c:pt idx="106">
                  <c:v>45125</c:v>
                </c:pt>
                <c:pt idx="107">
                  <c:v>45126</c:v>
                </c:pt>
                <c:pt idx="108">
                  <c:v>45127</c:v>
                </c:pt>
                <c:pt idx="109">
                  <c:v>45128</c:v>
                </c:pt>
                <c:pt idx="110">
                  <c:v>45131</c:v>
                </c:pt>
                <c:pt idx="111">
                  <c:v>45132</c:v>
                </c:pt>
                <c:pt idx="112">
                  <c:v>45133</c:v>
                </c:pt>
                <c:pt idx="113">
                  <c:v>45134</c:v>
                </c:pt>
                <c:pt idx="114">
                  <c:v>45135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</c:numCache>
            </c:numRef>
          </c:xVal>
          <c:yVal>
            <c:numRef>
              <c:f>GTR1_Cubes!$BC$50:$BC$430</c:f>
              <c:numCache>
                <c:formatCode>0.000</c:formatCode>
                <c:ptCount val="381"/>
                <c:pt idx="0">
                  <c:v>1.02</c:v>
                </c:pt>
                <c:pt idx="1">
                  <c:v>1.02</c:v>
                </c:pt>
                <c:pt idx="2">
                  <c:v>1.02</c:v>
                </c:pt>
                <c:pt idx="3">
                  <c:v>1.02</c:v>
                </c:pt>
                <c:pt idx="4">
                  <c:v>1.02</c:v>
                </c:pt>
                <c:pt idx="5">
                  <c:v>1.02</c:v>
                </c:pt>
                <c:pt idx="6">
                  <c:v>1.02</c:v>
                </c:pt>
                <c:pt idx="7">
                  <c:v>1.02</c:v>
                </c:pt>
                <c:pt idx="8">
                  <c:v>1.02</c:v>
                </c:pt>
                <c:pt idx="9">
                  <c:v>1.02</c:v>
                </c:pt>
                <c:pt idx="10">
                  <c:v>1.02</c:v>
                </c:pt>
                <c:pt idx="11">
                  <c:v>1.02</c:v>
                </c:pt>
                <c:pt idx="12">
                  <c:v>1.02</c:v>
                </c:pt>
                <c:pt idx="13">
                  <c:v>1.02</c:v>
                </c:pt>
                <c:pt idx="14">
                  <c:v>1.02</c:v>
                </c:pt>
                <c:pt idx="15">
                  <c:v>1.02</c:v>
                </c:pt>
                <c:pt idx="16">
                  <c:v>1.02</c:v>
                </c:pt>
                <c:pt idx="17">
                  <c:v>1.02</c:v>
                </c:pt>
                <c:pt idx="18">
                  <c:v>1.02</c:v>
                </c:pt>
                <c:pt idx="19">
                  <c:v>1.02</c:v>
                </c:pt>
                <c:pt idx="20">
                  <c:v>1.02</c:v>
                </c:pt>
                <c:pt idx="21">
                  <c:v>1.02</c:v>
                </c:pt>
                <c:pt idx="22">
                  <c:v>1.02</c:v>
                </c:pt>
                <c:pt idx="23">
                  <c:v>1.02</c:v>
                </c:pt>
                <c:pt idx="24">
                  <c:v>1.02</c:v>
                </c:pt>
                <c:pt idx="25">
                  <c:v>1.02</c:v>
                </c:pt>
                <c:pt idx="26">
                  <c:v>1.02</c:v>
                </c:pt>
                <c:pt idx="27">
                  <c:v>1.02</c:v>
                </c:pt>
                <c:pt idx="28">
                  <c:v>1.02</c:v>
                </c:pt>
                <c:pt idx="29">
                  <c:v>1.02</c:v>
                </c:pt>
                <c:pt idx="30">
                  <c:v>1.02</c:v>
                </c:pt>
                <c:pt idx="31">
                  <c:v>1.02</c:v>
                </c:pt>
                <c:pt idx="32">
                  <c:v>1.02</c:v>
                </c:pt>
                <c:pt idx="33">
                  <c:v>1.02</c:v>
                </c:pt>
                <c:pt idx="34">
                  <c:v>1.02</c:v>
                </c:pt>
                <c:pt idx="35">
                  <c:v>1.02</c:v>
                </c:pt>
                <c:pt idx="36">
                  <c:v>1.02</c:v>
                </c:pt>
                <c:pt idx="37">
                  <c:v>1.02</c:v>
                </c:pt>
                <c:pt idx="38">
                  <c:v>1.02</c:v>
                </c:pt>
                <c:pt idx="39">
                  <c:v>1.02</c:v>
                </c:pt>
                <c:pt idx="40">
                  <c:v>1.02</c:v>
                </c:pt>
                <c:pt idx="41">
                  <c:v>1.02</c:v>
                </c:pt>
                <c:pt idx="42">
                  <c:v>1.02</c:v>
                </c:pt>
                <c:pt idx="43">
                  <c:v>1.02</c:v>
                </c:pt>
                <c:pt idx="44">
                  <c:v>1.02</c:v>
                </c:pt>
                <c:pt idx="45">
                  <c:v>1.02</c:v>
                </c:pt>
                <c:pt idx="46">
                  <c:v>1.02</c:v>
                </c:pt>
                <c:pt idx="47">
                  <c:v>1.02</c:v>
                </c:pt>
                <c:pt idx="48">
                  <c:v>1.02</c:v>
                </c:pt>
                <c:pt idx="49">
                  <c:v>1.02</c:v>
                </c:pt>
                <c:pt idx="50">
                  <c:v>1.02</c:v>
                </c:pt>
                <c:pt idx="51">
                  <c:v>1.02</c:v>
                </c:pt>
                <c:pt idx="52">
                  <c:v>1.02</c:v>
                </c:pt>
                <c:pt idx="53">
                  <c:v>1.02</c:v>
                </c:pt>
                <c:pt idx="54">
                  <c:v>1.02</c:v>
                </c:pt>
                <c:pt idx="55">
                  <c:v>1.02</c:v>
                </c:pt>
                <c:pt idx="56">
                  <c:v>1.02</c:v>
                </c:pt>
                <c:pt idx="57">
                  <c:v>1.02</c:v>
                </c:pt>
                <c:pt idx="58">
                  <c:v>1.02</c:v>
                </c:pt>
                <c:pt idx="59">
                  <c:v>1.02</c:v>
                </c:pt>
                <c:pt idx="60">
                  <c:v>1.02</c:v>
                </c:pt>
                <c:pt idx="61">
                  <c:v>1.02</c:v>
                </c:pt>
                <c:pt idx="62">
                  <c:v>1.02</c:v>
                </c:pt>
                <c:pt idx="63">
                  <c:v>1.02</c:v>
                </c:pt>
                <c:pt idx="64">
                  <c:v>1.02</c:v>
                </c:pt>
                <c:pt idx="65">
                  <c:v>1.02</c:v>
                </c:pt>
                <c:pt idx="66">
                  <c:v>1.02</c:v>
                </c:pt>
                <c:pt idx="67">
                  <c:v>1.02</c:v>
                </c:pt>
                <c:pt idx="68">
                  <c:v>1.02</c:v>
                </c:pt>
                <c:pt idx="69">
                  <c:v>1.02</c:v>
                </c:pt>
                <c:pt idx="71">
                  <c:v>1.02</c:v>
                </c:pt>
                <c:pt idx="72">
                  <c:v>1.02</c:v>
                </c:pt>
                <c:pt idx="73">
                  <c:v>1.02</c:v>
                </c:pt>
                <c:pt idx="74">
                  <c:v>1.02</c:v>
                </c:pt>
                <c:pt idx="75">
                  <c:v>1.02</c:v>
                </c:pt>
                <c:pt idx="76">
                  <c:v>1.02</c:v>
                </c:pt>
                <c:pt idx="77">
                  <c:v>1.02</c:v>
                </c:pt>
                <c:pt idx="78">
                  <c:v>1.02</c:v>
                </c:pt>
                <c:pt idx="79">
                  <c:v>1.02</c:v>
                </c:pt>
                <c:pt idx="80">
                  <c:v>1.02</c:v>
                </c:pt>
                <c:pt idx="81">
                  <c:v>1.02</c:v>
                </c:pt>
                <c:pt idx="82">
                  <c:v>1.02</c:v>
                </c:pt>
                <c:pt idx="83">
                  <c:v>1.02</c:v>
                </c:pt>
                <c:pt idx="84">
                  <c:v>1.02</c:v>
                </c:pt>
                <c:pt idx="85">
                  <c:v>1.02</c:v>
                </c:pt>
                <c:pt idx="86">
                  <c:v>1.02</c:v>
                </c:pt>
                <c:pt idx="87">
                  <c:v>1.02</c:v>
                </c:pt>
                <c:pt idx="88">
                  <c:v>1.02</c:v>
                </c:pt>
                <c:pt idx="89">
                  <c:v>1.02</c:v>
                </c:pt>
                <c:pt idx="90">
                  <c:v>1.02</c:v>
                </c:pt>
                <c:pt idx="91">
                  <c:v>1.02</c:v>
                </c:pt>
                <c:pt idx="92">
                  <c:v>1.02</c:v>
                </c:pt>
                <c:pt idx="93">
                  <c:v>1.02</c:v>
                </c:pt>
                <c:pt idx="94">
                  <c:v>1.02</c:v>
                </c:pt>
                <c:pt idx="95">
                  <c:v>1.02</c:v>
                </c:pt>
                <c:pt idx="96">
                  <c:v>1.02</c:v>
                </c:pt>
                <c:pt idx="97">
                  <c:v>1.02</c:v>
                </c:pt>
                <c:pt idx="98">
                  <c:v>1.02</c:v>
                </c:pt>
                <c:pt idx="99">
                  <c:v>1.02</c:v>
                </c:pt>
                <c:pt idx="100">
                  <c:v>1.02</c:v>
                </c:pt>
                <c:pt idx="101">
                  <c:v>1.02</c:v>
                </c:pt>
                <c:pt idx="102">
                  <c:v>1.02</c:v>
                </c:pt>
                <c:pt idx="103">
                  <c:v>1.02</c:v>
                </c:pt>
                <c:pt idx="104">
                  <c:v>1.02</c:v>
                </c:pt>
                <c:pt idx="105">
                  <c:v>1.02</c:v>
                </c:pt>
                <c:pt idx="106">
                  <c:v>1.02</c:v>
                </c:pt>
                <c:pt idx="107">
                  <c:v>1.02</c:v>
                </c:pt>
                <c:pt idx="108">
                  <c:v>1.02</c:v>
                </c:pt>
                <c:pt idx="109">
                  <c:v>1.02</c:v>
                </c:pt>
                <c:pt idx="110">
                  <c:v>1.02</c:v>
                </c:pt>
                <c:pt idx="111">
                  <c:v>1.02</c:v>
                </c:pt>
                <c:pt idx="112">
                  <c:v>1.02</c:v>
                </c:pt>
                <c:pt idx="113">
                  <c:v>1.02</c:v>
                </c:pt>
                <c:pt idx="114">
                  <c:v>1.02</c:v>
                </c:pt>
                <c:pt idx="115">
                  <c:v>1.02</c:v>
                </c:pt>
                <c:pt idx="116">
                  <c:v>1.02</c:v>
                </c:pt>
                <c:pt idx="117">
                  <c:v>1.02</c:v>
                </c:pt>
                <c:pt idx="118">
                  <c:v>1.02</c:v>
                </c:pt>
                <c:pt idx="119">
                  <c:v>1.02</c:v>
                </c:pt>
                <c:pt idx="120">
                  <c:v>1.02</c:v>
                </c:pt>
                <c:pt idx="121">
                  <c:v>1.02</c:v>
                </c:pt>
                <c:pt idx="122">
                  <c:v>1.02</c:v>
                </c:pt>
                <c:pt idx="123">
                  <c:v>1.02</c:v>
                </c:pt>
                <c:pt idx="124">
                  <c:v>1.02</c:v>
                </c:pt>
                <c:pt idx="125">
                  <c:v>1.02</c:v>
                </c:pt>
                <c:pt idx="126">
                  <c:v>1.02</c:v>
                </c:pt>
                <c:pt idx="127">
                  <c:v>1.02</c:v>
                </c:pt>
                <c:pt idx="128">
                  <c:v>1.02</c:v>
                </c:pt>
                <c:pt idx="129">
                  <c:v>1.02</c:v>
                </c:pt>
                <c:pt idx="130">
                  <c:v>1.02</c:v>
                </c:pt>
                <c:pt idx="131">
                  <c:v>1.02</c:v>
                </c:pt>
                <c:pt idx="132">
                  <c:v>1.02</c:v>
                </c:pt>
                <c:pt idx="133">
                  <c:v>1.02</c:v>
                </c:pt>
                <c:pt idx="134">
                  <c:v>1.02</c:v>
                </c:pt>
                <c:pt idx="135">
                  <c:v>1.02</c:v>
                </c:pt>
                <c:pt idx="136">
                  <c:v>1.02</c:v>
                </c:pt>
                <c:pt idx="137">
                  <c:v>1.02</c:v>
                </c:pt>
                <c:pt idx="138">
                  <c:v>1.02</c:v>
                </c:pt>
                <c:pt idx="139">
                  <c:v>1.02</c:v>
                </c:pt>
                <c:pt idx="140">
                  <c:v>1.02</c:v>
                </c:pt>
                <c:pt idx="141">
                  <c:v>1.02</c:v>
                </c:pt>
                <c:pt idx="142">
                  <c:v>1.02</c:v>
                </c:pt>
                <c:pt idx="143">
                  <c:v>1.02</c:v>
                </c:pt>
                <c:pt idx="144">
                  <c:v>1.02</c:v>
                </c:pt>
                <c:pt idx="145">
                  <c:v>1.02</c:v>
                </c:pt>
                <c:pt idx="146">
                  <c:v>1.02</c:v>
                </c:pt>
                <c:pt idx="147">
                  <c:v>1.02</c:v>
                </c:pt>
                <c:pt idx="148">
                  <c:v>1.02</c:v>
                </c:pt>
                <c:pt idx="149">
                  <c:v>1.02</c:v>
                </c:pt>
                <c:pt idx="150">
                  <c:v>1.02</c:v>
                </c:pt>
                <c:pt idx="151">
                  <c:v>1.02</c:v>
                </c:pt>
                <c:pt idx="152">
                  <c:v>1.02</c:v>
                </c:pt>
                <c:pt idx="153">
                  <c:v>1.02</c:v>
                </c:pt>
                <c:pt idx="154">
                  <c:v>1.02</c:v>
                </c:pt>
                <c:pt idx="155">
                  <c:v>1.02</c:v>
                </c:pt>
                <c:pt idx="156">
                  <c:v>1.02</c:v>
                </c:pt>
                <c:pt idx="157">
                  <c:v>1.02</c:v>
                </c:pt>
                <c:pt idx="158">
                  <c:v>1.02</c:v>
                </c:pt>
                <c:pt idx="159">
                  <c:v>1.02</c:v>
                </c:pt>
                <c:pt idx="160">
                  <c:v>1.02</c:v>
                </c:pt>
                <c:pt idx="161">
                  <c:v>1.02</c:v>
                </c:pt>
                <c:pt idx="162">
                  <c:v>1.02</c:v>
                </c:pt>
                <c:pt idx="163">
                  <c:v>1.02</c:v>
                </c:pt>
                <c:pt idx="164">
                  <c:v>1.02</c:v>
                </c:pt>
                <c:pt idx="165">
                  <c:v>1.02</c:v>
                </c:pt>
                <c:pt idx="166">
                  <c:v>1.02</c:v>
                </c:pt>
                <c:pt idx="167">
                  <c:v>1.02</c:v>
                </c:pt>
                <c:pt idx="168">
                  <c:v>1.02</c:v>
                </c:pt>
                <c:pt idx="169">
                  <c:v>1.02</c:v>
                </c:pt>
                <c:pt idx="170">
                  <c:v>1.02</c:v>
                </c:pt>
                <c:pt idx="171">
                  <c:v>1.02</c:v>
                </c:pt>
                <c:pt idx="172">
                  <c:v>1.02</c:v>
                </c:pt>
                <c:pt idx="173">
                  <c:v>1.02</c:v>
                </c:pt>
                <c:pt idx="174">
                  <c:v>1.02</c:v>
                </c:pt>
                <c:pt idx="175">
                  <c:v>1.02</c:v>
                </c:pt>
                <c:pt idx="176">
                  <c:v>1.02</c:v>
                </c:pt>
                <c:pt idx="177">
                  <c:v>1.02</c:v>
                </c:pt>
                <c:pt idx="178">
                  <c:v>1.02</c:v>
                </c:pt>
                <c:pt idx="179">
                  <c:v>1.02</c:v>
                </c:pt>
                <c:pt idx="180">
                  <c:v>1.02</c:v>
                </c:pt>
                <c:pt idx="181">
                  <c:v>1.02</c:v>
                </c:pt>
                <c:pt idx="182">
                  <c:v>1.02</c:v>
                </c:pt>
                <c:pt idx="183">
                  <c:v>1.02</c:v>
                </c:pt>
                <c:pt idx="184">
                  <c:v>1.02</c:v>
                </c:pt>
                <c:pt idx="185">
                  <c:v>1.02</c:v>
                </c:pt>
                <c:pt idx="186">
                  <c:v>1.02</c:v>
                </c:pt>
                <c:pt idx="187">
                  <c:v>1.02</c:v>
                </c:pt>
                <c:pt idx="188">
                  <c:v>1.02</c:v>
                </c:pt>
                <c:pt idx="189">
                  <c:v>1.02</c:v>
                </c:pt>
                <c:pt idx="190">
                  <c:v>1.02</c:v>
                </c:pt>
                <c:pt idx="191">
                  <c:v>1.02</c:v>
                </c:pt>
                <c:pt idx="192">
                  <c:v>1.02</c:v>
                </c:pt>
                <c:pt idx="193">
                  <c:v>1.02</c:v>
                </c:pt>
                <c:pt idx="194">
                  <c:v>1.02</c:v>
                </c:pt>
                <c:pt idx="195">
                  <c:v>1.02</c:v>
                </c:pt>
                <c:pt idx="196">
                  <c:v>1.02</c:v>
                </c:pt>
                <c:pt idx="197">
                  <c:v>1.02</c:v>
                </c:pt>
                <c:pt idx="198">
                  <c:v>1.02</c:v>
                </c:pt>
                <c:pt idx="199">
                  <c:v>1.02</c:v>
                </c:pt>
                <c:pt idx="200">
                  <c:v>1.02</c:v>
                </c:pt>
                <c:pt idx="201">
                  <c:v>1.02</c:v>
                </c:pt>
                <c:pt idx="202">
                  <c:v>1.02</c:v>
                </c:pt>
                <c:pt idx="203">
                  <c:v>1.02</c:v>
                </c:pt>
                <c:pt idx="204">
                  <c:v>1.02</c:v>
                </c:pt>
                <c:pt idx="205">
                  <c:v>1.02</c:v>
                </c:pt>
                <c:pt idx="206">
                  <c:v>1.02</c:v>
                </c:pt>
                <c:pt idx="207">
                  <c:v>1.02</c:v>
                </c:pt>
                <c:pt idx="208">
                  <c:v>1.02</c:v>
                </c:pt>
                <c:pt idx="209">
                  <c:v>1.02</c:v>
                </c:pt>
                <c:pt idx="210">
                  <c:v>1.02</c:v>
                </c:pt>
                <c:pt idx="211">
                  <c:v>1.02</c:v>
                </c:pt>
                <c:pt idx="212">
                  <c:v>1.02</c:v>
                </c:pt>
                <c:pt idx="213">
                  <c:v>1.02</c:v>
                </c:pt>
                <c:pt idx="214">
                  <c:v>1.02</c:v>
                </c:pt>
                <c:pt idx="215">
                  <c:v>1.02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81-4FE2-BC01-E841B013038A}"/>
            </c:ext>
          </c:extLst>
        </c:ser>
        <c:ser>
          <c:idx val="4"/>
          <c:order val="4"/>
          <c:tx>
            <c:strRef>
              <c:f>GTR1_Cubes!$BD$49</c:f>
              <c:strCache>
                <c:ptCount val="1"/>
                <c:pt idx="0">
                  <c:v>-2%</c:v>
                </c:pt>
              </c:strCache>
            </c:strRef>
          </c:tx>
          <c:spPr>
            <a:ln w="254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GTR1_Cubes!$AU$50:$AU$430</c:f>
              <c:numCache>
                <c:formatCode>m/d/yyyy</c:formatCode>
                <c:ptCount val="381"/>
                <c:pt idx="0">
                  <c:v>44876</c:v>
                </c:pt>
                <c:pt idx="1">
                  <c:v>44904</c:v>
                </c:pt>
                <c:pt idx="2">
                  <c:v>44971</c:v>
                </c:pt>
                <c:pt idx="3">
                  <c:v>44971</c:v>
                </c:pt>
                <c:pt idx="4">
                  <c:v>44974</c:v>
                </c:pt>
                <c:pt idx="5">
                  <c:v>44978</c:v>
                </c:pt>
                <c:pt idx="6">
                  <c:v>44979</c:v>
                </c:pt>
                <c:pt idx="7">
                  <c:v>44980</c:v>
                </c:pt>
                <c:pt idx="8">
                  <c:v>44981</c:v>
                </c:pt>
                <c:pt idx="9">
                  <c:v>44984</c:v>
                </c:pt>
                <c:pt idx="10">
                  <c:v>44985</c:v>
                </c:pt>
                <c:pt idx="11">
                  <c:v>44986</c:v>
                </c:pt>
                <c:pt idx="12">
                  <c:v>44987</c:v>
                </c:pt>
                <c:pt idx="13">
                  <c:v>44988</c:v>
                </c:pt>
                <c:pt idx="14">
                  <c:v>44991</c:v>
                </c:pt>
                <c:pt idx="15">
                  <c:v>44992</c:v>
                </c:pt>
                <c:pt idx="16">
                  <c:v>44993</c:v>
                </c:pt>
                <c:pt idx="17">
                  <c:v>44994</c:v>
                </c:pt>
                <c:pt idx="18">
                  <c:v>44995</c:v>
                </c:pt>
                <c:pt idx="19">
                  <c:v>44998</c:v>
                </c:pt>
                <c:pt idx="20">
                  <c:v>44999</c:v>
                </c:pt>
                <c:pt idx="21">
                  <c:v>45000</c:v>
                </c:pt>
                <c:pt idx="22">
                  <c:v>45001</c:v>
                </c:pt>
                <c:pt idx="23">
                  <c:v>45005</c:v>
                </c:pt>
                <c:pt idx="24">
                  <c:v>45006</c:v>
                </c:pt>
                <c:pt idx="25">
                  <c:v>45007</c:v>
                </c:pt>
                <c:pt idx="26">
                  <c:v>45008</c:v>
                </c:pt>
                <c:pt idx="27">
                  <c:v>45009</c:v>
                </c:pt>
                <c:pt idx="28">
                  <c:v>45012</c:v>
                </c:pt>
                <c:pt idx="29">
                  <c:v>45013</c:v>
                </c:pt>
                <c:pt idx="30">
                  <c:v>45014</c:v>
                </c:pt>
                <c:pt idx="31">
                  <c:v>45015</c:v>
                </c:pt>
                <c:pt idx="32">
                  <c:v>45016</c:v>
                </c:pt>
                <c:pt idx="33">
                  <c:v>45019</c:v>
                </c:pt>
                <c:pt idx="34">
                  <c:v>45020</c:v>
                </c:pt>
                <c:pt idx="35">
                  <c:v>45021</c:v>
                </c:pt>
                <c:pt idx="36">
                  <c:v>45022</c:v>
                </c:pt>
                <c:pt idx="37">
                  <c:v>45023</c:v>
                </c:pt>
                <c:pt idx="38">
                  <c:v>45027</c:v>
                </c:pt>
                <c:pt idx="39">
                  <c:v>45028</c:v>
                </c:pt>
                <c:pt idx="40">
                  <c:v>45029</c:v>
                </c:pt>
                <c:pt idx="41">
                  <c:v>45030</c:v>
                </c:pt>
                <c:pt idx="42">
                  <c:v>45033</c:v>
                </c:pt>
                <c:pt idx="43">
                  <c:v>45034</c:v>
                </c:pt>
                <c:pt idx="44">
                  <c:v>45035</c:v>
                </c:pt>
                <c:pt idx="45">
                  <c:v>45036</c:v>
                </c:pt>
                <c:pt idx="46">
                  <c:v>45037</c:v>
                </c:pt>
                <c:pt idx="47">
                  <c:v>45040</c:v>
                </c:pt>
                <c:pt idx="48">
                  <c:v>45041</c:v>
                </c:pt>
                <c:pt idx="49">
                  <c:v>45042</c:v>
                </c:pt>
                <c:pt idx="50">
                  <c:v>45043</c:v>
                </c:pt>
                <c:pt idx="51">
                  <c:v>45044</c:v>
                </c:pt>
                <c:pt idx="52">
                  <c:v>45048</c:v>
                </c:pt>
                <c:pt idx="53">
                  <c:v>45049</c:v>
                </c:pt>
                <c:pt idx="54">
                  <c:v>45050</c:v>
                </c:pt>
                <c:pt idx="55">
                  <c:v>45050</c:v>
                </c:pt>
                <c:pt idx="56">
                  <c:v>45051</c:v>
                </c:pt>
                <c:pt idx="57">
                  <c:v>45051</c:v>
                </c:pt>
                <c:pt idx="58">
                  <c:v>45054</c:v>
                </c:pt>
                <c:pt idx="59">
                  <c:v>45055</c:v>
                </c:pt>
                <c:pt idx="60">
                  <c:v>45056</c:v>
                </c:pt>
                <c:pt idx="61">
                  <c:v>45057</c:v>
                </c:pt>
                <c:pt idx="62">
                  <c:v>45058</c:v>
                </c:pt>
                <c:pt idx="63">
                  <c:v>45061</c:v>
                </c:pt>
                <c:pt idx="64">
                  <c:v>45062</c:v>
                </c:pt>
                <c:pt idx="65">
                  <c:v>45063</c:v>
                </c:pt>
                <c:pt idx="66">
                  <c:v>45065</c:v>
                </c:pt>
                <c:pt idx="67">
                  <c:v>45068</c:v>
                </c:pt>
                <c:pt idx="68">
                  <c:v>45069</c:v>
                </c:pt>
                <c:pt idx="69">
                  <c:v>45070</c:v>
                </c:pt>
                <c:pt idx="71">
                  <c:v>45072</c:v>
                </c:pt>
                <c:pt idx="72">
                  <c:v>45075</c:v>
                </c:pt>
                <c:pt idx="73">
                  <c:v>45076</c:v>
                </c:pt>
                <c:pt idx="74">
                  <c:v>45077</c:v>
                </c:pt>
                <c:pt idx="75">
                  <c:v>45078</c:v>
                </c:pt>
                <c:pt idx="76">
                  <c:v>45079</c:v>
                </c:pt>
                <c:pt idx="77">
                  <c:v>45082</c:v>
                </c:pt>
                <c:pt idx="78">
                  <c:v>45084</c:v>
                </c:pt>
                <c:pt idx="79">
                  <c:v>45085</c:v>
                </c:pt>
                <c:pt idx="80">
                  <c:v>45086</c:v>
                </c:pt>
                <c:pt idx="81">
                  <c:v>45089</c:v>
                </c:pt>
                <c:pt idx="82">
                  <c:v>45090</c:v>
                </c:pt>
                <c:pt idx="83">
                  <c:v>45091</c:v>
                </c:pt>
                <c:pt idx="84">
                  <c:v>45092</c:v>
                </c:pt>
                <c:pt idx="85">
                  <c:v>45093</c:v>
                </c:pt>
                <c:pt idx="86">
                  <c:v>45096</c:v>
                </c:pt>
                <c:pt idx="87">
                  <c:v>45097</c:v>
                </c:pt>
                <c:pt idx="88">
                  <c:v>45098</c:v>
                </c:pt>
                <c:pt idx="89">
                  <c:v>45099</c:v>
                </c:pt>
                <c:pt idx="90">
                  <c:v>45103</c:v>
                </c:pt>
                <c:pt idx="91">
                  <c:v>45104</c:v>
                </c:pt>
                <c:pt idx="92">
                  <c:v>45105</c:v>
                </c:pt>
                <c:pt idx="93">
                  <c:v>45106</c:v>
                </c:pt>
                <c:pt idx="94">
                  <c:v>45107</c:v>
                </c:pt>
                <c:pt idx="95">
                  <c:v>45110</c:v>
                </c:pt>
                <c:pt idx="96">
                  <c:v>45111</c:v>
                </c:pt>
                <c:pt idx="97">
                  <c:v>45112</c:v>
                </c:pt>
                <c:pt idx="98">
                  <c:v>45113</c:v>
                </c:pt>
                <c:pt idx="99">
                  <c:v>45114</c:v>
                </c:pt>
                <c:pt idx="100">
                  <c:v>45117</c:v>
                </c:pt>
                <c:pt idx="101">
                  <c:v>45118</c:v>
                </c:pt>
                <c:pt idx="102">
                  <c:v>45119</c:v>
                </c:pt>
                <c:pt idx="103">
                  <c:v>45120</c:v>
                </c:pt>
                <c:pt idx="104">
                  <c:v>45121</c:v>
                </c:pt>
                <c:pt idx="105">
                  <c:v>45124</c:v>
                </c:pt>
                <c:pt idx="106">
                  <c:v>45125</c:v>
                </c:pt>
                <c:pt idx="107">
                  <c:v>45126</c:v>
                </c:pt>
                <c:pt idx="108">
                  <c:v>45127</c:v>
                </c:pt>
                <c:pt idx="109">
                  <c:v>45128</c:v>
                </c:pt>
                <c:pt idx="110">
                  <c:v>45131</c:v>
                </c:pt>
                <c:pt idx="111">
                  <c:v>45132</c:v>
                </c:pt>
                <c:pt idx="112">
                  <c:v>45133</c:v>
                </c:pt>
                <c:pt idx="113">
                  <c:v>45134</c:v>
                </c:pt>
                <c:pt idx="114">
                  <c:v>45135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</c:numCache>
            </c:numRef>
          </c:xVal>
          <c:yVal>
            <c:numRef>
              <c:f>GTR1_Cubes!$BD$50:$BD$430</c:f>
              <c:numCache>
                <c:formatCode>0.000</c:formatCode>
                <c:ptCount val="381"/>
                <c:pt idx="0">
                  <c:v>0.98</c:v>
                </c:pt>
                <c:pt idx="1">
                  <c:v>0.98</c:v>
                </c:pt>
                <c:pt idx="2">
                  <c:v>0.98</c:v>
                </c:pt>
                <c:pt idx="3">
                  <c:v>0.98</c:v>
                </c:pt>
                <c:pt idx="4">
                  <c:v>0.98</c:v>
                </c:pt>
                <c:pt idx="5">
                  <c:v>0.98</c:v>
                </c:pt>
                <c:pt idx="6">
                  <c:v>0.98</c:v>
                </c:pt>
                <c:pt idx="7">
                  <c:v>0.98</c:v>
                </c:pt>
                <c:pt idx="8">
                  <c:v>0.98</c:v>
                </c:pt>
                <c:pt idx="9">
                  <c:v>0.98</c:v>
                </c:pt>
                <c:pt idx="10">
                  <c:v>0.98</c:v>
                </c:pt>
                <c:pt idx="11">
                  <c:v>0.98</c:v>
                </c:pt>
                <c:pt idx="12">
                  <c:v>0.98</c:v>
                </c:pt>
                <c:pt idx="13">
                  <c:v>0.98</c:v>
                </c:pt>
                <c:pt idx="14">
                  <c:v>0.98</c:v>
                </c:pt>
                <c:pt idx="15">
                  <c:v>0.98</c:v>
                </c:pt>
                <c:pt idx="16">
                  <c:v>0.98</c:v>
                </c:pt>
                <c:pt idx="17">
                  <c:v>0.98</c:v>
                </c:pt>
                <c:pt idx="18">
                  <c:v>0.98</c:v>
                </c:pt>
                <c:pt idx="19">
                  <c:v>0.98</c:v>
                </c:pt>
                <c:pt idx="20">
                  <c:v>0.98</c:v>
                </c:pt>
                <c:pt idx="21">
                  <c:v>0.98</c:v>
                </c:pt>
                <c:pt idx="22">
                  <c:v>0.98</c:v>
                </c:pt>
                <c:pt idx="23">
                  <c:v>0.98</c:v>
                </c:pt>
                <c:pt idx="24">
                  <c:v>0.98</c:v>
                </c:pt>
                <c:pt idx="25">
                  <c:v>0.98</c:v>
                </c:pt>
                <c:pt idx="26">
                  <c:v>0.98</c:v>
                </c:pt>
                <c:pt idx="27">
                  <c:v>0.98</c:v>
                </c:pt>
                <c:pt idx="28">
                  <c:v>0.98</c:v>
                </c:pt>
                <c:pt idx="29">
                  <c:v>0.98</c:v>
                </c:pt>
                <c:pt idx="30">
                  <c:v>0.98</c:v>
                </c:pt>
                <c:pt idx="31">
                  <c:v>0.98</c:v>
                </c:pt>
                <c:pt idx="32">
                  <c:v>0.98</c:v>
                </c:pt>
                <c:pt idx="33">
                  <c:v>0.98</c:v>
                </c:pt>
                <c:pt idx="34">
                  <c:v>0.98</c:v>
                </c:pt>
                <c:pt idx="35">
                  <c:v>0.98</c:v>
                </c:pt>
                <c:pt idx="36">
                  <c:v>0.98</c:v>
                </c:pt>
                <c:pt idx="37">
                  <c:v>0.98</c:v>
                </c:pt>
                <c:pt idx="38">
                  <c:v>0.98</c:v>
                </c:pt>
                <c:pt idx="39">
                  <c:v>0.98</c:v>
                </c:pt>
                <c:pt idx="40">
                  <c:v>0.98</c:v>
                </c:pt>
                <c:pt idx="41">
                  <c:v>0.98</c:v>
                </c:pt>
                <c:pt idx="42">
                  <c:v>0.98</c:v>
                </c:pt>
                <c:pt idx="43">
                  <c:v>0.98</c:v>
                </c:pt>
                <c:pt idx="44">
                  <c:v>0.98</c:v>
                </c:pt>
                <c:pt idx="45">
                  <c:v>0.98</c:v>
                </c:pt>
                <c:pt idx="46">
                  <c:v>0.98</c:v>
                </c:pt>
                <c:pt idx="47">
                  <c:v>0.98</c:v>
                </c:pt>
                <c:pt idx="48">
                  <c:v>0.98</c:v>
                </c:pt>
                <c:pt idx="49">
                  <c:v>0.98</c:v>
                </c:pt>
                <c:pt idx="50">
                  <c:v>0.98</c:v>
                </c:pt>
                <c:pt idx="51">
                  <c:v>0.98</c:v>
                </c:pt>
                <c:pt idx="52">
                  <c:v>0.98</c:v>
                </c:pt>
                <c:pt idx="53">
                  <c:v>0.98</c:v>
                </c:pt>
                <c:pt idx="54">
                  <c:v>0.98</c:v>
                </c:pt>
                <c:pt idx="55">
                  <c:v>0.98</c:v>
                </c:pt>
                <c:pt idx="56">
                  <c:v>0.98</c:v>
                </c:pt>
                <c:pt idx="57">
                  <c:v>0.98</c:v>
                </c:pt>
                <c:pt idx="58">
                  <c:v>0.98</c:v>
                </c:pt>
                <c:pt idx="59">
                  <c:v>0.98</c:v>
                </c:pt>
                <c:pt idx="60">
                  <c:v>0.98</c:v>
                </c:pt>
                <c:pt idx="61">
                  <c:v>0.98</c:v>
                </c:pt>
                <c:pt idx="62">
                  <c:v>0.98</c:v>
                </c:pt>
                <c:pt idx="63">
                  <c:v>0.98</c:v>
                </c:pt>
                <c:pt idx="64">
                  <c:v>0.98</c:v>
                </c:pt>
                <c:pt idx="65">
                  <c:v>0.98</c:v>
                </c:pt>
                <c:pt idx="66">
                  <c:v>0.98</c:v>
                </c:pt>
                <c:pt idx="67">
                  <c:v>0.98</c:v>
                </c:pt>
                <c:pt idx="68">
                  <c:v>0.98</c:v>
                </c:pt>
                <c:pt idx="69">
                  <c:v>0.98</c:v>
                </c:pt>
                <c:pt idx="71">
                  <c:v>0.98</c:v>
                </c:pt>
                <c:pt idx="72">
                  <c:v>0.98</c:v>
                </c:pt>
                <c:pt idx="73">
                  <c:v>0.98</c:v>
                </c:pt>
                <c:pt idx="74">
                  <c:v>0.98</c:v>
                </c:pt>
                <c:pt idx="75">
                  <c:v>0.98</c:v>
                </c:pt>
                <c:pt idx="76">
                  <c:v>0.98</c:v>
                </c:pt>
                <c:pt idx="77">
                  <c:v>0.98</c:v>
                </c:pt>
                <c:pt idx="78">
                  <c:v>0.98</c:v>
                </c:pt>
                <c:pt idx="79">
                  <c:v>0.98</c:v>
                </c:pt>
                <c:pt idx="80">
                  <c:v>0.98</c:v>
                </c:pt>
                <c:pt idx="81">
                  <c:v>0.98</c:v>
                </c:pt>
                <c:pt idx="82">
                  <c:v>0.98</c:v>
                </c:pt>
                <c:pt idx="83">
                  <c:v>0.98</c:v>
                </c:pt>
                <c:pt idx="84">
                  <c:v>0.98</c:v>
                </c:pt>
                <c:pt idx="85">
                  <c:v>0.98</c:v>
                </c:pt>
                <c:pt idx="86">
                  <c:v>0.98</c:v>
                </c:pt>
                <c:pt idx="87">
                  <c:v>0.98</c:v>
                </c:pt>
                <c:pt idx="88">
                  <c:v>0.98</c:v>
                </c:pt>
                <c:pt idx="89">
                  <c:v>0.98</c:v>
                </c:pt>
                <c:pt idx="90">
                  <c:v>0.98</c:v>
                </c:pt>
                <c:pt idx="91">
                  <c:v>0.98</c:v>
                </c:pt>
                <c:pt idx="92">
                  <c:v>0.98</c:v>
                </c:pt>
                <c:pt idx="93">
                  <c:v>0.98</c:v>
                </c:pt>
                <c:pt idx="94">
                  <c:v>0.98</c:v>
                </c:pt>
                <c:pt idx="95">
                  <c:v>0.98</c:v>
                </c:pt>
                <c:pt idx="96">
                  <c:v>0.98</c:v>
                </c:pt>
                <c:pt idx="97">
                  <c:v>0.98</c:v>
                </c:pt>
                <c:pt idx="98">
                  <c:v>0.98</c:v>
                </c:pt>
                <c:pt idx="99">
                  <c:v>0.98</c:v>
                </c:pt>
                <c:pt idx="100">
                  <c:v>0.98</c:v>
                </c:pt>
                <c:pt idx="101">
                  <c:v>0.98</c:v>
                </c:pt>
                <c:pt idx="102">
                  <c:v>0.98</c:v>
                </c:pt>
                <c:pt idx="103">
                  <c:v>0.98</c:v>
                </c:pt>
                <c:pt idx="104">
                  <c:v>0.98</c:v>
                </c:pt>
                <c:pt idx="105">
                  <c:v>0.98</c:v>
                </c:pt>
                <c:pt idx="106">
                  <c:v>0.98</c:v>
                </c:pt>
                <c:pt idx="107">
                  <c:v>0.98</c:v>
                </c:pt>
                <c:pt idx="108">
                  <c:v>0.98</c:v>
                </c:pt>
                <c:pt idx="109">
                  <c:v>0.98</c:v>
                </c:pt>
                <c:pt idx="110">
                  <c:v>0.98</c:v>
                </c:pt>
                <c:pt idx="111">
                  <c:v>0.98</c:v>
                </c:pt>
                <c:pt idx="112">
                  <c:v>0.98</c:v>
                </c:pt>
                <c:pt idx="113">
                  <c:v>0.98</c:v>
                </c:pt>
                <c:pt idx="114">
                  <c:v>0.98</c:v>
                </c:pt>
                <c:pt idx="115">
                  <c:v>0.98</c:v>
                </c:pt>
                <c:pt idx="116">
                  <c:v>0.98</c:v>
                </c:pt>
                <c:pt idx="117">
                  <c:v>0.98</c:v>
                </c:pt>
                <c:pt idx="118">
                  <c:v>0.98</c:v>
                </c:pt>
                <c:pt idx="119">
                  <c:v>0.98</c:v>
                </c:pt>
                <c:pt idx="120">
                  <c:v>0.98</c:v>
                </c:pt>
                <c:pt idx="121">
                  <c:v>0.98</c:v>
                </c:pt>
                <c:pt idx="122">
                  <c:v>0.98</c:v>
                </c:pt>
                <c:pt idx="123">
                  <c:v>0.98</c:v>
                </c:pt>
                <c:pt idx="124">
                  <c:v>0.98</c:v>
                </c:pt>
                <c:pt idx="125">
                  <c:v>0.98</c:v>
                </c:pt>
                <c:pt idx="126">
                  <c:v>0.98</c:v>
                </c:pt>
                <c:pt idx="127">
                  <c:v>0.98</c:v>
                </c:pt>
                <c:pt idx="128">
                  <c:v>0.98</c:v>
                </c:pt>
                <c:pt idx="129">
                  <c:v>0.98</c:v>
                </c:pt>
                <c:pt idx="130">
                  <c:v>0.98</c:v>
                </c:pt>
                <c:pt idx="131">
                  <c:v>0.98</c:v>
                </c:pt>
                <c:pt idx="132">
                  <c:v>0.98</c:v>
                </c:pt>
                <c:pt idx="133">
                  <c:v>0.98</c:v>
                </c:pt>
                <c:pt idx="134">
                  <c:v>0.98</c:v>
                </c:pt>
                <c:pt idx="135">
                  <c:v>0.98</c:v>
                </c:pt>
                <c:pt idx="136">
                  <c:v>0.98</c:v>
                </c:pt>
                <c:pt idx="137">
                  <c:v>0.98</c:v>
                </c:pt>
                <c:pt idx="138">
                  <c:v>0.98</c:v>
                </c:pt>
                <c:pt idx="139">
                  <c:v>0.98</c:v>
                </c:pt>
                <c:pt idx="140">
                  <c:v>0.98</c:v>
                </c:pt>
                <c:pt idx="141">
                  <c:v>0.98</c:v>
                </c:pt>
                <c:pt idx="142">
                  <c:v>0.98</c:v>
                </c:pt>
                <c:pt idx="143">
                  <c:v>0.98</c:v>
                </c:pt>
                <c:pt idx="144">
                  <c:v>0.98</c:v>
                </c:pt>
                <c:pt idx="145">
                  <c:v>0.98</c:v>
                </c:pt>
                <c:pt idx="146">
                  <c:v>0.98</c:v>
                </c:pt>
                <c:pt idx="147">
                  <c:v>0.98</c:v>
                </c:pt>
                <c:pt idx="148">
                  <c:v>0.98</c:v>
                </c:pt>
                <c:pt idx="149">
                  <c:v>0.98</c:v>
                </c:pt>
                <c:pt idx="150">
                  <c:v>0.98</c:v>
                </c:pt>
                <c:pt idx="151">
                  <c:v>0.98</c:v>
                </c:pt>
                <c:pt idx="152">
                  <c:v>0.98</c:v>
                </c:pt>
                <c:pt idx="153">
                  <c:v>0.98</c:v>
                </c:pt>
                <c:pt idx="154">
                  <c:v>0.98</c:v>
                </c:pt>
                <c:pt idx="155">
                  <c:v>0.98</c:v>
                </c:pt>
                <c:pt idx="156">
                  <c:v>0.98</c:v>
                </c:pt>
                <c:pt idx="157">
                  <c:v>0.98</c:v>
                </c:pt>
                <c:pt idx="158">
                  <c:v>0.98</c:v>
                </c:pt>
                <c:pt idx="159">
                  <c:v>0.98</c:v>
                </c:pt>
                <c:pt idx="160">
                  <c:v>0.98</c:v>
                </c:pt>
                <c:pt idx="161">
                  <c:v>0.98</c:v>
                </c:pt>
                <c:pt idx="162">
                  <c:v>0.98</c:v>
                </c:pt>
                <c:pt idx="163">
                  <c:v>0.98</c:v>
                </c:pt>
                <c:pt idx="164">
                  <c:v>0.98</c:v>
                </c:pt>
                <c:pt idx="165">
                  <c:v>0.98</c:v>
                </c:pt>
                <c:pt idx="166">
                  <c:v>0.98</c:v>
                </c:pt>
                <c:pt idx="167">
                  <c:v>0.98</c:v>
                </c:pt>
                <c:pt idx="168">
                  <c:v>0.98</c:v>
                </c:pt>
                <c:pt idx="169">
                  <c:v>0.98</c:v>
                </c:pt>
                <c:pt idx="170">
                  <c:v>0.98</c:v>
                </c:pt>
                <c:pt idx="171">
                  <c:v>0.98</c:v>
                </c:pt>
                <c:pt idx="172">
                  <c:v>0.98</c:v>
                </c:pt>
                <c:pt idx="173">
                  <c:v>0.98</c:v>
                </c:pt>
                <c:pt idx="174">
                  <c:v>0.98</c:v>
                </c:pt>
                <c:pt idx="175">
                  <c:v>0.98</c:v>
                </c:pt>
                <c:pt idx="176">
                  <c:v>0.98</c:v>
                </c:pt>
                <c:pt idx="177">
                  <c:v>0.98</c:v>
                </c:pt>
                <c:pt idx="178">
                  <c:v>0.98</c:v>
                </c:pt>
                <c:pt idx="179">
                  <c:v>0.98</c:v>
                </c:pt>
                <c:pt idx="180">
                  <c:v>0.98</c:v>
                </c:pt>
                <c:pt idx="181">
                  <c:v>0.98</c:v>
                </c:pt>
                <c:pt idx="182">
                  <c:v>0.98</c:v>
                </c:pt>
                <c:pt idx="183">
                  <c:v>0.98</c:v>
                </c:pt>
                <c:pt idx="184">
                  <c:v>0.98</c:v>
                </c:pt>
                <c:pt idx="185">
                  <c:v>0.98</c:v>
                </c:pt>
                <c:pt idx="186">
                  <c:v>0.98</c:v>
                </c:pt>
                <c:pt idx="187">
                  <c:v>0.98</c:v>
                </c:pt>
                <c:pt idx="188">
                  <c:v>0.98</c:v>
                </c:pt>
                <c:pt idx="189">
                  <c:v>0.98</c:v>
                </c:pt>
                <c:pt idx="190">
                  <c:v>0.98</c:v>
                </c:pt>
                <c:pt idx="191">
                  <c:v>0.98</c:v>
                </c:pt>
                <c:pt idx="192">
                  <c:v>0.98</c:v>
                </c:pt>
                <c:pt idx="193">
                  <c:v>0.98</c:v>
                </c:pt>
                <c:pt idx="194">
                  <c:v>0.98</c:v>
                </c:pt>
                <c:pt idx="195">
                  <c:v>0.98</c:v>
                </c:pt>
                <c:pt idx="196">
                  <c:v>0.98</c:v>
                </c:pt>
                <c:pt idx="197">
                  <c:v>0.98</c:v>
                </c:pt>
                <c:pt idx="198">
                  <c:v>0.98</c:v>
                </c:pt>
                <c:pt idx="199">
                  <c:v>0.98</c:v>
                </c:pt>
                <c:pt idx="200">
                  <c:v>0.98</c:v>
                </c:pt>
                <c:pt idx="201">
                  <c:v>0.98</c:v>
                </c:pt>
                <c:pt idx="202">
                  <c:v>0.98</c:v>
                </c:pt>
                <c:pt idx="203">
                  <c:v>0.98</c:v>
                </c:pt>
                <c:pt idx="204">
                  <c:v>0.98</c:v>
                </c:pt>
                <c:pt idx="205">
                  <c:v>0.98</c:v>
                </c:pt>
                <c:pt idx="206">
                  <c:v>0.98</c:v>
                </c:pt>
                <c:pt idx="207">
                  <c:v>0.98</c:v>
                </c:pt>
                <c:pt idx="208">
                  <c:v>0.98</c:v>
                </c:pt>
                <c:pt idx="209">
                  <c:v>0.98</c:v>
                </c:pt>
                <c:pt idx="210">
                  <c:v>0.98</c:v>
                </c:pt>
                <c:pt idx="211">
                  <c:v>0.98</c:v>
                </c:pt>
                <c:pt idx="212">
                  <c:v>0.98</c:v>
                </c:pt>
                <c:pt idx="213">
                  <c:v>0.98</c:v>
                </c:pt>
                <c:pt idx="214">
                  <c:v>0.98</c:v>
                </c:pt>
                <c:pt idx="215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81-4FE2-BC01-E841B013038A}"/>
            </c:ext>
          </c:extLst>
        </c:ser>
        <c:ser>
          <c:idx val="5"/>
          <c:order val="5"/>
          <c:tx>
            <c:strRef>
              <c:f>GTR1_Cubes!$BE$49</c:f>
              <c:strCache>
                <c:ptCount val="1"/>
                <c:pt idx="0">
                  <c:v>3%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GTR1_Cubes!$AU$50:$AU$430</c:f>
              <c:numCache>
                <c:formatCode>m/d/yyyy</c:formatCode>
                <c:ptCount val="381"/>
                <c:pt idx="0">
                  <c:v>44876</c:v>
                </c:pt>
                <c:pt idx="1">
                  <c:v>44904</c:v>
                </c:pt>
                <c:pt idx="2">
                  <c:v>44971</c:v>
                </c:pt>
                <c:pt idx="3">
                  <c:v>44971</c:v>
                </c:pt>
                <c:pt idx="4">
                  <c:v>44974</c:v>
                </c:pt>
                <c:pt idx="5">
                  <c:v>44978</c:v>
                </c:pt>
                <c:pt idx="6">
                  <c:v>44979</c:v>
                </c:pt>
                <c:pt idx="7">
                  <c:v>44980</c:v>
                </c:pt>
                <c:pt idx="8">
                  <c:v>44981</c:v>
                </c:pt>
                <c:pt idx="9">
                  <c:v>44984</c:v>
                </c:pt>
                <c:pt idx="10">
                  <c:v>44985</c:v>
                </c:pt>
                <c:pt idx="11">
                  <c:v>44986</c:v>
                </c:pt>
                <c:pt idx="12">
                  <c:v>44987</c:v>
                </c:pt>
                <c:pt idx="13">
                  <c:v>44988</c:v>
                </c:pt>
                <c:pt idx="14">
                  <c:v>44991</c:v>
                </c:pt>
                <c:pt idx="15">
                  <c:v>44992</c:v>
                </c:pt>
                <c:pt idx="16">
                  <c:v>44993</c:v>
                </c:pt>
                <c:pt idx="17">
                  <c:v>44994</c:v>
                </c:pt>
                <c:pt idx="18">
                  <c:v>44995</c:v>
                </c:pt>
                <c:pt idx="19">
                  <c:v>44998</c:v>
                </c:pt>
                <c:pt idx="20">
                  <c:v>44999</c:v>
                </c:pt>
                <c:pt idx="21">
                  <c:v>45000</c:v>
                </c:pt>
                <c:pt idx="22">
                  <c:v>45001</c:v>
                </c:pt>
                <c:pt idx="23">
                  <c:v>45005</c:v>
                </c:pt>
                <c:pt idx="24">
                  <c:v>45006</c:v>
                </c:pt>
                <c:pt idx="25">
                  <c:v>45007</c:v>
                </c:pt>
                <c:pt idx="26">
                  <c:v>45008</c:v>
                </c:pt>
                <c:pt idx="27">
                  <c:v>45009</c:v>
                </c:pt>
                <c:pt idx="28">
                  <c:v>45012</c:v>
                </c:pt>
                <c:pt idx="29">
                  <c:v>45013</c:v>
                </c:pt>
                <c:pt idx="30">
                  <c:v>45014</c:v>
                </c:pt>
                <c:pt idx="31">
                  <c:v>45015</c:v>
                </c:pt>
                <c:pt idx="32">
                  <c:v>45016</c:v>
                </c:pt>
                <c:pt idx="33">
                  <c:v>45019</c:v>
                </c:pt>
                <c:pt idx="34">
                  <c:v>45020</c:v>
                </c:pt>
                <c:pt idx="35">
                  <c:v>45021</c:v>
                </c:pt>
                <c:pt idx="36">
                  <c:v>45022</c:v>
                </c:pt>
                <c:pt idx="37">
                  <c:v>45023</c:v>
                </c:pt>
                <c:pt idx="38">
                  <c:v>45027</c:v>
                </c:pt>
                <c:pt idx="39">
                  <c:v>45028</c:v>
                </c:pt>
                <c:pt idx="40">
                  <c:v>45029</c:v>
                </c:pt>
                <c:pt idx="41">
                  <c:v>45030</c:v>
                </c:pt>
                <c:pt idx="42">
                  <c:v>45033</c:v>
                </c:pt>
                <c:pt idx="43">
                  <c:v>45034</c:v>
                </c:pt>
                <c:pt idx="44">
                  <c:v>45035</c:v>
                </c:pt>
                <c:pt idx="45">
                  <c:v>45036</c:v>
                </c:pt>
                <c:pt idx="46">
                  <c:v>45037</c:v>
                </c:pt>
                <c:pt idx="47">
                  <c:v>45040</c:v>
                </c:pt>
                <c:pt idx="48">
                  <c:v>45041</c:v>
                </c:pt>
                <c:pt idx="49">
                  <c:v>45042</c:v>
                </c:pt>
                <c:pt idx="50">
                  <c:v>45043</c:v>
                </c:pt>
                <c:pt idx="51">
                  <c:v>45044</c:v>
                </c:pt>
                <c:pt idx="52">
                  <c:v>45048</c:v>
                </c:pt>
                <c:pt idx="53">
                  <c:v>45049</c:v>
                </c:pt>
                <c:pt idx="54">
                  <c:v>45050</c:v>
                </c:pt>
                <c:pt idx="55">
                  <c:v>45050</c:v>
                </c:pt>
                <c:pt idx="56">
                  <c:v>45051</c:v>
                </c:pt>
                <c:pt idx="57">
                  <c:v>45051</c:v>
                </c:pt>
                <c:pt idx="58">
                  <c:v>45054</c:v>
                </c:pt>
                <c:pt idx="59">
                  <c:v>45055</c:v>
                </c:pt>
                <c:pt idx="60">
                  <c:v>45056</c:v>
                </c:pt>
                <c:pt idx="61">
                  <c:v>45057</c:v>
                </c:pt>
                <c:pt idx="62">
                  <c:v>45058</c:v>
                </c:pt>
                <c:pt idx="63">
                  <c:v>45061</c:v>
                </c:pt>
                <c:pt idx="64">
                  <c:v>45062</c:v>
                </c:pt>
                <c:pt idx="65">
                  <c:v>45063</c:v>
                </c:pt>
                <c:pt idx="66">
                  <c:v>45065</c:v>
                </c:pt>
                <c:pt idx="67">
                  <c:v>45068</c:v>
                </c:pt>
                <c:pt idx="68">
                  <c:v>45069</c:v>
                </c:pt>
                <c:pt idx="69">
                  <c:v>45070</c:v>
                </c:pt>
                <c:pt idx="71">
                  <c:v>45072</c:v>
                </c:pt>
                <c:pt idx="72">
                  <c:v>45075</c:v>
                </c:pt>
                <c:pt idx="73">
                  <c:v>45076</c:v>
                </c:pt>
                <c:pt idx="74">
                  <c:v>45077</c:v>
                </c:pt>
                <c:pt idx="75">
                  <c:v>45078</c:v>
                </c:pt>
                <c:pt idx="76">
                  <c:v>45079</c:v>
                </c:pt>
                <c:pt idx="77">
                  <c:v>45082</c:v>
                </c:pt>
                <c:pt idx="78">
                  <c:v>45084</c:v>
                </c:pt>
                <c:pt idx="79">
                  <c:v>45085</c:v>
                </c:pt>
                <c:pt idx="80">
                  <c:v>45086</c:v>
                </c:pt>
                <c:pt idx="81">
                  <c:v>45089</c:v>
                </c:pt>
                <c:pt idx="82">
                  <c:v>45090</c:v>
                </c:pt>
                <c:pt idx="83">
                  <c:v>45091</c:v>
                </c:pt>
                <c:pt idx="84">
                  <c:v>45092</c:v>
                </c:pt>
                <c:pt idx="85">
                  <c:v>45093</c:v>
                </c:pt>
                <c:pt idx="86">
                  <c:v>45096</c:v>
                </c:pt>
                <c:pt idx="87">
                  <c:v>45097</c:v>
                </c:pt>
                <c:pt idx="88">
                  <c:v>45098</c:v>
                </c:pt>
                <c:pt idx="89">
                  <c:v>45099</c:v>
                </c:pt>
                <c:pt idx="90">
                  <c:v>45103</c:v>
                </c:pt>
                <c:pt idx="91">
                  <c:v>45104</c:v>
                </c:pt>
                <c:pt idx="92">
                  <c:v>45105</c:v>
                </c:pt>
                <c:pt idx="93">
                  <c:v>45106</c:v>
                </c:pt>
                <c:pt idx="94">
                  <c:v>45107</c:v>
                </c:pt>
                <c:pt idx="95">
                  <c:v>45110</c:v>
                </c:pt>
                <c:pt idx="96">
                  <c:v>45111</c:v>
                </c:pt>
                <c:pt idx="97">
                  <c:v>45112</c:v>
                </c:pt>
                <c:pt idx="98">
                  <c:v>45113</c:v>
                </c:pt>
                <c:pt idx="99">
                  <c:v>45114</c:v>
                </c:pt>
                <c:pt idx="100">
                  <c:v>45117</c:v>
                </c:pt>
                <c:pt idx="101">
                  <c:v>45118</c:v>
                </c:pt>
                <c:pt idx="102">
                  <c:v>45119</c:v>
                </c:pt>
                <c:pt idx="103">
                  <c:v>45120</c:v>
                </c:pt>
                <c:pt idx="104">
                  <c:v>45121</c:v>
                </c:pt>
                <c:pt idx="105">
                  <c:v>45124</c:v>
                </c:pt>
                <c:pt idx="106">
                  <c:v>45125</c:v>
                </c:pt>
                <c:pt idx="107">
                  <c:v>45126</c:v>
                </c:pt>
                <c:pt idx="108">
                  <c:v>45127</c:v>
                </c:pt>
                <c:pt idx="109">
                  <c:v>45128</c:v>
                </c:pt>
                <c:pt idx="110">
                  <c:v>45131</c:v>
                </c:pt>
                <c:pt idx="111">
                  <c:v>45132</c:v>
                </c:pt>
                <c:pt idx="112">
                  <c:v>45133</c:v>
                </c:pt>
                <c:pt idx="113">
                  <c:v>45134</c:v>
                </c:pt>
                <c:pt idx="114">
                  <c:v>45135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</c:numCache>
            </c:numRef>
          </c:xVal>
          <c:yVal>
            <c:numRef>
              <c:f>GTR1_Cubes!$BE$50:$BE$430</c:f>
              <c:numCache>
                <c:formatCode>0.000</c:formatCode>
                <c:ptCount val="381"/>
                <c:pt idx="0">
                  <c:v>1.03</c:v>
                </c:pt>
                <c:pt idx="1">
                  <c:v>1.03</c:v>
                </c:pt>
                <c:pt idx="2">
                  <c:v>1.03</c:v>
                </c:pt>
                <c:pt idx="3">
                  <c:v>1.03</c:v>
                </c:pt>
                <c:pt idx="4">
                  <c:v>1.03</c:v>
                </c:pt>
                <c:pt idx="5">
                  <c:v>1.03</c:v>
                </c:pt>
                <c:pt idx="6">
                  <c:v>1.03</c:v>
                </c:pt>
                <c:pt idx="7">
                  <c:v>1.03</c:v>
                </c:pt>
                <c:pt idx="8">
                  <c:v>1.03</c:v>
                </c:pt>
                <c:pt idx="9">
                  <c:v>1.03</c:v>
                </c:pt>
                <c:pt idx="10">
                  <c:v>1.03</c:v>
                </c:pt>
                <c:pt idx="11">
                  <c:v>1.03</c:v>
                </c:pt>
                <c:pt idx="12">
                  <c:v>1.03</c:v>
                </c:pt>
                <c:pt idx="13">
                  <c:v>1.03</c:v>
                </c:pt>
                <c:pt idx="14">
                  <c:v>1.03</c:v>
                </c:pt>
                <c:pt idx="15">
                  <c:v>1.03</c:v>
                </c:pt>
                <c:pt idx="16">
                  <c:v>1.03</c:v>
                </c:pt>
                <c:pt idx="17">
                  <c:v>1.03</c:v>
                </c:pt>
                <c:pt idx="18">
                  <c:v>1.03</c:v>
                </c:pt>
                <c:pt idx="19">
                  <c:v>1.03</c:v>
                </c:pt>
                <c:pt idx="20">
                  <c:v>1.03</c:v>
                </c:pt>
                <c:pt idx="21">
                  <c:v>1.03</c:v>
                </c:pt>
                <c:pt idx="22">
                  <c:v>1.03</c:v>
                </c:pt>
                <c:pt idx="23">
                  <c:v>1.03</c:v>
                </c:pt>
                <c:pt idx="24">
                  <c:v>1.03</c:v>
                </c:pt>
                <c:pt idx="25">
                  <c:v>1.03</c:v>
                </c:pt>
                <c:pt idx="26">
                  <c:v>1.03</c:v>
                </c:pt>
                <c:pt idx="27">
                  <c:v>1.03</c:v>
                </c:pt>
                <c:pt idx="28">
                  <c:v>1.03</c:v>
                </c:pt>
                <c:pt idx="29">
                  <c:v>1.03</c:v>
                </c:pt>
                <c:pt idx="30">
                  <c:v>1.03</c:v>
                </c:pt>
                <c:pt idx="31">
                  <c:v>1.03</c:v>
                </c:pt>
                <c:pt idx="32">
                  <c:v>1.03</c:v>
                </c:pt>
                <c:pt idx="33">
                  <c:v>1.03</c:v>
                </c:pt>
                <c:pt idx="34">
                  <c:v>1.03</c:v>
                </c:pt>
                <c:pt idx="35">
                  <c:v>1.03</c:v>
                </c:pt>
                <c:pt idx="36">
                  <c:v>1.03</c:v>
                </c:pt>
                <c:pt idx="37">
                  <c:v>1.03</c:v>
                </c:pt>
                <c:pt idx="38">
                  <c:v>1.03</c:v>
                </c:pt>
                <c:pt idx="39">
                  <c:v>1.03</c:v>
                </c:pt>
                <c:pt idx="40">
                  <c:v>1.03</c:v>
                </c:pt>
                <c:pt idx="41">
                  <c:v>1.03</c:v>
                </c:pt>
                <c:pt idx="42">
                  <c:v>1.03</c:v>
                </c:pt>
                <c:pt idx="43">
                  <c:v>1.03</c:v>
                </c:pt>
                <c:pt idx="44">
                  <c:v>1.03</c:v>
                </c:pt>
                <c:pt idx="45">
                  <c:v>1.03</c:v>
                </c:pt>
                <c:pt idx="46">
                  <c:v>1.03</c:v>
                </c:pt>
                <c:pt idx="47">
                  <c:v>1.03</c:v>
                </c:pt>
                <c:pt idx="48">
                  <c:v>1.03</c:v>
                </c:pt>
                <c:pt idx="49">
                  <c:v>1.03</c:v>
                </c:pt>
                <c:pt idx="50">
                  <c:v>1.03</c:v>
                </c:pt>
                <c:pt idx="51">
                  <c:v>1.03</c:v>
                </c:pt>
                <c:pt idx="52">
                  <c:v>1.03</c:v>
                </c:pt>
                <c:pt idx="53">
                  <c:v>1.03</c:v>
                </c:pt>
                <c:pt idx="54">
                  <c:v>1.03</c:v>
                </c:pt>
                <c:pt idx="55">
                  <c:v>1.03</c:v>
                </c:pt>
                <c:pt idx="56">
                  <c:v>1.03</c:v>
                </c:pt>
                <c:pt idx="57">
                  <c:v>1.03</c:v>
                </c:pt>
                <c:pt idx="58">
                  <c:v>1.03</c:v>
                </c:pt>
                <c:pt idx="59">
                  <c:v>1.03</c:v>
                </c:pt>
                <c:pt idx="60">
                  <c:v>1.03</c:v>
                </c:pt>
                <c:pt idx="61">
                  <c:v>1.03</c:v>
                </c:pt>
                <c:pt idx="62">
                  <c:v>1.03</c:v>
                </c:pt>
                <c:pt idx="63">
                  <c:v>1.03</c:v>
                </c:pt>
                <c:pt idx="64">
                  <c:v>1.03</c:v>
                </c:pt>
                <c:pt idx="65">
                  <c:v>1.03</c:v>
                </c:pt>
                <c:pt idx="66">
                  <c:v>1.03</c:v>
                </c:pt>
                <c:pt idx="67">
                  <c:v>1.03</c:v>
                </c:pt>
                <c:pt idx="68">
                  <c:v>1.03</c:v>
                </c:pt>
                <c:pt idx="69">
                  <c:v>1.03</c:v>
                </c:pt>
                <c:pt idx="71">
                  <c:v>1.03</c:v>
                </c:pt>
                <c:pt idx="72">
                  <c:v>1.03</c:v>
                </c:pt>
                <c:pt idx="73">
                  <c:v>1.03</c:v>
                </c:pt>
                <c:pt idx="74">
                  <c:v>1.03</c:v>
                </c:pt>
                <c:pt idx="75">
                  <c:v>1.03</c:v>
                </c:pt>
                <c:pt idx="76">
                  <c:v>1.03</c:v>
                </c:pt>
                <c:pt idx="77">
                  <c:v>1.03</c:v>
                </c:pt>
                <c:pt idx="78">
                  <c:v>1.03</c:v>
                </c:pt>
                <c:pt idx="79">
                  <c:v>1.03</c:v>
                </c:pt>
                <c:pt idx="80">
                  <c:v>1.03</c:v>
                </c:pt>
                <c:pt idx="81">
                  <c:v>1.03</c:v>
                </c:pt>
                <c:pt idx="82">
                  <c:v>1.03</c:v>
                </c:pt>
                <c:pt idx="83">
                  <c:v>1.03</c:v>
                </c:pt>
                <c:pt idx="84">
                  <c:v>1.03</c:v>
                </c:pt>
                <c:pt idx="85">
                  <c:v>1.03</c:v>
                </c:pt>
                <c:pt idx="86">
                  <c:v>1.03</c:v>
                </c:pt>
                <c:pt idx="87">
                  <c:v>1.03</c:v>
                </c:pt>
                <c:pt idx="88">
                  <c:v>1.03</c:v>
                </c:pt>
                <c:pt idx="89">
                  <c:v>1.03</c:v>
                </c:pt>
                <c:pt idx="90">
                  <c:v>1.03</c:v>
                </c:pt>
                <c:pt idx="91">
                  <c:v>1.03</c:v>
                </c:pt>
                <c:pt idx="92">
                  <c:v>1.03</c:v>
                </c:pt>
                <c:pt idx="93">
                  <c:v>1.03</c:v>
                </c:pt>
                <c:pt idx="94">
                  <c:v>1.03</c:v>
                </c:pt>
                <c:pt idx="95">
                  <c:v>1.03</c:v>
                </c:pt>
                <c:pt idx="96">
                  <c:v>1.03</c:v>
                </c:pt>
                <c:pt idx="97">
                  <c:v>1.03</c:v>
                </c:pt>
                <c:pt idx="98">
                  <c:v>1.03</c:v>
                </c:pt>
                <c:pt idx="99">
                  <c:v>1.03</c:v>
                </c:pt>
                <c:pt idx="100">
                  <c:v>1.03</c:v>
                </c:pt>
                <c:pt idx="101">
                  <c:v>1.03</c:v>
                </c:pt>
                <c:pt idx="102">
                  <c:v>1.03</c:v>
                </c:pt>
                <c:pt idx="103">
                  <c:v>1.03</c:v>
                </c:pt>
                <c:pt idx="104">
                  <c:v>1.03</c:v>
                </c:pt>
                <c:pt idx="105">
                  <c:v>1.03</c:v>
                </c:pt>
                <c:pt idx="106">
                  <c:v>1.03</c:v>
                </c:pt>
                <c:pt idx="107">
                  <c:v>1.03</c:v>
                </c:pt>
                <c:pt idx="108">
                  <c:v>1.03</c:v>
                </c:pt>
                <c:pt idx="109">
                  <c:v>1.03</c:v>
                </c:pt>
                <c:pt idx="110">
                  <c:v>1.03</c:v>
                </c:pt>
                <c:pt idx="111">
                  <c:v>1.03</c:v>
                </c:pt>
                <c:pt idx="112">
                  <c:v>1.03</c:v>
                </c:pt>
                <c:pt idx="113">
                  <c:v>1.03</c:v>
                </c:pt>
                <c:pt idx="114">
                  <c:v>1.03</c:v>
                </c:pt>
                <c:pt idx="115">
                  <c:v>1.03</c:v>
                </c:pt>
                <c:pt idx="116">
                  <c:v>1.03</c:v>
                </c:pt>
                <c:pt idx="117">
                  <c:v>1.03</c:v>
                </c:pt>
                <c:pt idx="118">
                  <c:v>1.03</c:v>
                </c:pt>
                <c:pt idx="119">
                  <c:v>1.03</c:v>
                </c:pt>
                <c:pt idx="120">
                  <c:v>1.03</c:v>
                </c:pt>
                <c:pt idx="121">
                  <c:v>1.03</c:v>
                </c:pt>
                <c:pt idx="122">
                  <c:v>1.03</c:v>
                </c:pt>
                <c:pt idx="123">
                  <c:v>1.03</c:v>
                </c:pt>
                <c:pt idx="124">
                  <c:v>1.03</c:v>
                </c:pt>
                <c:pt idx="125">
                  <c:v>1.03</c:v>
                </c:pt>
                <c:pt idx="126">
                  <c:v>1.03</c:v>
                </c:pt>
                <c:pt idx="127">
                  <c:v>1.03</c:v>
                </c:pt>
                <c:pt idx="128">
                  <c:v>1.03</c:v>
                </c:pt>
                <c:pt idx="129">
                  <c:v>1.03</c:v>
                </c:pt>
                <c:pt idx="130">
                  <c:v>1.03</c:v>
                </c:pt>
                <c:pt idx="131">
                  <c:v>1.03</c:v>
                </c:pt>
                <c:pt idx="132">
                  <c:v>1.03</c:v>
                </c:pt>
                <c:pt idx="133">
                  <c:v>1.03</c:v>
                </c:pt>
                <c:pt idx="134">
                  <c:v>1.03</c:v>
                </c:pt>
                <c:pt idx="135">
                  <c:v>1.03</c:v>
                </c:pt>
                <c:pt idx="136">
                  <c:v>1.03</c:v>
                </c:pt>
                <c:pt idx="137">
                  <c:v>1.03</c:v>
                </c:pt>
                <c:pt idx="138">
                  <c:v>1.03</c:v>
                </c:pt>
                <c:pt idx="139">
                  <c:v>1.03</c:v>
                </c:pt>
                <c:pt idx="140">
                  <c:v>1.03</c:v>
                </c:pt>
                <c:pt idx="141">
                  <c:v>1.03</c:v>
                </c:pt>
                <c:pt idx="142">
                  <c:v>1.03</c:v>
                </c:pt>
                <c:pt idx="143">
                  <c:v>1.03</c:v>
                </c:pt>
                <c:pt idx="144">
                  <c:v>1.03</c:v>
                </c:pt>
                <c:pt idx="145">
                  <c:v>1.03</c:v>
                </c:pt>
                <c:pt idx="146">
                  <c:v>1.03</c:v>
                </c:pt>
                <c:pt idx="147">
                  <c:v>1.03</c:v>
                </c:pt>
                <c:pt idx="148">
                  <c:v>1.03</c:v>
                </c:pt>
                <c:pt idx="149">
                  <c:v>1.03</c:v>
                </c:pt>
                <c:pt idx="150">
                  <c:v>1.03</c:v>
                </c:pt>
                <c:pt idx="151">
                  <c:v>1.03</c:v>
                </c:pt>
                <c:pt idx="152">
                  <c:v>1.03</c:v>
                </c:pt>
                <c:pt idx="153">
                  <c:v>1.03</c:v>
                </c:pt>
                <c:pt idx="154">
                  <c:v>1.03</c:v>
                </c:pt>
                <c:pt idx="155">
                  <c:v>1.03</c:v>
                </c:pt>
                <c:pt idx="156">
                  <c:v>1.03</c:v>
                </c:pt>
                <c:pt idx="157">
                  <c:v>1.03</c:v>
                </c:pt>
                <c:pt idx="158">
                  <c:v>1.03</c:v>
                </c:pt>
                <c:pt idx="159">
                  <c:v>1.03</c:v>
                </c:pt>
                <c:pt idx="160">
                  <c:v>1.03</c:v>
                </c:pt>
                <c:pt idx="161">
                  <c:v>1.03</c:v>
                </c:pt>
                <c:pt idx="162">
                  <c:v>1.03</c:v>
                </c:pt>
                <c:pt idx="163">
                  <c:v>1.03</c:v>
                </c:pt>
                <c:pt idx="164">
                  <c:v>1.03</c:v>
                </c:pt>
                <c:pt idx="165">
                  <c:v>1.03</c:v>
                </c:pt>
                <c:pt idx="166">
                  <c:v>1.03</c:v>
                </c:pt>
                <c:pt idx="167">
                  <c:v>1.03</c:v>
                </c:pt>
                <c:pt idx="168">
                  <c:v>1.03</c:v>
                </c:pt>
                <c:pt idx="169">
                  <c:v>1.03</c:v>
                </c:pt>
                <c:pt idx="170">
                  <c:v>1.03</c:v>
                </c:pt>
                <c:pt idx="171">
                  <c:v>1.03</c:v>
                </c:pt>
                <c:pt idx="172">
                  <c:v>1.03</c:v>
                </c:pt>
                <c:pt idx="173">
                  <c:v>1.03</c:v>
                </c:pt>
                <c:pt idx="174">
                  <c:v>1.03</c:v>
                </c:pt>
                <c:pt idx="175">
                  <c:v>1.03</c:v>
                </c:pt>
                <c:pt idx="176">
                  <c:v>1.03</c:v>
                </c:pt>
                <c:pt idx="177">
                  <c:v>1.03</c:v>
                </c:pt>
                <c:pt idx="178">
                  <c:v>1.03</c:v>
                </c:pt>
                <c:pt idx="179">
                  <c:v>1.03</c:v>
                </c:pt>
                <c:pt idx="180">
                  <c:v>1.03</c:v>
                </c:pt>
                <c:pt idx="181">
                  <c:v>1.03</c:v>
                </c:pt>
                <c:pt idx="182">
                  <c:v>1.03</c:v>
                </c:pt>
                <c:pt idx="183">
                  <c:v>1.03</c:v>
                </c:pt>
                <c:pt idx="184">
                  <c:v>1.03</c:v>
                </c:pt>
                <c:pt idx="185">
                  <c:v>1.03</c:v>
                </c:pt>
                <c:pt idx="186">
                  <c:v>1.03</c:v>
                </c:pt>
                <c:pt idx="187">
                  <c:v>1.03</c:v>
                </c:pt>
                <c:pt idx="188">
                  <c:v>1.03</c:v>
                </c:pt>
                <c:pt idx="189">
                  <c:v>1.03</c:v>
                </c:pt>
                <c:pt idx="190">
                  <c:v>1.03</c:v>
                </c:pt>
                <c:pt idx="191">
                  <c:v>1.03</c:v>
                </c:pt>
                <c:pt idx="192">
                  <c:v>1.03</c:v>
                </c:pt>
                <c:pt idx="193">
                  <c:v>1.03</c:v>
                </c:pt>
                <c:pt idx="194">
                  <c:v>1.03</c:v>
                </c:pt>
                <c:pt idx="195">
                  <c:v>1.03</c:v>
                </c:pt>
                <c:pt idx="196">
                  <c:v>1.03</c:v>
                </c:pt>
                <c:pt idx="197">
                  <c:v>1.03</c:v>
                </c:pt>
                <c:pt idx="198">
                  <c:v>1.03</c:v>
                </c:pt>
                <c:pt idx="199">
                  <c:v>1.03</c:v>
                </c:pt>
                <c:pt idx="200">
                  <c:v>1.03</c:v>
                </c:pt>
                <c:pt idx="201">
                  <c:v>1.03</c:v>
                </c:pt>
                <c:pt idx="202">
                  <c:v>1.03</c:v>
                </c:pt>
                <c:pt idx="203">
                  <c:v>1.03</c:v>
                </c:pt>
                <c:pt idx="204">
                  <c:v>1.03</c:v>
                </c:pt>
                <c:pt idx="205">
                  <c:v>1.03</c:v>
                </c:pt>
                <c:pt idx="206">
                  <c:v>1.03</c:v>
                </c:pt>
                <c:pt idx="207">
                  <c:v>1.03</c:v>
                </c:pt>
                <c:pt idx="208">
                  <c:v>1.03</c:v>
                </c:pt>
                <c:pt idx="209">
                  <c:v>1.03</c:v>
                </c:pt>
                <c:pt idx="210">
                  <c:v>1.03</c:v>
                </c:pt>
                <c:pt idx="211">
                  <c:v>1.03</c:v>
                </c:pt>
                <c:pt idx="212">
                  <c:v>1.03</c:v>
                </c:pt>
                <c:pt idx="213">
                  <c:v>1.03</c:v>
                </c:pt>
                <c:pt idx="214">
                  <c:v>1.03</c:v>
                </c:pt>
                <c:pt idx="215">
                  <c:v>1.03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81-4FE2-BC01-E841B013038A}"/>
            </c:ext>
          </c:extLst>
        </c:ser>
        <c:ser>
          <c:idx val="6"/>
          <c:order val="6"/>
          <c:tx>
            <c:strRef>
              <c:f>GTR1_Cubes!$BF$49</c:f>
              <c:strCache>
                <c:ptCount val="1"/>
                <c:pt idx="0">
                  <c:v>-3%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GTR1_Cubes!$AU$51:$AU$430</c:f>
              <c:numCache>
                <c:formatCode>m/d/yyyy</c:formatCode>
                <c:ptCount val="380"/>
                <c:pt idx="0">
                  <c:v>44904</c:v>
                </c:pt>
                <c:pt idx="1">
                  <c:v>44971</c:v>
                </c:pt>
                <c:pt idx="2">
                  <c:v>44971</c:v>
                </c:pt>
                <c:pt idx="3">
                  <c:v>44974</c:v>
                </c:pt>
                <c:pt idx="4">
                  <c:v>44978</c:v>
                </c:pt>
                <c:pt idx="5">
                  <c:v>44979</c:v>
                </c:pt>
                <c:pt idx="6">
                  <c:v>44980</c:v>
                </c:pt>
                <c:pt idx="7">
                  <c:v>44981</c:v>
                </c:pt>
                <c:pt idx="8">
                  <c:v>44984</c:v>
                </c:pt>
                <c:pt idx="9">
                  <c:v>44985</c:v>
                </c:pt>
                <c:pt idx="10">
                  <c:v>44986</c:v>
                </c:pt>
                <c:pt idx="11">
                  <c:v>44987</c:v>
                </c:pt>
                <c:pt idx="12">
                  <c:v>44988</c:v>
                </c:pt>
                <c:pt idx="13">
                  <c:v>44991</c:v>
                </c:pt>
                <c:pt idx="14">
                  <c:v>44992</c:v>
                </c:pt>
                <c:pt idx="15">
                  <c:v>44993</c:v>
                </c:pt>
                <c:pt idx="16">
                  <c:v>44994</c:v>
                </c:pt>
                <c:pt idx="17">
                  <c:v>44995</c:v>
                </c:pt>
                <c:pt idx="18">
                  <c:v>44998</c:v>
                </c:pt>
                <c:pt idx="19">
                  <c:v>44999</c:v>
                </c:pt>
                <c:pt idx="20">
                  <c:v>45000</c:v>
                </c:pt>
                <c:pt idx="21">
                  <c:v>45001</c:v>
                </c:pt>
                <c:pt idx="22">
                  <c:v>45005</c:v>
                </c:pt>
                <c:pt idx="23">
                  <c:v>45006</c:v>
                </c:pt>
                <c:pt idx="24">
                  <c:v>45007</c:v>
                </c:pt>
                <c:pt idx="25">
                  <c:v>45008</c:v>
                </c:pt>
                <c:pt idx="26">
                  <c:v>45009</c:v>
                </c:pt>
                <c:pt idx="27">
                  <c:v>45012</c:v>
                </c:pt>
                <c:pt idx="28">
                  <c:v>45013</c:v>
                </c:pt>
                <c:pt idx="29">
                  <c:v>45014</c:v>
                </c:pt>
                <c:pt idx="30">
                  <c:v>45015</c:v>
                </c:pt>
                <c:pt idx="31">
                  <c:v>45016</c:v>
                </c:pt>
                <c:pt idx="32">
                  <c:v>45019</c:v>
                </c:pt>
                <c:pt idx="33">
                  <c:v>45020</c:v>
                </c:pt>
                <c:pt idx="34">
                  <c:v>45021</c:v>
                </c:pt>
                <c:pt idx="35">
                  <c:v>45022</c:v>
                </c:pt>
                <c:pt idx="36">
                  <c:v>45023</c:v>
                </c:pt>
                <c:pt idx="37">
                  <c:v>45027</c:v>
                </c:pt>
                <c:pt idx="38">
                  <c:v>45028</c:v>
                </c:pt>
                <c:pt idx="39">
                  <c:v>45029</c:v>
                </c:pt>
                <c:pt idx="40">
                  <c:v>45030</c:v>
                </c:pt>
                <c:pt idx="41">
                  <c:v>45033</c:v>
                </c:pt>
                <c:pt idx="42">
                  <c:v>45034</c:v>
                </c:pt>
                <c:pt idx="43">
                  <c:v>45035</c:v>
                </c:pt>
                <c:pt idx="44">
                  <c:v>45036</c:v>
                </c:pt>
                <c:pt idx="45">
                  <c:v>45037</c:v>
                </c:pt>
                <c:pt idx="46">
                  <c:v>45040</c:v>
                </c:pt>
                <c:pt idx="47">
                  <c:v>45041</c:v>
                </c:pt>
                <c:pt idx="48">
                  <c:v>45042</c:v>
                </c:pt>
                <c:pt idx="49">
                  <c:v>45043</c:v>
                </c:pt>
                <c:pt idx="50">
                  <c:v>45044</c:v>
                </c:pt>
                <c:pt idx="51">
                  <c:v>45048</c:v>
                </c:pt>
                <c:pt idx="52">
                  <c:v>45049</c:v>
                </c:pt>
                <c:pt idx="53">
                  <c:v>45050</c:v>
                </c:pt>
                <c:pt idx="54">
                  <c:v>45050</c:v>
                </c:pt>
                <c:pt idx="55">
                  <c:v>45051</c:v>
                </c:pt>
                <c:pt idx="56">
                  <c:v>45051</c:v>
                </c:pt>
                <c:pt idx="57">
                  <c:v>45054</c:v>
                </c:pt>
                <c:pt idx="58">
                  <c:v>45055</c:v>
                </c:pt>
                <c:pt idx="59">
                  <c:v>45056</c:v>
                </c:pt>
                <c:pt idx="60">
                  <c:v>45057</c:v>
                </c:pt>
                <c:pt idx="61">
                  <c:v>45058</c:v>
                </c:pt>
                <c:pt idx="62">
                  <c:v>45061</c:v>
                </c:pt>
                <c:pt idx="63">
                  <c:v>45062</c:v>
                </c:pt>
                <c:pt idx="64">
                  <c:v>45063</c:v>
                </c:pt>
                <c:pt idx="65">
                  <c:v>45065</c:v>
                </c:pt>
                <c:pt idx="66">
                  <c:v>45068</c:v>
                </c:pt>
                <c:pt idx="67">
                  <c:v>45069</c:v>
                </c:pt>
                <c:pt idx="68">
                  <c:v>45070</c:v>
                </c:pt>
                <c:pt idx="70">
                  <c:v>45072</c:v>
                </c:pt>
                <c:pt idx="71">
                  <c:v>45075</c:v>
                </c:pt>
                <c:pt idx="72">
                  <c:v>45076</c:v>
                </c:pt>
                <c:pt idx="73">
                  <c:v>45077</c:v>
                </c:pt>
                <c:pt idx="74">
                  <c:v>45078</c:v>
                </c:pt>
                <c:pt idx="75">
                  <c:v>45079</c:v>
                </c:pt>
                <c:pt idx="76">
                  <c:v>45082</c:v>
                </c:pt>
                <c:pt idx="77">
                  <c:v>45084</c:v>
                </c:pt>
                <c:pt idx="78">
                  <c:v>45085</c:v>
                </c:pt>
                <c:pt idx="79">
                  <c:v>45086</c:v>
                </c:pt>
                <c:pt idx="80">
                  <c:v>45089</c:v>
                </c:pt>
                <c:pt idx="81">
                  <c:v>45090</c:v>
                </c:pt>
                <c:pt idx="82">
                  <c:v>45091</c:v>
                </c:pt>
                <c:pt idx="83">
                  <c:v>45092</c:v>
                </c:pt>
                <c:pt idx="84">
                  <c:v>45093</c:v>
                </c:pt>
                <c:pt idx="85">
                  <c:v>45096</c:v>
                </c:pt>
                <c:pt idx="86">
                  <c:v>45097</c:v>
                </c:pt>
                <c:pt idx="87">
                  <c:v>45098</c:v>
                </c:pt>
                <c:pt idx="88">
                  <c:v>45099</c:v>
                </c:pt>
                <c:pt idx="89">
                  <c:v>45103</c:v>
                </c:pt>
                <c:pt idx="90">
                  <c:v>45104</c:v>
                </c:pt>
                <c:pt idx="91">
                  <c:v>45105</c:v>
                </c:pt>
                <c:pt idx="92">
                  <c:v>45106</c:v>
                </c:pt>
                <c:pt idx="93">
                  <c:v>45107</c:v>
                </c:pt>
                <c:pt idx="94">
                  <c:v>45110</c:v>
                </c:pt>
                <c:pt idx="95">
                  <c:v>45111</c:v>
                </c:pt>
                <c:pt idx="96">
                  <c:v>45112</c:v>
                </c:pt>
                <c:pt idx="97">
                  <c:v>45113</c:v>
                </c:pt>
                <c:pt idx="98">
                  <c:v>45114</c:v>
                </c:pt>
                <c:pt idx="99">
                  <c:v>45117</c:v>
                </c:pt>
                <c:pt idx="100">
                  <c:v>45118</c:v>
                </c:pt>
                <c:pt idx="101">
                  <c:v>45119</c:v>
                </c:pt>
                <c:pt idx="102">
                  <c:v>45120</c:v>
                </c:pt>
                <c:pt idx="103">
                  <c:v>45121</c:v>
                </c:pt>
                <c:pt idx="104">
                  <c:v>45124</c:v>
                </c:pt>
                <c:pt idx="105">
                  <c:v>45125</c:v>
                </c:pt>
                <c:pt idx="106">
                  <c:v>45126</c:v>
                </c:pt>
                <c:pt idx="107">
                  <c:v>45127</c:v>
                </c:pt>
                <c:pt idx="108">
                  <c:v>45128</c:v>
                </c:pt>
                <c:pt idx="109">
                  <c:v>45131</c:v>
                </c:pt>
                <c:pt idx="110">
                  <c:v>45132</c:v>
                </c:pt>
                <c:pt idx="111">
                  <c:v>45133</c:v>
                </c:pt>
                <c:pt idx="112">
                  <c:v>45134</c:v>
                </c:pt>
                <c:pt idx="113">
                  <c:v>45135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</c:numCache>
            </c:numRef>
          </c:xVal>
          <c:yVal>
            <c:numRef>
              <c:f>GTR1_Cubes!$BF$50:$BF$430</c:f>
              <c:numCache>
                <c:formatCode>0.000</c:formatCode>
                <c:ptCount val="381"/>
                <c:pt idx="0">
                  <c:v>0.97</c:v>
                </c:pt>
                <c:pt idx="1">
                  <c:v>0.97</c:v>
                </c:pt>
                <c:pt idx="2">
                  <c:v>0.97</c:v>
                </c:pt>
                <c:pt idx="3">
                  <c:v>0.97</c:v>
                </c:pt>
                <c:pt idx="4">
                  <c:v>0.97</c:v>
                </c:pt>
                <c:pt idx="5">
                  <c:v>0.97</c:v>
                </c:pt>
                <c:pt idx="6">
                  <c:v>0.97</c:v>
                </c:pt>
                <c:pt idx="7">
                  <c:v>0.97</c:v>
                </c:pt>
                <c:pt idx="8">
                  <c:v>0.97</c:v>
                </c:pt>
                <c:pt idx="9">
                  <c:v>0.97</c:v>
                </c:pt>
                <c:pt idx="10">
                  <c:v>0.97</c:v>
                </c:pt>
                <c:pt idx="11">
                  <c:v>0.97</c:v>
                </c:pt>
                <c:pt idx="12">
                  <c:v>0.97</c:v>
                </c:pt>
                <c:pt idx="13">
                  <c:v>0.97</c:v>
                </c:pt>
                <c:pt idx="14">
                  <c:v>0.97</c:v>
                </c:pt>
                <c:pt idx="15">
                  <c:v>0.97</c:v>
                </c:pt>
                <c:pt idx="16">
                  <c:v>0.97</c:v>
                </c:pt>
                <c:pt idx="17">
                  <c:v>0.97</c:v>
                </c:pt>
                <c:pt idx="18">
                  <c:v>0.97</c:v>
                </c:pt>
                <c:pt idx="19">
                  <c:v>0.97</c:v>
                </c:pt>
                <c:pt idx="20">
                  <c:v>0.97</c:v>
                </c:pt>
                <c:pt idx="21">
                  <c:v>0.97</c:v>
                </c:pt>
                <c:pt idx="22">
                  <c:v>0.97</c:v>
                </c:pt>
                <c:pt idx="23">
                  <c:v>0.97</c:v>
                </c:pt>
                <c:pt idx="24">
                  <c:v>0.97</c:v>
                </c:pt>
                <c:pt idx="25">
                  <c:v>0.97</c:v>
                </c:pt>
                <c:pt idx="26">
                  <c:v>0.97</c:v>
                </c:pt>
                <c:pt idx="27">
                  <c:v>0.97</c:v>
                </c:pt>
                <c:pt idx="28">
                  <c:v>0.97</c:v>
                </c:pt>
                <c:pt idx="29">
                  <c:v>0.97</c:v>
                </c:pt>
                <c:pt idx="30">
                  <c:v>0.97</c:v>
                </c:pt>
                <c:pt idx="31">
                  <c:v>0.97</c:v>
                </c:pt>
                <c:pt idx="32">
                  <c:v>0.97</c:v>
                </c:pt>
                <c:pt idx="33">
                  <c:v>0.97</c:v>
                </c:pt>
                <c:pt idx="34">
                  <c:v>0.97</c:v>
                </c:pt>
                <c:pt idx="35">
                  <c:v>0.97</c:v>
                </c:pt>
                <c:pt idx="36">
                  <c:v>0.97</c:v>
                </c:pt>
                <c:pt idx="37">
                  <c:v>0.97</c:v>
                </c:pt>
                <c:pt idx="38">
                  <c:v>0.97</c:v>
                </c:pt>
                <c:pt idx="39">
                  <c:v>0.97</c:v>
                </c:pt>
                <c:pt idx="40">
                  <c:v>0.97</c:v>
                </c:pt>
                <c:pt idx="41">
                  <c:v>0.97</c:v>
                </c:pt>
                <c:pt idx="42">
                  <c:v>0.97</c:v>
                </c:pt>
                <c:pt idx="43">
                  <c:v>0.97</c:v>
                </c:pt>
                <c:pt idx="44">
                  <c:v>0.97</c:v>
                </c:pt>
                <c:pt idx="45">
                  <c:v>0.97</c:v>
                </c:pt>
                <c:pt idx="46">
                  <c:v>0.97</c:v>
                </c:pt>
                <c:pt idx="47">
                  <c:v>0.97</c:v>
                </c:pt>
                <c:pt idx="48">
                  <c:v>0.97</c:v>
                </c:pt>
                <c:pt idx="49">
                  <c:v>0.97</c:v>
                </c:pt>
                <c:pt idx="50">
                  <c:v>0.97</c:v>
                </c:pt>
                <c:pt idx="51">
                  <c:v>0.97</c:v>
                </c:pt>
                <c:pt idx="52">
                  <c:v>0.97</c:v>
                </c:pt>
                <c:pt idx="53">
                  <c:v>0.97</c:v>
                </c:pt>
                <c:pt idx="54">
                  <c:v>0.97</c:v>
                </c:pt>
                <c:pt idx="55">
                  <c:v>0.97</c:v>
                </c:pt>
                <c:pt idx="56">
                  <c:v>0.97</c:v>
                </c:pt>
                <c:pt idx="57">
                  <c:v>0.97</c:v>
                </c:pt>
                <c:pt idx="58">
                  <c:v>0.97</c:v>
                </c:pt>
                <c:pt idx="59">
                  <c:v>0.97</c:v>
                </c:pt>
                <c:pt idx="60">
                  <c:v>0.97</c:v>
                </c:pt>
                <c:pt idx="61">
                  <c:v>0.97</c:v>
                </c:pt>
                <c:pt idx="62">
                  <c:v>0.97</c:v>
                </c:pt>
                <c:pt idx="63">
                  <c:v>0.97</c:v>
                </c:pt>
                <c:pt idx="64">
                  <c:v>0.97</c:v>
                </c:pt>
                <c:pt idx="65">
                  <c:v>0.97</c:v>
                </c:pt>
                <c:pt idx="66">
                  <c:v>0.97</c:v>
                </c:pt>
                <c:pt idx="67">
                  <c:v>0.97</c:v>
                </c:pt>
                <c:pt idx="68">
                  <c:v>0.97</c:v>
                </c:pt>
                <c:pt idx="69">
                  <c:v>0.97</c:v>
                </c:pt>
                <c:pt idx="71">
                  <c:v>0.97</c:v>
                </c:pt>
                <c:pt idx="72">
                  <c:v>0.97</c:v>
                </c:pt>
                <c:pt idx="73">
                  <c:v>0.97</c:v>
                </c:pt>
                <c:pt idx="74">
                  <c:v>0.97</c:v>
                </c:pt>
                <c:pt idx="75">
                  <c:v>0.97</c:v>
                </c:pt>
                <c:pt idx="76">
                  <c:v>0.97</c:v>
                </c:pt>
                <c:pt idx="77">
                  <c:v>0.97</c:v>
                </c:pt>
                <c:pt idx="78">
                  <c:v>0.97</c:v>
                </c:pt>
                <c:pt idx="79">
                  <c:v>0.97</c:v>
                </c:pt>
                <c:pt idx="80">
                  <c:v>0.97</c:v>
                </c:pt>
                <c:pt idx="81">
                  <c:v>0.97</c:v>
                </c:pt>
                <c:pt idx="82">
                  <c:v>0.97</c:v>
                </c:pt>
                <c:pt idx="83">
                  <c:v>0.97</c:v>
                </c:pt>
                <c:pt idx="84">
                  <c:v>0.97</c:v>
                </c:pt>
                <c:pt idx="85">
                  <c:v>0.97</c:v>
                </c:pt>
                <c:pt idx="86">
                  <c:v>0.97</c:v>
                </c:pt>
                <c:pt idx="87">
                  <c:v>0.97</c:v>
                </c:pt>
                <c:pt idx="88">
                  <c:v>0.97</c:v>
                </c:pt>
                <c:pt idx="89">
                  <c:v>0.97</c:v>
                </c:pt>
                <c:pt idx="90">
                  <c:v>0.97</c:v>
                </c:pt>
                <c:pt idx="91">
                  <c:v>0.97</c:v>
                </c:pt>
                <c:pt idx="92">
                  <c:v>0.97</c:v>
                </c:pt>
                <c:pt idx="93">
                  <c:v>0.97</c:v>
                </c:pt>
                <c:pt idx="94">
                  <c:v>0.97</c:v>
                </c:pt>
                <c:pt idx="95">
                  <c:v>0.97</c:v>
                </c:pt>
                <c:pt idx="96">
                  <c:v>0.97</c:v>
                </c:pt>
                <c:pt idx="97">
                  <c:v>0.97</c:v>
                </c:pt>
                <c:pt idx="98">
                  <c:v>0.97</c:v>
                </c:pt>
                <c:pt idx="99">
                  <c:v>0.97</c:v>
                </c:pt>
                <c:pt idx="100">
                  <c:v>0.97</c:v>
                </c:pt>
                <c:pt idx="101">
                  <c:v>0.97</c:v>
                </c:pt>
                <c:pt idx="102">
                  <c:v>0.97</c:v>
                </c:pt>
                <c:pt idx="103">
                  <c:v>0.97</c:v>
                </c:pt>
                <c:pt idx="104">
                  <c:v>0.97</c:v>
                </c:pt>
                <c:pt idx="105">
                  <c:v>0.97</c:v>
                </c:pt>
                <c:pt idx="106">
                  <c:v>0.97</c:v>
                </c:pt>
                <c:pt idx="107">
                  <c:v>0.97</c:v>
                </c:pt>
                <c:pt idx="108">
                  <c:v>0.97</c:v>
                </c:pt>
                <c:pt idx="109">
                  <c:v>0.97</c:v>
                </c:pt>
                <c:pt idx="110">
                  <c:v>0.97</c:v>
                </c:pt>
                <c:pt idx="111">
                  <c:v>0.97</c:v>
                </c:pt>
                <c:pt idx="112">
                  <c:v>0.97</c:v>
                </c:pt>
                <c:pt idx="113">
                  <c:v>0.97</c:v>
                </c:pt>
                <c:pt idx="114">
                  <c:v>0.97</c:v>
                </c:pt>
                <c:pt idx="115">
                  <c:v>0.97</c:v>
                </c:pt>
                <c:pt idx="116">
                  <c:v>0.97</c:v>
                </c:pt>
                <c:pt idx="117">
                  <c:v>0.97</c:v>
                </c:pt>
                <c:pt idx="118">
                  <c:v>0.97</c:v>
                </c:pt>
                <c:pt idx="119">
                  <c:v>0.97</c:v>
                </c:pt>
                <c:pt idx="120">
                  <c:v>0.97</c:v>
                </c:pt>
                <c:pt idx="121">
                  <c:v>0.97</c:v>
                </c:pt>
                <c:pt idx="122">
                  <c:v>0.97</c:v>
                </c:pt>
                <c:pt idx="123">
                  <c:v>0.97</c:v>
                </c:pt>
                <c:pt idx="124">
                  <c:v>0.97</c:v>
                </c:pt>
                <c:pt idx="125">
                  <c:v>0.97</c:v>
                </c:pt>
                <c:pt idx="126">
                  <c:v>0.97</c:v>
                </c:pt>
                <c:pt idx="127">
                  <c:v>0.97</c:v>
                </c:pt>
                <c:pt idx="128">
                  <c:v>0.97</c:v>
                </c:pt>
                <c:pt idx="129">
                  <c:v>0.97</c:v>
                </c:pt>
                <c:pt idx="130">
                  <c:v>0.97</c:v>
                </c:pt>
                <c:pt idx="131">
                  <c:v>0.97</c:v>
                </c:pt>
                <c:pt idx="132">
                  <c:v>0.97</c:v>
                </c:pt>
                <c:pt idx="133">
                  <c:v>0.97</c:v>
                </c:pt>
                <c:pt idx="134">
                  <c:v>0.97</c:v>
                </c:pt>
                <c:pt idx="135">
                  <c:v>0.97</c:v>
                </c:pt>
                <c:pt idx="136">
                  <c:v>0.97</c:v>
                </c:pt>
                <c:pt idx="137">
                  <c:v>0.97</c:v>
                </c:pt>
                <c:pt idx="138">
                  <c:v>0.97</c:v>
                </c:pt>
                <c:pt idx="139">
                  <c:v>0.97</c:v>
                </c:pt>
                <c:pt idx="140">
                  <c:v>0.97</c:v>
                </c:pt>
                <c:pt idx="141">
                  <c:v>0.97</c:v>
                </c:pt>
                <c:pt idx="142">
                  <c:v>0.97</c:v>
                </c:pt>
                <c:pt idx="143">
                  <c:v>0.97</c:v>
                </c:pt>
                <c:pt idx="144">
                  <c:v>0.97</c:v>
                </c:pt>
                <c:pt idx="145">
                  <c:v>0.97</c:v>
                </c:pt>
                <c:pt idx="146">
                  <c:v>0.97</c:v>
                </c:pt>
                <c:pt idx="147">
                  <c:v>0.97</c:v>
                </c:pt>
                <c:pt idx="148">
                  <c:v>0.97</c:v>
                </c:pt>
                <c:pt idx="149">
                  <c:v>0.97</c:v>
                </c:pt>
                <c:pt idx="150">
                  <c:v>0.97</c:v>
                </c:pt>
                <c:pt idx="151">
                  <c:v>0.97</c:v>
                </c:pt>
                <c:pt idx="152">
                  <c:v>0.97</c:v>
                </c:pt>
                <c:pt idx="153">
                  <c:v>0.97</c:v>
                </c:pt>
                <c:pt idx="154">
                  <c:v>0.97</c:v>
                </c:pt>
                <c:pt idx="155">
                  <c:v>0.97</c:v>
                </c:pt>
                <c:pt idx="156">
                  <c:v>0.97</c:v>
                </c:pt>
                <c:pt idx="157">
                  <c:v>0.97</c:v>
                </c:pt>
                <c:pt idx="158">
                  <c:v>0.97</c:v>
                </c:pt>
                <c:pt idx="159">
                  <c:v>0.97</c:v>
                </c:pt>
                <c:pt idx="160">
                  <c:v>0.97</c:v>
                </c:pt>
                <c:pt idx="161">
                  <c:v>0.97</c:v>
                </c:pt>
                <c:pt idx="162">
                  <c:v>0.97</c:v>
                </c:pt>
                <c:pt idx="163">
                  <c:v>0.97</c:v>
                </c:pt>
                <c:pt idx="164">
                  <c:v>0.97</c:v>
                </c:pt>
                <c:pt idx="165">
                  <c:v>0.97</c:v>
                </c:pt>
                <c:pt idx="166">
                  <c:v>0.97</c:v>
                </c:pt>
                <c:pt idx="167">
                  <c:v>0.97</c:v>
                </c:pt>
                <c:pt idx="168">
                  <c:v>0.97</c:v>
                </c:pt>
                <c:pt idx="169">
                  <c:v>0.97</c:v>
                </c:pt>
                <c:pt idx="170">
                  <c:v>0.97</c:v>
                </c:pt>
                <c:pt idx="171">
                  <c:v>0.97</c:v>
                </c:pt>
                <c:pt idx="172">
                  <c:v>0.97</c:v>
                </c:pt>
                <c:pt idx="173">
                  <c:v>0.97</c:v>
                </c:pt>
                <c:pt idx="174">
                  <c:v>0.97</c:v>
                </c:pt>
                <c:pt idx="175">
                  <c:v>0.97</c:v>
                </c:pt>
                <c:pt idx="176">
                  <c:v>0.97</c:v>
                </c:pt>
                <c:pt idx="177">
                  <c:v>0.97</c:v>
                </c:pt>
                <c:pt idx="178">
                  <c:v>0.97</c:v>
                </c:pt>
                <c:pt idx="179">
                  <c:v>0.97</c:v>
                </c:pt>
                <c:pt idx="180">
                  <c:v>0.97</c:v>
                </c:pt>
                <c:pt idx="181">
                  <c:v>0.97</c:v>
                </c:pt>
                <c:pt idx="182">
                  <c:v>0.97</c:v>
                </c:pt>
                <c:pt idx="183">
                  <c:v>0.97</c:v>
                </c:pt>
                <c:pt idx="184">
                  <c:v>0.97</c:v>
                </c:pt>
                <c:pt idx="185">
                  <c:v>0.97</c:v>
                </c:pt>
                <c:pt idx="186">
                  <c:v>0.97</c:v>
                </c:pt>
                <c:pt idx="187">
                  <c:v>0.97</c:v>
                </c:pt>
                <c:pt idx="188">
                  <c:v>0.97</c:v>
                </c:pt>
                <c:pt idx="189">
                  <c:v>0.97</c:v>
                </c:pt>
                <c:pt idx="190">
                  <c:v>0.97</c:v>
                </c:pt>
                <c:pt idx="191">
                  <c:v>0.97</c:v>
                </c:pt>
                <c:pt idx="192">
                  <c:v>0.97</c:v>
                </c:pt>
                <c:pt idx="193">
                  <c:v>0.97</c:v>
                </c:pt>
                <c:pt idx="194">
                  <c:v>0.97</c:v>
                </c:pt>
                <c:pt idx="195">
                  <c:v>0.97</c:v>
                </c:pt>
                <c:pt idx="196">
                  <c:v>0.97</c:v>
                </c:pt>
                <c:pt idx="197">
                  <c:v>0.97</c:v>
                </c:pt>
                <c:pt idx="198">
                  <c:v>0.97</c:v>
                </c:pt>
                <c:pt idx="199">
                  <c:v>0.97</c:v>
                </c:pt>
                <c:pt idx="200">
                  <c:v>0.97</c:v>
                </c:pt>
                <c:pt idx="201">
                  <c:v>0.97</c:v>
                </c:pt>
                <c:pt idx="202">
                  <c:v>0.97</c:v>
                </c:pt>
                <c:pt idx="203">
                  <c:v>0.97</c:v>
                </c:pt>
                <c:pt idx="204">
                  <c:v>0.97</c:v>
                </c:pt>
                <c:pt idx="205">
                  <c:v>0.97</c:v>
                </c:pt>
                <c:pt idx="206">
                  <c:v>0.97</c:v>
                </c:pt>
                <c:pt idx="207">
                  <c:v>0.97</c:v>
                </c:pt>
                <c:pt idx="208">
                  <c:v>0.97</c:v>
                </c:pt>
                <c:pt idx="209">
                  <c:v>0.97</c:v>
                </c:pt>
                <c:pt idx="210">
                  <c:v>0.97</c:v>
                </c:pt>
                <c:pt idx="211">
                  <c:v>0.97</c:v>
                </c:pt>
                <c:pt idx="212">
                  <c:v>0.97</c:v>
                </c:pt>
                <c:pt idx="213">
                  <c:v>0.97</c:v>
                </c:pt>
                <c:pt idx="214">
                  <c:v>0.97</c:v>
                </c:pt>
                <c:pt idx="215">
                  <c:v>0.97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81-4FE2-BC01-E841B013038A}"/>
            </c:ext>
          </c:extLst>
        </c:ser>
        <c:ser>
          <c:idx val="7"/>
          <c:order val="7"/>
          <c:tx>
            <c:strRef>
              <c:f>GTR1_Cubes!$AW$49</c:f>
              <c:strCache>
                <c:ptCount val="1"/>
                <c:pt idx="0">
                  <c:v>Medelvärde +/- 10 dygn R15M10</c:v>
                </c:pt>
              </c:strCache>
            </c:strRef>
          </c:tx>
          <c:spPr>
            <a:ln w="25400" cap="rnd">
              <a:solidFill>
                <a:srgbClr val="85BD5F"/>
              </a:solidFill>
              <a:round/>
            </a:ln>
            <a:effectLst/>
          </c:spPr>
          <c:marker>
            <c:symbol val="none"/>
          </c:marker>
          <c:xVal>
            <c:numRef>
              <c:f>GTR1_Cubes!$AU$50:$AU$430</c:f>
              <c:numCache>
                <c:formatCode>m/d/yyyy</c:formatCode>
                <c:ptCount val="381"/>
                <c:pt idx="0">
                  <c:v>44876</c:v>
                </c:pt>
                <c:pt idx="1">
                  <c:v>44904</c:v>
                </c:pt>
                <c:pt idx="2">
                  <c:v>44971</c:v>
                </c:pt>
                <c:pt idx="3">
                  <c:v>44971</c:v>
                </c:pt>
                <c:pt idx="4">
                  <c:v>44974</c:v>
                </c:pt>
                <c:pt idx="5">
                  <c:v>44978</c:v>
                </c:pt>
                <c:pt idx="6">
                  <c:v>44979</c:v>
                </c:pt>
                <c:pt idx="7">
                  <c:v>44980</c:v>
                </c:pt>
                <c:pt idx="8">
                  <c:v>44981</c:v>
                </c:pt>
                <c:pt idx="9">
                  <c:v>44984</c:v>
                </c:pt>
                <c:pt idx="10">
                  <c:v>44985</c:v>
                </c:pt>
                <c:pt idx="11">
                  <c:v>44986</c:v>
                </c:pt>
                <c:pt idx="12">
                  <c:v>44987</c:v>
                </c:pt>
                <c:pt idx="13">
                  <c:v>44988</c:v>
                </c:pt>
                <c:pt idx="14">
                  <c:v>44991</c:v>
                </c:pt>
                <c:pt idx="15">
                  <c:v>44992</c:v>
                </c:pt>
                <c:pt idx="16">
                  <c:v>44993</c:v>
                </c:pt>
                <c:pt idx="17">
                  <c:v>44994</c:v>
                </c:pt>
                <c:pt idx="18">
                  <c:v>44995</c:v>
                </c:pt>
                <c:pt idx="19">
                  <c:v>44998</c:v>
                </c:pt>
                <c:pt idx="20">
                  <c:v>44999</c:v>
                </c:pt>
                <c:pt idx="21">
                  <c:v>45000</c:v>
                </c:pt>
                <c:pt idx="22">
                  <c:v>45001</c:v>
                </c:pt>
                <c:pt idx="23">
                  <c:v>45005</c:v>
                </c:pt>
                <c:pt idx="24">
                  <c:v>45006</c:v>
                </c:pt>
                <c:pt idx="25">
                  <c:v>45007</c:v>
                </c:pt>
                <c:pt idx="26">
                  <c:v>45008</c:v>
                </c:pt>
                <c:pt idx="27">
                  <c:v>45009</c:v>
                </c:pt>
                <c:pt idx="28">
                  <c:v>45012</c:v>
                </c:pt>
                <c:pt idx="29">
                  <c:v>45013</c:v>
                </c:pt>
                <c:pt idx="30">
                  <c:v>45014</c:v>
                </c:pt>
                <c:pt idx="31">
                  <c:v>45015</c:v>
                </c:pt>
                <c:pt idx="32">
                  <c:v>45016</c:v>
                </c:pt>
                <c:pt idx="33">
                  <c:v>45019</c:v>
                </c:pt>
                <c:pt idx="34">
                  <c:v>45020</c:v>
                </c:pt>
                <c:pt idx="35">
                  <c:v>45021</c:v>
                </c:pt>
                <c:pt idx="36">
                  <c:v>45022</c:v>
                </c:pt>
                <c:pt idx="37">
                  <c:v>45023</c:v>
                </c:pt>
                <c:pt idx="38">
                  <c:v>45027</c:v>
                </c:pt>
                <c:pt idx="39">
                  <c:v>45028</c:v>
                </c:pt>
                <c:pt idx="40">
                  <c:v>45029</c:v>
                </c:pt>
                <c:pt idx="41">
                  <c:v>45030</c:v>
                </c:pt>
                <c:pt idx="42">
                  <c:v>45033</c:v>
                </c:pt>
                <c:pt idx="43">
                  <c:v>45034</c:v>
                </c:pt>
                <c:pt idx="44">
                  <c:v>45035</c:v>
                </c:pt>
                <c:pt idx="45">
                  <c:v>45036</c:v>
                </c:pt>
                <c:pt idx="46">
                  <c:v>45037</c:v>
                </c:pt>
                <c:pt idx="47">
                  <c:v>45040</c:v>
                </c:pt>
                <c:pt idx="48">
                  <c:v>45041</c:v>
                </c:pt>
                <c:pt idx="49">
                  <c:v>45042</c:v>
                </c:pt>
                <c:pt idx="50">
                  <c:v>45043</c:v>
                </c:pt>
                <c:pt idx="51">
                  <c:v>45044</c:v>
                </c:pt>
                <c:pt idx="52">
                  <c:v>45048</c:v>
                </c:pt>
                <c:pt idx="53">
                  <c:v>45049</c:v>
                </c:pt>
                <c:pt idx="54">
                  <c:v>45050</c:v>
                </c:pt>
                <c:pt idx="55">
                  <c:v>45050</c:v>
                </c:pt>
                <c:pt idx="56">
                  <c:v>45051</c:v>
                </c:pt>
                <c:pt idx="57">
                  <c:v>45051</c:v>
                </c:pt>
                <c:pt idx="58">
                  <c:v>45054</c:v>
                </c:pt>
                <c:pt idx="59">
                  <c:v>45055</c:v>
                </c:pt>
                <c:pt idx="60">
                  <c:v>45056</c:v>
                </c:pt>
                <c:pt idx="61">
                  <c:v>45057</c:v>
                </c:pt>
                <c:pt idx="62">
                  <c:v>45058</c:v>
                </c:pt>
                <c:pt idx="63">
                  <c:v>45061</c:v>
                </c:pt>
                <c:pt idx="64">
                  <c:v>45062</c:v>
                </c:pt>
                <c:pt idx="65">
                  <c:v>45063</c:v>
                </c:pt>
                <c:pt idx="66">
                  <c:v>45065</c:v>
                </c:pt>
                <c:pt idx="67">
                  <c:v>45068</c:v>
                </c:pt>
                <c:pt idx="68">
                  <c:v>45069</c:v>
                </c:pt>
                <c:pt idx="69">
                  <c:v>45070</c:v>
                </c:pt>
                <c:pt idx="71">
                  <c:v>45072</c:v>
                </c:pt>
                <c:pt idx="72">
                  <c:v>45075</c:v>
                </c:pt>
                <c:pt idx="73">
                  <c:v>45076</c:v>
                </c:pt>
                <c:pt idx="74">
                  <c:v>45077</c:v>
                </c:pt>
                <c:pt idx="75">
                  <c:v>45078</c:v>
                </c:pt>
                <c:pt idx="76">
                  <c:v>45079</c:v>
                </c:pt>
                <c:pt idx="77">
                  <c:v>45082</c:v>
                </c:pt>
                <c:pt idx="78">
                  <c:v>45084</c:v>
                </c:pt>
                <c:pt idx="79">
                  <c:v>45085</c:v>
                </c:pt>
                <c:pt idx="80">
                  <c:v>45086</c:v>
                </c:pt>
                <c:pt idx="81">
                  <c:v>45089</c:v>
                </c:pt>
                <c:pt idx="82">
                  <c:v>45090</c:v>
                </c:pt>
                <c:pt idx="83">
                  <c:v>45091</c:v>
                </c:pt>
                <c:pt idx="84">
                  <c:v>45092</c:v>
                </c:pt>
                <c:pt idx="85">
                  <c:v>45093</c:v>
                </c:pt>
                <c:pt idx="86">
                  <c:v>45096</c:v>
                </c:pt>
                <c:pt idx="87">
                  <c:v>45097</c:v>
                </c:pt>
                <c:pt idx="88">
                  <c:v>45098</c:v>
                </c:pt>
                <c:pt idx="89">
                  <c:v>45099</c:v>
                </c:pt>
                <c:pt idx="90">
                  <c:v>45103</c:v>
                </c:pt>
                <c:pt idx="91">
                  <c:v>45104</c:v>
                </c:pt>
                <c:pt idx="92">
                  <c:v>45105</c:v>
                </c:pt>
                <c:pt idx="93">
                  <c:v>45106</c:v>
                </c:pt>
                <c:pt idx="94">
                  <c:v>45107</c:v>
                </c:pt>
                <c:pt idx="95">
                  <c:v>45110</c:v>
                </c:pt>
                <c:pt idx="96">
                  <c:v>45111</c:v>
                </c:pt>
                <c:pt idx="97">
                  <c:v>45112</c:v>
                </c:pt>
                <c:pt idx="98">
                  <c:v>45113</c:v>
                </c:pt>
                <c:pt idx="99">
                  <c:v>45114</c:v>
                </c:pt>
                <c:pt idx="100">
                  <c:v>45117</c:v>
                </c:pt>
                <c:pt idx="101">
                  <c:v>45118</c:v>
                </c:pt>
                <c:pt idx="102">
                  <c:v>45119</c:v>
                </c:pt>
                <c:pt idx="103">
                  <c:v>45120</c:v>
                </c:pt>
                <c:pt idx="104">
                  <c:v>45121</c:v>
                </c:pt>
                <c:pt idx="105">
                  <c:v>45124</c:v>
                </c:pt>
                <c:pt idx="106">
                  <c:v>45125</c:v>
                </c:pt>
                <c:pt idx="107">
                  <c:v>45126</c:v>
                </c:pt>
                <c:pt idx="108">
                  <c:v>45127</c:v>
                </c:pt>
                <c:pt idx="109">
                  <c:v>45128</c:v>
                </c:pt>
                <c:pt idx="110">
                  <c:v>45131</c:v>
                </c:pt>
                <c:pt idx="111">
                  <c:v>45132</c:v>
                </c:pt>
                <c:pt idx="112">
                  <c:v>45133</c:v>
                </c:pt>
                <c:pt idx="113">
                  <c:v>45134</c:v>
                </c:pt>
                <c:pt idx="114">
                  <c:v>45135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</c:numCache>
            </c:numRef>
          </c:xVal>
          <c:yVal>
            <c:numRef>
              <c:f>GTR1_Cubes!$AW$50:$AW$430</c:f>
              <c:numCache>
                <c:formatCode>0.000</c:formatCode>
                <c:ptCount val="381"/>
                <c:pt idx="0">
                  <c:v>0.99760717846460634</c:v>
                </c:pt>
                <c:pt idx="1">
                  <c:v>0.9975074775672983</c:v>
                </c:pt>
                <c:pt idx="2">
                  <c:v>0.99788135593220362</c:v>
                </c:pt>
                <c:pt idx="3">
                  <c:v>0.99792928905590927</c:v>
                </c:pt>
                <c:pt idx="4">
                  <c:v>0.99792928905590927</c:v>
                </c:pt>
                <c:pt idx="5">
                  <c:v>0.99807719698048725</c:v>
                </c:pt>
                <c:pt idx="6">
                  <c:v>0.99810568295114666</c:v>
                </c:pt>
                <c:pt idx="7">
                  <c:v>0.99822407776669997</c:v>
                </c:pt>
                <c:pt idx="8">
                  <c:v>0.99824057240044584</c:v>
                </c:pt>
                <c:pt idx="9">
                  <c:v>0.99822753960341215</c:v>
                </c:pt>
                <c:pt idx="10">
                  <c:v>0.99850448654037882</c:v>
                </c:pt>
                <c:pt idx="11">
                  <c:v>0.99836601307189532</c:v>
                </c:pt>
                <c:pt idx="12">
                  <c:v>0.99803367674753518</c:v>
                </c:pt>
                <c:pt idx="13">
                  <c:v>0.9971926326284305</c:v>
                </c:pt>
                <c:pt idx="14">
                  <c:v>0.99708768431547468</c:v>
                </c:pt>
                <c:pt idx="15">
                  <c:v>0.99714015847195281</c:v>
                </c:pt>
                <c:pt idx="16">
                  <c:v>0.99721886970666984</c:v>
                </c:pt>
                <c:pt idx="17">
                  <c:v>0.9974550034108205</c:v>
                </c:pt>
                <c:pt idx="18">
                  <c:v>0.99750747756729841</c:v>
                </c:pt>
                <c:pt idx="19">
                  <c:v>0.99761242588025423</c:v>
                </c:pt>
                <c:pt idx="20">
                  <c:v>0.99737629217610346</c:v>
                </c:pt>
                <c:pt idx="21">
                  <c:v>0.99732381801962544</c:v>
                </c:pt>
                <c:pt idx="22">
                  <c:v>0.99735792622133612</c:v>
                </c:pt>
                <c:pt idx="23">
                  <c:v>0.99743626264064966</c:v>
                </c:pt>
                <c:pt idx="24">
                  <c:v>0.99729383278735229</c:v>
                </c:pt>
                <c:pt idx="25">
                  <c:v>0.9973175710962352</c:v>
                </c:pt>
                <c:pt idx="26">
                  <c:v>0.99729383278735229</c:v>
                </c:pt>
                <c:pt idx="27">
                  <c:v>0.99741252433176664</c:v>
                </c:pt>
                <c:pt idx="28">
                  <c:v>0.99746000094953247</c:v>
                </c:pt>
                <c:pt idx="29">
                  <c:v>0.99722261786070376</c:v>
                </c:pt>
                <c:pt idx="30">
                  <c:v>0.99719887955182096</c:v>
                </c:pt>
                <c:pt idx="31">
                  <c:v>0.99708018800740661</c:v>
                </c:pt>
                <c:pt idx="32">
                  <c:v>0.99727009447846959</c:v>
                </c:pt>
                <c:pt idx="33">
                  <c:v>0.99755495418506424</c:v>
                </c:pt>
                <c:pt idx="34">
                  <c:v>0.99764990742059589</c:v>
                </c:pt>
                <c:pt idx="35">
                  <c:v>0.99757331778250191</c:v>
                </c:pt>
                <c:pt idx="36">
                  <c:v>0.99757331778250191</c:v>
                </c:pt>
                <c:pt idx="37">
                  <c:v>0.99746044884215301</c:v>
                </c:pt>
                <c:pt idx="38">
                  <c:v>0.99735698564683317</c:v>
                </c:pt>
                <c:pt idx="39">
                  <c:v>0.99745104309712374</c:v>
                </c:pt>
                <c:pt idx="40">
                  <c:v>0.99744163735209479</c:v>
                </c:pt>
                <c:pt idx="41">
                  <c:v>0.99745104309712374</c:v>
                </c:pt>
                <c:pt idx="42">
                  <c:v>0.99738520288192034</c:v>
                </c:pt>
                <c:pt idx="43">
                  <c:v>0.99767678097782131</c:v>
                </c:pt>
                <c:pt idx="44">
                  <c:v>0.99773803589232313</c:v>
                </c:pt>
                <c:pt idx="45">
                  <c:v>0.99774726453550733</c:v>
                </c:pt>
                <c:pt idx="46">
                  <c:v>0.99773116547792517</c:v>
                </c:pt>
                <c:pt idx="47">
                  <c:v>0.99770817417876223</c:v>
                </c:pt>
                <c:pt idx="48">
                  <c:v>0.99766490003673192</c:v>
                </c:pt>
                <c:pt idx="49">
                  <c:v>0.99764705882352933</c:v>
                </c:pt>
                <c:pt idx="50">
                  <c:v>0.99768262779229866</c:v>
                </c:pt>
                <c:pt idx="51">
                  <c:v>0.99769868476761503</c:v>
                </c:pt>
                <c:pt idx="52">
                  <c:v>0.99774980613714426</c:v>
                </c:pt>
                <c:pt idx="53">
                  <c:v>0.99773917683569024</c:v>
                </c:pt>
                <c:pt idx="54">
                  <c:v>0.99772112234724419</c:v>
                </c:pt>
                <c:pt idx="55">
                  <c:v>0.9977097692429957</c:v>
                </c:pt>
                <c:pt idx="56">
                  <c:v>0.99772007506891114</c:v>
                </c:pt>
                <c:pt idx="57">
                  <c:v>0.99768604633859637</c:v>
                </c:pt>
                <c:pt idx="58">
                  <c:v>0.99772651741744489</c:v>
                </c:pt>
                <c:pt idx="59">
                  <c:v>0.9977298872612933</c:v>
                </c:pt>
                <c:pt idx="60">
                  <c:v>0.99764768195413778</c:v>
                </c:pt>
                <c:pt idx="61">
                  <c:v>0.99764990742059556</c:v>
                </c:pt>
                <c:pt idx="62">
                  <c:v>0.99763612388640555</c:v>
                </c:pt>
                <c:pt idx="63">
                  <c:v>0.99765457725185125</c:v>
                </c:pt>
                <c:pt idx="64">
                  <c:v>0.99768195413758742</c:v>
                </c:pt>
                <c:pt idx="65">
                  <c:v>0.9976680129104214</c:v>
                </c:pt>
                <c:pt idx="66">
                  <c:v>0.99770516038092649</c:v>
                </c:pt>
                <c:pt idx="67">
                  <c:v>0.99769113711497104</c:v>
                </c:pt>
                <c:pt idx="68">
                  <c:v>0.99767661301808885</c:v>
                </c:pt>
                <c:pt idx="69">
                  <c:v>0.99768875192604012</c:v>
                </c:pt>
                <c:pt idx="71">
                  <c:v>0.99769559246787953</c:v>
                </c:pt>
                <c:pt idx="72">
                  <c:v>0.99766387113170307</c:v>
                </c:pt>
                <c:pt idx="73">
                  <c:v>0.9977567298105684</c:v>
                </c:pt>
                <c:pt idx="74">
                  <c:v>0.99776181659104335</c:v>
                </c:pt>
                <c:pt idx="75">
                  <c:v>0.99773595879029597</c:v>
                </c:pt>
                <c:pt idx="76">
                  <c:v>0.99762414883010564</c:v>
                </c:pt>
                <c:pt idx="77">
                  <c:v>0.99761584810785053</c:v>
                </c:pt>
                <c:pt idx="78">
                  <c:v>0.99762933421956368</c:v>
                </c:pt>
                <c:pt idx="79">
                  <c:v>0.99764343333635463</c:v>
                </c:pt>
                <c:pt idx="80">
                  <c:v>0.99764343333635463</c:v>
                </c:pt>
                <c:pt idx="81">
                  <c:v>0.99763500197083177</c:v>
                </c:pt>
                <c:pt idx="82">
                  <c:v>0.99763500197083177</c:v>
                </c:pt>
                <c:pt idx="83">
                  <c:v>0.99770925319280257</c:v>
                </c:pt>
                <c:pt idx="84">
                  <c:v>0.99776280913357496</c:v>
                </c:pt>
                <c:pt idx="85">
                  <c:v>0.99774426719840492</c:v>
                </c:pt>
                <c:pt idx="86">
                  <c:v>0.99772477439476437</c:v>
                </c:pt>
                <c:pt idx="87">
                  <c:v>0.99795350789736048</c:v>
                </c:pt>
                <c:pt idx="88">
                  <c:v>0.99791167039422279</c:v>
                </c:pt>
                <c:pt idx="89">
                  <c:v>0.99793674531959675</c:v>
                </c:pt>
                <c:pt idx="90">
                  <c:v>0.99796325309784961</c:v>
                </c:pt>
                <c:pt idx="91">
                  <c:v>0.99812327722714234</c:v>
                </c:pt>
                <c:pt idx="92">
                  <c:v>0.99824768119882812</c:v>
                </c:pt>
                <c:pt idx="93">
                  <c:v>0.99827081256231331</c:v>
                </c:pt>
                <c:pt idx="94">
                  <c:v>0.99827935548194158</c:v>
                </c:pt>
                <c:pt idx="95">
                  <c:v>0.99828846792954506</c:v>
                </c:pt>
                <c:pt idx="96">
                  <c:v>0.99843572730085639</c:v>
                </c:pt>
                <c:pt idx="97">
                  <c:v>0.99789915966386589</c:v>
                </c:pt>
                <c:pt idx="98">
                  <c:v>0.9979690557955766</c:v>
                </c:pt>
                <c:pt idx="99">
                  <c:v>0.99796763555487422</c:v>
                </c:pt>
                <c:pt idx="100">
                  <c:v>0.99798604187437723</c:v>
                </c:pt>
                <c:pt idx="101">
                  <c:v>0.99786058491193119</c:v>
                </c:pt>
                <c:pt idx="102">
                  <c:v>0.99791928562139698</c:v>
                </c:pt>
                <c:pt idx="103">
                  <c:v>0.99791534487446765</c:v>
                </c:pt>
                <c:pt idx="104">
                  <c:v>0.99802972036272153</c:v>
                </c:pt>
                <c:pt idx="105">
                  <c:v>0.99798105682951166</c:v>
                </c:pt>
                <c:pt idx="106">
                  <c:v>0.99805845621031664</c:v>
                </c:pt>
                <c:pt idx="107">
                  <c:v>0.99811676082862533</c:v>
                </c:pt>
                <c:pt idx="108">
                  <c:v>0.99838719136707521</c:v>
                </c:pt>
                <c:pt idx="109">
                  <c:v>0.99856679960119654</c:v>
                </c:pt>
                <c:pt idx="110">
                  <c:v>0.9991026919242274</c:v>
                </c:pt>
                <c:pt idx="111">
                  <c:v>0.99925224327018947</c:v>
                </c:pt>
                <c:pt idx="112">
                  <c:v>0.99923307002070727</c:v>
                </c:pt>
                <c:pt idx="113">
                  <c:v>0.99950149551345968</c:v>
                </c:pt>
                <c:pt idx="114">
                  <c:v>0.9997280884618871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981-4FE2-BC01-E841B013038A}"/>
            </c:ext>
          </c:extLst>
        </c:ser>
        <c:ser>
          <c:idx val="8"/>
          <c:order val="8"/>
          <c:tx>
            <c:strRef>
              <c:f>GTR1_Cubes!$AX$49</c:f>
              <c:strCache>
                <c:ptCount val="1"/>
                <c:pt idx="0">
                  <c:v>Medelvärde +/- 20 dygn R15M10</c:v>
                </c:pt>
              </c:strCache>
            </c:strRef>
          </c:tx>
          <c:spPr>
            <a:ln w="19050" cap="rnd">
              <a:solidFill>
                <a:srgbClr val="C0DDAD"/>
              </a:solidFill>
              <a:round/>
            </a:ln>
            <a:effectLst/>
          </c:spPr>
          <c:marker>
            <c:symbol val="none"/>
          </c:marker>
          <c:xVal>
            <c:numRef>
              <c:f>GTR1_Cubes!$AU$50:$AU$130</c:f>
              <c:numCache>
                <c:formatCode>m/d/yyyy</c:formatCode>
                <c:ptCount val="81"/>
                <c:pt idx="0">
                  <c:v>44876</c:v>
                </c:pt>
                <c:pt idx="1">
                  <c:v>44904</c:v>
                </c:pt>
                <c:pt idx="2">
                  <c:v>44971</c:v>
                </c:pt>
                <c:pt idx="3">
                  <c:v>44971</c:v>
                </c:pt>
                <c:pt idx="4">
                  <c:v>44974</c:v>
                </c:pt>
                <c:pt idx="5">
                  <c:v>44978</c:v>
                </c:pt>
                <c:pt idx="6">
                  <c:v>44979</c:v>
                </c:pt>
                <c:pt idx="7">
                  <c:v>44980</c:v>
                </c:pt>
                <c:pt idx="8">
                  <c:v>44981</c:v>
                </c:pt>
                <c:pt idx="9">
                  <c:v>44984</c:v>
                </c:pt>
                <c:pt idx="10">
                  <c:v>44985</c:v>
                </c:pt>
                <c:pt idx="11">
                  <c:v>44986</c:v>
                </c:pt>
                <c:pt idx="12">
                  <c:v>44987</c:v>
                </c:pt>
                <c:pt idx="13">
                  <c:v>44988</c:v>
                </c:pt>
                <c:pt idx="14">
                  <c:v>44991</c:v>
                </c:pt>
                <c:pt idx="15">
                  <c:v>44992</c:v>
                </c:pt>
                <c:pt idx="16">
                  <c:v>44993</c:v>
                </c:pt>
                <c:pt idx="17">
                  <c:v>44994</c:v>
                </c:pt>
                <c:pt idx="18">
                  <c:v>44995</c:v>
                </c:pt>
                <c:pt idx="19">
                  <c:v>44998</c:v>
                </c:pt>
                <c:pt idx="20">
                  <c:v>44999</c:v>
                </c:pt>
                <c:pt idx="21">
                  <c:v>45000</c:v>
                </c:pt>
                <c:pt idx="22">
                  <c:v>45001</c:v>
                </c:pt>
                <c:pt idx="23">
                  <c:v>45005</c:v>
                </c:pt>
                <c:pt idx="24">
                  <c:v>45006</c:v>
                </c:pt>
                <c:pt idx="25">
                  <c:v>45007</c:v>
                </c:pt>
                <c:pt idx="26">
                  <c:v>45008</c:v>
                </c:pt>
                <c:pt idx="27">
                  <c:v>45009</c:v>
                </c:pt>
                <c:pt idx="28">
                  <c:v>45012</c:v>
                </c:pt>
                <c:pt idx="29">
                  <c:v>45013</c:v>
                </c:pt>
                <c:pt idx="30">
                  <c:v>45014</c:v>
                </c:pt>
                <c:pt idx="31">
                  <c:v>45015</c:v>
                </c:pt>
                <c:pt idx="32">
                  <c:v>45016</c:v>
                </c:pt>
                <c:pt idx="33">
                  <c:v>45019</c:v>
                </c:pt>
                <c:pt idx="34">
                  <c:v>45020</c:v>
                </c:pt>
                <c:pt idx="35">
                  <c:v>45021</c:v>
                </c:pt>
                <c:pt idx="36">
                  <c:v>45022</c:v>
                </c:pt>
                <c:pt idx="37">
                  <c:v>45023</c:v>
                </c:pt>
                <c:pt idx="38">
                  <c:v>45027</c:v>
                </c:pt>
                <c:pt idx="39">
                  <c:v>45028</c:v>
                </c:pt>
                <c:pt idx="40">
                  <c:v>45029</c:v>
                </c:pt>
                <c:pt idx="41">
                  <c:v>45030</c:v>
                </c:pt>
                <c:pt idx="42">
                  <c:v>45033</c:v>
                </c:pt>
                <c:pt idx="43">
                  <c:v>45034</c:v>
                </c:pt>
                <c:pt idx="44">
                  <c:v>45035</c:v>
                </c:pt>
                <c:pt idx="45">
                  <c:v>45036</c:v>
                </c:pt>
                <c:pt idx="46">
                  <c:v>45037</c:v>
                </c:pt>
                <c:pt idx="47">
                  <c:v>45040</c:v>
                </c:pt>
                <c:pt idx="48">
                  <c:v>45041</c:v>
                </c:pt>
                <c:pt idx="49">
                  <c:v>45042</c:v>
                </c:pt>
                <c:pt idx="50">
                  <c:v>45043</c:v>
                </c:pt>
                <c:pt idx="51">
                  <c:v>45044</c:v>
                </c:pt>
                <c:pt idx="52">
                  <c:v>45048</c:v>
                </c:pt>
                <c:pt idx="53">
                  <c:v>45049</c:v>
                </c:pt>
                <c:pt idx="54">
                  <c:v>45050</c:v>
                </c:pt>
                <c:pt idx="55">
                  <c:v>45050</c:v>
                </c:pt>
                <c:pt idx="56">
                  <c:v>45051</c:v>
                </c:pt>
                <c:pt idx="57">
                  <c:v>45051</c:v>
                </c:pt>
                <c:pt idx="58">
                  <c:v>45054</c:v>
                </c:pt>
                <c:pt idx="59">
                  <c:v>45055</c:v>
                </c:pt>
                <c:pt idx="60">
                  <c:v>45056</c:v>
                </c:pt>
                <c:pt idx="61">
                  <c:v>45057</c:v>
                </c:pt>
                <c:pt idx="62">
                  <c:v>45058</c:v>
                </c:pt>
                <c:pt idx="63">
                  <c:v>45061</c:v>
                </c:pt>
                <c:pt idx="64">
                  <c:v>45062</c:v>
                </c:pt>
                <c:pt idx="65">
                  <c:v>45063</c:v>
                </c:pt>
                <c:pt idx="66">
                  <c:v>45065</c:v>
                </c:pt>
                <c:pt idx="67">
                  <c:v>45068</c:v>
                </c:pt>
                <c:pt idx="68">
                  <c:v>45069</c:v>
                </c:pt>
                <c:pt idx="69">
                  <c:v>45070</c:v>
                </c:pt>
                <c:pt idx="71">
                  <c:v>45072</c:v>
                </c:pt>
                <c:pt idx="72">
                  <c:v>45075</c:v>
                </c:pt>
                <c:pt idx="73">
                  <c:v>45076</c:v>
                </c:pt>
                <c:pt idx="74">
                  <c:v>45077</c:v>
                </c:pt>
                <c:pt idx="75">
                  <c:v>45078</c:v>
                </c:pt>
                <c:pt idx="76">
                  <c:v>45079</c:v>
                </c:pt>
                <c:pt idx="77">
                  <c:v>45082</c:v>
                </c:pt>
                <c:pt idx="78">
                  <c:v>45084</c:v>
                </c:pt>
                <c:pt idx="79">
                  <c:v>45085</c:v>
                </c:pt>
                <c:pt idx="80">
                  <c:v>45086</c:v>
                </c:pt>
              </c:numCache>
            </c:numRef>
          </c:xVal>
          <c:yVal>
            <c:numRef>
              <c:f>GTR1_Cubes!$AX$50:$AX$54</c:f>
              <c:numCache>
                <c:formatCode>0.000</c:formatCode>
                <c:ptCount val="5"/>
                <c:pt idx="0">
                  <c:v>0.99822753960341215</c:v>
                </c:pt>
                <c:pt idx="1">
                  <c:v>0.9983208269927063</c:v>
                </c:pt>
                <c:pt idx="2">
                  <c:v>0.99825523429710883</c:v>
                </c:pt>
                <c:pt idx="3">
                  <c:v>0.99817215021601868</c:v>
                </c:pt>
                <c:pt idx="4">
                  <c:v>0.99778924097273403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981-4FE2-BC01-E841B013038A}"/>
            </c:ext>
          </c:extLst>
        </c:ser>
        <c:ser>
          <c:idx val="9"/>
          <c:order val="9"/>
          <c:tx>
            <c:strRef>
              <c:f>GTR1_Cubes!$AZ$49</c:f>
              <c:strCache>
                <c:ptCount val="1"/>
                <c:pt idx="0">
                  <c:v>Medelvärde +/- 10 dygn R31M10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GTR1_Cubes!$AU$50:$AU$130</c:f>
              <c:numCache>
                <c:formatCode>m/d/yyyy</c:formatCode>
                <c:ptCount val="81"/>
                <c:pt idx="0">
                  <c:v>44876</c:v>
                </c:pt>
                <c:pt idx="1">
                  <c:v>44904</c:v>
                </c:pt>
                <c:pt idx="2">
                  <c:v>44971</c:v>
                </c:pt>
                <c:pt idx="3">
                  <c:v>44971</c:v>
                </c:pt>
                <c:pt idx="4">
                  <c:v>44974</c:v>
                </c:pt>
                <c:pt idx="5">
                  <c:v>44978</c:v>
                </c:pt>
                <c:pt idx="6">
                  <c:v>44979</c:v>
                </c:pt>
                <c:pt idx="7">
                  <c:v>44980</c:v>
                </c:pt>
                <c:pt idx="8">
                  <c:v>44981</c:v>
                </c:pt>
                <c:pt idx="9">
                  <c:v>44984</c:v>
                </c:pt>
                <c:pt idx="10">
                  <c:v>44985</c:v>
                </c:pt>
                <c:pt idx="11">
                  <c:v>44986</c:v>
                </c:pt>
                <c:pt idx="12">
                  <c:v>44987</c:v>
                </c:pt>
                <c:pt idx="13">
                  <c:v>44988</c:v>
                </c:pt>
                <c:pt idx="14">
                  <c:v>44991</c:v>
                </c:pt>
                <c:pt idx="15">
                  <c:v>44992</c:v>
                </c:pt>
                <c:pt idx="16">
                  <c:v>44993</c:v>
                </c:pt>
                <c:pt idx="17">
                  <c:v>44994</c:v>
                </c:pt>
                <c:pt idx="18">
                  <c:v>44995</c:v>
                </c:pt>
                <c:pt idx="19">
                  <c:v>44998</c:v>
                </c:pt>
                <c:pt idx="20">
                  <c:v>44999</c:v>
                </c:pt>
                <c:pt idx="21">
                  <c:v>45000</c:v>
                </c:pt>
                <c:pt idx="22">
                  <c:v>45001</c:v>
                </c:pt>
                <c:pt idx="23">
                  <c:v>45005</c:v>
                </c:pt>
                <c:pt idx="24">
                  <c:v>45006</c:v>
                </c:pt>
                <c:pt idx="25">
                  <c:v>45007</c:v>
                </c:pt>
                <c:pt idx="26">
                  <c:v>45008</c:v>
                </c:pt>
                <c:pt idx="27">
                  <c:v>45009</c:v>
                </c:pt>
                <c:pt idx="28">
                  <c:v>45012</c:v>
                </c:pt>
                <c:pt idx="29">
                  <c:v>45013</c:v>
                </c:pt>
                <c:pt idx="30">
                  <c:v>45014</c:v>
                </c:pt>
                <c:pt idx="31">
                  <c:v>45015</c:v>
                </c:pt>
                <c:pt idx="32">
                  <c:v>45016</c:v>
                </c:pt>
                <c:pt idx="33">
                  <c:v>45019</c:v>
                </c:pt>
                <c:pt idx="34">
                  <c:v>45020</c:v>
                </c:pt>
                <c:pt idx="35">
                  <c:v>45021</c:v>
                </c:pt>
                <c:pt idx="36">
                  <c:v>45022</c:v>
                </c:pt>
                <c:pt idx="37">
                  <c:v>45023</c:v>
                </c:pt>
                <c:pt idx="38">
                  <c:v>45027</c:v>
                </c:pt>
                <c:pt idx="39">
                  <c:v>45028</c:v>
                </c:pt>
                <c:pt idx="40">
                  <c:v>45029</c:v>
                </c:pt>
                <c:pt idx="41">
                  <c:v>45030</c:v>
                </c:pt>
                <c:pt idx="42">
                  <c:v>45033</c:v>
                </c:pt>
                <c:pt idx="43">
                  <c:v>45034</c:v>
                </c:pt>
                <c:pt idx="44">
                  <c:v>45035</c:v>
                </c:pt>
                <c:pt idx="45">
                  <c:v>45036</c:v>
                </c:pt>
                <c:pt idx="46">
                  <c:v>45037</c:v>
                </c:pt>
                <c:pt idx="47">
                  <c:v>45040</c:v>
                </c:pt>
                <c:pt idx="48">
                  <c:v>45041</c:v>
                </c:pt>
                <c:pt idx="49">
                  <c:v>45042</c:v>
                </c:pt>
                <c:pt idx="50">
                  <c:v>45043</c:v>
                </c:pt>
                <c:pt idx="51">
                  <c:v>45044</c:v>
                </c:pt>
                <c:pt idx="52">
                  <c:v>45048</c:v>
                </c:pt>
                <c:pt idx="53">
                  <c:v>45049</c:v>
                </c:pt>
                <c:pt idx="54">
                  <c:v>45050</c:v>
                </c:pt>
                <c:pt idx="55">
                  <c:v>45050</c:v>
                </c:pt>
                <c:pt idx="56">
                  <c:v>45051</c:v>
                </c:pt>
                <c:pt idx="57">
                  <c:v>45051</c:v>
                </c:pt>
                <c:pt idx="58">
                  <c:v>45054</c:v>
                </c:pt>
                <c:pt idx="59">
                  <c:v>45055</c:v>
                </c:pt>
                <c:pt idx="60">
                  <c:v>45056</c:v>
                </c:pt>
                <c:pt idx="61">
                  <c:v>45057</c:v>
                </c:pt>
                <c:pt idx="62">
                  <c:v>45058</c:v>
                </c:pt>
                <c:pt idx="63">
                  <c:v>45061</c:v>
                </c:pt>
                <c:pt idx="64">
                  <c:v>45062</c:v>
                </c:pt>
                <c:pt idx="65">
                  <c:v>45063</c:v>
                </c:pt>
                <c:pt idx="66">
                  <c:v>45065</c:v>
                </c:pt>
                <c:pt idx="67">
                  <c:v>45068</c:v>
                </c:pt>
                <c:pt idx="68">
                  <c:v>45069</c:v>
                </c:pt>
                <c:pt idx="69">
                  <c:v>45070</c:v>
                </c:pt>
                <c:pt idx="71">
                  <c:v>45072</c:v>
                </c:pt>
                <c:pt idx="72">
                  <c:v>45075</c:v>
                </c:pt>
                <c:pt idx="73">
                  <c:v>45076</c:v>
                </c:pt>
                <c:pt idx="74">
                  <c:v>45077</c:v>
                </c:pt>
                <c:pt idx="75">
                  <c:v>45078</c:v>
                </c:pt>
                <c:pt idx="76">
                  <c:v>45079</c:v>
                </c:pt>
                <c:pt idx="77">
                  <c:v>45082</c:v>
                </c:pt>
                <c:pt idx="78">
                  <c:v>45084</c:v>
                </c:pt>
                <c:pt idx="79">
                  <c:v>45085</c:v>
                </c:pt>
                <c:pt idx="80">
                  <c:v>45086</c:v>
                </c:pt>
              </c:numCache>
            </c:numRef>
          </c:xVal>
          <c:yVal>
            <c:numRef>
              <c:f>GTR1_Cubes!$AZ$50:$AZ$54</c:f>
              <c:numCache>
                <c:formatCode>0.000</c:formatCode>
                <c:ptCount val="5"/>
                <c:pt idx="0">
                  <c:v>0.99849774661992985</c:v>
                </c:pt>
                <c:pt idx="1">
                  <c:v>0.99849774661992996</c:v>
                </c:pt>
                <c:pt idx="2">
                  <c:v>0.9988733099649475</c:v>
                </c:pt>
                <c:pt idx="3">
                  <c:v>0.99884442047686928</c:v>
                </c:pt>
                <c:pt idx="4">
                  <c:v>0.99884442047686928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981-4FE2-BC01-E841B013038A}"/>
            </c:ext>
          </c:extLst>
        </c:ser>
        <c:ser>
          <c:idx val="10"/>
          <c:order val="10"/>
          <c:tx>
            <c:strRef>
              <c:f>GTR1_Cubes!$BA$49</c:f>
              <c:strCache>
                <c:ptCount val="1"/>
                <c:pt idx="0">
                  <c:v>Medelvärde +/- 20 dygn R31M10</c:v>
                </c:pt>
              </c:strCache>
            </c:strRef>
          </c:tx>
          <c:spPr>
            <a:ln w="19050" cap="rnd">
              <a:solidFill>
                <a:schemeClr val="accent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GTR1_Cubes!$AU$50:$AU$430</c:f>
              <c:numCache>
                <c:formatCode>m/d/yyyy</c:formatCode>
                <c:ptCount val="381"/>
                <c:pt idx="0">
                  <c:v>44876</c:v>
                </c:pt>
                <c:pt idx="1">
                  <c:v>44904</c:v>
                </c:pt>
                <c:pt idx="2">
                  <c:v>44971</c:v>
                </c:pt>
                <c:pt idx="3">
                  <c:v>44971</c:v>
                </c:pt>
                <c:pt idx="4">
                  <c:v>44974</c:v>
                </c:pt>
                <c:pt idx="5">
                  <c:v>44978</c:v>
                </c:pt>
                <c:pt idx="6">
                  <c:v>44979</c:v>
                </c:pt>
                <c:pt idx="7">
                  <c:v>44980</c:v>
                </c:pt>
                <c:pt idx="8">
                  <c:v>44981</c:v>
                </c:pt>
                <c:pt idx="9">
                  <c:v>44984</c:v>
                </c:pt>
                <c:pt idx="10">
                  <c:v>44985</c:v>
                </c:pt>
                <c:pt idx="11">
                  <c:v>44986</c:v>
                </c:pt>
                <c:pt idx="12">
                  <c:v>44987</c:v>
                </c:pt>
                <c:pt idx="13">
                  <c:v>44988</c:v>
                </c:pt>
                <c:pt idx="14">
                  <c:v>44991</c:v>
                </c:pt>
                <c:pt idx="15">
                  <c:v>44992</c:v>
                </c:pt>
                <c:pt idx="16">
                  <c:v>44993</c:v>
                </c:pt>
                <c:pt idx="17">
                  <c:v>44994</c:v>
                </c:pt>
                <c:pt idx="18">
                  <c:v>44995</c:v>
                </c:pt>
                <c:pt idx="19">
                  <c:v>44998</c:v>
                </c:pt>
                <c:pt idx="20">
                  <c:v>44999</c:v>
                </c:pt>
                <c:pt idx="21">
                  <c:v>45000</c:v>
                </c:pt>
                <c:pt idx="22">
                  <c:v>45001</c:v>
                </c:pt>
                <c:pt idx="23">
                  <c:v>45005</c:v>
                </c:pt>
                <c:pt idx="24">
                  <c:v>45006</c:v>
                </c:pt>
                <c:pt idx="25">
                  <c:v>45007</c:v>
                </c:pt>
                <c:pt idx="26">
                  <c:v>45008</c:v>
                </c:pt>
                <c:pt idx="27">
                  <c:v>45009</c:v>
                </c:pt>
                <c:pt idx="28">
                  <c:v>45012</c:v>
                </c:pt>
                <c:pt idx="29">
                  <c:v>45013</c:v>
                </c:pt>
                <c:pt idx="30">
                  <c:v>45014</c:v>
                </c:pt>
                <c:pt idx="31">
                  <c:v>45015</c:v>
                </c:pt>
                <c:pt idx="32">
                  <c:v>45016</c:v>
                </c:pt>
                <c:pt idx="33">
                  <c:v>45019</c:v>
                </c:pt>
                <c:pt idx="34">
                  <c:v>45020</c:v>
                </c:pt>
                <c:pt idx="35">
                  <c:v>45021</c:v>
                </c:pt>
                <c:pt idx="36">
                  <c:v>45022</c:v>
                </c:pt>
                <c:pt idx="37">
                  <c:v>45023</c:v>
                </c:pt>
                <c:pt idx="38">
                  <c:v>45027</c:v>
                </c:pt>
                <c:pt idx="39">
                  <c:v>45028</c:v>
                </c:pt>
                <c:pt idx="40">
                  <c:v>45029</c:v>
                </c:pt>
                <c:pt idx="41">
                  <c:v>45030</c:v>
                </c:pt>
                <c:pt idx="42">
                  <c:v>45033</c:v>
                </c:pt>
                <c:pt idx="43">
                  <c:v>45034</c:v>
                </c:pt>
                <c:pt idx="44">
                  <c:v>45035</c:v>
                </c:pt>
                <c:pt idx="45">
                  <c:v>45036</c:v>
                </c:pt>
                <c:pt idx="46">
                  <c:v>45037</c:v>
                </c:pt>
                <c:pt idx="47">
                  <c:v>45040</c:v>
                </c:pt>
                <c:pt idx="48">
                  <c:v>45041</c:v>
                </c:pt>
                <c:pt idx="49">
                  <c:v>45042</c:v>
                </c:pt>
                <c:pt idx="50">
                  <c:v>45043</c:v>
                </c:pt>
                <c:pt idx="51">
                  <c:v>45044</c:v>
                </c:pt>
                <c:pt idx="52">
                  <c:v>45048</c:v>
                </c:pt>
                <c:pt idx="53">
                  <c:v>45049</c:v>
                </c:pt>
                <c:pt idx="54">
                  <c:v>45050</c:v>
                </c:pt>
                <c:pt idx="55">
                  <c:v>45050</c:v>
                </c:pt>
                <c:pt idx="56">
                  <c:v>45051</c:v>
                </c:pt>
                <c:pt idx="57">
                  <c:v>45051</c:v>
                </c:pt>
                <c:pt idx="58">
                  <c:v>45054</c:v>
                </c:pt>
                <c:pt idx="59">
                  <c:v>45055</c:v>
                </c:pt>
                <c:pt idx="60">
                  <c:v>45056</c:v>
                </c:pt>
                <c:pt idx="61">
                  <c:v>45057</c:v>
                </c:pt>
                <c:pt idx="62">
                  <c:v>45058</c:v>
                </c:pt>
                <c:pt idx="63">
                  <c:v>45061</c:v>
                </c:pt>
                <c:pt idx="64">
                  <c:v>45062</c:v>
                </c:pt>
                <c:pt idx="65">
                  <c:v>45063</c:v>
                </c:pt>
                <c:pt idx="66">
                  <c:v>45065</c:v>
                </c:pt>
                <c:pt idx="67">
                  <c:v>45068</c:v>
                </c:pt>
                <c:pt idx="68">
                  <c:v>45069</c:v>
                </c:pt>
                <c:pt idx="69">
                  <c:v>45070</c:v>
                </c:pt>
                <c:pt idx="71">
                  <c:v>45072</c:v>
                </c:pt>
                <c:pt idx="72">
                  <c:v>45075</c:v>
                </c:pt>
                <c:pt idx="73">
                  <c:v>45076</c:v>
                </c:pt>
                <c:pt idx="74">
                  <c:v>45077</c:v>
                </c:pt>
                <c:pt idx="75">
                  <c:v>45078</c:v>
                </c:pt>
                <c:pt idx="76">
                  <c:v>45079</c:v>
                </c:pt>
                <c:pt idx="77">
                  <c:v>45082</c:v>
                </c:pt>
                <c:pt idx="78">
                  <c:v>45084</c:v>
                </c:pt>
                <c:pt idx="79">
                  <c:v>45085</c:v>
                </c:pt>
                <c:pt idx="80">
                  <c:v>45086</c:v>
                </c:pt>
                <c:pt idx="81">
                  <c:v>45089</c:v>
                </c:pt>
                <c:pt idx="82">
                  <c:v>45090</c:v>
                </c:pt>
                <c:pt idx="83">
                  <c:v>45091</c:v>
                </c:pt>
                <c:pt idx="84">
                  <c:v>45092</c:v>
                </c:pt>
                <c:pt idx="85">
                  <c:v>45093</c:v>
                </c:pt>
                <c:pt idx="86">
                  <c:v>45096</c:v>
                </c:pt>
                <c:pt idx="87">
                  <c:v>45097</c:v>
                </c:pt>
                <c:pt idx="88">
                  <c:v>45098</c:v>
                </c:pt>
                <c:pt idx="89">
                  <c:v>45099</c:v>
                </c:pt>
                <c:pt idx="90">
                  <c:v>45103</c:v>
                </c:pt>
                <c:pt idx="91">
                  <c:v>45104</c:v>
                </c:pt>
                <c:pt idx="92">
                  <c:v>45105</c:v>
                </c:pt>
                <c:pt idx="93">
                  <c:v>45106</c:v>
                </c:pt>
                <c:pt idx="94">
                  <c:v>45107</c:v>
                </c:pt>
                <c:pt idx="95">
                  <c:v>45110</c:v>
                </c:pt>
                <c:pt idx="96">
                  <c:v>45111</c:v>
                </c:pt>
                <c:pt idx="97">
                  <c:v>45112</c:v>
                </c:pt>
                <c:pt idx="98">
                  <c:v>45113</c:v>
                </c:pt>
                <c:pt idx="99">
                  <c:v>45114</c:v>
                </c:pt>
                <c:pt idx="100">
                  <c:v>45117</c:v>
                </c:pt>
                <c:pt idx="101">
                  <c:v>45118</c:v>
                </c:pt>
                <c:pt idx="102">
                  <c:v>45119</c:v>
                </c:pt>
                <c:pt idx="103">
                  <c:v>45120</c:v>
                </c:pt>
                <c:pt idx="104">
                  <c:v>45121</c:v>
                </c:pt>
                <c:pt idx="105">
                  <c:v>45124</c:v>
                </c:pt>
                <c:pt idx="106">
                  <c:v>45125</c:v>
                </c:pt>
                <c:pt idx="107">
                  <c:v>45126</c:v>
                </c:pt>
                <c:pt idx="108">
                  <c:v>45127</c:v>
                </c:pt>
                <c:pt idx="109">
                  <c:v>45128</c:v>
                </c:pt>
                <c:pt idx="110">
                  <c:v>45131</c:v>
                </c:pt>
                <c:pt idx="111">
                  <c:v>45132</c:v>
                </c:pt>
                <c:pt idx="112">
                  <c:v>45133</c:v>
                </c:pt>
                <c:pt idx="113">
                  <c:v>45134</c:v>
                </c:pt>
                <c:pt idx="114">
                  <c:v>45135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</c:numCache>
            </c:numRef>
          </c:xVal>
          <c:yVal>
            <c:numRef>
              <c:f>GTR1_Cubes!$BA$50:$BA$430</c:f>
              <c:numCache>
                <c:formatCode>0.000</c:formatCode>
                <c:ptCount val="381"/>
                <c:pt idx="0">
                  <c:v>0.99891503922550484</c:v>
                </c:pt>
                <c:pt idx="1">
                  <c:v>0.99897214242416243</c:v>
                </c:pt>
                <c:pt idx="2">
                  <c:v>0.99887330996494739</c:v>
                </c:pt>
                <c:pt idx="3">
                  <c:v>0.99878389012089575</c:v>
                </c:pt>
                <c:pt idx="4">
                  <c:v>0.9984106594674621</c:v>
                </c:pt>
                <c:pt idx="5">
                  <c:v>0.9983099649474213</c:v>
                </c:pt>
                <c:pt idx="6">
                  <c:v>0.99819729594391604</c:v>
                </c:pt>
                <c:pt idx="7">
                  <c:v>0.99811255344555316</c:v>
                </c:pt>
                <c:pt idx="8">
                  <c:v>0.99812681985941887</c:v>
                </c:pt>
                <c:pt idx="9">
                  <c:v>0.99819371915015398</c:v>
                </c:pt>
                <c:pt idx="10">
                  <c:v>0.99801426277347072</c:v>
                </c:pt>
                <c:pt idx="11">
                  <c:v>0.99798030378901703</c:v>
                </c:pt>
                <c:pt idx="12">
                  <c:v>0.99791622918248357</c:v>
                </c:pt>
                <c:pt idx="13">
                  <c:v>0.99789389967303921</c:v>
                </c:pt>
                <c:pt idx="14">
                  <c:v>0.99788253809285388</c:v>
                </c:pt>
                <c:pt idx="15">
                  <c:v>0.99791353697212515</c:v>
                </c:pt>
                <c:pt idx="16">
                  <c:v>0.9979563940505356</c:v>
                </c:pt>
                <c:pt idx="17">
                  <c:v>0.99804970613815491</c:v>
                </c:pt>
                <c:pt idx="18">
                  <c:v>0.99811559444429843</c:v>
                </c:pt>
                <c:pt idx="19">
                  <c:v>0.99794428484832531</c:v>
                </c:pt>
                <c:pt idx="20">
                  <c:v>0.99773344226866623</c:v>
                </c:pt>
                <c:pt idx="21">
                  <c:v>0.99746988904409262</c:v>
                </c:pt>
                <c:pt idx="22">
                  <c:v>0.99747056482159147</c:v>
                </c:pt>
                <c:pt idx="23">
                  <c:v>0.99738068641423694</c:v>
                </c:pt>
                <c:pt idx="24">
                  <c:v>0.99736784664175759</c:v>
                </c:pt>
                <c:pt idx="25">
                  <c:v>0.99737634620945503</c:v>
                </c:pt>
                <c:pt idx="26">
                  <c:v>0.99737634620945503</c:v>
                </c:pt>
                <c:pt idx="27">
                  <c:v>0.99736224054391454</c:v>
                </c:pt>
                <c:pt idx="28">
                  <c:v>0.997397504707766</c:v>
                </c:pt>
                <c:pt idx="29">
                  <c:v>0.99738339904222517</c:v>
                </c:pt>
                <c:pt idx="30">
                  <c:v>0.99731992354729249</c:v>
                </c:pt>
                <c:pt idx="31">
                  <c:v>0.99730581788175188</c:v>
                </c:pt>
                <c:pt idx="32">
                  <c:v>0.99726673343348315</c:v>
                </c:pt>
                <c:pt idx="33">
                  <c:v>0.99744136753074786</c:v>
                </c:pt>
                <c:pt idx="34">
                  <c:v>0.99753630445668495</c:v>
                </c:pt>
                <c:pt idx="35">
                  <c:v>0.99752659291968238</c:v>
                </c:pt>
                <c:pt idx="36">
                  <c:v>0.99750135407192408</c:v>
                </c:pt>
                <c:pt idx="37">
                  <c:v>0.99749624436654982</c:v>
                </c:pt>
                <c:pt idx="38">
                  <c:v>0.99747537973627109</c:v>
                </c:pt>
                <c:pt idx="39">
                  <c:v>0.99744880478612663</c:v>
                </c:pt>
                <c:pt idx="40">
                  <c:v>0.99745362724938469</c:v>
                </c:pt>
                <c:pt idx="41">
                  <c:v>0.99745855342153023</c:v>
                </c:pt>
                <c:pt idx="42">
                  <c:v>0.9974744725784328</c:v>
                </c:pt>
                <c:pt idx="43">
                  <c:v>0.99752375816471972</c:v>
                </c:pt>
                <c:pt idx="44">
                  <c:v>0.9975407555778113</c:v>
                </c:pt>
                <c:pt idx="45">
                  <c:v>0.997563761372396</c:v>
                </c:pt>
                <c:pt idx="46">
                  <c:v>0.99758159967223581</c:v>
                </c:pt>
                <c:pt idx="47">
                  <c:v>0.9975710692475499</c:v>
                </c:pt>
                <c:pt idx="48">
                  <c:v>0.99754282586670728</c:v>
                </c:pt>
                <c:pt idx="49">
                  <c:v>0.9975963945918882</c:v>
                </c:pt>
                <c:pt idx="50">
                  <c:v>0.99760354817941221</c:v>
                </c:pt>
                <c:pt idx="51">
                  <c:v>0.99762294043474864</c:v>
                </c:pt>
                <c:pt idx="52">
                  <c:v>0.99762448550875116</c:v>
                </c:pt>
                <c:pt idx="53">
                  <c:v>0.99763225084540408</c:v>
                </c:pt>
                <c:pt idx="54">
                  <c:v>0.99762143214822263</c:v>
                </c:pt>
                <c:pt idx="55">
                  <c:v>0.99762301680368692</c:v>
                </c:pt>
                <c:pt idx="56">
                  <c:v>0.99760538243262353</c:v>
                </c:pt>
                <c:pt idx="57">
                  <c:v>0.99758078676456274</c:v>
                </c:pt>
                <c:pt idx="58">
                  <c:v>0.99752918851962191</c:v>
                </c:pt>
                <c:pt idx="59">
                  <c:v>0.99752962777499632</c:v>
                </c:pt>
                <c:pt idx="60">
                  <c:v>0.99757068034484186</c:v>
                </c:pt>
                <c:pt idx="61">
                  <c:v>0.99759227882920298</c:v>
                </c:pt>
                <c:pt idx="62">
                  <c:v>0.99764229677850147</c:v>
                </c:pt>
                <c:pt idx="63">
                  <c:v>0.99764435385472616</c:v>
                </c:pt>
                <c:pt idx="64">
                  <c:v>0.99763216252950893</c:v>
                </c:pt>
                <c:pt idx="65">
                  <c:v>0.99762687509525183</c:v>
                </c:pt>
                <c:pt idx="66">
                  <c:v>0.9976287961353798</c:v>
                </c:pt>
                <c:pt idx="67">
                  <c:v>0.99762330062257598</c:v>
                </c:pt>
                <c:pt idx="68">
                  <c:v>0.99764798713221381</c:v>
                </c:pt>
                <c:pt idx="69">
                  <c:v>0.99767343322676338</c:v>
                </c:pt>
                <c:pt idx="71">
                  <c:v>0.99759957396412091</c:v>
                </c:pt>
                <c:pt idx="72">
                  <c:v>0.99760296181977892</c:v>
                </c:pt>
                <c:pt idx="73">
                  <c:v>0.99764646970455684</c:v>
                </c:pt>
                <c:pt idx="74">
                  <c:v>0.99760657936056618</c:v>
                </c:pt>
                <c:pt idx="75">
                  <c:v>0.9975566798473573</c:v>
                </c:pt>
                <c:pt idx="76">
                  <c:v>0.99750502947403552</c:v>
                </c:pt>
                <c:pt idx="77">
                  <c:v>0.99745153444452395</c:v>
                </c:pt>
                <c:pt idx="78">
                  <c:v>0.99743251240497099</c:v>
                </c:pt>
                <c:pt idx="79">
                  <c:v>0.99746842485951148</c:v>
                </c:pt>
                <c:pt idx="80">
                  <c:v>0.99746789996315233</c:v>
                </c:pt>
                <c:pt idx="81">
                  <c:v>0.99745772504911201</c:v>
                </c:pt>
                <c:pt idx="82">
                  <c:v>0.99747660706746399</c:v>
                </c:pt>
                <c:pt idx="83">
                  <c:v>0.9975463194792189</c:v>
                </c:pt>
                <c:pt idx="84">
                  <c:v>0.99755756083104252</c:v>
                </c:pt>
                <c:pt idx="85">
                  <c:v>0.99755883825738623</c:v>
                </c:pt>
                <c:pt idx="86">
                  <c:v>0.99745362724938469</c:v>
                </c:pt>
                <c:pt idx="87">
                  <c:v>0.99743092900219887</c:v>
                </c:pt>
                <c:pt idx="88">
                  <c:v>0.99744060535247314</c:v>
                </c:pt>
                <c:pt idx="89">
                  <c:v>0.99750762507397461</c:v>
                </c:pt>
                <c:pt idx="90">
                  <c:v>0.99750762507397461</c:v>
                </c:pt>
                <c:pt idx="91">
                  <c:v>0.99749624436654982</c:v>
                </c:pt>
                <c:pt idx="92">
                  <c:v>0.99756778024179127</c:v>
                </c:pt>
                <c:pt idx="93">
                  <c:v>0.99761837878769388</c:v>
                </c:pt>
                <c:pt idx="94">
                  <c:v>0.99762143214822241</c:v>
                </c:pt>
                <c:pt idx="95">
                  <c:v>0.99763748186382151</c:v>
                </c:pt>
                <c:pt idx="96">
                  <c:v>0.99785204121972437</c:v>
                </c:pt>
                <c:pt idx="97">
                  <c:v>0.99783458972242167</c:v>
                </c:pt>
                <c:pt idx="98">
                  <c:v>0.99787180771156747</c:v>
                </c:pt>
                <c:pt idx="99">
                  <c:v>0.9978682309178053</c:v>
                </c:pt>
                <c:pt idx="100">
                  <c:v>0.99801172346755418</c:v>
                </c:pt>
                <c:pt idx="101">
                  <c:v>0.99811838970577071</c:v>
                </c:pt>
                <c:pt idx="102">
                  <c:v>0.99813783174762127</c:v>
                </c:pt>
                <c:pt idx="103">
                  <c:v>0.99812622159044995</c:v>
                </c:pt>
                <c:pt idx="104">
                  <c:v>0.99814722083124663</c:v>
                </c:pt>
                <c:pt idx="105">
                  <c:v>0.99827327197693072</c:v>
                </c:pt>
                <c:pt idx="106">
                  <c:v>0.99785392374275683</c:v>
                </c:pt>
                <c:pt idx="107">
                  <c:v>0.99797844915521405</c:v>
                </c:pt>
                <c:pt idx="108">
                  <c:v>0.99803551481067732</c:v>
                </c:pt>
                <c:pt idx="109">
                  <c:v>0.99805708562844242</c:v>
                </c:pt>
                <c:pt idx="110">
                  <c:v>0.99791353697212459</c:v>
                </c:pt>
                <c:pt idx="111">
                  <c:v>0.99793168012888878</c:v>
                </c:pt>
                <c:pt idx="112">
                  <c:v>0.99792871124869109</c:v>
                </c:pt>
                <c:pt idx="113">
                  <c:v>0.99799699549323984</c:v>
                </c:pt>
                <c:pt idx="114">
                  <c:v>0.99794692038057087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981-4FE2-BC01-E841B0130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240944"/>
        <c:axId val="476237808"/>
      </c:scatterChart>
      <c:valAx>
        <c:axId val="476240944"/>
        <c:scaling>
          <c:orientation val="minMax"/>
          <c:min val="4486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76237808"/>
        <c:crosses val="autoZero"/>
        <c:crossBetween val="midCat"/>
      </c:valAx>
      <c:valAx>
        <c:axId val="476237808"/>
        <c:scaling>
          <c:orientation val="minMax"/>
          <c:max val="1.04"/>
          <c:min val="0.960000000000000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Deviation from reference [a.u.]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7624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</c:legendEntry>
      <c:legendEntry>
        <c:idx val="10"/>
        <c:txPr>
          <a:bodyPr rot="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</c:legendEntry>
      <c:layout>
        <c:manualLayout>
          <c:xMode val="edge"/>
          <c:yMode val="edge"/>
          <c:x val="0.12702916207107762"/>
          <c:y val="0.89427928762495279"/>
          <c:w val="0.74761765200935903"/>
          <c:h val="9.52537231163210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3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13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1</xdr:row>
      <xdr:rowOff>104775</xdr:rowOff>
    </xdr:from>
    <xdr:to>
      <xdr:col>2</xdr:col>
      <xdr:colOff>639841</xdr:colOff>
      <xdr:row>3</xdr:row>
      <xdr:rowOff>134537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47EE16BF-0DE1-468B-9326-737FFA4DE3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" y="266700"/>
          <a:ext cx="1639966" cy="5060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116417</xdr:colOff>
      <xdr:row>1</xdr:row>
      <xdr:rowOff>148167</xdr:rowOff>
    </xdr:from>
    <xdr:to>
      <xdr:col>2</xdr:col>
      <xdr:colOff>496966</xdr:colOff>
      <xdr:row>3</xdr:row>
      <xdr:rowOff>167346</xdr:rowOff>
    </xdr:to>
    <xdr:pic>
      <xdr:nvPicPr>
        <xdr:cNvPr id="3" name="Bildobjekt 1">
          <a:extLst>
            <a:ext uri="{FF2B5EF4-FFF2-40B4-BE49-F238E27FC236}">
              <a16:creationId xmlns:a16="http://schemas.microsoft.com/office/drawing/2014/main" id="{8047E5EC-6A64-4F50-AE72-643F18CB3C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0250" y="338667"/>
          <a:ext cx="1639966" cy="5060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7865" cy="606669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F130AA-6750-405F-89FB-D49E8818448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92075</xdr:colOff>
      <xdr:row>1</xdr:row>
      <xdr:rowOff>9525</xdr:rowOff>
    </xdr:from>
    <xdr:to>
      <xdr:col>2</xdr:col>
      <xdr:colOff>789066</xdr:colOff>
      <xdr:row>3</xdr:row>
      <xdr:rowOff>134537</xdr:rowOff>
    </xdr:to>
    <xdr:pic>
      <xdr:nvPicPr>
        <xdr:cNvPr id="4" name="Bildobjekt 1">
          <a:extLst>
            <a:ext uri="{FF2B5EF4-FFF2-40B4-BE49-F238E27FC236}">
              <a16:creationId xmlns:a16="http://schemas.microsoft.com/office/drawing/2014/main" id="{CF192CA2-143A-43E7-80E7-E4F1BC2393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0825" y="200025"/>
          <a:ext cx="1638908" cy="50601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7865" cy="606669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472852-7FE7-42C8-9A31-DFB39F97471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H217"/>
  <sheetViews>
    <sheetView showGridLines="0" zoomScaleNormal="100" workbookViewId="0">
      <pane xSplit="2" ySplit="38" topLeftCell="N142" activePane="bottomRight" state="frozen"/>
      <selection pane="topRight" activeCell="C1" sqref="C1"/>
      <selection pane="bottomLeft" activeCell="A39" sqref="A39"/>
      <selection pane="bottomRight" activeCell="AH156" sqref="AH156"/>
    </sheetView>
  </sheetViews>
  <sheetFormatPr defaultRowHeight="12.75" x14ac:dyDescent="0.2"/>
  <cols>
    <col min="1" max="1" width="2.85546875" style="36" customWidth="1"/>
    <col min="2" max="2" width="16.85546875" style="36" bestFit="1" customWidth="1"/>
    <col min="3" max="6" width="10.7109375" style="36" customWidth="1"/>
    <col min="7" max="7" width="15.140625" style="36" customWidth="1"/>
    <col min="8" max="11" width="10.7109375" style="36" customWidth="1"/>
    <col min="12" max="12" width="11.140625" style="36" bestFit="1" customWidth="1"/>
    <col min="13" max="13" width="11.140625" style="36" customWidth="1"/>
    <col min="14" max="26" width="8.7109375" style="36" customWidth="1"/>
    <col min="27" max="27" width="8.7109375" style="36" hidden="1" customWidth="1"/>
    <col min="28" max="28" width="11.7109375" style="36" bestFit="1" customWidth="1"/>
    <col min="29" max="29" width="14.7109375" style="36" customWidth="1"/>
    <col min="30" max="31" width="13.85546875" style="36" customWidth="1"/>
    <col min="32" max="33" width="11.85546875" style="36" bestFit="1" customWidth="1"/>
    <col min="34" max="34" width="54.5703125" style="36" customWidth="1"/>
    <col min="35" max="16384" width="9.140625" style="36"/>
  </cols>
  <sheetData>
    <row r="2" spans="2:34" ht="18.75" customHeight="1" x14ac:dyDescent="0.2">
      <c r="B2" s="259"/>
      <c r="C2" s="221"/>
      <c r="D2" s="221"/>
      <c r="E2" s="221"/>
      <c r="F2" s="221"/>
      <c r="G2" s="221"/>
      <c r="H2" s="221"/>
      <c r="I2" s="221"/>
      <c r="J2" s="221"/>
      <c r="K2" s="221"/>
      <c r="L2" s="221"/>
      <c r="M2" s="221"/>
      <c r="N2" s="221"/>
      <c r="O2" s="221"/>
      <c r="P2" s="221"/>
      <c r="Q2" s="221"/>
      <c r="R2" s="221"/>
      <c r="S2" s="221"/>
      <c r="T2" s="221"/>
      <c r="U2" s="221"/>
      <c r="V2" s="221"/>
      <c r="W2" s="221"/>
      <c r="X2" s="221"/>
      <c r="Y2" s="221"/>
      <c r="Z2" s="221"/>
      <c r="AA2" s="221"/>
      <c r="AB2" s="221"/>
      <c r="AC2" s="221"/>
      <c r="AD2" s="221"/>
      <c r="AE2" s="221"/>
      <c r="AF2" s="221"/>
      <c r="AG2" s="221"/>
      <c r="AH2" s="260"/>
    </row>
    <row r="3" spans="2:34" ht="18.75" customHeight="1" x14ac:dyDescent="0.2">
      <c r="B3" s="261"/>
      <c r="AH3" s="262"/>
    </row>
    <row r="4" spans="2:34" ht="18.75" customHeight="1" x14ac:dyDescent="0.2">
      <c r="B4" s="263"/>
      <c r="C4" s="238"/>
      <c r="D4" s="238"/>
      <c r="E4" s="238"/>
      <c r="F4" s="238"/>
      <c r="G4" s="238"/>
      <c r="H4" s="238"/>
      <c r="I4" s="238"/>
      <c r="J4" s="238"/>
      <c r="K4" s="238"/>
      <c r="L4" s="238"/>
      <c r="M4" s="238"/>
      <c r="N4" s="238"/>
      <c r="O4" s="238"/>
      <c r="P4" s="238"/>
      <c r="Q4" s="238"/>
      <c r="R4" s="238"/>
      <c r="S4" s="238"/>
      <c r="T4" s="238"/>
      <c r="U4" s="238"/>
      <c r="V4" s="238"/>
      <c r="W4" s="238"/>
      <c r="X4" s="238"/>
      <c r="Y4" s="238"/>
      <c r="Z4" s="238"/>
      <c r="AA4" s="238"/>
      <c r="AB4" s="238"/>
      <c r="AC4" s="238"/>
      <c r="AD4" s="238"/>
      <c r="AE4" s="238"/>
      <c r="AF4" s="238"/>
      <c r="AG4" s="238"/>
      <c r="AH4" s="239"/>
    </row>
    <row r="5" spans="2:34" x14ac:dyDescent="0.2">
      <c r="B5" s="500" t="s">
        <v>122</v>
      </c>
      <c r="C5" s="501"/>
      <c r="D5" s="501"/>
      <c r="E5" s="501"/>
      <c r="F5" s="501"/>
      <c r="G5" s="501"/>
      <c r="H5" s="501"/>
      <c r="I5" s="501"/>
      <c r="J5" s="501"/>
      <c r="K5" s="501"/>
      <c r="L5" s="501"/>
      <c r="M5" s="501"/>
      <c r="N5" s="501"/>
      <c r="O5" s="501"/>
      <c r="P5" s="501"/>
      <c r="Q5" s="501"/>
      <c r="R5" s="501"/>
      <c r="S5" s="501"/>
      <c r="T5" s="501"/>
      <c r="U5" s="501"/>
      <c r="V5" s="501"/>
      <c r="W5" s="501"/>
      <c r="X5" s="501"/>
      <c r="Y5" s="501"/>
      <c r="Z5" s="501"/>
      <c r="AA5" s="501"/>
      <c r="AB5" s="501"/>
      <c r="AC5" s="501"/>
      <c r="AD5" s="501"/>
      <c r="AE5" s="501"/>
      <c r="AF5" s="502"/>
      <c r="AG5" s="236"/>
      <c r="AH5" s="237"/>
    </row>
    <row r="6" spans="2:34" ht="15" x14ac:dyDescent="0.2">
      <c r="B6" s="223" t="s">
        <v>117</v>
      </c>
      <c r="C6" s="221"/>
      <c r="D6" s="221"/>
      <c r="E6" s="221"/>
      <c r="F6" s="221"/>
      <c r="G6" s="221"/>
      <c r="H6" s="221"/>
      <c r="I6" s="221"/>
      <c r="J6" s="221"/>
      <c r="K6" s="221"/>
      <c r="L6" s="221"/>
      <c r="M6" s="221"/>
      <c r="N6" s="221"/>
      <c r="O6" s="221"/>
      <c r="P6" s="221"/>
      <c r="Q6" s="221"/>
      <c r="R6" s="221"/>
      <c r="S6" s="221"/>
      <c r="T6" s="221"/>
      <c r="U6" s="221"/>
      <c r="V6" s="221"/>
      <c r="W6" s="221"/>
      <c r="X6" s="221"/>
      <c r="Y6" s="221"/>
      <c r="Z6" s="221"/>
      <c r="AA6" s="221"/>
      <c r="AB6" s="221"/>
      <c r="AC6" s="221"/>
      <c r="AD6" s="221"/>
      <c r="AE6" s="221"/>
      <c r="AF6" s="227"/>
      <c r="AG6" s="509" t="s">
        <v>123</v>
      </c>
      <c r="AH6" s="510"/>
    </row>
    <row r="7" spans="2:34" ht="18" x14ac:dyDescent="0.25">
      <c r="B7" s="275" t="s">
        <v>128</v>
      </c>
      <c r="C7" s="238"/>
      <c r="D7" s="238"/>
      <c r="E7" s="238"/>
      <c r="F7" s="238"/>
      <c r="G7" s="238"/>
      <c r="H7" s="238"/>
      <c r="I7" s="238"/>
      <c r="J7" s="238"/>
      <c r="K7" s="238"/>
      <c r="L7" s="238"/>
      <c r="M7" s="238"/>
      <c r="N7" s="238"/>
      <c r="O7" s="238"/>
      <c r="P7" s="238"/>
      <c r="Q7" s="238"/>
      <c r="R7" s="238"/>
      <c r="S7" s="238"/>
      <c r="T7" s="238"/>
      <c r="U7" s="238"/>
      <c r="V7" s="238"/>
      <c r="W7" s="238"/>
      <c r="X7" s="238"/>
      <c r="Y7" s="238"/>
      <c r="Z7" s="238"/>
      <c r="AA7" s="238"/>
      <c r="AB7" s="238"/>
      <c r="AC7" s="238"/>
      <c r="AD7" s="238"/>
      <c r="AE7" s="238"/>
      <c r="AF7" s="239"/>
      <c r="AG7" s="283" t="s">
        <v>124</v>
      </c>
      <c r="AH7" s="284"/>
    </row>
    <row r="8" spans="2:34" ht="15" x14ac:dyDescent="0.2">
      <c r="B8" s="223" t="s">
        <v>118</v>
      </c>
      <c r="C8" s="221"/>
      <c r="D8" s="221"/>
      <c r="E8" s="221"/>
      <c r="F8" s="221"/>
      <c r="G8" s="221"/>
      <c r="H8" s="221"/>
      <c r="I8" s="221"/>
      <c r="J8" s="221"/>
      <c r="K8" s="221"/>
      <c r="L8" s="221"/>
      <c r="M8" s="221"/>
      <c r="N8" s="221"/>
      <c r="O8" s="221"/>
      <c r="P8" s="221"/>
      <c r="Q8" s="221"/>
      <c r="R8" s="221"/>
      <c r="S8" s="221"/>
      <c r="T8" s="221"/>
      <c r="U8" s="221"/>
      <c r="V8" s="221"/>
      <c r="W8" s="221"/>
      <c r="X8" s="221"/>
      <c r="Y8" s="221"/>
      <c r="Z8" s="221"/>
      <c r="AA8" s="221"/>
      <c r="AB8" s="221"/>
      <c r="AC8" s="221"/>
      <c r="AD8" s="221"/>
      <c r="AE8" s="221"/>
      <c r="AF8" s="230" t="s">
        <v>125</v>
      </c>
      <c r="AG8" s="234"/>
      <c r="AH8" s="241"/>
    </row>
    <row r="9" spans="2:34" ht="15" x14ac:dyDescent="0.2">
      <c r="B9" s="224" t="s">
        <v>119</v>
      </c>
      <c r="C9" s="240" t="s">
        <v>129</v>
      </c>
      <c r="AF9" s="231"/>
      <c r="AG9" s="503"/>
      <c r="AH9" s="504"/>
    </row>
    <row r="10" spans="2:34" x14ac:dyDescent="0.2">
      <c r="B10" s="224" t="s">
        <v>120</v>
      </c>
      <c r="AF10" s="232" t="s">
        <v>126</v>
      </c>
      <c r="AG10" s="505"/>
      <c r="AH10" s="506"/>
    </row>
    <row r="11" spans="2:34" x14ac:dyDescent="0.2">
      <c r="B11" s="225" t="s">
        <v>121</v>
      </c>
      <c r="C11" s="238"/>
      <c r="D11" s="238"/>
      <c r="E11" s="238"/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8"/>
      <c r="AB11" s="238"/>
      <c r="AC11" s="238"/>
      <c r="AD11" s="238"/>
      <c r="AE11" s="238"/>
      <c r="AF11" s="233" t="s">
        <v>127</v>
      </c>
      <c r="AG11" s="507"/>
      <c r="AH11" s="508"/>
    </row>
    <row r="13" spans="2:34" ht="18.75" x14ac:dyDescent="0.3">
      <c r="B13" s="497" t="s">
        <v>130</v>
      </c>
      <c r="C13" s="498"/>
      <c r="D13" s="498"/>
      <c r="E13" s="498"/>
      <c r="F13" s="498"/>
      <c r="G13" s="498"/>
      <c r="H13" s="498"/>
      <c r="I13" s="498"/>
      <c r="J13" s="498"/>
      <c r="K13" s="498"/>
      <c r="L13" s="498"/>
      <c r="M13" s="498"/>
      <c r="N13" s="498"/>
      <c r="O13" s="498"/>
      <c r="P13" s="498"/>
      <c r="Q13" s="498"/>
      <c r="R13" s="498"/>
      <c r="S13" s="498"/>
      <c r="T13" s="498"/>
      <c r="U13" s="498"/>
      <c r="V13" s="498"/>
      <c r="W13" s="498"/>
      <c r="X13" s="498"/>
      <c r="Y13" s="498"/>
      <c r="Z13" s="498"/>
      <c r="AA13" s="498"/>
      <c r="AB13" s="498"/>
      <c r="AC13" s="498"/>
      <c r="AD13" s="498"/>
      <c r="AE13" s="498"/>
      <c r="AF13" s="498"/>
      <c r="AG13" s="498"/>
      <c r="AH13" s="499"/>
    </row>
    <row r="15" spans="2:34" ht="28.5" hidden="1" x14ac:dyDescent="0.45">
      <c r="B15" s="32" t="s">
        <v>146</v>
      </c>
      <c r="C15" s="10"/>
      <c r="D15" s="10"/>
      <c r="E15"/>
      <c r="F15"/>
      <c r="G15"/>
      <c r="H15" s="1"/>
      <c r="I15" s="1"/>
      <c r="J15" s="39"/>
      <c r="K15" s="39"/>
      <c r="L15" s="39"/>
    </row>
    <row r="16" spans="2:34" ht="15" hidden="1" x14ac:dyDescent="0.25">
      <c r="B16" s="33"/>
      <c r="C16" s="10"/>
      <c r="D16" s="10"/>
      <c r="E16"/>
      <c r="F16"/>
      <c r="G16"/>
      <c r="H16" s="1"/>
      <c r="I16" s="1"/>
      <c r="J16" s="39"/>
      <c r="K16" s="39"/>
      <c r="L16" s="39"/>
      <c r="M16" s="39"/>
    </row>
    <row r="17" spans="2:15" hidden="1" x14ac:dyDescent="0.2">
      <c r="B17" s="160" t="s">
        <v>69</v>
      </c>
      <c r="C17" s="221"/>
      <c r="D17" s="52" t="s">
        <v>145</v>
      </c>
      <c r="E17" s="52"/>
      <c r="F17" s="52"/>
      <c r="G17" s="52"/>
      <c r="H17" s="52"/>
    </row>
    <row r="18" spans="2:15" hidden="1" x14ac:dyDescent="0.2">
      <c r="B18" s="38" t="s">
        <v>22</v>
      </c>
      <c r="D18" s="50" t="s">
        <v>151</v>
      </c>
      <c r="E18" s="50"/>
      <c r="F18" s="50"/>
      <c r="G18" s="50"/>
      <c r="H18" s="50"/>
    </row>
    <row r="19" spans="2:15" hidden="1" x14ac:dyDescent="0.2">
      <c r="B19" s="38" t="s">
        <v>23</v>
      </c>
      <c r="D19" s="49" t="s">
        <v>24</v>
      </c>
      <c r="E19" s="49"/>
      <c r="F19" s="49"/>
      <c r="G19" s="49"/>
      <c r="H19" s="49"/>
      <c r="I19" s="39"/>
      <c r="J19" s="39"/>
      <c r="K19" s="39"/>
      <c r="L19" s="39"/>
      <c r="M19" s="39"/>
      <c r="O19" s="192"/>
    </row>
    <row r="20" spans="2:15" hidden="1" x14ac:dyDescent="0.2">
      <c r="B20" s="38" t="s">
        <v>113</v>
      </c>
      <c r="D20" s="340" t="s">
        <v>176</v>
      </c>
      <c r="E20" s="49"/>
      <c r="F20" s="49"/>
      <c r="G20" s="49"/>
      <c r="H20" s="49"/>
      <c r="I20" s="39"/>
      <c r="J20" s="39"/>
      <c r="K20" s="39"/>
      <c r="L20" s="39"/>
      <c r="M20" s="39"/>
      <c r="O20" s="192"/>
    </row>
    <row r="21" spans="2:15" hidden="1" x14ac:dyDescent="0.2">
      <c r="B21" s="38" t="s">
        <v>114</v>
      </c>
      <c r="D21" s="340" t="s">
        <v>171</v>
      </c>
      <c r="E21" s="340"/>
      <c r="F21" s="340"/>
      <c r="G21" s="49"/>
      <c r="H21" s="49"/>
      <c r="I21" s="39"/>
      <c r="J21" s="39"/>
      <c r="K21" s="39"/>
      <c r="L21" s="39"/>
      <c r="M21" s="39"/>
    </row>
    <row r="22" spans="2:15" hidden="1" x14ac:dyDescent="0.2">
      <c r="B22" s="38" t="s">
        <v>115</v>
      </c>
      <c r="D22" s="339" t="s">
        <v>172</v>
      </c>
      <c r="E22" s="339"/>
      <c r="F22" s="339"/>
      <c r="G22" s="49"/>
      <c r="H22" s="49"/>
      <c r="I22" s="39"/>
      <c r="J22" s="39"/>
      <c r="K22" s="39"/>
      <c r="L22" s="39"/>
      <c r="M22" s="39"/>
    </row>
    <row r="23" spans="2:15" hidden="1" x14ac:dyDescent="0.2">
      <c r="B23" s="38" t="s">
        <v>116</v>
      </c>
      <c r="D23" s="280">
        <v>85.956000000000003</v>
      </c>
      <c r="E23" s="51" t="s">
        <v>148</v>
      </c>
      <c r="F23" s="51"/>
      <c r="G23" s="51"/>
      <c r="H23" s="51"/>
      <c r="I23" s="39"/>
      <c r="J23" s="39"/>
      <c r="K23" s="39"/>
      <c r="L23" s="39"/>
      <c r="M23" s="39"/>
    </row>
    <row r="24" spans="2:15" hidden="1" x14ac:dyDescent="0.2">
      <c r="B24" s="38" t="s">
        <v>26</v>
      </c>
      <c r="D24" s="280">
        <v>1.716</v>
      </c>
      <c r="E24" s="309" t="s">
        <v>149</v>
      </c>
      <c r="F24" s="51"/>
      <c r="G24" s="51"/>
      <c r="H24" s="51"/>
      <c r="I24" s="390"/>
      <c r="J24" s="39"/>
      <c r="K24" s="39"/>
      <c r="L24" s="39"/>
      <c r="M24" s="39"/>
    </row>
    <row r="25" spans="2:15" ht="15" hidden="1" customHeight="1" thickBot="1" x14ac:dyDescent="0.25">
      <c r="B25" s="282" t="s">
        <v>79</v>
      </c>
      <c r="C25" s="222"/>
      <c r="D25" s="281">
        <v>1.718</v>
      </c>
      <c r="E25" s="53"/>
      <c r="F25" s="53"/>
      <c r="G25" s="53"/>
      <c r="H25" s="53"/>
    </row>
    <row r="26" spans="2:15" hidden="1" x14ac:dyDescent="0.2">
      <c r="B26" s="38"/>
      <c r="C26" s="40"/>
      <c r="D26" s="41"/>
      <c r="E26" s="42"/>
    </row>
    <row r="27" spans="2:15" hidden="1" x14ac:dyDescent="0.2">
      <c r="B27" s="494" t="s">
        <v>74</v>
      </c>
      <c r="C27" s="494"/>
      <c r="D27" s="41"/>
      <c r="E27" s="42"/>
    </row>
    <row r="28" spans="2:15" hidden="1" x14ac:dyDescent="0.2">
      <c r="B28" s="67">
        <f>($D$24-($D$24*1%))</f>
        <v>1.6988399999999999</v>
      </c>
      <c r="C28" s="67">
        <f>($D$24+($D$24*1%))</f>
        <v>1.73316</v>
      </c>
    </row>
    <row r="29" spans="2:15" hidden="1" x14ac:dyDescent="0.2">
      <c r="B29" s="67">
        <f>($D$25-($D$25*1%))</f>
        <v>1.70082</v>
      </c>
      <c r="C29" s="67">
        <f>($D$25+($D$25*1%))</f>
        <v>1.7351799999999999</v>
      </c>
    </row>
    <row r="30" spans="2:15" hidden="1" x14ac:dyDescent="0.2">
      <c r="B30" s="496" t="s">
        <v>141</v>
      </c>
      <c r="C30" s="496"/>
    </row>
    <row r="31" spans="2:15" hidden="1" x14ac:dyDescent="0.2">
      <c r="B31" s="66">
        <f>$D$24+($D$24*1%)+0.001</f>
        <v>1.7341599999999999</v>
      </c>
      <c r="C31" s="66">
        <f>$D$24+($D$24*(-1%))-0.001</f>
        <v>1.69784</v>
      </c>
    </row>
    <row r="32" spans="2:15" hidden="1" x14ac:dyDescent="0.2">
      <c r="B32" s="66">
        <f>$D$25+($D$25*1%)+0.001</f>
        <v>1.7361799999999998</v>
      </c>
      <c r="C32" s="66">
        <f>$D$25+($D$25*(-1%))-0.001</f>
        <v>1.6998200000000001</v>
      </c>
      <c r="F32" s="65"/>
      <c r="G32" s="65"/>
      <c r="H32" s="65"/>
    </row>
    <row r="33" spans="2:34" hidden="1" x14ac:dyDescent="0.2">
      <c r="B33" s="495" t="s">
        <v>137</v>
      </c>
      <c r="C33" s="495"/>
    </row>
    <row r="34" spans="2:34" hidden="1" x14ac:dyDescent="0.2">
      <c r="B34" s="311">
        <f>$D$24+($D$24*2%)+0.001</f>
        <v>1.7513199999999998</v>
      </c>
      <c r="C34" s="311">
        <f>$D$24+($D$24*(-2%))-0.001</f>
        <v>1.6806800000000002</v>
      </c>
    </row>
    <row r="35" spans="2:34" hidden="1" x14ac:dyDescent="0.2">
      <c r="B35" s="311">
        <f>$D$25+($D$25*2%)+0.001</f>
        <v>1.7533599999999998</v>
      </c>
      <c r="C35" s="311">
        <f>$D$25+($D$25*(-2%))-0.001</f>
        <v>1.6826400000000001</v>
      </c>
    </row>
    <row r="36" spans="2:34" ht="13.5" thickBot="1" x14ac:dyDescent="0.25">
      <c r="B36" s="45"/>
      <c r="C36" s="46"/>
      <c r="D36" s="46"/>
      <c r="E36" s="47"/>
      <c r="F36" s="48"/>
      <c r="G36" s="48"/>
    </row>
    <row r="37" spans="2:34" ht="15" customHeight="1" thickBot="1" x14ac:dyDescent="0.25">
      <c r="B37" s="42"/>
      <c r="C37" s="44"/>
      <c r="D37" s="491" t="s">
        <v>282</v>
      </c>
      <c r="E37" s="492"/>
      <c r="F37" s="493"/>
      <c r="G37" s="491" t="s">
        <v>70</v>
      </c>
      <c r="H37" s="492"/>
      <c r="I37" s="492"/>
      <c r="J37" s="492"/>
      <c r="K37" s="492"/>
      <c r="L37" s="492"/>
      <c r="M37" s="493"/>
      <c r="N37" s="491" t="s">
        <v>62</v>
      </c>
      <c r="O37" s="492"/>
      <c r="P37" s="492"/>
      <c r="Q37" s="492"/>
      <c r="R37" s="492"/>
      <c r="S37" s="492"/>
      <c r="T37" s="493"/>
      <c r="U37" s="491" t="s">
        <v>207</v>
      </c>
      <c r="V37" s="492"/>
      <c r="W37" s="492"/>
      <c r="X37" s="492"/>
      <c r="Y37" s="492"/>
      <c r="Z37" s="493"/>
    </row>
    <row r="38" spans="2:34" ht="39" thickBot="1" x14ac:dyDescent="0.25">
      <c r="B38" s="105" t="s">
        <v>5</v>
      </c>
      <c r="C38" s="106" t="s">
        <v>17</v>
      </c>
      <c r="D38" s="121" t="s">
        <v>27</v>
      </c>
      <c r="E38" s="107" t="s">
        <v>64</v>
      </c>
      <c r="F38" s="122" t="s">
        <v>65</v>
      </c>
      <c r="G38" s="121" t="s">
        <v>80</v>
      </c>
      <c r="H38" s="107" t="s">
        <v>67</v>
      </c>
      <c r="I38" s="107" t="s">
        <v>66</v>
      </c>
      <c r="J38" s="108" t="s">
        <v>161</v>
      </c>
      <c r="K38" s="108" t="s">
        <v>160</v>
      </c>
      <c r="L38" s="108" t="s">
        <v>163</v>
      </c>
      <c r="M38" s="108" t="s">
        <v>164</v>
      </c>
      <c r="N38" s="131" t="s">
        <v>185</v>
      </c>
      <c r="O38" s="109" t="s">
        <v>186</v>
      </c>
      <c r="P38" s="109" t="s">
        <v>187</v>
      </c>
      <c r="Q38" s="109" t="s">
        <v>75</v>
      </c>
      <c r="R38" s="109" t="s">
        <v>76</v>
      </c>
      <c r="S38" s="109" t="s">
        <v>77</v>
      </c>
      <c r="T38" s="132" t="s">
        <v>191</v>
      </c>
      <c r="U38" s="131" t="s">
        <v>204</v>
      </c>
      <c r="V38" s="109" t="s">
        <v>206</v>
      </c>
      <c r="W38" s="109" t="s">
        <v>205</v>
      </c>
      <c r="X38" s="109" t="s">
        <v>75</v>
      </c>
      <c r="Y38" s="109" t="s">
        <v>76</v>
      </c>
      <c r="Z38" s="132" t="s">
        <v>77</v>
      </c>
      <c r="AA38" s="130" t="s">
        <v>63</v>
      </c>
      <c r="AB38" s="347" t="s">
        <v>283</v>
      </c>
      <c r="AC38" s="138" t="s">
        <v>81</v>
      </c>
      <c r="AD38" s="111" t="s">
        <v>68</v>
      </c>
      <c r="AE38" s="112" t="s">
        <v>78</v>
      </c>
      <c r="AF38" s="110" t="s">
        <v>61</v>
      </c>
      <c r="AG38" s="139" t="s">
        <v>60</v>
      </c>
      <c r="AH38" s="152" t="s">
        <v>6</v>
      </c>
    </row>
    <row r="39" spans="2:34" s="43" customFormat="1" x14ac:dyDescent="0.2">
      <c r="B39" s="199">
        <v>44869</v>
      </c>
      <c r="C39" s="113" t="s">
        <v>158</v>
      </c>
      <c r="D39" s="123">
        <v>1008.2</v>
      </c>
      <c r="E39" s="114">
        <v>23.2</v>
      </c>
      <c r="F39" s="124">
        <f>IF(E39="","",E39+273.15)</f>
        <v>296.34999999999997</v>
      </c>
      <c r="G39" s="125">
        <v>85.956000000000003</v>
      </c>
      <c r="H39" s="114">
        <v>22.8</v>
      </c>
      <c r="I39" s="114">
        <v>1008.2</v>
      </c>
      <c r="J39" s="114">
        <v>25.6</v>
      </c>
      <c r="K39" s="114">
        <v>1009</v>
      </c>
      <c r="L39" s="136">
        <f>IF(H39="","",H39-J39)</f>
        <v>-2.8000000000000007</v>
      </c>
      <c r="M39" s="124">
        <f>IF(I39="","",I39-K39)</f>
        <v>-0.79999999999995453</v>
      </c>
      <c r="N39" s="123"/>
      <c r="O39" s="114"/>
      <c r="P39" s="114"/>
      <c r="Q39" s="114"/>
      <c r="R39" s="114"/>
      <c r="S39" s="114"/>
      <c r="T39" s="103" t="str">
        <f>IF(N39="","",SQRT(N39^2+O39^2+P39^2))</f>
        <v/>
      </c>
      <c r="U39" s="123"/>
      <c r="V39" s="114"/>
      <c r="W39" s="114"/>
      <c r="X39" s="114"/>
      <c r="Y39" s="114"/>
      <c r="Z39" s="124"/>
      <c r="AA39" s="134" t="str">
        <f t="shared" ref="AA39:AA56" si="0">IF(U39="","",SQRT(U39^2+V39^2+W39^2))</f>
        <v/>
      </c>
      <c r="AB39" s="136"/>
      <c r="AC39" s="196">
        <v>1.714</v>
      </c>
      <c r="AD39" s="193">
        <f t="shared" ref="AD39:AD88" si="1">IF(AC39="","",((AC39/$D$24)-1))</f>
        <v>-1.1655011655011815E-3</v>
      </c>
      <c r="AE39" s="115">
        <f t="shared" ref="AE39:AE88" si="2">IF(AC39="","",((AC39/$D$25)-1))</f>
        <v>-2.3282887077997749E-3</v>
      </c>
      <c r="AF39" s="116"/>
      <c r="AG39" s="140"/>
      <c r="AH39" s="153" t="s">
        <v>168</v>
      </c>
    </row>
    <row r="40" spans="2:34" x14ac:dyDescent="0.2">
      <c r="B40" s="200">
        <v>44876</v>
      </c>
      <c r="C40" s="117" t="s">
        <v>159</v>
      </c>
      <c r="D40" s="125">
        <v>1004.6</v>
      </c>
      <c r="E40" s="118">
        <v>23.3</v>
      </c>
      <c r="F40" s="126">
        <f t="shared" ref="F40:F103" si="3">IF(E40="","",E40+273.15)</f>
        <v>296.45</v>
      </c>
      <c r="G40" s="125">
        <v>85.956000000000003</v>
      </c>
      <c r="H40" s="118">
        <v>23.2</v>
      </c>
      <c r="I40" s="118">
        <v>1004.6</v>
      </c>
      <c r="J40" s="118">
        <v>25.2</v>
      </c>
      <c r="K40" s="137">
        <v>1005</v>
      </c>
      <c r="L40" s="332">
        <f>IF(H40="","",H40-J40)</f>
        <v>-2</v>
      </c>
      <c r="M40" s="148">
        <f>IF(I40="","",I40-K40)</f>
        <v>-0.39999999999997726</v>
      </c>
      <c r="N40" s="125"/>
      <c r="O40" s="118"/>
      <c r="P40" s="118"/>
      <c r="Q40" s="118"/>
      <c r="R40" s="118"/>
      <c r="S40" s="118"/>
      <c r="T40" s="103" t="str">
        <f t="shared" ref="T40:T103" si="4">IF(N40="","",SQRT(N40^2+O40^2+P40^2))</f>
        <v/>
      </c>
      <c r="U40" s="125"/>
      <c r="V40" s="118"/>
      <c r="W40" s="118"/>
      <c r="X40" s="118"/>
      <c r="Y40" s="118"/>
      <c r="Z40" s="126"/>
      <c r="AA40" s="135" t="str">
        <f t="shared" si="0"/>
        <v/>
      </c>
      <c r="AB40" s="137"/>
      <c r="AC40" s="197">
        <v>1.714</v>
      </c>
      <c r="AD40" s="97">
        <f t="shared" si="1"/>
        <v>-1.1655011655011815E-3</v>
      </c>
      <c r="AE40" s="98">
        <f t="shared" si="2"/>
        <v>-2.3282887077997749E-3</v>
      </c>
      <c r="AF40" s="119"/>
      <c r="AG40" s="141"/>
      <c r="AH40" s="154" t="s">
        <v>165</v>
      </c>
    </row>
    <row r="41" spans="2:34" x14ac:dyDescent="0.2">
      <c r="B41" s="200">
        <v>44876</v>
      </c>
      <c r="C41" s="117" t="s">
        <v>159</v>
      </c>
      <c r="D41" s="125">
        <v>1004.6</v>
      </c>
      <c r="E41" s="118">
        <v>23.3</v>
      </c>
      <c r="F41" s="126">
        <f t="shared" si="3"/>
        <v>296.45</v>
      </c>
      <c r="G41" s="125">
        <v>85.956000000000003</v>
      </c>
      <c r="H41" s="118">
        <v>23.2</v>
      </c>
      <c r="I41" s="118">
        <v>1004.6</v>
      </c>
      <c r="J41" s="118">
        <v>25.2</v>
      </c>
      <c r="K41" s="137">
        <v>1005</v>
      </c>
      <c r="L41" s="332">
        <f t="shared" ref="L41:L42" si="5">IF(H41="","",H41-J41)</f>
        <v>-2</v>
      </c>
      <c r="M41" s="148">
        <f t="shared" ref="M41:M42" si="6">IF(I41="","",I41-K41)</f>
        <v>-0.39999999999997726</v>
      </c>
      <c r="N41" s="125"/>
      <c r="O41" s="118"/>
      <c r="P41" s="118"/>
      <c r="Q41" s="118"/>
      <c r="R41" s="118"/>
      <c r="S41" s="118"/>
      <c r="T41" s="103" t="str">
        <f t="shared" si="4"/>
        <v/>
      </c>
      <c r="U41" s="125"/>
      <c r="V41" s="118"/>
      <c r="W41" s="118"/>
      <c r="X41" s="118"/>
      <c r="Y41" s="118"/>
      <c r="Z41" s="126"/>
      <c r="AA41" s="135" t="str">
        <f t="shared" si="0"/>
        <v/>
      </c>
      <c r="AB41" s="137"/>
      <c r="AC41" s="197">
        <v>1.714</v>
      </c>
      <c r="AD41" s="97">
        <f t="shared" si="1"/>
        <v>-1.1655011655011815E-3</v>
      </c>
      <c r="AE41" s="98">
        <f t="shared" si="2"/>
        <v>-2.3282887077997749E-3</v>
      </c>
      <c r="AF41" s="119">
        <v>100</v>
      </c>
      <c r="AG41" s="141"/>
      <c r="AH41" s="154" t="s">
        <v>166</v>
      </c>
    </row>
    <row r="42" spans="2:34" x14ac:dyDescent="0.2">
      <c r="B42" s="200">
        <v>44876</v>
      </c>
      <c r="C42" s="117" t="s">
        <v>159</v>
      </c>
      <c r="D42" s="125">
        <v>1004.6</v>
      </c>
      <c r="E42" s="118">
        <v>23.3</v>
      </c>
      <c r="F42" s="126">
        <f t="shared" si="3"/>
        <v>296.45</v>
      </c>
      <c r="G42" s="125">
        <v>85.956000000000003</v>
      </c>
      <c r="H42" s="118">
        <v>23.2</v>
      </c>
      <c r="I42" s="118">
        <v>1004.6</v>
      </c>
      <c r="J42" s="118">
        <v>25.2</v>
      </c>
      <c r="K42" s="137">
        <v>1005</v>
      </c>
      <c r="L42" s="332">
        <f t="shared" si="5"/>
        <v>-2</v>
      </c>
      <c r="M42" s="148">
        <f t="shared" si="6"/>
        <v>-0.39999999999997726</v>
      </c>
      <c r="N42" s="125"/>
      <c r="O42" s="118"/>
      <c r="P42" s="118"/>
      <c r="Q42" s="118"/>
      <c r="R42" s="118"/>
      <c r="S42" s="118"/>
      <c r="T42" s="103" t="str">
        <f t="shared" si="4"/>
        <v/>
      </c>
      <c r="U42" s="125"/>
      <c r="V42" s="118"/>
      <c r="W42" s="118"/>
      <c r="X42" s="118"/>
      <c r="Y42" s="118"/>
      <c r="Z42" s="126"/>
      <c r="AA42" s="135" t="str">
        <f t="shared" si="0"/>
        <v/>
      </c>
      <c r="AB42" s="137"/>
      <c r="AC42" s="197">
        <v>1.7130000000000001</v>
      </c>
      <c r="AD42" s="97">
        <f t="shared" si="1"/>
        <v>-1.7482517482516613E-3</v>
      </c>
      <c r="AE42" s="98">
        <f t="shared" si="2"/>
        <v>-2.9103608847496076E-3</v>
      </c>
      <c r="AF42" s="119">
        <v>100</v>
      </c>
      <c r="AG42" s="141"/>
      <c r="AH42" s="154" t="s">
        <v>167</v>
      </c>
    </row>
    <row r="43" spans="2:34" x14ac:dyDescent="0.2">
      <c r="B43" s="200">
        <v>44904</v>
      </c>
      <c r="C43" s="117" t="s">
        <v>153</v>
      </c>
      <c r="D43" s="125">
        <v>1003.1</v>
      </c>
      <c r="E43" s="118">
        <v>23.9</v>
      </c>
      <c r="F43" s="126">
        <f t="shared" si="3"/>
        <v>297.04999999999995</v>
      </c>
      <c r="G43" s="125">
        <v>85.956000000000003</v>
      </c>
      <c r="H43" s="118">
        <v>22.2</v>
      </c>
      <c r="I43" s="118">
        <v>1003.1</v>
      </c>
      <c r="J43" s="118">
        <v>24.6</v>
      </c>
      <c r="K43" s="118">
        <v>1004</v>
      </c>
      <c r="L43" s="137">
        <f t="shared" ref="L43:L56" si="7">IF(H43="","",H43-J43)</f>
        <v>-2.4000000000000021</v>
      </c>
      <c r="M43" s="338">
        <f t="shared" ref="M43:M88" si="8">IF(I43="","",I43-K43)</f>
        <v>-0.89999999999997726</v>
      </c>
      <c r="N43" s="125">
        <v>-0.03</v>
      </c>
      <c r="O43" s="118">
        <v>0.03</v>
      </c>
      <c r="P43" s="118">
        <v>0.03</v>
      </c>
      <c r="Q43" s="118">
        <v>0</v>
      </c>
      <c r="R43" s="118">
        <v>0</v>
      </c>
      <c r="S43" s="118">
        <v>0</v>
      </c>
      <c r="T43" s="103">
        <f t="shared" si="4"/>
        <v>5.1961524227066319E-2</v>
      </c>
      <c r="U43" s="348">
        <v>0</v>
      </c>
      <c r="V43" s="349">
        <v>0</v>
      </c>
      <c r="W43" s="102">
        <v>0.3</v>
      </c>
      <c r="X43" s="349">
        <v>0</v>
      </c>
      <c r="Y43" s="349">
        <v>0</v>
      </c>
      <c r="Z43" s="338">
        <v>0</v>
      </c>
      <c r="AA43" s="135">
        <f>IF(U43="","",SQRT(U43^2+V43^2+W43^2))</f>
        <v>0.3</v>
      </c>
      <c r="AB43" s="350">
        <v>-2.7</v>
      </c>
      <c r="AC43" s="197">
        <v>1.72</v>
      </c>
      <c r="AD43" s="97">
        <f t="shared" si="1"/>
        <v>2.3310023310023631E-3</v>
      </c>
      <c r="AE43" s="98">
        <f t="shared" si="2"/>
        <v>1.1641443538998875E-3</v>
      </c>
      <c r="AF43" s="119">
        <v>100</v>
      </c>
      <c r="AG43" s="141"/>
      <c r="AH43" s="154" t="s">
        <v>173</v>
      </c>
    </row>
    <row r="44" spans="2:34" x14ac:dyDescent="0.2">
      <c r="B44" s="200">
        <v>44971</v>
      </c>
      <c r="C44" s="117" t="s">
        <v>178</v>
      </c>
      <c r="D44" s="125">
        <v>1025</v>
      </c>
      <c r="E44" s="118">
        <v>23.3</v>
      </c>
      <c r="F44" s="126">
        <f t="shared" si="3"/>
        <v>296.45</v>
      </c>
      <c r="G44" s="125">
        <v>85.596000000000004</v>
      </c>
      <c r="H44" s="118">
        <v>22.5</v>
      </c>
      <c r="I44" s="118">
        <v>1025</v>
      </c>
      <c r="J44" s="118">
        <v>23.7</v>
      </c>
      <c r="K44" s="137">
        <v>1025</v>
      </c>
      <c r="L44" s="137">
        <f t="shared" si="7"/>
        <v>-1.1999999999999993</v>
      </c>
      <c r="M44" s="126">
        <f t="shared" si="8"/>
        <v>0</v>
      </c>
      <c r="N44" s="125">
        <v>0.01</v>
      </c>
      <c r="O44" s="118">
        <v>0</v>
      </c>
      <c r="P44" s="118">
        <v>0.03</v>
      </c>
      <c r="Q44" s="118">
        <v>0</v>
      </c>
      <c r="R44" s="118">
        <v>0</v>
      </c>
      <c r="S44" s="118">
        <v>0</v>
      </c>
      <c r="T44" s="103">
        <f t="shared" si="4"/>
        <v>3.1622776601683791E-2</v>
      </c>
      <c r="U44" s="125">
        <v>0</v>
      </c>
      <c r="V44" s="118">
        <v>0.01</v>
      </c>
      <c r="W44" s="118">
        <v>0.23</v>
      </c>
      <c r="X44" s="118">
        <v>0</v>
      </c>
      <c r="Y44" s="118">
        <v>0</v>
      </c>
      <c r="Z44" s="126">
        <v>0</v>
      </c>
      <c r="AA44" s="135">
        <f t="shared" si="0"/>
        <v>0.23021728866442678</v>
      </c>
      <c r="AB44" s="137">
        <v>-2.77</v>
      </c>
      <c r="AC44" s="197">
        <v>1.7210000000000001</v>
      </c>
      <c r="AD44" s="97">
        <f t="shared" si="1"/>
        <v>2.9137529137530649E-3</v>
      </c>
      <c r="AE44" s="98">
        <f t="shared" si="2"/>
        <v>1.7462165308499422E-3</v>
      </c>
      <c r="AF44" s="119">
        <v>94.9</v>
      </c>
      <c r="AG44" s="141"/>
      <c r="AH44" s="154" t="s">
        <v>179</v>
      </c>
    </row>
    <row r="45" spans="2:34" x14ac:dyDescent="0.2">
      <c r="B45" s="200">
        <v>44974</v>
      </c>
      <c r="C45" s="117" t="s">
        <v>182</v>
      </c>
      <c r="D45" s="125">
        <v>1001</v>
      </c>
      <c r="E45" s="118">
        <v>23.4</v>
      </c>
      <c r="F45" s="126">
        <f t="shared" si="3"/>
        <v>296.54999999999995</v>
      </c>
      <c r="G45" s="125">
        <v>85.956000000000003</v>
      </c>
      <c r="H45" s="118">
        <v>22.7</v>
      </c>
      <c r="I45" s="118">
        <v>1001</v>
      </c>
      <c r="J45" s="118">
        <v>23.5</v>
      </c>
      <c r="K45" s="137">
        <v>1001</v>
      </c>
      <c r="L45" s="137">
        <f t="shared" si="7"/>
        <v>-0.80000000000000071</v>
      </c>
      <c r="M45" s="126">
        <f t="shared" si="8"/>
        <v>0</v>
      </c>
      <c r="N45" s="125">
        <v>-0.01</v>
      </c>
      <c r="O45" s="118">
        <v>0.03</v>
      </c>
      <c r="P45" s="118">
        <v>0</v>
      </c>
      <c r="Q45" s="118">
        <v>0</v>
      </c>
      <c r="R45" s="118">
        <v>0</v>
      </c>
      <c r="S45" s="118">
        <v>0</v>
      </c>
      <c r="T45" s="103">
        <f t="shared" si="4"/>
        <v>3.1622776601683791E-2</v>
      </c>
      <c r="U45" s="125">
        <v>-0.01</v>
      </c>
      <c r="V45" s="118">
        <v>0.03</v>
      </c>
      <c r="W45" s="118">
        <v>0.27</v>
      </c>
      <c r="X45" s="118">
        <v>0</v>
      </c>
      <c r="Y45" s="118">
        <v>0</v>
      </c>
      <c r="Z45" s="126">
        <v>0</v>
      </c>
      <c r="AA45" s="135">
        <f>IF(U45="","",SQRT(U45^2+V45^2+W45^2))</f>
        <v>0.27184554438136377</v>
      </c>
      <c r="AB45" s="137">
        <v>-2.73</v>
      </c>
      <c r="AC45" s="197">
        <v>1.718</v>
      </c>
      <c r="AD45" s="97">
        <f t="shared" si="1"/>
        <v>1.1655011655011815E-3</v>
      </c>
      <c r="AE45" s="98">
        <f t="shared" si="2"/>
        <v>0</v>
      </c>
      <c r="AF45" s="119">
        <v>100</v>
      </c>
      <c r="AG45" s="141"/>
      <c r="AH45" s="154" t="s">
        <v>173</v>
      </c>
    </row>
    <row r="46" spans="2:34" x14ac:dyDescent="0.2">
      <c r="B46" s="200">
        <v>44978</v>
      </c>
      <c r="C46" s="117" t="s">
        <v>192</v>
      </c>
      <c r="D46" s="125">
        <v>992.6</v>
      </c>
      <c r="E46" s="118">
        <v>23.2</v>
      </c>
      <c r="F46" s="126">
        <f t="shared" si="3"/>
        <v>296.34999999999997</v>
      </c>
      <c r="G46" s="125">
        <v>85.956000000000003</v>
      </c>
      <c r="H46" s="118">
        <v>22.2</v>
      </c>
      <c r="I46" s="118">
        <v>992.6</v>
      </c>
      <c r="J46" s="118">
        <v>23.5</v>
      </c>
      <c r="K46" s="137">
        <v>993</v>
      </c>
      <c r="L46" s="137">
        <f t="shared" si="7"/>
        <v>-1.3000000000000007</v>
      </c>
      <c r="M46" s="126">
        <f t="shared" si="8"/>
        <v>-0.39999999999997726</v>
      </c>
      <c r="N46" s="125">
        <v>0.01</v>
      </c>
      <c r="O46" s="118">
        <v>-0.01</v>
      </c>
      <c r="P46" s="118">
        <v>0.03</v>
      </c>
      <c r="Q46" s="118">
        <v>0</v>
      </c>
      <c r="R46" s="118">
        <v>0</v>
      </c>
      <c r="S46" s="118">
        <v>0</v>
      </c>
      <c r="T46" s="103">
        <f t="shared" si="4"/>
        <v>3.3166247903553998E-2</v>
      </c>
      <c r="U46" s="125">
        <v>0</v>
      </c>
      <c r="V46" s="118">
        <v>0</v>
      </c>
      <c r="W46" s="118">
        <v>0.2</v>
      </c>
      <c r="X46" s="118">
        <v>0</v>
      </c>
      <c r="Y46" s="118">
        <v>0</v>
      </c>
      <c r="Z46" s="126">
        <v>0</v>
      </c>
      <c r="AA46" s="135">
        <f t="shared" si="0"/>
        <v>0.2</v>
      </c>
      <c r="AB46" s="137">
        <v>-2.8</v>
      </c>
      <c r="AC46" s="197">
        <v>1.7152000000000001</v>
      </c>
      <c r="AD46" s="97">
        <f t="shared" si="1"/>
        <v>-4.662004662003838E-4</v>
      </c>
      <c r="AE46" s="98">
        <f t="shared" si="2"/>
        <v>-1.6298020954598202E-3</v>
      </c>
      <c r="AF46" s="119">
        <v>100</v>
      </c>
      <c r="AG46" s="141"/>
      <c r="AH46" s="154" t="s">
        <v>173</v>
      </c>
    </row>
    <row r="47" spans="2:34" x14ac:dyDescent="0.2">
      <c r="B47" s="200">
        <v>44979</v>
      </c>
      <c r="C47" s="117" t="s">
        <v>197</v>
      </c>
      <c r="D47" s="125">
        <v>1016</v>
      </c>
      <c r="E47" s="118">
        <v>22.7</v>
      </c>
      <c r="F47" s="126">
        <f t="shared" si="3"/>
        <v>295.84999999999997</v>
      </c>
      <c r="G47" s="125">
        <v>85.956000000000003</v>
      </c>
      <c r="H47" s="118">
        <v>22.2</v>
      </c>
      <c r="I47" s="118">
        <v>1016</v>
      </c>
      <c r="J47" s="118">
        <v>23.4</v>
      </c>
      <c r="K47" s="137">
        <v>1016</v>
      </c>
      <c r="L47" s="137">
        <f t="shared" si="7"/>
        <v>-1.1999999999999993</v>
      </c>
      <c r="M47" s="126">
        <f t="shared" si="8"/>
        <v>0</v>
      </c>
      <c r="N47" s="125">
        <v>0</v>
      </c>
      <c r="O47" s="118">
        <v>-0.01</v>
      </c>
      <c r="P47" s="118">
        <v>-0.02</v>
      </c>
      <c r="Q47" s="118">
        <v>0</v>
      </c>
      <c r="R47" s="118">
        <v>0</v>
      </c>
      <c r="S47" s="118">
        <v>0</v>
      </c>
      <c r="T47" s="103">
        <f t="shared" si="4"/>
        <v>2.2360679774997897E-2</v>
      </c>
      <c r="U47" s="125">
        <v>0</v>
      </c>
      <c r="V47" s="118">
        <v>0</v>
      </c>
      <c r="W47" s="118">
        <v>0.27</v>
      </c>
      <c r="X47" s="118">
        <v>0</v>
      </c>
      <c r="Y47" s="118">
        <v>0</v>
      </c>
      <c r="Z47" s="126">
        <v>0</v>
      </c>
      <c r="AA47" s="135">
        <f t="shared" si="0"/>
        <v>0.27</v>
      </c>
      <c r="AB47" s="137">
        <v>-2.73</v>
      </c>
      <c r="AC47" s="197">
        <v>1.712</v>
      </c>
      <c r="AD47" s="97">
        <f t="shared" si="1"/>
        <v>-2.3310023310023631E-3</v>
      </c>
      <c r="AE47" s="98">
        <f t="shared" si="2"/>
        <v>-3.4924330616996624E-3</v>
      </c>
      <c r="AF47" s="119">
        <v>100</v>
      </c>
      <c r="AG47" s="141"/>
      <c r="AH47" s="154"/>
    </row>
    <row r="48" spans="2:34" x14ac:dyDescent="0.2">
      <c r="B48" s="200">
        <v>44980</v>
      </c>
      <c r="C48" s="117" t="s">
        <v>200</v>
      </c>
      <c r="D48" s="125">
        <v>1008.5</v>
      </c>
      <c r="E48" s="118">
        <v>23.1</v>
      </c>
      <c r="F48" s="126">
        <f t="shared" si="3"/>
        <v>296.25</v>
      </c>
      <c r="G48" s="125">
        <v>85.956000000000003</v>
      </c>
      <c r="H48" s="118">
        <v>22.2</v>
      </c>
      <c r="I48" s="118">
        <v>1008.5</v>
      </c>
      <c r="J48" s="118">
        <v>23.3</v>
      </c>
      <c r="K48" s="137">
        <v>1008</v>
      </c>
      <c r="L48" s="137">
        <f t="shared" si="7"/>
        <v>-1.1000000000000014</v>
      </c>
      <c r="M48" s="126">
        <f t="shared" si="8"/>
        <v>0.5</v>
      </c>
      <c r="N48" s="125">
        <v>0.02</v>
      </c>
      <c r="O48" s="118">
        <v>0.02</v>
      </c>
      <c r="P48" s="118">
        <v>-0.05</v>
      </c>
      <c r="Q48" s="118">
        <v>0</v>
      </c>
      <c r="R48" s="118">
        <v>0</v>
      </c>
      <c r="S48" s="118">
        <v>0</v>
      </c>
      <c r="T48" s="103">
        <f t="shared" si="4"/>
        <v>5.7445626465380289E-2</v>
      </c>
      <c r="U48" s="125">
        <v>0.02</v>
      </c>
      <c r="V48" s="118">
        <v>0.02</v>
      </c>
      <c r="W48" s="118">
        <v>0.21</v>
      </c>
      <c r="X48" s="118">
        <v>0</v>
      </c>
      <c r="Y48" s="118">
        <v>0</v>
      </c>
      <c r="Z48" s="126">
        <v>0</v>
      </c>
      <c r="AA48" s="135">
        <f t="shared" si="0"/>
        <v>0.21189620100417089</v>
      </c>
      <c r="AB48" s="137">
        <v>-2.79</v>
      </c>
      <c r="AC48" s="197">
        <v>1.7098</v>
      </c>
      <c r="AD48" s="97">
        <f t="shared" si="1"/>
        <v>-3.6130536130536406E-3</v>
      </c>
      <c r="AE48" s="98">
        <f t="shared" si="2"/>
        <v>-4.7729918509895608E-3</v>
      </c>
      <c r="AF48" s="119">
        <v>100</v>
      </c>
      <c r="AG48" s="141"/>
      <c r="AH48" s="154"/>
    </row>
    <row r="49" spans="2:34" x14ac:dyDescent="0.2">
      <c r="B49" s="200">
        <v>44981</v>
      </c>
      <c r="C49" s="117" t="s">
        <v>284</v>
      </c>
      <c r="D49" s="125">
        <v>993.9</v>
      </c>
      <c r="E49" s="118">
        <v>22.9</v>
      </c>
      <c r="F49" s="126">
        <f t="shared" si="3"/>
        <v>296.04999999999995</v>
      </c>
      <c r="G49" s="125">
        <v>85.956000000000003</v>
      </c>
      <c r="H49" s="118">
        <v>22.2</v>
      </c>
      <c r="I49" s="118">
        <v>993.9</v>
      </c>
      <c r="J49" s="118">
        <v>23.4</v>
      </c>
      <c r="K49" s="137">
        <v>994</v>
      </c>
      <c r="L49" s="137">
        <f t="shared" si="7"/>
        <v>-1.1999999999999993</v>
      </c>
      <c r="M49" s="126">
        <f t="shared" si="8"/>
        <v>-0.10000000000002274</v>
      </c>
      <c r="N49" s="125">
        <v>0</v>
      </c>
      <c r="O49" s="118">
        <v>0</v>
      </c>
      <c r="P49" s="118">
        <v>0</v>
      </c>
      <c r="Q49" s="118">
        <v>0</v>
      </c>
      <c r="R49" s="118">
        <v>0</v>
      </c>
      <c r="S49" s="118">
        <v>0</v>
      </c>
      <c r="T49" s="103">
        <f t="shared" si="4"/>
        <v>0</v>
      </c>
      <c r="U49" s="125">
        <v>0</v>
      </c>
      <c r="V49" s="118">
        <v>0</v>
      </c>
      <c r="W49" s="118">
        <v>0.27</v>
      </c>
      <c r="X49" s="118">
        <v>0</v>
      </c>
      <c r="Y49" s="118">
        <v>0</v>
      </c>
      <c r="Z49" s="126">
        <v>0</v>
      </c>
      <c r="AA49" s="135">
        <f t="shared" si="0"/>
        <v>0.27</v>
      </c>
      <c r="AB49" s="137">
        <v>-2.73</v>
      </c>
      <c r="AC49" s="197">
        <v>1.70983</v>
      </c>
      <c r="AD49" s="97">
        <f t="shared" si="1"/>
        <v>-3.5955710955710707E-3</v>
      </c>
      <c r="AE49" s="98">
        <f t="shared" si="2"/>
        <v>-4.7555296856810481E-3</v>
      </c>
      <c r="AF49" s="119">
        <v>100</v>
      </c>
      <c r="AG49" s="141"/>
      <c r="AH49" s="154" t="s">
        <v>173</v>
      </c>
    </row>
    <row r="50" spans="2:34" x14ac:dyDescent="0.2">
      <c r="B50" s="200">
        <v>44984</v>
      </c>
      <c r="C50" s="117" t="s">
        <v>288</v>
      </c>
      <c r="D50" s="125">
        <v>1020.5</v>
      </c>
      <c r="E50" s="118">
        <v>23.1</v>
      </c>
      <c r="F50" s="126">
        <f t="shared" si="3"/>
        <v>296.25</v>
      </c>
      <c r="G50" s="125">
        <v>85.956000000000003</v>
      </c>
      <c r="H50" s="118">
        <v>23.1</v>
      </c>
      <c r="I50" s="118">
        <v>1020.5</v>
      </c>
      <c r="J50" s="118">
        <v>24.7</v>
      </c>
      <c r="K50" s="137">
        <v>1021</v>
      </c>
      <c r="L50" s="137">
        <f>IF(H50="","",H50-J50)</f>
        <v>-1.5999999999999979</v>
      </c>
      <c r="M50" s="126">
        <f t="shared" si="8"/>
        <v>-0.5</v>
      </c>
      <c r="N50" s="125">
        <v>-0.04</v>
      </c>
      <c r="O50" s="118">
        <v>0.01</v>
      </c>
      <c r="P50" s="118">
        <v>0.02</v>
      </c>
      <c r="Q50" s="118">
        <v>0</v>
      </c>
      <c r="R50" s="118">
        <v>0</v>
      </c>
      <c r="S50" s="118">
        <v>0</v>
      </c>
      <c r="T50" s="103">
        <f t="shared" si="4"/>
        <v>4.5825756949558406E-2</v>
      </c>
      <c r="U50" s="125">
        <v>0</v>
      </c>
      <c r="V50" s="118">
        <v>0</v>
      </c>
      <c r="W50" s="118">
        <v>0.26</v>
      </c>
      <c r="X50" s="118">
        <v>0</v>
      </c>
      <c r="Y50" s="118">
        <v>0</v>
      </c>
      <c r="Z50" s="126">
        <v>0</v>
      </c>
      <c r="AA50" s="135">
        <f t="shared" si="0"/>
        <v>0.26</v>
      </c>
      <c r="AB50" s="137">
        <v>-2.74</v>
      </c>
      <c r="AC50" s="197">
        <v>1.7072000000000001</v>
      </c>
      <c r="AD50" s="97">
        <f t="shared" si="1"/>
        <v>-5.12820512820511E-3</v>
      </c>
      <c r="AE50" s="98">
        <f t="shared" si="2"/>
        <v>-6.2863795110593701E-3</v>
      </c>
      <c r="AF50" s="119">
        <v>89.6</v>
      </c>
      <c r="AG50" s="141">
        <v>98.3</v>
      </c>
      <c r="AH50" s="154" t="s">
        <v>173</v>
      </c>
    </row>
    <row r="51" spans="2:34" x14ac:dyDescent="0.2">
      <c r="B51" s="200">
        <v>44985</v>
      </c>
      <c r="C51" s="117" t="s">
        <v>291</v>
      </c>
      <c r="D51" s="125">
        <v>1021.8</v>
      </c>
      <c r="E51" s="118">
        <v>23.1</v>
      </c>
      <c r="F51" s="126">
        <f t="shared" si="3"/>
        <v>296.25</v>
      </c>
      <c r="G51" s="125">
        <v>85.956000000000003</v>
      </c>
      <c r="H51" s="118">
        <v>23.2</v>
      </c>
      <c r="I51" s="118">
        <v>1021.8</v>
      </c>
      <c r="J51" s="118">
        <v>23.4</v>
      </c>
      <c r="K51" s="137">
        <v>1022</v>
      </c>
      <c r="L51" s="137">
        <f t="shared" si="7"/>
        <v>-0.19999999999999929</v>
      </c>
      <c r="M51" s="126">
        <f t="shared" si="8"/>
        <v>-0.20000000000004547</v>
      </c>
      <c r="N51" s="125">
        <v>-7.0000000000000007E-2</v>
      </c>
      <c r="O51" s="118">
        <v>-0.01</v>
      </c>
      <c r="P51" s="118">
        <v>0</v>
      </c>
      <c r="Q51" s="118">
        <v>0.1</v>
      </c>
      <c r="R51" s="118">
        <v>0</v>
      </c>
      <c r="S51" s="118">
        <v>0</v>
      </c>
      <c r="T51" s="103">
        <f t="shared" si="4"/>
        <v>7.0710678118654766E-2</v>
      </c>
      <c r="U51" s="125">
        <v>-7.0000000000000007E-2</v>
      </c>
      <c r="V51" s="118">
        <v>-0.01</v>
      </c>
      <c r="W51" s="118">
        <v>0.23</v>
      </c>
      <c r="X51" s="118">
        <v>0.1</v>
      </c>
      <c r="Y51" s="118">
        <v>0</v>
      </c>
      <c r="Z51" s="126">
        <v>0</v>
      </c>
      <c r="AA51" s="135">
        <f t="shared" si="0"/>
        <v>0.24062418831031931</v>
      </c>
      <c r="AB51" s="137">
        <v>-2.77</v>
      </c>
      <c r="AC51" s="197">
        <v>1.724</v>
      </c>
      <c r="AD51" s="97">
        <f t="shared" si="1"/>
        <v>4.6620046620047262E-3</v>
      </c>
      <c r="AE51" s="98">
        <f t="shared" si="2"/>
        <v>3.4924330616996624E-3</v>
      </c>
      <c r="AF51" s="119">
        <v>100</v>
      </c>
      <c r="AG51" s="141"/>
      <c r="AH51" s="154" t="s">
        <v>173</v>
      </c>
    </row>
    <row r="52" spans="2:34" x14ac:dyDescent="0.2">
      <c r="B52" s="200">
        <v>44985</v>
      </c>
      <c r="C52" s="117" t="s">
        <v>296</v>
      </c>
      <c r="D52" s="125">
        <v>1020.8</v>
      </c>
      <c r="E52" s="118">
        <v>23.4</v>
      </c>
      <c r="F52" s="126">
        <f t="shared" si="3"/>
        <v>296.54999999999995</v>
      </c>
      <c r="G52" s="125">
        <v>85.956000000000003</v>
      </c>
      <c r="H52" s="118">
        <v>23.8</v>
      </c>
      <c r="I52" s="118">
        <v>1020.8</v>
      </c>
      <c r="J52" s="118">
        <v>23.8</v>
      </c>
      <c r="K52" s="137">
        <v>1020.8</v>
      </c>
      <c r="L52" s="137">
        <f t="shared" si="7"/>
        <v>0</v>
      </c>
      <c r="M52" s="126">
        <f t="shared" si="8"/>
        <v>0</v>
      </c>
      <c r="N52" s="125">
        <v>-0.13</v>
      </c>
      <c r="O52" s="118">
        <v>0.13</v>
      </c>
      <c r="P52" s="118">
        <v>-0.16</v>
      </c>
      <c r="Q52" s="118">
        <v>0</v>
      </c>
      <c r="R52" s="118">
        <v>0</v>
      </c>
      <c r="S52" s="118">
        <v>0</v>
      </c>
      <c r="T52" s="103">
        <f t="shared" si="4"/>
        <v>0.24372115213907883</v>
      </c>
      <c r="U52" s="125"/>
      <c r="V52" s="118"/>
      <c r="W52" s="118"/>
      <c r="X52" s="118"/>
      <c r="Y52" s="118"/>
      <c r="Z52" s="126"/>
      <c r="AA52" s="135" t="str">
        <f t="shared" si="0"/>
        <v/>
      </c>
      <c r="AB52" s="137"/>
      <c r="AC52" s="197">
        <v>1.7229000000000001</v>
      </c>
      <c r="AD52" s="97">
        <f t="shared" si="1"/>
        <v>4.0209790209790874E-3</v>
      </c>
      <c r="AE52" s="98">
        <f t="shared" si="2"/>
        <v>2.8521536670547132E-3</v>
      </c>
      <c r="AF52" s="119">
        <v>98.3</v>
      </c>
      <c r="AG52" s="141">
        <v>100</v>
      </c>
      <c r="AH52" s="154" t="s">
        <v>301</v>
      </c>
    </row>
    <row r="53" spans="2:34" s="404" customFormat="1" ht="38.25" x14ac:dyDescent="0.25">
      <c r="B53" s="200">
        <v>44986</v>
      </c>
      <c r="C53" s="391" t="s">
        <v>297</v>
      </c>
      <c r="D53" s="392">
        <v>1022.1</v>
      </c>
      <c r="E53" s="393">
        <v>23.1</v>
      </c>
      <c r="F53" s="394">
        <f t="shared" si="3"/>
        <v>296.25</v>
      </c>
      <c r="G53" s="392">
        <v>85.956000000000003</v>
      </c>
      <c r="H53" s="393">
        <v>23.4</v>
      </c>
      <c r="I53" s="393">
        <v>1022.1</v>
      </c>
      <c r="J53" s="393">
        <v>23</v>
      </c>
      <c r="K53" s="395">
        <v>1022</v>
      </c>
      <c r="L53" s="395">
        <f t="shared" si="7"/>
        <v>0.39999999999999858</v>
      </c>
      <c r="M53" s="394">
        <f t="shared" si="8"/>
        <v>0.10000000000002274</v>
      </c>
      <c r="N53" s="392">
        <v>-0.01</v>
      </c>
      <c r="O53" s="393">
        <v>-0.01</v>
      </c>
      <c r="P53" s="393">
        <v>-0.1</v>
      </c>
      <c r="Q53" s="393">
        <v>0</v>
      </c>
      <c r="R53" s="393">
        <v>0</v>
      </c>
      <c r="S53" s="393">
        <v>0</v>
      </c>
      <c r="T53" s="396">
        <f t="shared" si="4"/>
        <v>0.10099504938362079</v>
      </c>
      <c r="U53" s="392">
        <v>0</v>
      </c>
      <c r="V53" s="393">
        <v>0</v>
      </c>
      <c r="W53" s="393">
        <v>0</v>
      </c>
      <c r="X53" s="393">
        <v>0</v>
      </c>
      <c r="Y53" s="393">
        <v>0</v>
      </c>
      <c r="Z53" s="394">
        <v>0</v>
      </c>
      <c r="AA53" s="397">
        <f t="shared" si="0"/>
        <v>0</v>
      </c>
      <c r="AB53" s="395">
        <v>-2.73</v>
      </c>
      <c r="AC53" s="398">
        <v>1.72055</v>
      </c>
      <c r="AD53" s="399">
        <f t="shared" si="1"/>
        <v>2.6515151515151825E-3</v>
      </c>
      <c r="AE53" s="400">
        <f t="shared" si="2"/>
        <v>1.4842840512223621E-3</v>
      </c>
      <c r="AF53" s="401">
        <v>100</v>
      </c>
      <c r="AG53" s="402"/>
      <c r="AH53" s="403" t="s">
        <v>303</v>
      </c>
    </row>
    <row r="54" spans="2:34" x14ac:dyDescent="0.2">
      <c r="B54" s="200">
        <v>44987</v>
      </c>
      <c r="C54" s="117" t="s">
        <v>323</v>
      </c>
      <c r="D54" s="125">
        <v>1017.5</v>
      </c>
      <c r="E54" s="118">
        <v>22.8</v>
      </c>
      <c r="F54" s="126">
        <f t="shared" si="3"/>
        <v>295.95</v>
      </c>
      <c r="G54" s="125">
        <v>85.956000000000003</v>
      </c>
      <c r="H54" s="118">
        <v>22.9</v>
      </c>
      <c r="I54" s="118">
        <v>1017.5</v>
      </c>
      <c r="J54" s="118">
        <v>23.8</v>
      </c>
      <c r="K54" s="137">
        <v>1017</v>
      </c>
      <c r="L54" s="137">
        <f t="shared" si="7"/>
        <v>-0.90000000000000213</v>
      </c>
      <c r="M54" s="126">
        <f t="shared" si="8"/>
        <v>0.5</v>
      </c>
      <c r="N54" s="125">
        <v>0</v>
      </c>
      <c r="O54" s="118">
        <v>0</v>
      </c>
      <c r="P54" s="118">
        <v>0</v>
      </c>
      <c r="Q54" s="118">
        <v>-0.2</v>
      </c>
      <c r="R54" s="118">
        <v>0</v>
      </c>
      <c r="S54" s="118">
        <v>0</v>
      </c>
      <c r="T54" s="103">
        <f t="shared" si="4"/>
        <v>0</v>
      </c>
      <c r="U54" s="125">
        <v>-0.09</v>
      </c>
      <c r="V54" s="118">
        <v>7.0000000000000007E-2</v>
      </c>
      <c r="W54" s="118">
        <v>0.27</v>
      </c>
      <c r="X54" s="118">
        <v>359.8</v>
      </c>
      <c r="Y54" s="118">
        <v>-0.1</v>
      </c>
      <c r="Z54" s="126">
        <v>0</v>
      </c>
      <c r="AA54" s="135">
        <f t="shared" si="0"/>
        <v>0.29308701779505691</v>
      </c>
      <c r="AB54" s="137">
        <v>-2.73</v>
      </c>
      <c r="AC54" s="197">
        <v>1.7170000000000001</v>
      </c>
      <c r="AD54" s="97">
        <f t="shared" si="1"/>
        <v>5.827505827507018E-4</v>
      </c>
      <c r="AE54" s="98">
        <f t="shared" si="2"/>
        <v>-5.8207217694983271E-4</v>
      </c>
      <c r="AF54" s="119">
        <v>100</v>
      </c>
      <c r="AG54" s="141"/>
      <c r="AH54" s="154"/>
    </row>
    <row r="55" spans="2:34" x14ac:dyDescent="0.2">
      <c r="B55" s="200">
        <v>44988</v>
      </c>
      <c r="C55" s="117" t="s">
        <v>326</v>
      </c>
      <c r="D55" s="125">
        <v>1009.1</v>
      </c>
      <c r="E55" s="118">
        <v>23.1</v>
      </c>
      <c r="F55" s="126">
        <f t="shared" si="3"/>
        <v>296.25</v>
      </c>
      <c r="G55" s="125">
        <v>85.956000000000003</v>
      </c>
      <c r="H55" s="118">
        <v>23.1</v>
      </c>
      <c r="I55" s="118">
        <v>1009.1</v>
      </c>
      <c r="J55" s="118">
        <v>23.5</v>
      </c>
      <c r="K55" s="137">
        <v>1009</v>
      </c>
      <c r="L55" s="137">
        <f t="shared" si="7"/>
        <v>-0.39999999999999858</v>
      </c>
      <c r="M55" s="126">
        <f t="shared" si="8"/>
        <v>0.10000000000002274</v>
      </c>
      <c r="N55" s="125">
        <v>-7.0000000000000007E-2</v>
      </c>
      <c r="O55" s="118">
        <v>0.03</v>
      </c>
      <c r="P55" s="118">
        <v>-0.08</v>
      </c>
      <c r="Q55" s="118">
        <v>0</v>
      </c>
      <c r="R55" s="118">
        <v>0</v>
      </c>
      <c r="S55" s="118">
        <v>0</v>
      </c>
      <c r="T55" s="103">
        <f t="shared" si="4"/>
        <v>0.11045361017187261</v>
      </c>
      <c r="U55" s="125">
        <v>-7.0000000000000007E-2</v>
      </c>
      <c r="V55" s="118">
        <v>0.03</v>
      </c>
      <c r="W55" s="118">
        <v>0.27</v>
      </c>
      <c r="X55" s="118">
        <v>0</v>
      </c>
      <c r="Y55" s="118">
        <v>0</v>
      </c>
      <c r="Z55" s="126">
        <v>0</v>
      </c>
      <c r="AA55" s="135">
        <f t="shared" si="0"/>
        <v>0.28053520278211075</v>
      </c>
      <c r="AB55" s="137">
        <v>-2.73</v>
      </c>
      <c r="AC55" s="197">
        <v>1.7170000000000001</v>
      </c>
      <c r="AD55" s="97">
        <f t="shared" si="1"/>
        <v>5.827505827507018E-4</v>
      </c>
      <c r="AE55" s="98">
        <f t="shared" si="2"/>
        <v>-5.8207217694983271E-4</v>
      </c>
      <c r="AF55" s="119">
        <v>100</v>
      </c>
      <c r="AG55" s="141"/>
      <c r="AH55" s="154"/>
    </row>
    <row r="56" spans="2:34" x14ac:dyDescent="0.2">
      <c r="B56" s="200">
        <v>44991</v>
      </c>
      <c r="C56" s="117" t="s">
        <v>329</v>
      </c>
      <c r="D56" s="125">
        <v>993.2</v>
      </c>
      <c r="E56" s="118">
        <v>23.2</v>
      </c>
      <c r="F56" s="126">
        <f t="shared" si="3"/>
        <v>296.34999999999997</v>
      </c>
      <c r="G56" s="125">
        <v>85.956000000000003</v>
      </c>
      <c r="H56" s="118">
        <v>22.9</v>
      </c>
      <c r="I56" s="118">
        <v>993.2</v>
      </c>
      <c r="J56" s="118">
        <v>24.3</v>
      </c>
      <c r="K56" s="137">
        <v>993</v>
      </c>
      <c r="L56" s="137">
        <f t="shared" si="7"/>
        <v>-1.4000000000000021</v>
      </c>
      <c r="M56" s="126">
        <f t="shared" si="8"/>
        <v>0.20000000000004547</v>
      </c>
      <c r="N56" s="125">
        <v>-0.02</v>
      </c>
      <c r="O56" s="118">
        <v>0.04</v>
      </c>
      <c r="P56" s="118">
        <v>0.02</v>
      </c>
      <c r="Q56" s="118">
        <v>-0.1</v>
      </c>
      <c r="R56" s="118">
        <v>0</v>
      </c>
      <c r="S56" s="118">
        <v>0</v>
      </c>
      <c r="T56" s="103">
        <f t="shared" si="4"/>
        <v>4.8989794855663564E-2</v>
      </c>
      <c r="U56" s="125">
        <v>-0.02</v>
      </c>
      <c r="V56" s="118">
        <v>0.04</v>
      </c>
      <c r="W56" s="118">
        <v>0.28000000000000003</v>
      </c>
      <c r="X56" s="118">
        <v>359.9</v>
      </c>
      <c r="Y56" s="118">
        <v>0</v>
      </c>
      <c r="Z56" s="126">
        <v>0</v>
      </c>
      <c r="AA56" s="135">
        <f t="shared" si="0"/>
        <v>0.28354893757515653</v>
      </c>
      <c r="AB56" s="137">
        <v>-2.72</v>
      </c>
      <c r="AC56" s="197">
        <v>1.7225999999999999</v>
      </c>
      <c r="AD56" s="97">
        <f t="shared" si="1"/>
        <v>3.8461538461538325E-3</v>
      </c>
      <c r="AE56" s="98">
        <f t="shared" si="2"/>
        <v>2.6775320139695857E-3</v>
      </c>
      <c r="AF56" s="119">
        <v>100</v>
      </c>
      <c r="AG56" s="141"/>
      <c r="AH56" s="154" t="s">
        <v>332</v>
      </c>
    </row>
    <row r="57" spans="2:34" x14ac:dyDescent="0.2">
      <c r="B57" s="200">
        <v>44991</v>
      </c>
      <c r="C57" s="117" t="s">
        <v>330</v>
      </c>
      <c r="D57" s="125">
        <v>994.2</v>
      </c>
      <c r="E57" s="118">
        <v>23.2</v>
      </c>
      <c r="F57" s="126">
        <f t="shared" si="3"/>
        <v>296.34999999999997</v>
      </c>
      <c r="G57" s="125">
        <v>85.956000000000003</v>
      </c>
      <c r="H57" s="118">
        <v>23.9</v>
      </c>
      <c r="I57" s="118">
        <v>994.2</v>
      </c>
      <c r="J57" s="118">
        <v>25.3</v>
      </c>
      <c r="K57" s="137">
        <v>994</v>
      </c>
      <c r="L57" s="137">
        <f t="shared" ref="L57:L88" si="9">IF(H57="","",H57-J57)</f>
        <v>-1.4000000000000021</v>
      </c>
      <c r="M57" s="126">
        <f t="shared" ref="M57" si="10">IF(I57="","",I57-K57)</f>
        <v>0.20000000000004547</v>
      </c>
      <c r="N57" s="125">
        <v>-0.02</v>
      </c>
      <c r="O57" s="118">
        <v>0.04</v>
      </c>
      <c r="P57" s="118"/>
      <c r="Q57" s="118">
        <v>-0.1</v>
      </c>
      <c r="R57" s="118">
        <v>0</v>
      </c>
      <c r="S57" s="118">
        <v>0</v>
      </c>
      <c r="T57" s="103">
        <f t="shared" si="4"/>
        <v>4.4721359549995794E-2</v>
      </c>
      <c r="U57" s="125">
        <v>-0.02</v>
      </c>
      <c r="V57" s="118">
        <v>0.04</v>
      </c>
      <c r="W57" s="118">
        <v>0.28000000000000003</v>
      </c>
      <c r="X57" s="118">
        <v>359.9</v>
      </c>
      <c r="Y57" s="118">
        <v>0</v>
      </c>
      <c r="Z57" s="126">
        <v>0</v>
      </c>
      <c r="AA57" s="135"/>
      <c r="AB57" s="137">
        <v>-2.72</v>
      </c>
      <c r="AC57" s="197">
        <v>1.7141</v>
      </c>
      <c r="AD57" s="97">
        <f t="shared" si="1"/>
        <v>-1.1072261072261336E-3</v>
      </c>
      <c r="AE57" s="98">
        <f t="shared" si="2"/>
        <v>-2.2700814901047695E-3</v>
      </c>
      <c r="AF57" s="119">
        <v>100</v>
      </c>
      <c r="AG57" s="141"/>
      <c r="AH57" s="154" t="s">
        <v>331</v>
      </c>
    </row>
    <row r="58" spans="2:34" x14ac:dyDescent="0.2">
      <c r="B58" s="200">
        <v>44992</v>
      </c>
      <c r="C58" s="117" t="s">
        <v>337</v>
      </c>
      <c r="D58" s="125">
        <v>990.7</v>
      </c>
      <c r="E58" s="118">
        <v>23</v>
      </c>
      <c r="F58" s="126">
        <f t="shared" si="3"/>
        <v>296.14999999999998</v>
      </c>
      <c r="G58" s="125">
        <v>85.956000000000003</v>
      </c>
      <c r="H58" s="118">
        <v>23.3</v>
      </c>
      <c r="I58" s="118">
        <v>990.7</v>
      </c>
      <c r="J58" s="118">
        <v>23.6</v>
      </c>
      <c r="K58" s="137">
        <v>991</v>
      </c>
      <c r="L58" s="137">
        <f t="shared" si="9"/>
        <v>-0.30000000000000071</v>
      </c>
      <c r="M58" s="126">
        <f t="shared" si="8"/>
        <v>-0.29999999999995453</v>
      </c>
      <c r="N58" s="125">
        <v>0.01</v>
      </c>
      <c r="O58" s="118">
        <v>0</v>
      </c>
      <c r="P58" s="118">
        <v>0.03</v>
      </c>
      <c r="Q58" s="118">
        <v>-0.1</v>
      </c>
      <c r="R58" s="118">
        <v>0</v>
      </c>
      <c r="S58" s="118">
        <v>0</v>
      </c>
      <c r="T58" s="103">
        <f t="shared" si="4"/>
        <v>3.1622776601683791E-2</v>
      </c>
      <c r="U58" s="125">
        <v>0.01</v>
      </c>
      <c r="V58" s="118">
        <v>0</v>
      </c>
      <c r="W58" s="118">
        <v>0.27</v>
      </c>
      <c r="X58" s="118">
        <v>359.9</v>
      </c>
      <c r="Y58" s="118">
        <v>0</v>
      </c>
      <c r="Z58" s="126">
        <v>0</v>
      </c>
      <c r="AA58" s="135"/>
      <c r="AB58" s="137">
        <v>-2.73</v>
      </c>
      <c r="AC58" s="197">
        <v>1.718</v>
      </c>
      <c r="AD58" s="97">
        <f t="shared" si="1"/>
        <v>1.1655011655011815E-3</v>
      </c>
      <c r="AE58" s="98">
        <f t="shared" si="2"/>
        <v>0</v>
      </c>
      <c r="AF58" s="119">
        <v>100</v>
      </c>
      <c r="AG58" s="141"/>
      <c r="AH58" s="154"/>
    </row>
    <row r="59" spans="2:34" x14ac:dyDescent="0.2">
      <c r="B59" s="200">
        <v>44993</v>
      </c>
      <c r="C59" s="117" t="s">
        <v>341</v>
      </c>
      <c r="D59" s="125">
        <v>979.7</v>
      </c>
      <c r="E59" s="118">
        <v>23.1</v>
      </c>
      <c r="F59" s="126">
        <f t="shared" si="3"/>
        <v>296.25</v>
      </c>
      <c r="G59" s="125">
        <v>85.956000000000003</v>
      </c>
      <c r="H59" s="118">
        <v>23.2</v>
      </c>
      <c r="I59" s="118">
        <v>979.7</v>
      </c>
      <c r="J59" s="118">
        <v>23.6</v>
      </c>
      <c r="K59" s="137">
        <v>981</v>
      </c>
      <c r="L59" s="137">
        <f t="shared" si="9"/>
        <v>-0.40000000000000213</v>
      </c>
      <c r="M59" s="126">
        <f t="shared" si="8"/>
        <v>-1.2999999999999545</v>
      </c>
      <c r="N59" s="125">
        <v>0.01</v>
      </c>
      <c r="O59" s="118">
        <v>0</v>
      </c>
      <c r="P59" s="118">
        <v>0.02</v>
      </c>
      <c r="Q59" s="118">
        <v>0</v>
      </c>
      <c r="R59" s="118">
        <v>0</v>
      </c>
      <c r="S59" s="118">
        <v>0</v>
      </c>
      <c r="T59" s="103">
        <f t="shared" si="4"/>
        <v>2.2360679774997897E-2</v>
      </c>
      <c r="U59" s="125">
        <v>0</v>
      </c>
      <c r="V59" s="118">
        <v>0</v>
      </c>
      <c r="W59" s="118">
        <v>0.24</v>
      </c>
      <c r="X59" s="118">
        <v>0</v>
      </c>
      <c r="Y59" s="118">
        <v>0</v>
      </c>
      <c r="Z59" s="126">
        <v>0</v>
      </c>
      <c r="AA59" s="135"/>
      <c r="AB59" s="137">
        <v>-2.76</v>
      </c>
      <c r="AC59" s="197">
        <v>1.714</v>
      </c>
      <c r="AD59" s="97">
        <f t="shared" si="1"/>
        <v>-1.1655011655011815E-3</v>
      </c>
      <c r="AE59" s="98">
        <f t="shared" si="2"/>
        <v>-2.3282887077997749E-3</v>
      </c>
      <c r="AF59" s="119">
        <v>99.6</v>
      </c>
      <c r="AG59" s="141">
        <v>100</v>
      </c>
      <c r="AH59" s="154"/>
    </row>
    <row r="60" spans="2:34" x14ac:dyDescent="0.2">
      <c r="B60" s="200">
        <v>44993</v>
      </c>
      <c r="C60" s="117" t="s">
        <v>342</v>
      </c>
      <c r="D60" s="125">
        <v>979.7</v>
      </c>
      <c r="E60" s="118">
        <v>23.1</v>
      </c>
      <c r="F60" s="126">
        <f t="shared" si="3"/>
        <v>296.25</v>
      </c>
      <c r="G60" s="125">
        <v>85.956000000000003</v>
      </c>
      <c r="H60" s="118">
        <v>23.2</v>
      </c>
      <c r="I60" s="118">
        <v>979.7</v>
      </c>
      <c r="J60" s="118">
        <v>23.6</v>
      </c>
      <c r="K60" s="137">
        <v>981</v>
      </c>
      <c r="L60" s="137">
        <f t="shared" si="9"/>
        <v>-0.40000000000000213</v>
      </c>
      <c r="M60" s="126">
        <f t="shared" si="8"/>
        <v>-1.2999999999999545</v>
      </c>
      <c r="N60" s="125"/>
      <c r="O60" s="118"/>
      <c r="P60" s="118"/>
      <c r="Q60" s="118"/>
      <c r="R60" s="118"/>
      <c r="S60" s="118"/>
      <c r="T60" s="103" t="str">
        <f t="shared" si="4"/>
        <v/>
      </c>
      <c r="U60" s="125"/>
      <c r="V60" s="118"/>
      <c r="W60" s="118"/>
      <c r="X60" s="118"/>
      <c r="Y60" s="118"/>
      <c r="Z60" s="126"/>
      <c r="AA60" s="135"/>
      <c r="AB60" s="137">
        <v>-2.76</v>
      </c>
      <c r="AC60" s="197">
        <v>1.71441</v>
      </c>
      <c r="AD60" s="97">
        <f t="shared" si="1"/>
        <v>-9.2657342657342934E-4</v>
      </c>
      <c r="AE60" s="98">
        <f t="shared" si="2"/>
        <v>-2.0896391152502858E-3</v>
      </c>
      <c r="AF60" s="119">
        <v>100</v>
      </c>
      <c r="AG60" s="141">
        <v>100</v>
      </c>
      <c r="AH60" s="154" t="s">
        <v>343</v>
      </c>
    </row>
    <row r="61" spans="2:34" x14ac:dyDescent="0.2">
      <c r="B61" s="200">
        <v>44994</v>
      </c>
      <c r="C61" s="117" t="s">
        <v>342</v>
      </c>
      <c r="D61" s="125">
        <v>992.2</v>
      </c>
      <c r="E61" s="118">
        <v>22.8</v>
      </c>
      <c r="F61" s="126">
        <f t="shared" si="3"/>
        <v>295.95</v>
      </c>
      <c r="G61" s="125">
        <v>85.956000000000003</v>
      </c>
      <c r="H61" s="118">
        <v>23.2</v>
      </c>
      <c r="I61" s="118">
        <v>992.2</v>
      </c>
      <c r="J61" s="118">
        <v>23.3</v>
      </c>
      <c r="K61" s="137">
        <v>993</v>
      </c>
      <c r="L61" s="137">
        <f t="shared" si="9"/>
        <v>-0.10000000000000142</v>
      </c>
      <c r="M61" s="126">
        <f t="shared" si="8"/>
        <v>-0.79999999999995453</v>
      </c>
      <c r="N61" s="125">
        <v>0.02</v>
      </c>
      <c r="O61" s="118">
        <v>-0.02</v>
      </c>
      <c r="P61" s="118">
        <v>0</v>
      </c>
      <c r="Q61" s="118">
        <v>-0.1</v>
      </c>
      <c r="R61" s="118">
        <v>0</v>
      </c>
      <c r="S61" s="118">
        <v>0</v>
      </c>
      <c r="T61" s="103">
        <f t="shared" si="4"/>
        <v>2.8284271247461901E-2</v>
      </c>
      <c r="U61" s="125">
        <v>0.02</v>
      </c>
      <c r="V61" s="118">
        <v>-0.02</v>
      </c>
      <c r="W61" s="118">
        <v>0.28000000000000003</v>
      </c>
      <c r="X61" s="118">
        <v>-0.01</v>
      </c>
      <c r="Y61" s="118">
        <v>0</v>
      </c>
      <c r="Z61" s="126">
        <v>0</v>
      </c>
      <c r="AA61" s="135"/>
      <c r="AB61" s="137">
        <v>-2.72</v>
      </c>
      <c r="AC61" s="197">
        <v>1.7155199999999999</v>
      </c>
      <c r="AD61" s="97">
        <f t="shared" si="1"/>
        <v>-2.797202797203413E-4</v>
      </c>
      <c r="AE61" s="98">
        <f t="shared" si="2"/>
        <v>-1.4435389988358693E-3</v>
      </c>
      <c r="AF61" s="119">
        <v>100</v>
      </c>
      <c r="AG61" s="141">
        <v>100</v>
      </c>
      <c r="AH61" s="154"/>
    </row>
    <row r="62" spans="2:34" x14ac:dyDescent="0.2">
      <c r="B62" s="200">
        <v>44995</v>
      </c>
      <c r="C62" s="117" t="s">
        <v>355</v>
      </c>
      <c r="D62" s="125">
        <v>994.3</v>
      </c>
      <c r="E62" s="118">
        <v>22.7</v>
      </c>
      <c r="F62" s="126">
        <f t="shared" si="3"/>
        <v>295.84999999999997</v>
      </c>
      <c r="G62" s="125">
        <v>85.956000000000003</v>
      </c>
      <c r="H62" s="118">
        <v>23</v>
      </c>
      <c r="I62" s="118">
        <v>994.3</v>
      </c>
      <c r="J62" s="118">
        <v>23.1</v>
      </c>
      <c r="K62" s="137">
        <v>995</v>
      </c>
      <c r="L62" s="137">
        <f t="shared" si="9"/>
        <v>-0.10000000000000142</v>
      </c>
      <c r="M62" s="126">
        <f t="shared" si="8"/>
        <v>-0.70000000000004547</v>
      </c>
      <c r="N62" s="125">
        <v>0.03</v>
      </c>
      <c r="O62" s="118">
        <v>-0.01</v>
      </c>
      <c r="P62" s="118">
        <v>0</v>
      </c>
      <c r="Q62" s="118">
        <v>-0.1</v>
      </c>
      <c r="R62" s="118">
        <v>0</v>
      </c>
      <c r="S62" s="118">
        <v>0</v>
      </c>
      <c r="T62" s="103">
        <f t="shared" si="4"/>
        <v>3.1622776601683791E-2</v>
      </c>
      <c r="U62" s="125">
        <v>0.03</v>
      </c>
      <c r="V62" s="118">
        <v>-0.01</v>
      </c>
      <c r="W62" s="118">
        <v>0.28999999999999998</v>
      </c>
      <c r="X62" s="118">
        <v>359.9</v>
      </c>
      <c r="Y62" s="118">
        <v>0</v>
      </c>
      <c r="Z62" s="126">
        <v>0</v>
      </c>
      <c r="AA62" s="135"/>
      <c r="AB62" s="137">
        <v>-2.71</v>
      </c>
      <c r="AC62" s="197">
        <v>1.7182999999999999</v>
      </c>
      <c r="AD62" s="97">
        <f t="shared" si="1"/>
        <v>1.3403263403262144E-3</v>
      </c>
      <c r="AE62" s="98">
        <f t="shared" si="2"/>
        <v>1.746216530849054E-4</v>
      </c>
      <c r="AF62" s="119">
        <v>100</v>
      </c>
      <c r="AG62" s="141">
        <v>100</v>
      </c>
      <c r="AH62" s="154"/>
    </row>
    <row r="63" spans="2:34" x14ac:dyDescent="0.2">
      <c r="B63" s="200">
        <v>44998</v>
      </c>
      <c r="C63" s="117" t="s">
        <v>323</v>
      </c>
      <c r="D63" s="125">
        <v>994.4</v>
      </c>
      <c r="E63" s="118">
        <v>22.8</v>
      </c>
      <c r="F63" s="126">
        <f t="shared" si="3"/>
        <v>295.95</v>
      </c>
      <c r="G63" s="125">
        <v>85.956000000000003</v>
      </c>
      <c r="H63" s="118">
        <v>22.8</v>
      </c>
      <c r="I63" s="118">
        <v>994.4</v>
      </c>
      <c r="J63" s="118">
        <v>23.2</v>
      </c>
      <c r="K63" s="137">
        <v>995</v>
      </c>
      <c r="L63" s="137">
        <f t="shared" si="9"/>
        <v>-0.39999999999999858</v>
      </c>
      <c r="M63" s="126">
        <f t="shared" si="8"/>
        <v>-0.60000000000002274</v>
      </c>
      <c r="N63" s="125">
        <v>0.01</v>
      </c>
      <c r="O63" s="118">
        <v>0</v>
      </c>
      <c r="P63" s="118">
        <v>0</v>
      </c>
      <c r="Q63" s="118">
        <v>-0.1</v>
      </c>
      <c r="R63" s="118">
        <v>0</v>
      </c>
      <c r="S63" s="118">
        <v>0</v>
      </c>
      <c r="T63" s="103">
        <f t="shared" si="4"/>
        <v>0.01</v>
      </c>
      <c r="U63" s="125">
        <v>0.01</v>
      </c>
      <c r="V63" s="118">
        <v>0</v>
      </c>
      <c r="W63" s="118">
        <v>0.28000000000000003</v>
      </c>
      <c r="X63" s="118">
        <v>359.9</v>
      </c>
      <c r="Y63" s="118">
        <v>0</v>
      </c>
      <c r="Z63" s="126">
        <v>0</v>
      </c>
      <c r="AA63" s="135"/>
      <c r="AB63" s="137">
        <v>-2.72</v>
      </c>
      <c r="AC63" s="197">
        <v>1.7121500000000001</v>
      </c>
      <c r="AD63" s="97">
        <f t="shared" si="1"/>
        <v>-2.2435897435897356E-3</v>
      </c>
      <c r="AE63" s="98">
        <f t="shared" si="2"/>
        <v>-3.4051222351570987E-3</v>
      </c>
      <c r="AF63" s="119">
        <v>96.7</v>
      </c>
      <c r="AG63" s="141">
        <v>100</v>
      </c>
      <c r="AH63" s="154"/>
    </row>
    <row r="64" spans="2:34" x14ac:dyDescent="0.2">
      <c r="B64" s="200">
        <v>44999</v>
      </c>
      <c r="C64" s="117" t="s">
        <v>360</v>
      </c>
      <c r="D64" s="125">
        <v>968.1</v>
      </c>
      <c r="E64" s="118">
        <v>22.9</v>
      </c>
      <c r="F64" s="126">
        <f t="shared" si="3"/>
        <v>296.04999999999995</v>
      </c>
      <c r="G64" s="125">
        <v>85.956000000000003</v>
      </c>
      <c r="H64" s="118">
        <v>22.5</v>
      </c>
      <c r="I64" s="118">
        <v>968.1</v>
      </c>
      <c r="J64" s="118">
        <v>23.3</v>
      </c>
      <c r="K64" s="137">
        <v>969</v>
      </c>
      <c r="L64" s="137">
        <f t="shared" si="9"/>
        <v>-0.80000000000000071</v>
      </c>
      <c r="M64" s="126">
        <f t="shared" si="8"/>
        <v>-0.89999999999997726</v>
      </c>
      <c r="N64" s="125">
        <v>-0.03</v>
      </c>
      <c r="O64" s="118">
        <v>0</v>
      </c>
      <c r="P64" s="118">
        <v>0</v>
      </c>
      <c r="Q64" s="118">
        <v>0</v>
      </c>
      <c r="R64" s="118">
        <v>0</v>
      </c>
      <c r="S64" s="118">
        <v>0</v>
      </c>
      <c r="T64" s="103">
        <f t="shared" si="4"/>
        <v>0.03</v>
      </c>
      <c r="U64" s="125">
        <v>-0.03</v>
      </c>
      <c r="V64" s="118">
        <v>0.01</v>
      </c>
      <c r="W64" s="118">
        <v>0.28000000000000003</v>
      </c>
      <c r="X64" s="118">
        <v>0</v>
      </c>
      <c r="Y64" s="118">
        <v>0</v>
      </c>
      <c r="Z64" s="126">
        <v>0</v>
      </c>
      <c r="AA64" s="135"/>
      <c r="AB64" s="137">
        <v>-2.72</v>
      </c>
      <c r="AC64" s="197">
        <v>1.7131099999999999</v>
      </c>
      <c r="AD64" s="97">
        <f t="shared" si="1"/>
        <v>-1.684149184149164E-3</v>
      </c>
      <c r="AE64" s="98">
        <f t="shared" si="2"/>
        <v>-2.8463329452852459E-3</v>
      </c>
      <c r="AF64" s="119">
        <v>100</v>
      </c>
      <c r="AG64" s="141">
        <v>100</v>
      </c>
      <c r="AH64" s="154"/>
    </row>
    <row r="65" spans="2:34" x14ac:dyDescent="0.2">
      <c r="B65" s="200">
        <v>45000</v>
      </c>
      <c r="C65" s="117" t="s">
        <v>365</v>
      </c>
      <c r="D65" s="125">
        <v>989.5</v>
      </c>
      <c r="E65" s="118">
        <v>23.2</v>
      </c>
      <c r="F65" s="126">
        <f t="shared" si="3"/>
        <v>296.34999999999997</v>
      </c>
      <c r="G65" s="125">
        <v>85.956000000000003</v>
      </c>
      <c r="H65" s="118">
        <v>22.9</v>
      </c>
      <c r="I65" s="118">
        <v>989.5</v>
      </c>
      <c r="J65" s="118">
        <v>23.2</v>
      </c>
      <c r="K65" s="137">
        <v>990</v>
      </c>
      <c r="L65" s="137">
        <f t="shared" si="9"/>
        <v>-0.30000000000000071</v>
      </c>
      <c r="M65" s="126">
        <f t="shared" si="8"/>
        <v>-0.5</v>
      </c>
      <c r="N65" s="125">
        <v>-0.02</v>
      </c>
      <c r="O65" s="118">
        <v>-0.01</v>
      </c>
      <c r="P65" s="118">
        <v>0.02</v>
      </c>
      <c r="Q65" s="118">
        <v>0</v>
      </c>
      <c r="R65" s="118">
        <v>0</v>
      </c>
      <c r="S65" s="118">
        <v>0</v>
      </c>
      <c r="T65" s="103">
        <f t="shared" si="4"/>
        <v>0.03</v>
      </c>
      <c r="U65" s="125">
        <v>-0.02</v>
      </c>
      <c r="V65" s="118">
        <v>-0.01</v>
      </c>
      <c r="W65" s="118">
        <v>0.27</v>
      </c>
      <c r="X65" s="118">
        <v>0</v>
      </c>
      <c r="Y65" s="118">
        <v>0</v>
      </c>
      <c r="Z65" s="126">
        <v>0</v>
      </c>
      <c r="AA65" s="135"/>
      <c r="AB65" s="137">
        <v>-2.73</v>
      </c>
      <c r="AC65" s="197">
        <v>1.7110000000000001</v>
      </c>
      <c r="AD65" s="97">
        <f t="shared" si="1"/>
        <v>-2.9137529137528428E-3</v>
      </c>
      <c r="AE65" s="98">
        <f t="shared" si="2"/>
        <v>-4.0745052386494951E-3</v>
      </c>
      <c r="AF65" s="119">
        <v>95.8</v>
      </c>
      <c r="AG65" s="141">
        <v>100</v>
      </c>
      <c r="AH65" s="154"/>
    </row>
    <row r="66" spans="2:34" x14ac:dyDescent="0.2">
      <c r="B66" s="200">
        <v>45001</v>
      </c>
      <c r="C66" s="117" t="s">
        <v>342</v>
      </c>
      <c r="D66" s="125">
        <v>1010.1</v>
      </c>
      <c r="E66" s="118">
        <v>22.5</v>
      </c>
      <c r="F66" s="126">
        <f t="shared" si="3"/>
        <v>295.64999999999998</v>
      </c>
      <c r="G66" s="125">
        <v>85.956000000000003</v>
      </c>
      <c r="H66" s="118">
        <v>23.2</v>
      </c>
      <c r="I66" s="118">
        <v>1010.1</v>
      </c>
      <c r="J66" s="118">
        <v>22.9</v>
      </c>
      <c r="K66" s="137">
        <v>1011</v>
      </c>
      <c r="L66" s="137">
        <f t="shared" si="9"/>
        <v>0.30000000000000071</v>
      </c>
      <c r="M66" s="126">
        <f t="shared" si="8"/>
        <v>-0.89999999999997726</v>
      </c>
      <c r="N66" s="125">
        <v>0</v>
      </c>
      <c r="O66" s="118">
        <v>0</v>
      </c>
      <c r="P66" s="118">
        <v>0</v>
      </c>
      <c r="Q66" s="118">
        <v>0</v>
      </c>
      <c r="R66" s="118">
        <v>0</v>
      </c>
      <c r="S66" s="118">
        <v>0</v>
      </c>
      <c r="T66" s="103">
        <f t="shared" si="4"/>
        <v>0</v>
      </c>
      <c r="U66" s="125">
        <v>0.01</v>
      </c>
      <c r="V66" s="118">
        <v>-0.01</v>
      </c>
      <c r="W66" s="118">
        <v>0.31</v>
      </c>
      <c r="X66" s="118">
        <v>0</v>
      </c>
      <c r="Y66" s="118">
        <v>0</v>
      </c>
      <c r="Z66" s="126">
        <v>0</v>
      </c>
      <c r="AA66" s="135"/>
      <c r="AB66" s="137">
        <v>-2.69</v>
      </c>
      <c r="AC66" s="197">
        <v>1.7090000000000001</v>
      </c>
      <c r="AD66" s="97">
        <f t="shared" si="1"/>
        <v>-4.0792540792540244E-3</v>
      </c>
      <c r="AE66" s="98">
        <f t="shared" si="2"/>
        <v>-5.2386495925493826E-3</v>
      </c>
      <c r="AF66" s="119">
        <v>100</v>
      </c>
      <c r="AG66" s="141">
        <v>100</v>
      </c>
      <c r="AH66" s="154" t="s">
        <v>371</v>
      </c>
    </row>
    <row r="67" spans="2:34" x14ac:dyDescent="0.2">
      <c r="B67" s="200">
        <v>45005</v>
      </c>
      <c r="C67" s="117" t="s">
        <v>372</v>
      </c>
      <c r="D67" s="125">
        <v>1002.6</v>
      </c>
      <c r="E67" s="118">
        <v>23.7</v>
      </c>
      <c r="F67" s="126">
        <f t="shared" si="3"/>
        <v>296.84999999999997</v>
      </c>
      <c r="G67" s="125">
        <v>85.956000000000003</v>
      </c>
      <c r="H67" s="118">
        <v>23.4</v>
      </c>
      <c r="I67" s="118">
        <v>1002.6</v>
      </c>
      <c r="J67" s="118">
        <v>24.5</v>
      </c>
      <c r="K67" s="137">
        <v>1003</v>
      </c>
      <c r="L67" s="137">
        <f t="shared" si="9"/>
        <v>-1.1000000000000014</v>
      </c>
      <c r="M67" s="126">
        <f t="shared" si="8"/>
        <v>-0.39999999999997726</v>
      </c>
      <c r="N67" s="125">
        <v>0.02</v>
      </c>
      <c r="O67" s="118">
        <v>-0.05</v>
      </c>
      <c r="P67" s="118">
        <v>0.03</v>
      </c>
      <c r="Q67" s="118">
        <v>0</v>
      </c>
      <c r="R67" s="118">
        <v>0</v>
      </c>
      <c r="S67" s="118">
        <v>0</v>
      </c>
      <c r="T67" s="103">
        <f t="shared" si="4"/>
        <v>6.1644140029689765E-2</v>
      </c>
      <c r="U67" s="125">
        <v>0.02</v>
      </c>
      <c r="V67" s="118">
        <v>-0.05</v>
      </c>
      <c r="W67" s="118">
        <v>0.28999999999999998</v>
      </c>
      <c r="X67" s="118">
        <v>0</v>
      </c>
      <c r="Y67" s="118">
        <v>0</v>
      </c>
      <c r="Z67" s="126">
        <v>0</v>
      </c>
      <c r="AA67" s="135"/>
      <c r="AB67" s="137">
        <v>-2.71</v>
      </c>
      <c r="AC67" s="197">
        <v>1.71288</v>
      </c>
      <c r="AD67" s="97">
        <f t="shared" si="1"/>
        <v>-1.8181818181818299E-3</v>
      </c>
      <c r="AE67" s="98">
        <f t="shared" si="2"/>
        <v>-2.9802095459836586E-3</v>
      </c>
      <c r="AF67" s="119">
        <v>100</v>
      </c>
      <c r="AG67" s="141"/>
      <c r="AH67" s="154"/>
    </row>
    <row r="68" spans="2:34" x14ac:dyDescent="0.2">
      <c r="B68" s="200">
        <v>45006</v>
      </c>
      <c r="C68" s="117" t="s">
        <v>375</v>
      </c>
      <c r="D68" s="125">
        <v>1007.3</v>
      </c>
      <c r="E68" s="118">
        <v>22.9</v>
      </c>
      <c r="F68" s="126">
        <f t="shared" si="3"/>
        <v>296.04999999999995</v>
      </c>
      <c r="G68" s="125">
        <v>85.956000000000003</v>
      </c>
      <c r="H68" s="118">
        <v>22.8</v>
      </c>
      <c r="I68" s="118">
        <v>1007.3</v>
      </c>
      <c r="J68" s="118">
        <v>23.4</v>
      </c>
      <c r="K68" s="137">
        <v>1008</v>
      </c>
      <c r="L68" s="137">
        <f t="shared" si="9"/>
        <v>-0.59999999999999787</v>
      </c>
      <c r="M68" s="126">
        <f t="shared" si="8"/>
        <v>-0.70000000000004547</v>
      </c>
      <c r="N68" s="125">
        <v>-0.01</v>
      </c>
      <c r="O68" s="118">
        <v>-0.01</v>
      </c>
      <c r="P68" s="118">
        <v>0</v>
      </c>
      <c r="Q68" s="118">
        <v>0</v>
      </c>
      <c r="R68" s="118">
        <v>0</v>
      </c>
      <c r="S68" s="118">
        <v>0</v>
      </c>
      <c r="T68" s="103">
        <f t="shared" si="4"/>
        <v>1.4142135623730951E-2</v>
      </c>
      <c r="U68" s="125">
        <v>0</v>
      </c>
      <c r="V68" s="118">
        <v>0.01</v>
      </c>
      <c r="W68" s="118">
        <v>0.24</v>
      </c>
      <c r="X68" s="118">
        <v>0</v>
      </c>
      <c r="Y68" s="118">
        <v>0</v>
      </c>
      <c r="Z68" s="126">
        <v>0</v>
      </c>
      <c r="AA68" s="135"/>
      <c r="AB68" s="137">
        <v>-2.76</v>
      </c>
      <c r="AC68" s="197">
        <v>1.70977</v>
      </c>
      <c r="AD68" s="97">
        <f t="shared" si="1"/>
        <v>-3.6305361305360995E-3</v>
      </c>
      <c r="AE68" s="98">
        <f t="shared" si="2"/>
        <v>-4.7904540162979625E-3</v>
      </c>
      <c r="AF68" s="119">
        <v>100</v>
      </c>
      <c r="AG68" s="141"/>
      <c r="AH68" s="154"/>
    </row>
    <row r="69" spans="2:34" x14ac:dyDescent="0.2">
      <c r="B69" s="200">
        <v>45007</v>
      </c>
      <c r="C69" s="117" t="s">
        <v>379</v>
      </c>
      <c r="D69" s="125">
        <v>996.3</v>
      </c>
      <c r="E69" s="118">
        <v>22.7</v>
      </c>
      <c r="F69" s="126">
        <f t="shared" si="3"/>
        <v>295.84999999999997</v>
      </c>
      <c r="G69" s="125">
        <v>85.956000000000003</v>
      </c>
      <c r="H69" s="118">
        <v>22.1</v>
      </c>
      <c r="I69" s="118">
        <v>997.6</v>
      </c>
      <c r="J69" s="118">
        <v>23.1</v>
      </c>
      <c r="K69" s="137">
        <v>997</v>
      </c>
      <c r="L69" s="137">
        <f t="shared" si="9"/>
        <v>-1</v>
      </c>
      <c r="M69" s="126">
        <f t="shared" si="8"/>
        <v>0.60000000000002274</v>
      </c>
      <c r="N69" s="125">
        <v>0.01</v>
      </c>
      <c r="O69" s="118">
        <v>0.01</v>
      </c>
      <c r="P69" s="118">
        <v>0.03</v>
      </c>
      <c r="Q69" s="118">
        <v>0</v>
      </c>
      <c r="R69" s="118">
        <v>0</v>
      </c>
      <c r="S69" s="118">
        <v>0</v>
      </c>
      <c r="T69" s="103">
        <f t="shared" si="4"/>
        <v>3.3166247903553998E-2</v>
      </c>
      <c r="U69" s="125">
        <v>0.01</v>
      </c>
      <c r="V69" s="118">
        <v>0.01</v>
      </c>
      <c r="W69" s="118">
        <v>0.3</v>
      </c>
      <c r="X69" s="118">
        <v>0</v>
      </c>
      <c r="Y69" s="118">
        <v>0</v>
      </c>
      <c r="Z69" s="126">
        <v>0</v>
      </c>
      <c r="AA69" s="135"/>
      <c r="AB69" s="137">
        <v>-2.7</v>
      </c>
      <c r="AC69" s="197">
        <v>1.7124900000000001</v>
      </c>
      <c r="AD69" s="97">
        <f t="shared" si="1"/>
        <v>-2.0454545454544615E-3</v>
      </c>
      <c r="AE69" s="98">
        <f t="shared" si="2"/>
        <v>-3.2072176949941023E-3</v>
      </c>
      <c r="AF69" s="119">
        <v>98.7</v>
      </c>
      <c r="AG69" s="141">
        <v>100</v>
      </c>
      <c r="AH69" s="154"/>
    </row>
    <row r="70" spans="2:34" x14ac:dyDescent="0.2">
      <c r="B70" s="200">
        <v>45008</v>
      </c>
      <c r="C70" s="117" t="s">
        <v>384</v>
      </c>
      <c r="D70" s="125">
        <v>998.2</v>
      </c>
      <c r="E70" s="118">
        <v>22.8</v>
      </c>
      <c r="F70" s="126">
        <f t="shared" si="3"/>
        <v>295.95</v>
      </c>
      <c r="G70" s="125">
        <v>85.956000000000003</v>
      </c>
      <c r="H70" s="118">
        <v>23.1</v>
      </c>
      <c r="I70" s="118">
        <v>988.2</v>
      </c>
      <c r="J70" s="118">
        <v>23.2</v>
      </c>
      <c r="K70" s="137">
        <v>989</v>
      </c>
      <c r="L70" s="137">
        <f t="shared" si="9"/>
        <v>-9.9999999999997868E-2</v>
      </c>
      <c r="M70" s="126">
        <f t="shared" si="8"/>
        <v>-0.79999999999995453</v>
      </c>
      <c r="N70" s="125">
        <v>-0.01</v>
      </c>
      <c r="O70" s="118">
        <v>0</v>
      </c>
      <c r="P70" s="118">
        <v>0.02</v>
      </c>
      <c r="Q70" s="118">
        <v>-0.1</v>
      </c>
      <c r="R70" s="118">
        <v>0</v>
      </c>
      <c r="S70" s="118">
        <v>0</v>
      </c>
      <c r="T70" s="103">
        <f t="shared" si="4"/>
        <v>2.2360679774997897E-2</v>
      </c>
      <c r="U70" s="125">
        <v>0</v>
      </c>
      <c r="V70" s="118">
        <v>0</v>
      </c>
      <c r="W70" s="118">
        <v>0.27</v>
      </c>
      <c r="X70" s="118">
        <v>0</v>
      </c>
      <c r="Y70" s="118">
        <v>0</v>
      </c>
      <c r="Z70" s="126">
        <v>0</v>
      </c>
      <c r="AA70" s="135"/>
      <c r="AB70" s="137">
        <v>-2.73</v>
      </c>
      <c r="AC70" s="197">
        <v>1.7182299999999999</v>
      </c>
      <c r="AD70" s="97">
        <f t="shared" si="1"/>
        <v>1.2995337995338474E-3</v>
      </c>
      <c r="AE70" s="98">
        <f t="shared" si="2"/>
        <v>1.3387660069841267E-4</v>
      </c>
      <c r="AF70" s="119">
        <v>100</v>
      </c>
      <c r="AG70" s="141"/>
      <c r="AH70" s="154"/>
    </row>
    <row r="71" spans="2:34" x14ac:dyDescent="0.2">
      <c r="B71" s="200">
        <v>45009</v>
      </c>
      <c r="C71" s="117" t="s">
        <v>360</v>
      </c>
      <c r="D71" s="125">
        <v>988.7</v>
      </c>
      <c r="E71" s="118">
        <v>22.9</v>
      </c>
      <c r="F71" s="126">
        <f t="shared" si="3"/>
        <v>296.04999999999995</v>
      </c>
      <c r="G71" s="125">
        <v>85.956000000000003</v>
      </c>
      <c r="H71" s="118">
        <v>23.2</v>
      </c>
      <c r="I71" s="118">
        <v>988.7</v>
      </c>
      <c r="J71" s="118">
        <v>23</v>
      </c>
      <c r="K71" s="137">
        <v>989</v>
      </c>
      <c r="L71" s="137">
        <f t="shared" si="9"/>
        <v>0.19999999999999929</v>
      </c>
      <c r="M71" s="126">
        <f t="shared" si="8"/>
        <v>-0.29999999999995453</v>
      </c>
      <c r="N71" s="125">
        <v>0</v>
      </c>
      <c r="O71" s="118">
        <v>0</v>
      </c>
      <c r="P71" s="118">
        <v>0.03</v>
      </c>
      <c r="Q71" s="118">
        <v>0</v>
      </c>
      <c r="R71" s="118">
        <v>0</v>
      </c>
      <c r="S71" s="118">
        <v>0</v>
      </c>
      <c r="T71" s="103">
        <f t="shared" si="4"/>
        <v>0.03</v>
      </c>
      <c r="U71" s="125">
        <v>0</v>
      </c>
      <c r="V71" s="118">
        <v>0</v>
      </c>
      <c r="W71" s="118">
        <v>0.26</v>
      </c>
      <c r="X71" s="118">
        <v>0</v>
      </c>
      <c r="Y71" s="118">
        <v>0</v>
      </c>
      <c r="Z71" s="126">
        <v>0</v>
      </c>
      <c r="AA71" s="135"/>
      <c r="AB71" s="137">
        <v>-2.74</v>
      </c>
      <c r="AC71" s="197">
        <v>1.7177199999999999</v>
      </c>
      <c r="AD71" s="97">
        <f t="shared" si="1"/>
        <v>1.0023310023310472E-3</v>
      </c>
      <c r="AE71" s="98">
        <f t="shared" si="2"/>
        <v>-1.6298020954597092E-4</v>
      </c>
      <c r="AF71" s="119">
        <v>97.9</v>
      </c>
      <c r="AG71" s="141">
        <v>100</v>
      </c>
      <c r="AH71" s="154"/>
    </row>
    <row r="72" spans="2:34" x14ac:dyDescent="0.2">
      <c r="B72" s="200">
        <v>45012</v>
      </c>
      <c r="C72" s="117" t="s">
        <v>355</v>
      </c>
      <c r="D72" s="125">
        <v>997.6</v>
      </c>
      <c r="E72" s="118">
        <v>23.2</v>
      </c>
      <c r="F72" s="126">
        <f t="shared" si="3"/>
        <v>296.34999999999997</v>
      </c>
      <c r="G72" s="125">
        <v>85.956000000000003</v>
      </c>
      <c r="H72" s="118">
        <v>22.2</v>
      </c>
      <c r="I72" s="118">
        <v>997.6</v>
      </c>
      <c r="J72" s="118">
        <v>23</v>
      </c>
      <c r="K72" s="137">
        <v>998</v>
      </c>
      <c r="L72" s="137">
        <f t="shared" si="9"/>
        <v>-0.80000000000000071</v>
      </c>
      <c r="M72" s="126">
        <f t="shared" si="8"/>
        <v>-0.39999999999997726</v>
      </c>
      <c r="N72" s="125">
        <v>0</v>
      </c>
      <c r="O72" s="118">
        <v>-0.01</v>
      </c>
      <c r="P72" s="118">
        <v>-0.02</v>
      </c>
      <c r="Q72" s="118">
        <v>0</v>
      </c>
      <c r="R72" s="118">
        <v>0</v>
      </c>
      <c r="S72" s="118">
        <v>0</v>
      </c>
      <c r="T72" s="103">
        <f t="shared" si="4"/>
        <v>2.2360679774997897E-2</v>
      </c>
      <c r="U72" s="125">
        <v>0</v>
      </c>
      <c r="V72" s="118">
        <v>0.01</v>
      </c>
      <c r="W72" s="118">
        <v>0.3</v>
      </c>
      <c r="X72" s="118">
        <v>0</v>
      </c>
      <c r="Y72" s="118">
        <v>0</v>
      </c>
      <c r="Z72" s="126">
        <v>0</v>
      </c>
      <c r="AA72" s="135"/>
      <c r="AB72" s="137">
        <v>-2.69</v>
      </c>
      <c r="AC72" s="197">
        <v>1.7076</v>
      </c>
      <c r="AD72" s="97">
        <f t="shared" si="1"/>
        <v>-4.8951048951049181E-3</v>
      </c>
      <c r="AE72" s="98">
        <f t="shared" si="2"/>
        <v>-6.0535506402793482E-3</v>
      </c>
      <c r="AF72" s="119">
        <v>97.9</v>
      </c>
      <c r="AG72" s="141">
        <v>100</v>
      </c>
      <c r="AH72" s="154"/>
    </row>
    <row r="73" spans="2:34" x14ac:dyDescent="0.2">
      <c r="B73" s="200">
        <v>45013</v>
      </c>
      <c r="C73" s="117" t="s">
        <v>393</v>
      </c>
      <c r="D73" s="125">
        <v>1004.9</v>
      </c>
      <c r="E73" s="118">
        <v>23</v>
      </c>
      <c r="F73" s="126">
        <f t="shared" si="3"/>
        <v>296.14999999999998</v>
      </c>
      <c r="G73" s="125">
        <v>85.956000000000003</v>
      </c>
      <c r="H73" s="118">
        <v>23</v>
      </c>
      <c r="I73" s="118">
        <v>1004.9</v>
      </c>
      <c r="J73" s="118">
        <v>23.8</v>
      </c>
      <c r="K73" s="137">
        <v>1006</v>
      </c>
      <c r="L73" s="137">
        <f t="shared" si="9"/>
        <v>-0.80000000000000071</v>
      </c>
      <c r="M73" s="126">
        <f t="shared" si="8"/>
        <v>-1.1000000000000227</v>
      </c>
      <c r="N73" s="125">
        <v>-0.12</v>
      </c>
      <c r="O73" s="118">
        <v>0</v>
      </c>
      <c r="P73" s="118">
        <v>-0.1</v>
      </c>
      <c r="Q73" s="118">
        <v>-0.1</v>
      </c>
      <c r="R73" s="118">
        <v>0</v>
      </c>
      <c r="S73" s="118">
        <v>0</v>
      </c>
      <c r="T73" s="103">
        <f t="shared" si="4"/>
        <v>0.15620499351813311</v>
      </c>
      <c r="U73" s="125">
        <v>-0.12</v>
      </c>
      <c r="V73" s="118">
        <v>0</v>
      </c>
      <c r="W73" s="118">
        <v>0.23</v>
      </c>
      <c r="X73" s="118">
        <v>359.9</v>
      </c>
      <c r="Y73" s="118">
        <v>0</v>
      </c>
      <c r="Z73" s="126">
        <v>0</v>
      </c>
      <c r="AA73" s="135"/>
      <c r="AB73" s="137">
        <v>-2.77</v>
      </c>
      <c r="AC73" s="197">
        <v>1.7153700000000001</v>
      </c>
      <c r="AD73" s="97">
        <f t="shared" si="1"/>
        <v>-3.6713286713285775E-4</v>
      </c>
      <c r="AE73" s="98">
        <f t="shared" si="2"/>
        <v>-1.530849825378322E-3</v>
      </c>
      <c r="AF73" s="119">
        <v>100</v>
      </c>
      <c r="AG73" s="141">
        <v>100</v>
      </c>
      <c r="AH73" s="154"/>
    </row>
    <row r="74" spans="2:34" x14ac:dyDescent="0.2">
      <c r="B74" s="200">
        <v>45014</v>
      </c>
      <c r="C74" s="117" t="s">
        <v>397</v>
      </c>
      <c r="D74" s="125">
        <v>1012.2</v>
      </c>
      <c r="E74" s="118">
        <v>23.3</v>
      </c>
      <c r="F74" s="126">
        <f t="shared" si="3"/>
        <v>296.45</v>
      </c>
      <c r="G74" s="125">
        <v>85.956000000000003</v>
      </c>
      <c r="H74" s="118">
        <v>23.2</v>
      </c>
      <c r="I74" s="118">
        <v>1012.2</v>
      </c>
      <c r="J74" s="118">
        <v>23.2</v>
      </c>
      <c r="K74" s="137">
        <v>1013</v>
      </c>
      <c r="L74" s="137">
        <f t="shared" si="9"/>
        <v>0</v>
      </c>
      <c r="M74" s="126">
        <f t="shared" si="8"/>
        <v>-0.79999999999995453</v>
      </c>
      <c r="N74" s="125">
        <v>-0.03</v>
      </c>
      <c r="O74" s="118">
        <v>0</v>
      </c>
      <c r="P74" s="118">
        <v>-0.05</v>
      </c>
      <c r="Q74" s="118">
        <v>0</v>
      </c>
      <c r="R74" s="118">
        <v>0</v>
      </c>
      <c r="S74" s="118">
        <v>0</v>
      </c>
      <c r="T74" s="103">
        <f t="shared" si="4"/>
        <v>5.8309518948453008E-2</v>
      </c>
      <c r="U74" s="125">
        <v>-0.03</v>
      </c>
      <c r="V74" s="118">
        <v>0</v>
      </c>
      <c r="W74" s="118">
        <v>0.27</v>
      </c>
      <c r="X74" s="118">
        <v>0</v>
      </c>
      <c r="Y74" s="118">
        <v>0</v>
      </c>
      <c r="Z74" s="126">
        <v>0</v>
      </c>
      <c r="AA74" s="135"/>
      <c r="AB74" s="137">
        <v>-2.73</v>
      </c>
      <c r="AC74" s="197">
        <v>1.71262</v>
      </c>
      <c r="AD74" s="97">
        <f t="shared" si="1"/>
        <v>-1.9696969696969546E-3</v>
      </c>
      <c r="AE74" s="98">
        <f t="shared" si="2"/>
        <v>-3.1315483119906951E-3</v>
      </c>
      <c r="AF74" s="119">
        <v>100</v>
      </c>
      <c r="AG74" s="141">
        <v>100</v>
      </c>
      <c r="AH74" s="154"/>
    </row>
    <row r="75" spans="2:34" x14ac:dyDescent="0.2">
      <c r="B75" s="200">
        <v>45015</v>
      </c>
      <c r="C75" s="117" t="s">
        <v>402</v>
      </c>
      <c r="D75" s="125">
        <v>1009.1</v>
      </c>
      <c r="E75" s="118">
        <v>23</v>
      </c>
      <c r="F75" s="126">
        <f t="shared" si="3"/>
        <v>296.14999999999998</v>
      </c>
      <c r="G75" s="125">
        <v>85.956000000000003</v>
      </c>
      <c r="H75" s="118">
        <v>22.5</v>
      </c>
      <c r="I75" s="118">
        <v>1009.1</v>
      </c>
      <c r="J75" s="118">
        <v>22.9</v>
      </c>
      <c r="K75" s="137">
        <v>1009</v>
      </c>
      <c r="L75" s="137">
        <f t="shared" si="9"/>
        <v>-0.39999999999999858</v>
      </c>
      <c r="M75" s="126">
        <f t="shared" si="8"/>
        <v>0.10000000000002274</v>
      </c>
      <c r="N75" s="125">
        <v>-0.06</v>
      </c>
      <c r="O75" s="118">
        <v>0.01</v>
      </c>
      <c r="P75" s="118">
        <v>0</v>
      </c>
      <c r="Q75" s="118">
        <v>-0.1</v>
      </c>
      <c r="R75" s="118">
        <v>0</v>
      </c>
      <c r="S75" s="118">
        <v>0</v>
      </c>
      <c r="T75" s="103">
        <f t="shared" si="4"/>
        <v>6.0827625302982198E-2</v>
      </c>
      <c r="U75" s="125">
        <v>-0.06</v>
      </c>
      <c r="V75" s="118">
        <v>0</v>
      </c>
      <c r="W75" s="118">
        <v>0.2</v>
      </c>
      <c r="X75" s="118">
        <v>359.9</v>
      </c>
      <c r="Y75" s="118">
        <v>0</v>
      </c>
      <c r="Z75" s="126">
        <v>0</v>
      </c>
      <c r="AA75" s="135"/>
      <c r="AB75" s="137">
        <v>-2.8</v>
      </c>
      <c r="AC75" s="197">
        <v>1.7151799999999999</v>
      </c>
      <c r="AD75" s="97">
        <f t="shared" si="1"/>
        <v>-4.7785547785550442E-4</v>
      </c>
      <c r="AE75" s="98">
        <f t="shared" si="2"/>
        <v>-1.6414435389988657E-3</v>
      </c>
      <c r="AF75" s="119">
        <v>100</v>
      </c>
      <c r="AG75" s="141">
        <v>100</v>
      </c>
      <c r="AH75" s="154"/>
    </row>
    <row r="76" spans="2:34" x14ac:dyDescent="0.2">
      <c r="B76" s="200">
        <v>45016</v>
      </c>
      <c r="C76" s="117" t="s">
        <v>407</v>
      </c>
      <c r="D76" s="125">
        <v>1001.5</v>
      </c>
      <c r="E76" s="118">
        <v>22.9</v>
      </c>
      <c r="F76" s="126">
        <f t="shared" si="3"/>
        <v>296.04999999999995</v>
      </c>
      <c r="G76" s="125">
        <v>85.956000000000003</v>
      </c>
      <c r="H76" s="118">
        <v>22.9</v>
      </c>
      <c r="I76" s="118">
        <v>1001.5</v>
      </c>
      <c r="J76" s="118">
        <v>23.3</v>
      </c>
      <c r="K76" s="137">
        <v>1002</v>
      </c>
      <c r="L76" s="137">
        <f t="shared" si="9"/>
        <v>-0.40000000000000213</v>
      </c>
      <c r="M76" s="126">
        <f t="shared" si="8"/>
        <v>-0.5</v>
      </c>
      <c r="N76" s="125">
        <v>-0.03</v>
      </c>
      <c r="O76" s="118">
        <v>-0.02</v>
      </c>
      <c r="P76" s="118">
        <v>0.02</v>
      </c>
      <c r="Q76" s="118">
        <v>0</v>
      </c>
      <c r="R76" s="118">
        <v>0</v>
      </c>
      <c r="S76" s="118">
        <v>0</v>
      </c>
      <c r="T76" s="103">
        <f t="shared" si="4"/>
        <v>4.1231056256176603E-2</v>
      </c>
      <c r="U76" s="125">
        <v>-0.02</v>
      </c>
      <c r="V76" s="118">
        <v>-0.01</v>
      </c>
      <c r="W76" s="118">
        <v>0.23</v>
      </c>
      <c r="X76" s="118">
        <v>0</v>
      </c>
      <c r="Y76" s="118">
        <v>0</v>
      </c>
      <c r="Z76" s="126">
        <v>0</v>
      </c>
      <c r="AA76" s="135"/>
      <c r="AB76" s="137">
        <v>-2.77</v>
      </c>
      <c r="AC76" s="197">
        <v>1.714</v>
      </c>
      <c r="AD76" s="97">
        <f t="shared" si="1"/>
        <v>-1.1655011655011815E-3</v>
      </c>
      <c r="AE76" s="98">
        <f t="shared" si="2"/>
        <v>-2.3282887077997749E-3</v>
      </c>
      <c r="AF76" s="119">
        <v>99.2</v>
      </c>
      <c r="AG76" s="141">
        <v>100</v>
      </c>
      <c r="AH76" s="154"/>
    </row>
    <row r="77" spans="2:34" x14ac:dyDescent="0.2">
      <c r="B77" s="200">
        <v>45019</v>
      </c>
      <c r="C77" s="117" t="s">
        <v>412</v>
      </c>
      <c r="D77" s="125">
        <v>1032.2</v>
      </c>
      <c r="E77" s="118">
        <v>22.9</v>
      </c>
      <c r="F77" s="126">
        <f t="shared" si="3"/>
        <v>296.04999999999995</v>
      </c>
      <c r="G77" s="125">
        <v>85.956000000000003</v>
      </c>
      <c r="H77" s="118">
        <v>22.9</v>
      </c>
      <c r="I77" s="118">
        <v>1032.2</v>
      </c>
      <c r="J77" s="118">
        <v>23.3</v>
      </c>
      <c r="K77" s="137">
        <v>1033</v>
      </c>
      <c r="L77" s="137">
        <f t="shared" si="9"/>
        <v>-0.40000000000000213</v>
      </c>
      <c r="M77" s="126">
        <f t="shared" si="8"/>
        <v>-0.79999999999995453</v>
      </c>
      <c r="N77" s="125">
        <v>-0.04</v>
      </c>
      <c r="O77" s="118">
        <v>0</v>
      </c>
      <c r="P77" s="118">
        <v>0.02</v>
      </c>
      <c r="Q77" s="118">
        <v>0</v>
      </c>
      <c r="R77" s="118">
        <v>0</v>
      </c>
      <c r="S77" s="118">
        <v>0</v>
      </c>
      <c r="T77" s="103">
        <f t="shared" si="4"/>
        <v>4.4721359549995794E-2</v>
      </c>
      <c r="U77" s="125">
        <v>-0.04</v>
      </c>
      <c r="V77" s="118">
        <v>0</v>
      </c>
      <c r="W77" s="118">
        <v>0.21</v>
      </c>
      <c r="X77" s="118">
        <v>0</v>
      </c>
      <c r="Y77" s="118">
        <v>0</v>
      </c>
      <c r="Z77" s="126">
        <v>0</v>
      </c>
      <c r="AA77" s="135"/>
      <c r="AB77" s="137">
        <v>-2.79</v>
      </c>
      <c r="AC77" s="197">
        <v>1.7150000000000001</v>
      </c>
      <c r="AD77" s="97">
        <f t="shared" si="1"/>
        <v>-5.8275058275047975E-4</v>
      </c>
      <c r="AE77" s="98">
        <f t="shared" si="2"/>
        <v>-1.7462165308497202E-3</v>
      </c>
      <c r="AF77" s="119">
        <v>94.5</v>
      </c>
      <c r="AG77" s="141">
        <v>100</v>
      </c>
      <c r="AH77" s="154"/>
    </row>
    <row r="78" spans="2:34" x14ac:dyDescent="0.2">
      <c r="B78" s="200">
        <v>45020</v>
      </c>
      <c r="C78" s="117" t="s">
        <v>416</v>
      </c>
      <c r="D78" s="125">
        <v>1024.7</v>
      </c>
      <c r="E78" s="118">
        <v>22.8</v>
      </c>
      <c r="F78" s="126">
        <f t="shared" si="3"/>
        <v>295.95</v>
      </c>
      <c r="G78" s="125">
        <v>85.956000000000003</v>
      </c>
      <c r="H78" s="118">
        <v>22.7</v>
      </c>
      <c r="I78" s="118">
        <v>1024.7</v>
      </c>
      <c r="J78" s="118">
        <v>23.2</v>
      </c>
      <c r="K78" s="137">
        <v>1025</v>
      </c>
      <c r="L78" s="137">
        <f t="shared" si="9"/>
        <v>-0.5</v>
      </c>
      <c r="M78" s="126">
        <f t="shared" si="8"/>
        <v>-0.29999999999995453</v>
      </c>
      <c r="N78" s="125">
        <v>-0.05</v>
      </c>
      <c r="O78" s="118">
        <v>-0.01</v>
      </c>
      <c r="P78" s="118">
        <v>0</v>
      </c>
      <c r="Q78" s="118">
        <v>-0.1</v>
      </c>
      <c r="R78" s="118">
        <v>0</v>
      </c>
      <c r="S78" s="118">
        <v>0</v>
      </c>
      <c r="T78" s="103">
        <f t="shared" si="4"/>
        <v>5.0990195135927854E-2</v>
      </c>
      <c r="U78" s="125">
        <v>-0.05</v>
      </c>
      <c r="V78" s="118">
        <v>-0.01</v>
      </c>
      <c r="W78" s="118">
        <v>0.22</v>
      </c>
      <c r="X78" s="118">
        <v>359.9</v>
      </c>
      <c r="Y78" s="118">
        <v>0</v>
      </c>
      <c r="Z78" s="126">
        <v>0</v>
      </c>
      <c r="AA78" s="135"/>
      <c r="AB78" s="137">
        <v>-2.78</v>
      </c>
      <c r="AC78" s="197">
        <v>1.71509</v>
      </c>
      <c r="AD78" s="97">
        <f t="shared" si="1"/>
        <v>-5.3030303030299208E-4</v>
      </c>
      <c r="AE78" s="98">
        <f t="shared" si="2"/>
        <v>-1.693830034924293E-3</v>
      </c>
      <c r="AF78" s="119">
        <v>100</v>
      </c>
      <c r="AG78" s="141">
        <v>100</v>
      </c>
      <c r="AH78" s="154"/>
    </row>
    <row r="79" spans="2:34" x14ac:dyDescent="0.2">
      <c r="B79" s="200">
        <v>45021</v>
      </c>
      <c r="C79" s="117" t="s">
        <v>419</v>
      </c>
      <c r="D79" s="125">
        <v>1021.3</v>
      </c>
      <c r="E79" s="118">
        <v>22.8</v>
      </c>
      <c r="F79" s="126">
        <f t="shared" si="3"/>
        <v>295.95</v>
      </c>
      <c r="G79" s="125">
        <v>85.956000000000003</v>
      </c>
      <c r="H79" s="118">
        <v>22.7</v>
      </c>
      <c r="I79" s="118">
        <v>1021.3</v>
      </c>
      <c r="J79" s="118">
        <v>23.3</v>
      </c>
      <c r="K79" s="137">
        <v>1022</v>
      </c>
      <c r="L79" s="137">
        <f t="shared" si="9"/>
        <v>-0.60000000000000142</v>
      </c>
      <c r="M79" s="126">
        <f t="shared" si="8"/>
        <v>-0.70000000000004547</v>
      </c>
      <c r="N79" s="125">
        <v>0.01</v>
      </c>
      <c r="O79" s="118">
        <v>0.01</v>
      </c>
      <c r="P79" s="118">
        <v>0</v>
      </c>
      <c r="Q79" s="118">
        <v>0</v>
      </c>
      <c r="R79" s="118">
        <v>0</v>
      </c>
      <c r="S79" s="118">
        <v>0</v>
      </c>
      <c r="T79" s="103">
        <f t="shared" si="4"/>
        <v>1.4142135623730951E-2</v>
      </c>
      <c r="U79" s="125">
        <v>0</v>
      </c>
      <c r="V79" s="118">
        <v>0.01</v>
      </c>
      <c r="W79" s="118">
        <v>0.17</v>
      </c>
      <c r="X79" s="118">
        <v>0</v>
      </c>
      <c r="Y79" s="118">
        <v>0</v>
      </c>
      <c r="Z79" s="126">
        <v>0</v>
      </c>
      <c r="AA79" s="135"/>
      <c r="AB79" s="137">
        <v>-2.83</v>
      </c>
      <c r="AC79" s="197">
        <v>1.7155</v>
      </c>
      <c r="AD79" s="97">
        <f t="shared" si="1"/>
        <v>-2.9137529137523988E-4</v>
      </c>
      <c r="AE79" s="98">
        <f t="shared" si="2"/>
        <v>-1.4551804423748038E-3</v>
      </c>
      <c r="AF79" s="119">
        <v>100</v>
      </c>
      <c r="AG79" s="141">
        <v>100</v>
      </c>
      <c r="AH79" s="154"/>
    </row>
    <row r="80" spans="2:34" x14ac:dyDescent="0.2">
      <c r="B80" s="200">
        <v>45022</v>
      </c>
      <c r="C80" s="117" t="s">
        <v>422</v>
      </c>
      <c r="D80" s="125">
        <v>1022.2</v>
      </c>
      <c r="E80" s="118">
        <v>22.9</v>
      </c>
      <c r="F80" s="126">
        <f t="shared" si="3"/>
        <v>296.04999999999995</v>
      </c>
      <c r="G80" s="125">
        <v>85.956000000000003</v>
      </c>
      <c r="H80" s="118">
        <v>23.2</v>
      </c>
      <c r="I80" s="118">
        <v>1022.2</v>
      </c>
      <c r="J80" s="118">
        <v>22.7</v>
      </c>
      <c r="K80" s="137">
        <v>1023</v>
      </c>
      <c r="L80" s="137">
        <f t="shared" si="9"/>
        <v>0.5</v>
      </c>
      <c r="M80" s="126">
        <f t="shared" si="8"/>
        <v>-0.79999999999995453</v>
      </c>
      <c r="N80" s="125">
        <v>0.01</v>
      </c>
      <c r="O80" s="118">
        <v>0.01</v>
      </c>
      <c r="P80" s="118">
        <v>0.02</v>
      </c>
      <c r="Q80" s="118">
        <v>0</v>
      </c>
      <c r="R80" s="118">
        <v>0</v>
      </c>
      <c r="S80" s="118">
        <v>0</v>
      </c>
      <c r="T80" s="103">
        <f t="shared" si="4"/>
        <v>2.4494897427831782E-2</v>
      </c>
      <c r="U80" s="125">
        <v>0.04</v>
      </c>
      <c r="V80" s="118">
        <v>-0.01</v>
      </c>
      <c r="W80" s="118">
        <v>0.19</v>
      </c>
      <c r="X80" s="118">
        <v>0</v>
      </c>
      <c r="Y80" s="118">
        <v>0</v>
      </c>
      <c r="Z80" s="126">
        <v>0</v>
      </c>
      <c r="AA80" s="135"/>
      <c r="AB80" s="137">
        <v>-2.82</v>
      </c>
      <c r="AC80" s="197">
        <v>1.7190000000000001</v>
      </c>
      <c r="AD80" s="97">
        <f t="shared" si="1"/>
        <v>1.7482517482518833E-3</v>
      </c>
      <c r="AE80" s="98">
        <f t="shared" si="2"/>
        <v>5.8207217695005475E-4</v>
      </c>
      <c r="AF80" s="119">
        <v>100</v>
      </c>
      <c r="AG80" s="141"/>
      <c r="AH80" s="154"/>
    </row>
    <row r="81" spans="2:34" x14ac:dyDescent="0.2">
      <c r="B81" s="200">
        <v>45023</v>
      </c>
      <c r="C81" s="117" t="s">
        <v>426</v>
      </c>
      <c r="D81" s="125">
        <v>1023.1</v>
      </c>
      <c r="E81" s="118">
        <v>22.7</v>
      </c>
      <c r="F81" s="126">
        <f t="shared" si="3"/>
        <v>295.84999999999997</v>
      </c>
      <c r="G81" s="125">
        <v>85.956000000000003</v>
      </c>
      <c r="H81" s="118">
        <v>22.7</v>
      </c>
      <c r="I81" s="118">
        <v>1023.1</v>
      </c>
      <c r="J81" s="118">
        <v>23</v>
      </c>
      <c r="K81" s="137">
        <v>1023</v>
      </c>
      <c r="L81" s="137">
        <f t="shared" si="9"/>
        <v>-0.30000000000000071</v>
      </c>
      <c r="M81" s="126">
        <f t="shared" si="8"/>
        <v>0.10000000000002274</v>
      </c>
      <c r="N81" s="125">
        <v>0</v>
      </c>
      <c r="O81" s="118">
        <v>0</v>
      </c>
      <c r="P81" s="118">
        <v>-0.02</v>
      </c>
      <c r="Q81" s="118">
        <v>0</v>
      </c>
      <c r="R81" s="118">
        <v>0</v>
      </c>
      <c r="S81" s="118">
        <v>0</v>
      </c>
      <c r="T81" s="103">
        <f t="shared" si="4"/>
        <v>0.02</v>
      </c>
      <c r="U81" s="125">
        <v>0</v>
      </c>
      <c r="V81" s="118">
        <v>0</v>
      </c>
      <c r="W81" s="118">
        <v>0.25</v>
      </c>
      <c r="X81" s="118">
        <v>0</v>
      </c>
      <c r="Y81" s="118">
        <v>0</v>
      </c>
      <c r="Z81" s="126">
        <v>0</v>
      </c>
      <c r="AA81" s="135"/>
      <c r="AB81" s="137">
        <v>-2.75</v>
      </c>
      <c r="AC81" s="197">
        <v>1.71923</v>
      </c>
      <c r="AD81" s="97">
        <f t="shared" si="1"/>
        <v>1.8822843822843272E-3</v>
      </c>
      <c r="AE81" s="98">
        <f t="shared" si="2"/>
        <v>7.1594877764846743E-4</v>
      </c>
      <c r="AF81" s="119">
        <v>100</v>
      </c>
      <c r="AG81" s="141">
        <v>100</v>
      </c>
      <c r="AH81" s="154" t="s">
        <v>425</v>
      </c>
    </row>
    <row r="82" spans="2:34" x14ac:dyDescent="0.2">
      <c r="B82" s="200">
        <v>45027</v>
      </c>
      <c r="C82" s="117" t="s">
        <v>430</v>
      </c>
      <c r="D82" s="125">
        <v>1010.4</v>
      </c>
      <c r="E82" s="118">
        <v>22.9</v>
      </c>
      <c r="F82" s="126">
        <f t="shared" si="3"/>
        <v>296.04999999999995</v>
      </c>
      <c r="G82" s="125">
        <v>85.956000000000003</v>
      </c>
      <c r="H82" s="118">
        <v>22.9</v>
      </c>
      <c r="I82" s="118">
        <v>1010.4</v>
      </c>
      <c r="J82" s="118">
        <v>23.8</v>
      </c>
      <c r="K82" s="137">
        <v>1011</v>
      </c>
      <c r="L82" s="137">
        <f t="shared" si="9"/>
        <v>-0.90000000000000213</v>
      </c>
      <c r="M82" s="126">
        <f t="shared" si="8"/>
        <v>-0.60000000000002274</v>
      </c>
      <c r="N82" s="125">
        <v>-0.02</v>
      </c>
      <c r="O82" s="118">
        <v>0.06</v>
      </c>
      <c r="P82" s="118">
        <v>-0.03</v>
      </c>
      <c r="Q82" s="118">
        <v>0</v>
      </c>
      <c r="R82" s="118">
        <v>0</v>
      </c>
      <c r="S82" s="118">
        <v>0</v>
      </c>
      <c r="T82" s="103">
        <f t="shared" si="4"/>
        <v>6.9999999999999993E-2</v>
      </c>
      <c r="U82" s="125">
        <v>-0.03</v>
      </c>
      <c r="V82" s="118">
        <v>0.1</v>
      </c>
      <c r="W82" s="118">
        <v>0.2</v>
      </c>
      <c r="X82" s="118">
        <v>0</v>
      </c>
      <c r="Y82" s="118">
        <v>0</v>
      </c>
      <c r="Z82" s="126">
        <v>0</v>
      </c>
      <c r="AA82" s="135"/>
      <c r="AB82" s="137">
        <v>-2.8</v>
      </c>
      <c r="AC82" s="197">
        <v>1.7170000000000001</v>
      </c>
      <c r="AD82" s="97">
        <f t="shared" si="1"/>
        <v>5.827505827507018E-4</v>
      </c>
      <c r="AE82" s="98">
        <f t="shared" si="2"/>
        <v>-5.8207217694983271E-4</v>
      </c>
      <c r="AF82" s="119">
        <v>100</v>
      </c>
      <c r="AG82" s="141"/>
      <c r="AH82" s="154"/>
    </row>
    <row r="83" spans="2:34" x14ac:dyDescent="0.2">
      <c r="B83" s="200">
        <v>45028</v>
      </c>
      <c r="C83" s="117" t="s">
        <v>434</v>
      </c>
      <c r="D83" s="125">
        <v>1005.6</v>
      </c>
      <c r="E83" s="118">
        <v>22.7</v>
      </c>
      <c r="F83" s="126">
        <f t="shared" si="3"/>
        <v>295.84999999999997</v>
      </c>
      <c r="G83" s="125">
        <v>85.956000000000003</v>
      </c>
      <c r="H83" s="118">
        <v>22.9</v>
      </c>
      <c r="I83" s="118">
        <v>1005.6</v>
      </c>
      <c r="J83" s="118">
        <v>23.6</v>
      </c>
      <c r="K83" s="137">
        <v>1006</v>
      </c>
      <c r="L83" s="137">
        <f t="shared" si="9"/>
        <v>-0.70000000000000284</v>
      </c>
      <c r="M83" s="126">
        <f t="shared" si="8"/>
        <v>-0.39999999999997726</v>
      </c>
      <c r="N83" s="125">
        <v>0.05</v>
      </c>
      <c r="O83" s="118">
        <v>0.03</v>
      </c>
      <c r="P83" s="118">
        <v>-0.02</v>
      </c>
      <c r="Q83" s="118">
        <v>0</v>
      </c>
      <c r="R83" s="118">
        <v>0</v>
      </c>
      <c r="S83" s="118">
        <v>0</v>
      </c>
      <c r="T83" s="103">
        <f t="shared" si="4"/>
        <v>6.1644140029689765E-2</v>
      </c>
      <c r="U83" s="125">
        <v>0.05</v>
      </c>
      <c r="V83" s="118">
        <v>0.03</v>
      </c>
      <c r="W83" s="118">
        <v>0.21</v>
      </c>
      <c r="X83" s="118">
        <v>0</v>
      </c>
      <c r="Y83" s="118">
        <v>0</v>
      </c>
      <c r="Z83" s="126">
        <v>0</v>
      </c>
      <c r="AA83" s="135"/>
      <c r="AB83" s="137">
        <v>-2.79</v>
      </c>
      <c r="AC83" s="197">
        <v>1.7137</v>
      </c>
      <c r="AD83" s="97">
        <f t="shared" si="1"/>
        <v>-1.3403263403263255E-3</v>
      </c>
      <c r="AE83" s="98">
        <f t="shared" si="2"/>
        <v>-2.5029103608846803E-3</v>
      </c>
      <c r="AF83" s="119">
        <v>90.1</v>
      </c>
      <c r="AG83" s="141">
        <v>100</v>
      </c>
      <c r="AH83" s="154" t="s">
        <v>437</v>
      </c>
    </row>
    <row r="84" spans="2:34" x14ac:dyDescent="0.2">
      <c r="B84" s="200">
        <v>45029</v>
      </c>
      <c r="C84" s="117" t="s">
        <v>197</v>
      </c>
      <c r="D84" s="125">
        <v>1005.8</v>
      </c>
      <c r="E84" s="118">
        <v>22.6</v>
      </c>
      <c r="F84" s="126">
        <f t="shared" si="3"/>
        <v>295.75</v>
      </c>
      <c r="G84" s="125">
        <v>85.956000000000003</v>
      </c>
      <c r="H84" s="118">
        <v>22.8</v>
      </c>
      <c r="I84" s="118">
        <v>1005.8</v>
      </c>
      <c r="J84" s="118">
        <v>23.7</v>
      </c>
      <c r="K84" s="137">
        <v>1007</v>
      </c>
      <c r="L84" s="137">
        <f t="shared" si="9"/>
        <v>-0.89999999999999858</v>
      </c>
      <c r="M84" s="126">
        <f t="shared" si="8"/>
        <v>-1.2000000000000455</v>
      </c>
      <c r="N84" s="125">
        <v>-0.12</v>
      </c>
      <c r="O84" s="118">
        <v>0.04</v>
      </c>
      <c r="P84" s="118">
        <v>0</v>
      </c>
      <c r="Q84" s="118">
        <v>-0.1</v>
      </c>
      <c r="R84" s="118">
        <v>0</v>
      </c>
      <c r="S84" s="118">
        <v>0</v>
      </c>
      <c r="T84" s="103">
        <f t="shared" si="4"/>
        <v>0.12649110640673517</v>
      </c>
      <c r="U84" s="125">
        <v>-0.12</v>
      </c>
      <c r="V84" s="118">
        <v>0.04</v>
      </c>
      <c r="W84" s="118">
        <v>0.19</v>
      </c>
      <c r="X84" s="118">
        <v>359.9</v>
      </c>
      <c r="Y84" s="118">
        <v>0</v>
      </c>
      <c r="Z84" s="126">
        <v>0</v>
      </c>
      <c r="AA84" s="135"/>
      <c r="AB84" s="137">
        <v>-2.81</v>
      </c>
      <c r="AC84" s="197">
        <v>1.71156</v>
      </c>
      <c r="AD84" s="97">
        <f t="shared" si="1"/>
        <v>-2.5874125874125742E-3</v>
      </c>
      <c r="AE84" s="98">
        <f t="shared" si="2"/>
        <v>-3.7485448195576643E-3</v>
      </c>
      <c r="AF84" s="119">
        <v>100</v>
      </c>
      <c r="AG84" s="141">
        <v>100</v>
      </c>
      <c r="AH84" s="154" t="s">
        <v>440</v>
      </c>
    </row>
    <row r="85" spans="2:34" x14ac:dyDescent="0.2">
      <c r="B85" s="200">
        <v>45030</v>
      </c>
      <c r="C85" s="117" t="s">
        <v>197</v>
      </c>
      <c r="D85" s="125">
        <v>1014.2</v>
      </c>
      <c r="E85" s="118">
        <v>22.9</v>
      </c>
      <c r="F85" s="126">
        <f t="shared" si="3"/>
        <v>296.04999999999995</v>
      </c>
      <c r="G85" s="125">
        <v>85.956000000000003</v>
      </c>
      <c r="H85" s="118">
        <v>22.4</v>
      </c>
      <c r="I85" s="118">
        <v>1014.2</v>
      </c>
      <c r="J85" s="118">
        <v>23.1</v>
      </c>
      <c r="K85" s="137">
        <v>1015</v>
      </c>
      <c r="L85" s="137">
        <f t="shared" si="9"/>
        <v>-0.70000000000000284</v>
      </c>
      <c r="M85" s="126">
        <f t="shared" si="8"/>
        <v>-0.79999999999995453</v>
      </c>
      <c r="N85" s="125">
        <v>-0.03</v>
      </c>
      <c r="O85" s="118">
        <v>-0.02</v>
      </c>
      <c r="P85" s="118">
        <v>0</v>
      </c>
      <c r="Q85" s="118">
        <v>0</v>
      </c>
      <c r="R85" s="118">
        <v>0</v>
      </c>
      <c r="S85" s="118">
        <v>0</v>
      </c>
      <c r="T85" s="103">
        <f t="shared" si="4"/>
        <v>3.605551275463989E-2</v>
      </c>
      <c r="U85" s="125">
        <v>0.03</v>
      </c>
      <c r="V85" s="118">
        <v>0.01</v>
      </c>
      <c r="W85" s="118">
        <v>0.19</v>
      </c>
      <c r="X85" s="118">
        <v>0</v>
      </c>
      <c r="Y85" s="118">
        <v>0</v>
      </c>
      <c r="Z85" s="126">
        <v>0</v>
      </c>
      <c r="AA85" s="135"/>
      <c r="AB85" s="137">
        <v>-2.81</v>
      </c>
      <c r="AC85" s="197">
        <v>1.7078</v>
      </c>
      <c r="AD85" s="97">
        <f t="shared" si="1"/>
        <v>-4.7785547785548221E-3</v>
      </c>
      <c r="AE85" s="98">
        <f t="shared" si="2"/>
        <v>-5.9371362048894483E-3</v>
      </c>
      <c r="AF85" s="119">
        <v>100</v>
      </c>
      <c r="AG85" s="141"/>
      <c r="AH85" s="154" t="s">
        <v>441</v>
      </c>
    </row>
    <row r="86" spans="2:34" x14ac:dyDescent="0.2">
      <c r="B86" s="200">
        <v>45033</v>
      </c>
      <c r="C86" s="117" t="s">
        <v>445</v>
      </c>
      <c r="D86" s="125">
        <v>1025.8</v>
      </c>
      <c r="E86" s="118">
        <v>22.6</v>
      </c>
      <c r="F86" s="126">
        <f t="shared" si="3"/>
        <v>295.75</v>
      </c>
      <c r="G86" s="125">
        <v>85.956000000000003</v>
      </c>
      <c r="H86" s="118">
        <v>22.9</v>
      </c>
      <c r="I86" s="118">
        <v>1025.8</v>
      </c>
      <c r="J86" s="118">
        <v>22.9</v>
      </c>
      <c r="K86" s="137">
        <v>1025</v>
      </c>
      <c r="L86" s="137">
        <f t="shared" si="9"/>
        <v>0</v>
      </c>
      <c r="M86" s="126">
        <f t="shared" si="8"/>
        <v>0.79999999999995453</v>
      </c>
      <c r="N86" s="125">
        <v>0.03</v>
      </c>
      <c r="O86" s="118">
        <v>0.04</v>
      </c>
      <c r="P86" s="118">
        <v>0</v>
      </c>
      <c r="Q86" s="118">
        <v>0</v>
      </c>
      <c r="R86" s="118">
        <v>0</v>
      </c>
      <c r="S86" s="118">
        <v>0</v>
      </c>
      <c r="T86" s="103">
        <f t="shared" si="4"/>
        <v>0.05</v>
      </c>
      <c r="U86" s="125">
        <v>0.03</v>
      </c>
      <c r="V86" s="118">
        <v>0.04</v>
      </c>
      <c r="W86" s="118">
        <v>0.25</v>
      </c>
      <c r="X86" s="118">
        <v>0</v>
      </c>
      <c r="Y86" s="118">
        <v>0</v>
      </c>
      <c r="Z86" s="126">
        <v>0</v>
      </c>
      <c r="AA86" s="135"/>
      <c r="AB86" s="137">
        <v>-2.75</v>
      </c>
      <c r="AC86" s="197">
        <v>1.714</v>
      </c>
      <c r="AD86" s="97">
        <f t="shared" si="1"/>
        <v>-1.1655011655011815E-3</v>
      </c>
      <c r="AE86" s="98">
        <f t="shared" si="2"/>
        <v>-2.3282887077997749E-3</v>
      </c>
      <c r="AF86" s="119">
        <v>100</v>
      </c>
      <c r="AG86" s="141">
        <v>100</v>
      </c>
      <c r="AH86" s="154"/>
    </row>
    <row r="87" spans="2:34" x14ac:dyDescent="0.2">
      <c r="B87" s="200">
        <v>45034</v>
      </c>
      <c r="C87" s="117" t="s">
        <v>178</v>
      </c>
      <c r="D87" s="125">
        <v>1032.7</v>
      </c>
      <c r="E87" s="118">
        <v>22.6</v>
      </c>
      <c r="F87" s="126">
        <f t="shared" si="3"/>
        <v>295.75</v>
      </c>
      <c r="G87" s="125">
        <v>85.956000000000003</v>
      </c>
      <c r="H87" s="118">
        <v>22.8</v>
      </c>
      <c r="I87" s="118">
        <v>1032.7</v>
      </c>
      <c r="J87" s="118">
        <v>23.6</v>
      </c>
      <c r="K87" s="137">
        <v>1033</v>
      </c>
      <c r="L87" s="137">
        <f t="shared" si="9"/>
        <v>-0.80000000000000071</v>
      </c>
      <c r="M87" s="126">
        <f t="shared" si="8"/>
        <v>-0.29999999999995453</v>
      </c>
      <c r="N87" s="125">
        <v>-0.01</v>
      </c>
      <c r="O87" s="118">
        <v>-0.01</v>
      </c>
      <c r="P87" s="118">
        <v>0.03</v>
      </c>
      <c r="Q87" s="118">
        <v>0</v>
      </c>
      <c r="R87" s="118">
        <v>0</v>
      </c>
      <c r="S87" s="118">
        <v>0</v>
      </c>
      <c r="T87" s="103">
        <f t="shared" si="4"/>
        <v>3.3166247903553998E-2</v>
      </c>
      <c r="U87" s="125">
        <v>-0.01</v>
      </c>
      <c r="V87" s="118">
        <v>0</v>
      </c>
      <c r="W87" s="118">
        <v>0.22</v>
      </c>
      <c r="X87" s="118">
        <v>0</v>
      </c>
      <c r="Y87" s="118">
        <v>0</v>
      </c>
      <c r="Z87" s="126">
        <v>0</v>
      </c>
      <c r="AA87" s="135"/>
      <c r="AB87" s="137">
        <v>-2.78</v>
      </c>
      <c r="AC87" s="197">
        <v>1.718</v>
      </c>
      <c r="AD87" s="97">
        <f t="shared" si="1"/>
        <v>1.1655011655011815E-3</v>
      </c>
      <c r="AE87" s="98">
        <f t="shared" si="2"/>
        <v>0</v>
      </c>
      <c r="AF87" s="119">
        <v>100</v>
      </c>
      <c r="AG87" s="141"/>
      <c r="AH87" s="154"/>
    </row>
    <row r="88" spans="2:34" x14ac:dyDescent="0.2">
      <c r="B88" s="200">
        <v>45035</v>
      </c>
      <c r="C88" s="117" t="s">
        <v>311</v>
      </c>
      <c r="D88" s="125">
        <v>1033.3</v>
      </c>
      <c r="E88" s="118">
        <v>22.8</v>
      </c>
      <c r="F88" s="126">
        <f t="shared" si="3"/>
        <v>295.95</v>
      </c>
      <c r="G88" s="125">
        <v>85.956000000000003</v>
      </c>
      <c r="H88" s="118">
        <v>23.1</v>
      </c>
      <c r="I88" s="118">
        <v>1033.3</v>
      </c>
      <c r="J88" s="118">
        <v>23.3</v>
      </c>
      <c r="K88" s="137">
        <v>1034</v>
      </c>
      <c r="L88" s="137">
        <f t="shared" si="9"/>
        <v>-0.19999999999999929</v>
      </c>
      <c r="M88" s="126">
        <f t="shared" si="8"/>
        <v>-0.70000000000004547</v>
      </c>
      <c r="N88" s="125">
        <v>0</v>
      </c>
      <c r="O88" s="118">
        <v>0</v>
      </c>
      <c r="P88" s="118">
        <v>-0.01</v>
      </c>
      <c r="Q88" s="118">
        <v>0</v>
      </c>
      <c r="R88" s="118">
        <v>0</v>
      </c>
      <c r="S88" s="118">
        <v>0</v>
      </c>
      <c r="T88" s="103">
        <f t="shared" si="4"/>
        <v>0.01</v>
      </c>
      <c r="U88" s="125">
        <v>0</v>
      </c>
      <c r="V88" s="118">
        <v>0.01</v>
      </c>
      <c r="W88" s="118">
        <v>0.23</v>
      </c>
      <c r="X88" s="118">
        <v>0</v>
      </c>
      <c r="Y88" s="118">
        <v>0</v>
      </c>
      <c r="Z88" s="126">
        <v>0</v>
      </c>
      <c r="AA88" s="135"/>
      <c r="AB88" s="137">
        <v>-2.77</v>
      </c>
      <c r="AC88" s="197">
        <v>1.7152700000000001</v>
      </c>
      <c r="AD88" s="97">
        <f t="shared" si="1"/>
        <v>-4.2540792540790573E-4</v>
      </c>
      <c r="AE88" s="98">
        <f t="shared" si="2"/>
        <v>-1.5890570430733275E-3</v>
      </c>
      <c r="AF88" s="119">
        <v>100</v>
      </c>
      <c r="AG88" s="141">
        <v>100</v>
      </c>
      <c r="AH88" s="154"/>
    </row>
    <row r="89" spans="2:34" x14ac:dyDescent="0.2">
      <c r="B89" s="200">
        <v>45036</v>
      </c>
      <c r="C89" s="117" t="s">
        <v>455</v>
      </c>
      <c r="D89" s="125">
        <v>1029.4000000000001</v>
      </c>
      <c r="E89" s="118">
        <v>22.8</v>
      </c>
      <c r="F89" s="126">
        <f t="shared" si="3"/>
        <v>295.95</v>
      </c>
      <c r="G89" s="125">
        <v>85.956000000000003</v>
      </c>
      <c r="H89" s="118">
        <v>23.1</v>
      </c>
      <c r="I89" s="118">
        <v>1029.4000000000001</v>
      </c>
      <c r="J89" s="118">
        <v>22.8</v>
      </c>
      <c r="K89" s="137">
        <v>1029</v>
      </c>
      <c r="L89" s="137">
        <f t="shared" ref="L89:L128" si="11">IF(H89="","",H89-J89)</f>
        <v>0.30000000000000071</v>
      </c>
      <c r="M89" s="126">
        <f t="shared" ref="M89:M128" si="12">IF(I89="","",I89-K89)</f>
        <v>0.40000000000009095</v>
      </c>
      <c r="N89" s="125">
        <v>-0.03</v>
      </c>
      <c r="O89" s="118">
        <v>0</v>
      </c>
      <c r="P89" s="118">
        <v>0</v>
      </c>
      <c r="Q89" s="118">
        <v>0</v>
      </c>
      <c r="R89" s="118">
        <v>0</v>
      </c>
      <c r="S89" s="118">
        <v>0</v>
      </c>
      <c r="T89" s="103">
        <f t="shared" si="4"/>
        <v>0.03</v>
      </c>
      <c r="U89" s="125">
        <v>-0.03</v>
      </c>
      <c r="V89" s="118">
        <v>0</v>
      </c>
      <c r="W89" s="118">
        <v>0.24</v>
      </c>
      <c r="X89" s="118">
        <v>0</v>
      </c>
      <c r="Y89" s="118">
        <v>0</v>
      </c>
      <c r="Z89" s="126">
        <v>0</v>
      </c>
      <c r="AA89" s="135"/>
      <c r="AB89" s="137">
        <v>-2.76</v>
      </c>
      <c r="AC89" s="197">
        <v>1.71424</v>
      </c>
      <c r="AD89" s="97">
        <f t="shared" ref="AD89:AD128" si="13">IF(AC89="","",((AC89/$D$24)-1))</f>
        <v>-1.0256410256410664E-3</v>
      </c>
      <c r="AE89" s="98">
        <f t="shared" ref="AE89:AE128" si="14">IF(AC89="","",((AC89/$D$25)-1))</f>
        <v>-2.188591385331784E-3</v>
      </c>
      <c r="AF89" s="119">
        <v>100</v>
      </c>
      <c r="AG89" s="141"/>
      <c r="AH89" s="154"/>
    </row>
    <row r="90" spans="2:34" x14ac:dyDescent="0.2">
      <c r="B90" s="200">
        <v>45037</v>
      </c>
      <c r="C90" s="117" t="s">
        <v>458</v>
      </c>
      <c r="D90" s="125">
        <v>1022.2</v>
      </c>
      <c r="E90" s="433">
        <v>22</v>
      </c>
      <c r="F90" s="434">
        <f t="shared" si="3"/>
        <v>295.14999999999998</v>
      </c>
      <c r="G90" s="125">
        <v>85.956000000000003</v>
      </c>
      <c r="H90" s="118">
        <v>22.9</v>
      </c>
      <c r="I90" s="118">
        <v>1022.2</v>
      </c>
      <c r="J90" s="118">
        <v>23.2</v>
      </c>
      <c r="K90" s="137">
        <v>1022</v>
      </c>
      <c r="L90" s="137">
        <f t="shared" si="11"/>
        <v>-0.30000000000000071</v>
      </c>
      <c r="M90" s="126">
        <f t="shared" si="12"/>
        <v>0.20000000000004547</v>
      </c>
      <c r="N90" s="125">
        <v>-0.03</v>
      </c>
      <c r="O90" s="118">
        <v>-0.01</v>
      </c>
      <c r="P90" s="118">
        <v>0.03</v>
      </c>
      <c r="Q90" s="118">
        <v>0.1</v>
      </c>
      <c r="R90" s="118">
        <v>0</v>
      </c>
      <c r="S90" s="118">
        <v>0</v>
      </c>
      <c r="T90" s="103">
        <f t="shared" si="4"/>
        <v>4.3588989435406733E-2</v>
      </c>
      <c r="U90" s="125">
        <v>-0.03</v>
      </c>
      <c r="V90" s="118">
        <v>-0.01</v>
      </c>
      <c r="W90" s="118">
        <v>0.21</v>
      </c>
      <c r="X90" s="118">
        <v>359.9</v>
      </c>
      <c r="Y90" s="118">
        <v>0</v>
      </c>
      <c r="Z90" s="126">
        <v>0</v>
      </c>
      <c r="AA90" s="135"/>
      <c r="AB90" s="137">
        <v>-2.79</v>
      </c>
      <c r="AC90" s="197">
        <v>1.7150000000000001</v>
      </c>
      <c r="AD90" s="97">
        <f t="shared" si="13"/>
        <v>-5.8275058275047975E-4</v>
      </c>
      <c r="AE90" s="98">
        <f t="shared" si="14"/>
        <v>-1.7462165308497202E-3</v>
      </c>
      <c r="AF90" s="119">
        <v>92.9</v>
      </c>
      <c r="AG90" s="141">
        <v>100</v>
      </c>
      <c r="AH90" s="154" t="s">
        <v>461</v>
      </c>
    </row>
    <row r="91" spans="2:34" x14ac:dyDescent="0.2">
      <c r="B91" s="200">
        <v>45040</v>
      </c>
      <c r="C91" s="117" t="s">
        <v>292</v>
      </c>
      <c r="D91" s="125">
        <v>999.9</v>
      </c>
      <c r="E91" s="118">
        <v>22.7</v>
      </c>
      <c r="F91" s="126">
        <f t="shared" si="3"/>
        <v>295.84999999999997</v>
      </c>
      <c r="G91" s="125">
        <v>85.956000000000003</v>
      </c>
      <c r="H91" s="118">
        <v>22.9</v>
      </c>
      <c r="I91" s="118">
        <v>999.9</v>
      </c>
      <c r="J91" s="118">
        <v>23.1</v>
      </c>
      <c r="K91" s="137">
        <v>1000</v>
      </c>
      <c r="L91" s="137">
        <f t="shared" si="11"/>
        <v>-0.20000000000000284</v>
      </c>
      <c r="M91" s="126">
        <f t="shared" si="12"/>
        <v>-0.10000000000002274</v>
      </c>
      <c r="N91" s="125">
        <v>-0.03</v>
      </c>
      <c r="O91" s="118">
        <v>0</v>
      </c>
      <c r="P91" s="118">
        <v>0</v>
      </c>
      <c r="Q91" s="118">
        <v>-0.1</v>
      </c>
      <c r="R91" s="118">
        <v>0</v>
      </c>
      <c r="S91" s="118">
        <v>0</v>
      </c>
      <c r="T91" s="103">
        <f t="shared" si="4"/>
        <v>0.03</v>
      </c>
      <c r="U91" s="125">
        <v>-0.03</v>
      </c>
      <c r="V91" s="118">
        <v>0</v>
      </c>
      <c r="W91" s="118">
        <v>0.21</v>
      </c>
      <c r="X91" s="118">
        <v>359.9</v>
      </c>
      <c r="Y91" s="118">
        <v>0</v>
      </c>
      <c r="Z91" s="126">
        <v>0</v>
      </c>
      <c r="AA91" s="135"/>
      <c r="AB91" s="137">
        <v>-2.79</v>
      </c>
      <c r="AC91" s="197">
        <v>1.71</v>
      </c>
      <c r="AD91" s="97">
        <f t="shared" si="13"/>
        <v>-3.4965034965035446E-3</v>
      </c>
      <c r="AE91" s="98">
        <f t="shared" si="14"/>
        <v>-4.6565774155995499E-3</v>
      </c>
      <c r="AF91" s="119">
        <v>100</v>
      </c>
      <c r="AG91" s="141"/>
      <c r="AH91" s="154"/>
    </row>
    <row r="92" spans="2:34" x14ac:dyDescent="0.2">
      <c r="B92" s="200">
        <v>45041</v>
      </c>
      <c r="C92" s="117" t="s">
        <v>466</v>
      </c>
      <c r="D92" s="125">
        <v>995.8</v>
      </c>
      <c r="E92" s="118">
        <v>22.6</v>
      </c>
      <c r="F92" s="126">
        <f t="shared" si="3"/>
        <v>295.75</v>
      </c>
      <c r="G92" s="125">
        <v>85.956000000000003</v>
      </c>
      <c r="H92" s="118">
        <v>22.9</v>
      </c>
      <c r="I92" s="118">
        <v>995.8</v>
      </c>
      <c r="J92" s="118">
        <v>24</v>
      </c>
      <c r="K92" s="137">
        <v>996</v>
      </c>
      <c r="L92" s="137">
        <f t="shared" si="11"/>
        <v>-1.1000000000000014</v>
      </c>
      <c r="M92" s="126">
        <f t="shared" si="12"/>
        <v>-0.20000000000004547</v>
      </c>
      <c r="N92" s="125">
        <v>-0.06</v>
      </c>
      <c r="O92" s="118">
        <v>-0.01</v>
      </c>
      <c r="P92" s="118">
        <v>0</v>
      </c>
      <c r="Q92" s="118">
        <v>0</v>
      </c>
      <c r="R92" s="118">
        <v>0</v>
      </c>
      <c r="S92" s="118">
        <v>0</v>
      </c>
      <c r="T92" s="103">
        <f t="shared" si="4"/>
        <v>6.0827625302982198E-2</v>
      </c>
      <c r="U92" s="125">
        <v>-0.15</v>
      </c>
      <c r="V92" s="118">
        <v>0.08</v>
      </c>
      <c r="W92" s="118">
        <v>0.2</v>
      </c>
      <c r="X92" s="118">
        <v>0</v>
      </c>
      <c r="Y92" s="118">
        <v>-0.1</v>
      </c>
      <c r="Z92" s="126">
        <v>0</v>
      </c>
      <c r="AA92" s="135"/>
      <c r="AB92" s="137">
        <v>-2.8</v>
      </c>
      <c r="AC92" s="197">
        <v>1.716</v>
      </c>
      <c r="AD92" s="97">
        <f t="shared" si="13"/>
        <v>0</v>
      </c>
      <c r="AE92" s="98">
        <f t="shared" si="14"/>
        <v>-1.1641443538998875E-3</v>
      </c>
      <c r="AF92" s="119">
        <v>100</v>
      </c>
      <c r="AG92" s="141"/>
      <c r="AH92" s="154"/>
    </row>
    <row r="93" spans="2:34" x14ac:dyDescent="0.2">
      <c r="B93" s="200">
        <v>45042</v>
      </c>
      <c r="C93" s="117" t="s">
        <v>469</v>
      </c>
      <c r="D93" s="125">
        <v>995.5</v>
      </c>
      <c r="E93" s="118">
        <v>22.8</v>
      </c>
      <c r="F93" s="126">
        <f t="shared" si="3"/>
        <v>295.95</v>
      </c>
      <c r="G93" s="125">
        <v>85.956000000000003</v>
      </c>
      <c r="H93" s="118">
        <v>22.9</v>
      </c>
      <c r="I93" s="118">
        <v>995.5</v>
      </c>
      <c r="J93" s="118">
        <v>23.1</v>
      </c>
      <c r="K93" s="137">
        <v>995</v>
      </c>
      <c r="L93" s="137">
        <f t="shared" si="11"/>
        <v>-0.20000000000000284</v>
      </c>
      <c r="M93" s="126">
        <f t="shared" si="12"/>
        <v>0.5</v>
      </c>
      <c r="N93" s="125">
        <v>0.01</v>
      </c>
      <c r="O93" s="118">
        <v>0.01</v>
      </c>
      <c r="P93" s="118">
        <v>0</v>
      </c>
      <c r="Q93" s="118">
        <v>0</v>
      </c>
      <c r="R93" s="118">
        <v>0</v>
      </c>
      <c r="S93" s="118">
        <v>0</v>
      </c>
      <c r="T93" s="103">
        <f t="shared" si="4"/>
        <v>1.4142135623730951E-2</v>
      </c>
      <c r="U93" s="125">
        <v>0</v>
      </c>
      <c r="V93" s="118">
        <v>0</v>
      </c>
      <c r="W93" s="118">
        <v>0.24</v>
      </c>
      <c r="X93" s="118">
        <v>0</v>
      </c>
      <c r="Y93" s="118">
        <v>0</v>
      </c>
      <c r="Z93" s="126">
        <v>0</v>
      </c>
      <c r="AA93" s="135"/>
      <c r="AB93" s="137">
        <v>-2.76</v>
      </c>
      <c r="AC93" s="197">
        <v>1.7210000000000001</v>
      </c>
      <c r="AD93" s="97">
        <f t="shared" si="13"/>
        <v>2.9137529137530649E-3</v>
      </c>
      <c r="AE93" s="98">
        <f t="shared" si="14"/>
        <v>1.7462165308499422E-3</v>
      </c>
      <c r="AF93" s="119" t="s">
        <v>470</v>
      </c>
      <c r="AG93" s="141">
        <v>100</v>
      </c>
      <c r="AH93" s="154"/>
    </row>
    <row r="94" spans="2:34" x14ac:dyDescent="0.2">
      <c r="B94" s="200">
        <v>45043</v>
      </c>
      <c r="C94" s="117" t="s">
        <v>473</v>
      </c>
      <c r="D94" s="125">
        <v>1000.8</v>
      </c>
      <c r="E94" s="118">
        <v>22.7</v>
      </c>
      <c r="F94" s="126">
        <f t="shared" si="3"/>
        <v>295.84999999999997</v>
      </c>
      <c r="G94" s="125">
        <v>85.956000000000003</v>
      </c>
      <c r="H94" s="118">
        <v>23.1</v>
      </c>
      <c r="I94" s="118">
        <v>1000.8</v>
      </c>
      <c r="J94" s="118">
        <v>23.1</v>
      </c>
      <c r="K94" s="137">
        <v>1001</v>
      </c>
      <c r="L94" s="137">
        <f t="shared" si="11"/>
        <v>0</v>
      </c>
      <c r="M94" s="126">
        <f t="shared" si="12"/>
        <v>-0.20000000000004547</v>
      </c>
      <c r="N94" s="125">
        <v>0</v>
      </c>
      <c r="O94" s="118">
        <v>0.01</v>
      </c>
      <c r="P94" s="118">
        <v>0.02</v>
      </c>
      <c r="Q94" s="118">
        <v>0</v>
      </c>
      <c r="R94" s="118">
        <v>0</v>
      </c>
      <c r="S94" s="118">
        <v>0</v>
      </c>
      <c r="T94" s="103">
        <f t="shared" si="4"/>
        <v>2.2360679774997897E-2</v>
      </c>
      <c r="U94" s="125">
        <v>0</v>
      </c>
      <c r="V94" s="118">
        <v>0.01</v>
      </c>
      <c r="W94" s="118">
        <v>0.22</v>
      </c>
      <c r="X94" s="118">
        <v>0</v>
      </c>
      <c r="Y94" s="118">
        <v>0</v>
      </c>
      <c r="Z94" s="126">
        <v>0</v>
      </c>
      <c r="AA94" s="135"/>
      <c r="AB94" s="137">
        <v>-2.78</v>
      </c>
      <c r="AC94" s="197">
        <v>1.7130700000000001</v>
      </c>
      <c r="AD94" s="97">
        <f t="shared" si="13"/>
        <v>-1.7074592074591832E-3</v>
      </c>
      <c r="AE94" s="98">
        <f t="shared" si="14"/>
        <v>-2.8696158323631149E-3</v>
      </c>
      <c r="AF94" s="119">
        <v>100</v>
      </c>
      <c r="AG94" s="141"/>
      <c r="AH94" s="154"/>
    </row>
    <row r="95" spans="2:34" x14ac:dyDescent="0.2">
      <c r="B95" s="200">
        <v>45044</v>
      </c>
      <c r="C95" s="117" t="s">
        <v>476</v>
      </c>
      <c r="D95" s="125">
        <v>1007.8</v>
      </c>
      <c r="E95" s="118">
        <v>22.7</v>
      </c>
      <c r="F95" s="126">
        <f t="shared" si="3"/>
        <v>295.84999999999997</v>
      </c>
      <c r="G95" s="125">
        <v>85.956000000000003</v>
      </c>
      <c r="H95" s="118">
        <v>22.8</v>
      </c>
      <c r="I95" s="118">
        <v>1007.8</v>
      </c>
      <c r="J95" s="118">
        <v>23.1</v>
      </c>
      <c r="K95" s="137">
        <v>1008</v>
      </c>
      <c r="L95" s="137">
        <f t="shared" si="11"/>
        <v>-0.30000000000000071</v>
      </c>
      <c r="M95" s="126">
        <f t="shared" si="12"/>
        <v>-0.20000000000004547</v>
      </c>
      <c r="N95" s="125">
        <v>0.01</v>
      </c>
      <c r="O95" s="118">
        <v>0</v>
      </c>
      <c r="P95" s="118">
        <v>0</v>
      </c>
      <c r="Q95" s="118">
        <v>-0.1</v>
      </c>
      <c r="R95" s="118">
        <v>0</v>
      </c>
      <c r="S95" s="118">
        <v>0</v>
      </c>
      <c r="T95" s="103">
        <f t="shared" si="4"/>
        <v>0.01</v>
      </c>
      <c r="U95" s="125">
        <v>0</v>
      </c>
      <c r="V95" s="118">
        <v>0</v>
      </c>
      <c r="W95" s="118">
        <v>0.24</v>
      </c>
      <c r="X95" s="118">
        <v>0</v>
      </c>
      <c r="Y95" s="118">
        <v>0</v>
      </c>
      <c r="Z95" s="126">
        <v>0</v>
      </c>
      <c r="AA95" s="135"/>
      <c r="AB95" s="137">
        <v>-2.76</v>
      </c>
      <c r="AC95" s="197">
        <v>1.718</v>
      </c>
      <c r="AD95" s="97">
        <f t="shared" si="13"/>
        <v>1.1655011655011815E-3</v>
      </c>
      <c r="AE95" s="98">
        <f t="shared" si="14"/>
        <v>0</v>
      </c>
      <c r="AF95" s="119">
        <v>100</v>
      </c>
      <c r="AG95" s="141"/>
      <c r="AH95" s="154"/>
    </row>
    <row r="96" spans="2:34" x14ac:dyDescent="0.2">
      <c r="B96" s="200">
        <v>45048</v>
      </c>
      <c r="C96" s="117" t="s">
        <v>479</v>
      </c>
      <c r="D96" s="125">
        <v>1002.4</v>
      </c>
      <c r="E96" s="118">
        <v>22.8</v>
      </c>
      <c r="F96" s="126">
        <f t="shared" si="3"/>
        <v>295.95</v>
      </c>
      <c r="G96" s="125">
        <v>85.956000000000003</v>
      </c>
      <c r="H96" s="118">
        <v>23</v>
      </c>
      <c r="I96" s="118">
        <v>1002.4</v>
      </c>
      <c r="J96" s="118">
        <v>24.2</v>
      </c>
      <c r="K96" s="137">
        <v>1003</v>
      </c>
      <c r="L96" s="137">
        <f t="shared" si="11"/>
        <v>-1.1999999999999993</v>
      </c>
      <c r="M96" s="126">
        <f t="shared" si="12"/>
        <v>-0.60000000000002274</v>
      </c>
      <c r="N96" s="125">
        <v>0.02</v>
      </c>
      <c r="O96" s="118">
        <v>0.01</v>
      </c>
      <c r="P96" s="118">
        <v>7.0000000000000007E-2</v>
      </c>
      <c r="Q96" s="118">
        <v>-0.2</v>
      </c>
      <c r="R96" s="118">
        <v>0</v>
      </c>
      <c r="S96" s="118">
        <v>0</v>
      </c>
      <c r="T96" s="103">
        <f t="shared" si="4"/>
        <v>7.3484692283495343E-2</v>
      </c>
      <c r="U96" s="125">
        <v>0.02</v>
      </c>
      <c r="V96" s="118">
        <v>0.01</v>
      </c>
      <c r="W96" s="118">
        <v>0.23</v>
      </c>
      <c r="X96" s="118">
        <v>359.8</v>
      </c>
      <c r="Y96" s="118">
        <v>0</v>
      </c>
      <c r="Z96" s="126">
        <v>0</v>
      </c>
      <c r="AA96" s="135"/>
      <c r="AB96" s="137">
        <v>-2.77</v>
      </c>
      <c r="AC96" s="197">
        <v>1.7122599999999999</v>
      </c>
      <c r="AD96" s="97">
        <f t="shared" si="13"/>
        <v>-2.1794871794872384E-3</v>
      </c>
      <c r="AE96" s="98">
        <f t="shared" si="14"/>
        <v>-3.341094295692737E-3</v>
      </c>
      <c r="AF96" s="119">
        <v>100</v>
      </c>
      <c r="AG96" s="141"/>
      <c r="AH96" s="154"/>
    </row>
    <row r="97" spans="2:34" x14ac:dyDescent="0.2">
      <c r="B97" s="200">
        <v>45049</v>
      </c>
      <c r="C97" s="117" t="s">
        <v>311</v>
      </c>
      <c r="D97" s="125">
        <v>1015.2</v>
      </c>
      <c r="E97" s="118">
        <v>23.2</v>
      </c>
      <c r="F97" s="126">
        <f t="shared" si="3"/>
        <v>296.34999999999997</v>
      </c>
      <c r="G97" s="125">
        <v>85.956000000000003</v>
      </c>
      <c r="H97" s="118">
        <v>22.9</v>
      </c>
      <c r="I97" s="118">
        <v>1015.2</v>
      </c>
      <c r="J97" s="118">
        <v>23.3</v>
      </c>
      <c r="K97" s="137">
        <v>1015</v>
      </c>
      <c r="L97" s="137">
        <f t="shared" si="11"/>
        <v>-0.40000000000000213</v>
      </c>
      <c r="M97" s="126">
        <f t="shared" si="12"/>
        <v>0.20000000000004547</v>
      </c>
      <c r="N97" s="125">
        <v>0</v>
      </c>
      <c r="O97" s="118">
        <v>-0.01</v>
      </c>
      <c r="P97" s="118">
        <v>-0.05</v>
      </c>
      <c r="Q97" s="118">
        <v>0</v>
      </c>
      <c r="R97" s="118">
        <v>0</v>
      </c>
      <c r="S97" s="118">
        <v>0</v>
      </c>
      <c r="T97" s="103">
        <f t="shared" si="4"/>
        <v>5.0990195135927854E-2</v>
      </c>
      <c r="U97" s="125">
        <v>0</v>
      </c>
      <c r="V97" s="118">
        <v>-0.01</v>
      </c>
      <c r="W97" s="118">
        <v>0.22</v>
      </c>
      <c r="X97" s="118">
        <v>0</v>
      </c>
      <c r="Y97" s="118">
        <v>0</v>
      </c>
      <c r="Z97" s="126">
        <v>0</v>
      </c>
      <c r="AA97" s="135"/>
      <c r="AB97" s="137">
        <v>-2.78</v>
      </c>
      <c r="AC97" s="197">
        <v>1.7098</v>
      </c>
      <c r="AD97" s="97">
        <f t="shared" si="13"/>
        <v>-3.6130536130536406E-3</v>
      </c>
      <c r="AE97" s="98">
        <f t="shared" si="14"/>
        <v>-4.7729918509895608E-3</v>
      </c>
      <c r="AF97" s="119">
        <v>100</v>
      </c>
      <c r="AG97" s="141">
        <v>100</v>
      </c>
      <c r="AH97" s="154"/>
    </row>
    <row r="98" spans="2:34" x14ac:dyDescent="0.2">
      <c r="B98" s="200">
        <v>45050</v>
      </c>
      <c r="C98" s="117" t="s">
        <v>485</v>
      </c>
      <c r="D98" s="125">
        <v>1023.4</v>
      </c>
      <c r="E98" s="118">
        <v>22.8</v>
      </c>
      <c r="F98" s="126">
        <f t="shared" si="3"/>
        <v>295.95</v>
      </c>
      <c r="G98" s="125">
        <v>85.956000000000003</v>
      </c>
      <c r="H98" s="118">
        <v>22.4</v>
      </c>
      <c r="I98" s="118">
        <v>1023.4</v>
      </c>
      <c r="J98" s="118">
        <v>22.9</v>
      </c>
      <c r="K98" s="137">
        <v>1024</v>
      </c>
      <c r="L98" s="137">
        <f>IF(H98="","",H98-J98)</f>
        <v>-0.5</v>
      </c>
      <c r="M98" s="126">
        <f t="shared" si="12"/>
        <v>-0.60000000000002274</v>
      </c>
      <c r="N98" s="125">
        <v>0.04</v>
      </c>
      <c r="O98" s="118">
        <v>7.0000000000000007E-2</v>
      </c>
      <c r="P98" s="118">
        <v>0</v>
      </c>
      <c r="Q98" s="118">
        <v>-0.1</v>
      </c>
      <c r="R98" s="118">
        <v>0</v>
      </c>
      <c r="S98" s="118">
        <v>0</v>
      </c>
      <c r="T98" s="103">
        <f t="shared" si="4"/>
        <v>8.06225774829855E-2</v>
      </c>
      <c r="U98" s="125">
        <v>-0.02</v>
      </c>
      <c r="V98" s="118">
        <v>0.1</v>
      </c>
      <c r="W98" s="118">
        <v>0.24</v>
      </c>
      <c r="X98" s="118">
        <v>359.9</v>
      </c>
      <c r="Y98" s="118">
        <v>0</v>
      </c>
      <c r="Z98" s="126">
        <v>0</v>
      </c>
      <c r="AA98" s="135"/>
      <c r="AB98" s="137">
        <v>-2.76</v>
      </c>
      <c r="AC98" s="197">
        <v>1.7160500000000001</v>
      </c>
      <c r="AD98" s="97">
        <f t="shared" si="13"/>
        <v>2.9137529137690521E-5</v>
      </c>
      <c r="AE98" s="98">
        <f t="shared" si="14"/>
        <v>-1.1350407450523292E-3</v>
      </c>
      <c r="AF98" s="119">
        <v>100</v>
      </c>
      <c r="AG98" s="141">
        <v>100</v>
      </c>
      <c r="AH98" s="154"/>
    </row>
    <row r="99" spans="2:34" x14ac:dyDescent="0.2">
      <c r="B99" s="200">
        <v>45051</v>
      </c>
      <c r="C99" s="117" t="s">
        <v>488</v>
      </c>
      <c r="D99" s="125">
        <v>1028</v>
      </c>
      <c r="E99" s="118">
        <v>22.8</v>
      </c>
      <c r="F99" s="126">
        <f t="shared" si="3"/>
        <v>295.95</v>
      </c>
      <c r="G99" s="125">
        <v>85.956000000000003</v>
      </c>
      <c r="H99" s="118">
        <v>23</v>
      </c>
      <c r="I99" s="118">
        <v>1028</v>
      </c>
      <c r="J99" s="118">
        <v>23.4</v>
      </c>
      <c r="K99" s="137">
        <v>1028</v>
      </c>
      <c r="L99" s="137">
        <f t="shared" si="11"/>
        <v>-0.39999999999999858</v>
      </c>
      <c r="M99" s="126">
        <f t="shared" si="12"/>
        <v>0</v>
      </c>
      <c r="N99" s="125">
        <v>0</v>
      </c>
      <c r="O99" s="118">
        <v>0</v>
      </c>
      <c r="P99" s="118">
        <v>0</v>
      </c>
      <c r="Q99" s="118">
        <v>0</v>
      </c>
      <c r="R99" s="118">
        <v>0</v>
      </c>
      <c r="S99" s="118">
        <v>0</v>
      </c>
      <c r="T99" s="103">
        <f t="shared" si="4"/>
        <v>0</v>
      </c>
      <c r="U99" s="125">
        <v>-0.14000000000000001</v>
      </c>
      <c r="V99" s="118">
        <v>0.08</v>
      </c>
      <c r="W99" s="118">
        <v>0.21</v>
      </c>
      <c r="X99" s="118">
        <v>0</v>
      </c>
      <c r="Y99" s="118">
        <v>-0.1</v>
      </c>
      <c r="Z99" s="126">
        <v>0</v>
      </c>
      <c r="AA99" s="135"/>
      <c r="AB99" s="137">
        <v>-2.79</v>
      </c>
      <c r="AC99" s="197">
        <v>1.7210000000000001</v>
      </c>
      <c r="AD99" s="97">
        <f t="shared" si="13"/>
        <v>2.9137529137530649E-3</v>
      </c>
      <c r="AE99" s="98">
        <f t="shared" si="14"/>
        <v>1.7462165308499422E-3</v>
      </c>
      <c r="AF99" s="119">
        <v>100</v>
      </c>
      <c r="AG99" s="141"/>
      <c r="AH99" s="154" t="s">
        <v>392</v>
      </c>
    </row>
    <row r="100" spans="2:34" x14ac:dyDescent="0.2">
      <c r="B100" s="200">
        <v>45054</v>
      </c>
      <c r="C100" s="117" t="s">
        <v>491</v>
      </c>
      <c r="D100" s="125">
        <v>1025.4000000000001</v>
      </c>
      <c r="E100" s="118">
        <v>22.9</v>
      </c>
      <c r="F100" s="126">
        <f t="shared" si="3"/>
        <v>296.04999999999995</v>
      </c>
      <c r="G100" s="125">
        <v>85.956000000000003</v>
      </c>
      <c r="H100" s="118">
        <v>22.8</v>
      </c>
      <c r="I100" s="118">
        <v>1025.4000000000001</v>
      </c>
      <c r="J100" s="118">
        <v>22.8</v>
      </c>
      <c r="K100" s="137">
        <v>1025</v>
      </c>
      <c r="L100" s="137">
        <f t="shared" si="11"/>
        <v>0</v>
      </c>
      <c r="M100" s="126">
        <f t="shared" si="12"/>
        <v>0.40000000000009095</v>
      </c>
      <c r="N100" s="125">
        <v>-0.02</v>
      </c>
      <c r="O100" s="118">
        <v>0.02</v>
      </c>
      <c r="P100" s="118">
        <v>0.02</v>
      </c>
      <c r="Q100" s="118">
        <v>-0.1</v>
      </c>
      <c r="R100" s="118">
        <v>0</v>
      </c>
      <c r="S100" s="118">
        <v>0</v>
      </c>
      <c r="T100" s="103">
        <f t="shared" si="4"/>
        <v>3.4641016151377546E-2</v>
      </c>
      <c r="U100" s="125">
        <v>-0.02</v>
      </c>
      <c r="V100" s="118">
        <v>0.02</v>
      </c>
      <c r="W100" s="118">
        <v>0.21</v>
      </c>
      <c r="X100" s="118">
        <v>359.9</v>
      </c>
      <c r="Y100" s="118">
        <v>0</v>
      </c>
      <c r="Z100" s="126">
        <v>0</v>
      </c>
      <c r="AA100" s="135"/>
      <c r="AB100" s="137">
        <v>-2.79</v>
      </c>
      <c r="AC100" s="197">
        <v>1.716</v>
      </c>
      <c r="AD100" s="97">
        <f t="shared" si="13"/>
        <v>0</v>
      </c>
      <c r="AE100" s="98">
        <f t="shared" si="14"/>
        <v>-1.1641443538998875E-3</v>
      </c>
      <c r="AF100" s="119">
        <v>100</v>
      </c>
      <c r="AG100" s="141">
        <v>100</v>
      </c>
      <c r="AH100" s="154" t="s">
        <v>392</v>
      </c>
    </row>
    <row r="101" spans="2:34" x14ac:dyDescent="0.2">
      <c r="B101" s="200">
        <v>45055</v>
      </c>
      <c r="C101" s="117" t="s">
        <v>494</v>
      </c>
      <c r="D101" s="125">
        <v>1020</v>
      </c>
      <c r="E101" s="118">
        <v>24.2</v>
      </c>
      <c r="F101" s="126">
        <f t="shared" si="3"/>
        <v>297.34999999999997</v>
      </c>
      <c r="G101" s="125">
        <v>85.956000000000003</v>
      </c>
      <c r="H101" s="118">
        <v>23.4</v>
      </c>
      <c r="I101" s="118">
        <v>1020</v>
      </c>
      <c r="J101" s="118">
        <v>23.7</v>
      </c>
      <c r="K101" s="137">
        <v>1020</v>
      </c>
      <c r="L101" s="137">
        <f t="shared" si="11"/>
        <v>-0.30000000000000071</v>
      </c>
      <c r="M101" s="126">
        <f t="shared" si="12"/>
        <v>0</v>
      </c>
      <c r="N101" s="125">
        <v>0.02</v>
      </c>
      <c r="O101" s="118">
        <v>0.01</v>
      </c>
      <c r="P101" s="118">
        <v>-0.02</v>
      </c>
      <c r="Q101" s="118">
        <v>0.1</v>
      </c>
      <c r="R101" s="118">
        <v>0</v>
      </c>
      <c r="S101" s="118">
        <v>0</v>
      </c>
      <c r="T101" s="103">
        <f t="shared" si="4"/>
        <v>0.03</v>
      </c>
      <c r="U101" s="125">
        <v>0.02</v>
      </c>
      <c r="V101" s="118">
        <v>0</v>
      </c>
      <c r="W101" s="118">
        <v>0.23</v>
      </c>
      <c r="X101" s="118">
        <v>0.1</v>
      </c>
      <c r="Y101" s="118">
        <v>0</v>
      </c>
      <c r="Z101" s="126">
        <v>0</v>
      </c>
      <c r="AA101" s="135"/>
      <c r="AB101" s="137">
        <v>-2.78</v>
      </c>
      <c r="AC101" s="197">
        <v>1.712</v>
      </c>
      <c r="AD101" s="97">
        <f t="shared" si="13"/>
        <v>-2.3310023310023631E-3</v>
      </c>
      <c r="AE101" s="98">
        <f t="shared" si="14"/>
        <v>-3.4924330616996624E-3</v>
      </c>
      <c r="AF101" s="119">
        <v>100</v>
      </c>
      <c r="AG101" s="141">
        <v>100</v>
      </c>
      <c r="AH101" s="154"/>
    </row>
    <row r="102" spans="2:34" x14ac:dyDescent="0.2">
      <c r="B102" s="200">
        <v>45056</v>
      </c>
      <c r="C102" s="117" t="s">
        <v>498</v>
      </c>
      <c r="D102" s="125">
        <v>1015.8</v>
      </c>
      <c r="E102" s="118">
        <v>23.1</v>
      </c>
      <c r="F102" s="126">
        <f t="shared" si="3"/>
        <v>296.25</v>
      </c>
      <c r="G102" s="125">
        <v>85.956000000000003</v>
      </c>
      <c r="H102" s="118">
        <v>23.4</v>
      </c>
      <c r="I102" s="118">
        <v>1015.8</v>
      </c>
      <c r="J102" s="118">
        <v>23.9</v>
      </c>
      <c r="K102" s="137">
        <v>1016</v>
      </c>
      <c r="L102" s="137">
        <f t="shared" si="11"/>
        <v>-0.5</v>
      </c>
      <c r="M102" s="126">
        <f t="shared" si="12"/>
        <v>-0.20000000000004547</v>
      </c>
      <c r="N102" s="125">
        <v>-0.03</v>
      </c>
      <c r="O102" s="118">
        <v>-0.04</v>
      </c>
      <c r="P102" s="118">
        <v>0</v>
      </c>
      <c r="Q102" s="118">
        <v>0</v>
      </c>
      <c r="R102" s="118">
        <v>0</v>
      </c>
      <c r="S102" s="118">
        <v>0</v>
      </c>
      <c r="T102" s="103">
        <f t="shared" si="4"/>
        <v>0.05</v>
      </c>
      <c r="U102" s="125">
        <v>-0.03</v>
      </c>
      <c r="V102" s="118">
        <v>-0.04</v>
      </c>
      <c r="W102" s="118">
        <v>0.21</v>
      </c>
      <c r="X102" s="118">
        <v>0</v>
      </c>
      <c r="Y102" s="118">
        <v>0</v>
      </c>
      <c r="Z102" s="126">
        <v>0</v>
      </c>
      <c r="AA102" s="135"/>
      <c r="AB102" s="137">
        <v>-2.79</v>
      </c>
      <c r="AC102" s="197">
        <v>1.716</v>
      </c>
      <c r="AD102" s="97">
        <f t="shared" si="13"/>
        <v>0</v>
      </c>
      <c r="AE102" s="98">
        <f t="shared" si="14"/>
        <v>-1.1641443538998875E-3</v>
      </c>
      <c r="AF102" s="119">
        <v>94.1</v>
      </c>
      <c r="AG102" s="141">
        <v>100</v>
      </c>
      <c r="AH102" s="154"/>
    </row>
    <row r="103" spans="2:34" x14ac:dyDescent="0.2">
      <c r="B103" s="200">
        <v>45057</v>
      </c>
      <c r="C103" s="117" t="s">
        <v>311</v>
      </c>
      <c r="D103" s="125">
        <v>1017.7</v>
      </c>
      <c r="E103" s="118">
        <v>23.1</v>
      </c>
      <c r="F103" s="126">
        <f t="shared" si="3"/>
        <v>296.25</v>
      </c>
      <c r="G103" s="125">
        <v>85.956000000000003</v>
      </c>
      <c r="H103" s="118">
        <v>23.1</v>
      </c>
      <c r="I103" s="118">
        <v>1017.7</v>
      </c>
      <c r="J103" s="118">
        <v>23.4</v>
      </c>
      <c r="K103" s="137">
        <v>1018</v>
      </c>
      <c r="L103" s="137">
        <f t="shared" si="11"/>
        <v>-0.29999999999999716</v>
      </c>
      <c r="M103" s="126">
        <f t="shared" si="12"/>
        <v>-0.29999999999995453</v>
      </c>
      <c r="N103" s="125">
        <v>0.04</v>
      </c>
      <c r="O103" s="118">
        <v>0.03</v>
      </c>
      <c r="P103" s="118">
        <v>0</v>
      </c>
      <c r="Q103" s="118">
        <v>0</v>
      </c>
      <c r="R103" s="118">
        <v>0</v>
      </c>
      <c r="S103" s="118">
        <v>0</v>
      </c>
      <c r="T103" s="103">
        <f t="shared" si="4"/>
        <v>0.05</v>
      </c>
      <c r="U103" s="125">
        <v>0.04</v>
      </c>
      <c r="V103" s="118">
        <v>0.02</v>
      </c>
      <c r="W103" s="118">
        <v>0.22</v>
      </c>
      <c r="X103" s="118">
        <v>0</v>
      </c>
      <c r="Y103" s="118">
        <v>0</v>
      </c>
      <c r="Z103" s="126">
        <v>0</v>
      </c>
      <c r="AA103" s="135"/>
      <c r="AB103" s="137">
        <v>-2.78</v>
      </c>
      <c r="AC103" s="197">
        <v>1.71767</v>
      </c>
      <c r="AD103" s="97">
        <f t="shared" si="13"/>
        <v>9.7319347319357874E-4</v>
      </c>
      <c r="AE103" s="98">
        <f t="shared" si="14"/>
        <v>-1.9208381839341815E-4</v>
      </c>
      <c r="AF103" s="119">
        <v>89.4</v>
      </c>
      <c r="AG103" s="141">
        <v>100</v>
      </c>
      <c r="AH103" s="154" t="s">
        <v>425</v>
      </c>
    </row>
    <row r="104" spans="2:34" x14ac:dyDescent="0.2">
      <c r="B104" s="200">
        <v>45058</v>
      </c>
      <c r="C104" s="117" t="s">
        <v>503</v>
      </c>
      <c r="D104" s="125">
        <v>1021.4</v>
      </c>
      <c r="E104" s="118">
        <v>22.8</v>
      </c>
      <c r="F104" s="126">
        <f t="shared" ref="F104:F216" si="15">IF(E104="","",E104+273.15)</f>
        <v>295.95</v>
      </c>
      <c r="G104" s="125">
        <v>85.956000000000003</v>
      </c>
      <c r="H104" s="118">
        <v>22.7</v>
      </c>
      <c r="I104" s="118">
        <v>1021.4</v>
      </c>
      <c r="J104" s="118">
        <v>23.3</v>
      </c>
      <c r="K104" s="137">
        <v>1022</v>
      </c>
      <c r="L104" s="137">
        <f t="shared" si="11"/>
        <v>-0.60000000000000142</v>
      </c>
      <c r="M104" s="126">
        <f t="shared" si="12"/>
        <v>-0.60000000000002274</v>
      </c>
      <c r="N104" s="125">
        <v>0.01</v>
      </c>
      <c r="O104" s="118">
        <v>-0.03</v>
      </c>
      <c r="P104" s="118">
        <v>7.0000000000000007E-2</v>
      </c>
      <c r="Q104" s="118">
        <v>0</v>
      </c>
      <c r="R104" s="118">
        <v>0</v>
      </c>
      <c r="S104" s="118">
        <v>0</v>
      </c>
      <c r="T104" s="103">
        <f t="shared" ref="T104:T216" si="16">IF(N104="","",SQRT(N104^2+O104^2+P104^2))</f>
        <v>7.681145747868609E-2</v>
      </c>
      <c r="U104" s="125">
        <v>0.01</v>
      </c>
      <c r="V104" s="118">
        <v>-0.02</v>
      </c>
      <c r="W104" s="118">
        <v>0.22</v>
      </c>
      <c r="X104" s="118">
        <v>0</v>
      </c>
      <c r="Y104" s="118">
        <v>0</v>
      </c>
      <c r="Z104" s="126">
        <v>0</v>
      </c>
      <c r="AA104" s="135"/>
      <c r="AB104" s="137">
        <v>-2.78</v>
      </c>
      <c r="AC104" s="197">
        <v>1.716</v>
      </c>
      <c r="AD104" s="97">
        <f t="shared" si="13"/>
        <v>0</v>
      </c>
      <c r="AE104" s="98">
        <f t="shared" si="14"/>
        <v>-1.1641443538998875E-3</v>
      </c>
      <c r="AF104" s="119">
        <v>98.3</v>
      </c>
      <c r="AG104" s="141">
        <v>100</v>
      </c>
      <c r="AH104" s="154" t="s">
        <v>506</v>
      </c>
    </row>
    <row r="105" spans="2:34" x14ac:dyDescent="0.2">
      <c r="B105" s="200">
        <v>45061</v>
      </c>
      <c r="C105" s="117" t="s">
        <v>508</v>
      </c>
      <c r="D105" s="125">
        <v>1013.5</v>
      </c>
      <c r="E105" s="118">
        <v>22.6</v>
      </c>
      <c r="F105" s="126">
        <f t="shared" si="15"/>
        <v>295.75</v>
      </c>
      <c r="G105" s="125">
        <v>85.956000000000003</v>
      </c>
      <c r="H105" s="118">
        <v>23</v>
      </c>
      <c r="I105" s="118">
        <v>1013.5</v>
      </c>
      <c r="J105" s="118">
        <v>23.2</v>
      </c>
      <c r="K105" s="137">
        <v>1013</v>
      </c>
      <c r="L105" s="137">
        <f t="shared" si="11"/>
        <v>-0.19999999999999929</v>
      </c>
      <c r="M105" s="126">
        <f t="shared" si="12"/>
        <v>0.5</v>
      </c>
      <c r="N105" s="125">
        <v>-0.02</v>
      </c>
      <c r="O105" s="118">
        <v>0.01</v>
      </c>
      <c r="P105" s="118">
        <v>-0.02</v>
      </c>
      <c r="Q105" s="118">
        <v>0.2</v>
      </c>
      <c r="R105" s="118">
        <v>0</v>
      </c>
      <c r="S105" s="118">
        <v>0</v>
      </c>
      <c r="T105" s="103">
        <f t="shared" si="16"/>
        <v>0.03</v>
      </c>
      <c r="U105" s="125">
        <v>-0.02</v>
      </c>
      <c r="V105" s="118">
        <v>0.01</v>
      </c>
      <c r="W105" s="118">
        <v>0.22</v>
      </c>
      <c r="X105" s="118">
        <v>0.2</v>
      </c>
      <c r="Y105" s="118">
        <v>0</v>
      </c>
      <c r="Z105" s="126">
        <v>0</v>
      </c>
      <c r="AA105" s="135"/>
      <c r="AB105" s="137">
        <v>-2.77</v>
      </c>
      <c r="AC105" s="197">
        <v>1.7090000000000001</v>
      </c>
      <c r="AD105" s="97">
        <f t="shared" si="13"/>
        <v>-4.0792540792540244E-3</v>
      </c>
      <c r="AE105" s="98">
        <f t="shared" si="14"/>
        <v>-5.2386495925493826E-3</v>
      </c>
      <c r="AF105" s="119">
        <v>100</v>
      </c>
      <c r="AG105" s="141">
        <v>100</v>
      </c>
      <c r="AH105" s="154" t="s">
        <v>410</v>
      </c>
    </row>
    <row r="106" spans="2:34" x14ac:dyDescent="0.2">
      <c r="B106" s="200">
        <v>45062</v>
      </c>
      <c r="C106" s="117" t="s">
        <v>511</v>
      </c>
      <c r="D106" s="125">
        <v>1003.3</v>
      </c>
      <c r="E106" s="118">
        <v>23.1</v>
      </c>
      <c r="F106" s="126">
        <f t="shared" si="15"/>
        <v>296.25</v>
      </c>
      <c r="G106" s="125">
        <v>85.956000000000003</v>
      </c>
      <c r="H106" s="118">
        <v>23</v>
      </c>
      <c r="I106" s="118">
        <v>1003.3</v>
      </c>
      <c r="J106" s="118">
        <v>23.3</v>
      </c>
      <c r="K106" s="137">
        <v>1003</v>
      </c>
      <c r="L106" s="137">
        <f t="shared" si="11"/>
        <v>-0.30000000000000071</v>
      </c>
      <c r="M106" s="126">
        <f t="shared" si="12"/>
        <v>0.29999999999995453</v>
      </c>
      <c r="N106" s="125">
        <v>-0.02</v>
      </c>
      <c r="O106" s="118">
        <v>0.01</v>
      </c>
      <c r="P106" s="118">
        <v>-0.03</v>
      </c>
      <c r="Q106" s="118">
        <v>0</v>
      </c>
      <c r="R106" s="118">
        <v>0</v>
      </c>
      <c r="S106" s="118">
        <v>0</v>
      </c>
      <c r="T106" s="103">
        <f t="shared" si="16"/>
        <v>3.7416573867739417E-2</v>
      </c>
      <c r="U106" s="125">
        <v>-0.02</v>
      </c>
      <c r="V106" s="118">
        <v>0.01</v>
      </c>
      <c r="W106" s="118">
        <v>0.18</v>
      </c>
      <c r="X106" s="118">
        <v>0</v>
      </c>
      <c r="Y106" s="118">
        <v>0</v>
      </c>
      <c r="Z106" s="126">
        <v>0</v>
      </c>
      <c r="AA106" s="135"/>
      <c r="AB106" s="137">
        <v>-2.82</v>
      </c>
      <c r="AC106" s="197">
        <v>1.7150000000000001</v>
      </c>
      <c r="AD106" s="97">
        <f t="shared" si="13"/>
        <v>-5.8275058275047975E-4</v>
      </c>
      <c r="AE106" s="98">
        <f t="shared" si="14"/>
        <v>-1.7462165308497202E-3</v>
      </c>
      <c r="AF106" s="119">
        <v>100</v>
      </c>
      <c r="AG106" s="141">
        <v>100</v>
      </c>
      <c r="AH106" s="154" t="s">
        <v>514</v>
      </c>
    </row>
    <row r="107" spans="2:34" x14ac:dyDescent="0.2">
      <c r="B107" s="200">
        <v>45063</v>
      </c>
      <c r="C107" s="117" t="s">
        <v>517</v>
      </c>
      <c r="D107" s="125">
        <v>997.7</v>
      </c>
      <c r="E107" s="118">
        <v>23.2</v>
      </c>
      <c r="F107" s="126">
        <f t="shared" si="15"/>
        <v>296.34999999999997</v>
      </c>
      <c r="G107" s="125">
        <v>85.956000000000003</v>
      </c>
      <c r="H107" s="118">
        <v>22.8</v>
      </c>
      <c r="I107" s="118">
        <v>997.7</v>
      </c>
      <c r="J107" s="118">
        <v>22.8</v>
      </c>
      <c r="K107" s="137">
        <v>998</v>
      </c>
      <c r="L107" s="137">
        <f t="shared" si="11"/>
        <v>0</v>
      </c>
      <c r="M107" s="126">
        <f t="shared" si="12"/>
        <v>-0.29999999999995453</v>
      </c>
      <c r="N107" s="125">
        <v>-0.01</v>
      </c>
      <c r="O107" s="118">
        <v>0</v>
      </c>
      <c r="P107" s="118">
        <v>0.03</v>
      </c>
      <c r="Q107" s="118">
        <v>0</v>
      </c>
      <c r="R107" s="118">
        <v>0</v>
      </c>
      <c r="S107" s="118">
        <v>0</v>
      </c>
      <c r="T107" s="103">
        <f t="shared" si="16"/>
        <v>3.1622776601683791E-2</v>
      </c>
      <c r="U107" s="125">
        <v>0.03</v>
      </c>
      <c r="V107" s="118">
        <v>0.02</v>
      </c>
      <c r="W107" s="118">
        <v>0.23</v>
      </c>
      <c r="X107" s="118">
        <v>0</v>
      </c>
      <c r="Y107" s="118">
        <v>0</v>
      </c>
      <c r="Z107" s="126">
        <v>0</v>
      </c>
      <c r="AA107" s="135"/>
      <c r="AB107" s="137">
        <v>-2.77</v>
      </c>
      <c r="AC107" s="197">
        <v>1.718</v>
      </c>
      <c r="AD107" s="97">
        <f t="shared" si="13"/>
        <v>1.1655011655011815E-3</v>
      </c>
      <c r="AE107" s="98">
        <f t="shared" si="14"/>
        <v>0</v>
      </c>
      <c r="AF107" s="119">
        <v>100</v>
      </c>
      <c r="AG107" s="141">
        <v>100</v>
      </c>
      <c r="AH107" s="154" t="s">
        <v>520</v>
      </c>
    </row>
    <row r="108" spans="2:34" x14ac:dyDescent="0.2">
      <c r="B108" s="200">
        <v>45065</v>
      </c>
      <c r="C108" s="117" t="s">
        <v>521</v>
      </c>
      <c r="D108" s="125">
        <v>1025.2</v>
      </c>
      <c r="E108" s="118">
        <v>22.8</v>
      </c>
      <c r="F108" s="126">
        <f t="shared" si="15"/>
        <v>295.95</v>
      </c>
      <c r="G108" s="125">
        <v>85.956000000000003</v>
      </c>
      <c r="H108" s="118">
        <v>23</v>
      </c>
      <c r="I108" s="118">
        <v>1025.2</v>
      </c>
      <c r="J108" s="118">
        <v>23.3</v>
      </c>
      <c r="K108" s="137">
        <v>1025</v>
      </c>
      <c r="L108" s="137">
        <f t="shared" si="11"/>
        <v>-0.30000000000000071</v>
      </c>
      <c r="M108" s="126">
        <f t="shared" si="12"/>
        <v>0.20000000000004547</v>
      </c>
      <c r="N108" s="125">
        <v>0</v>
      </c>
      <c r="O108" s="118">
        <v>0.04</v>
      </c>
      <c r="P108" s="118">
        <v>0</v>
      </c>
      <c r="Q108" s="118">
        <v>0</v>
      </c>
      <c r="R108" s="118">
        <v>0</v>
      </c>
      <c r="S108" s="118">
        <v>0</v>
      </c>
      <c r="T108" s="103">
        <f t="shared" si="16"/>
        <v>0.04</v>
      </c>
      <c r="U108" s="125">
        <v>0</v>
      </c>
      <c r="V108" s="118">
        <v>0.04</v>
      </c>
      <c r="W108" s="118">
        <v>0.23</v>
      </c>
      <c r="X108" s="118">
        <v>0</v>
      </c>
      <c r="Y108" s="118">
        <v>0</v>
      </c>
      <c r="Z108" s="126">
        <v>0</v>
      </c>
      <c r="AA108" s="135"/>
      <c r="AB108" s="137">
        <v>-2.77</v>
      </c>
      <c r="AC108" s="197">
        <v>1.72</v>
      </c>
      <c r="AD108" s="97">
        <f t="shared" si="13"/>
        <v>2.3310023310023631E-3</v>
      </c>
      <c r="AE108" s="98">
        <f t="shared" si="14"/>
        <v>1.1641443538998875E-3</v>
      </c>
      <c r="AF108" s="119">
        <v>100</v>
      </c>
      <c r="AG108" s="141"/>
      <c r="AH108" s="154" t="s">
        <v>383</v>
      </c>
    </row>
    <row r="109" spans="2:34" x14ac:dyDescent="0.2">
      <c r="B109" s="200">
        <v>45068</v>
      </c>
      <c r="C109" s="117" t="s">
        <v>329</v>
      </c>
      <c r="D109" s="125">
        <v>1020.8</v>
      </c>
      <c r="E109" s="118">
        <v>22.8</v>
      </c>
      <c r="F109" s="126">
        <f t="shared" si="15"/>
        <v>295.95</v>
      </c>
      <c r="G109" s="125">
        <v>85.956000000000003</v>
      </c>
      <c r="H109" s="118">
        <v>22.5</v>
      </c>
      <c r="I109" s="118">
        <v>1020.8</v>
      </c>
      <c r="J109" s="118">
        <v>23.2</v>
      </c>
      <c r="K109" s="137">
        <v>1020</v>
      </c>
      <c r="L109" s="137">
        <f t="shared" si="11"/>
        <v>-0.69999999999999929</v>
      </c>
      <c r="M109" s="126">
        <f t="shared" si="12"/>
        <v>0.79999999999995453</v>
      </c>
      <c r="N109" s="125">
        <v>-0.01</v>
      </c>
      <c r="O109" s="118">
        <v>0.04</v>
      </c>
      <c r="P109" s="118">
        <v>0</v>
      </c>
      <c r="Q109" s="118">
        <v>-0.1</v>
      </c>
      <c r="R109" s="118">
        <v>0</v>
      </c>
      <c r="S109" s="118">
        <v>0</v>
      </c>
      <c r="T109" s="103">
        <f t="shared" si="16"/>
        <v>4.123105625617661E-2</v>
      </c>
      <c r="U109" s="125">
        <v>-0.01</v>
      </c>
      <c r="V109" s="118">
        <v>0.04</v>
      </c>
      <c r="W109" s="118">
        <v>0.23</v>
      </c>
      <c r="X109" s="118">
        <v>359.9</v>
      </c>
      <c r="Y109" s="118">
        <v>0</v>
      </c>
      <c r="Z109" s="126">
        <v>0</v>
      </c>
      <c r="AA109" s="135"/>
      <c r="AB109" s="137">
        <v>-2.77</v>
      </c>
      <c r="AC109" s="197">
        <v>1.712</v>
      </c>
      <c r="AD109" s="97">
        <f t="shared" si="13"/>
        <v>-2.3310023310023631E-3</v>
      </c>
      <c r="AE109" s="98">
        <f t="shared" si="14"/>
        <v>-3.4924330616996624E-3</v>
      </c>
      <c r="AF109" s="119">
        <v>99.6</v>
      </c>
      <c r="AG109" s="141"/>
      <c r="AH109" s="154" t="s">
        <v>444</v>
      </c>
    </row>
    <row r="110" spans="2:34" x14ac:dyDescent="0.2">
      <c r="B110" s="200">
        <v>45069</v>
      </c>
      <c r="C110" s="117" t="s">
        <v>527</v>
      </c>
      <c r="D110" s="125">
        <v>1010.6</v>
      </c>
      <c r="E110" s="118">
        <v>22.6</v>
      </c>
      <c r="F110" s="126">
        <f t="shared" si="15"/>
        <v>295.75</v>
      </c>
      <c r="G110" s="125">
        <v>85.956000000000003</v>
      </c>
      <c r="H110" s="118">
        <v>22.7</v>
      </c>
      <c r="I110" s="118">
        <v>1010.6</v>
      </c>
      <c r="J110" s="118">
        <v>23.5</v>
      </c>
      <c r="K110" s="137">
        <v>1010</v>
      </c>
      <c r="L110" s="137">
        <f t="shared" si="11"/>
        <v>-0.80000000000000071</v>
      </c>
      <c r="M110" s="126">
        <f t="shared" si="12"/>
        <v>0.60000000000002274</v>
      </c>
      <c r="N110" s="125">
        <v>0</v>
      </c>
      <c r="O110" s="118">
        <v>-0.06</v>
      </c>
      <c r="P110" s="118">
        <v>0.03</v>
      </c>
      <c r="Q110" s="118">
        <v>0</v>
      </c>
      <c r="R110" s="118">
        <v>0</v>
      </c>
      <c r="S110" s="118">
        <v>0</v>
      </c>
      <c r="T110" s="103">
        <f t="shared" si="16"/>
        <v>6.7082039324993695E-2</v>
      </c>
      <c r="U110" s="125">
        <v>-0.09</v>
      </c>
      <c r="V110" s="118">
        <v>0.04</v>
      </c>
      <c r="W110" s="118">
        <v>0.31</v>
      </c>
      <c r="X110" s="118">
        <v>0</v>
      </c>
      <c r="Y110" s="118">
        <v>-0.1</v>
      </c>
      <c r="Z110" s="126">
        <v>0</v>
      </c>
      <c r="AA110" s="135"/>
      <c r="AB110" s="137">
        <v>-2.69</v>
      </c>
      <c r="AC110" s="197">
        <v>1.714</v>
      </c>
      <c r="AD110" s="97">
        <f t="shared" si="13"/>
        <v>-1.1655011655011815E-3</v>
      </c>
      <c r="AE110" s="98">
        <f t="shared" si="14"/>
        <v>-2.3282887077997749E-3</v>
      </c>
      <c r="AF110" s="119">
        <v>100</v>
      </c>
      <c r="AG110" s="141">
        <v>100</v>
      </c>
      <c r="AH110" s="154" t="s">
        <v>425</v>
      </c>
    </row>
    <row r="111" spans="2:34" x14ac:dyDescent="0.2">
      <c r="B111" s="200">
        <v>45070</v>
      </c>
      <c r="C111" s="117" t="s">
        <v>311</v>
      </c>
      <c r="D111" s="125">
        <v>1012.6</v>
      </c>
      <c r="E111" s="118">
        <v>22.6</v>
      </c>
      <c r="F111" s="126">
        <f t="shared" si="15"/>
        <v>295.75</v>
      </c>
      <c r="G111" s="125">
        <v>85.956000000000003</v>
      </c>
      <c r="H111" s="118">
        <v>22.8</v>
      </c>
      <c r="I111" s="118">
        <v>1012.6</v>
      </c>
      <c r="J111" s="118">
        <v>23.2</v>
      </c>
      <c r="K111" s="137">
        <v>1012</v>
      </c>
      <c r="L111" s="137">
        <f t="shared" si="11"/>
        <v>-0.39999999999999858</v>
      </c>
      <c r="M111" s="126">
        <f t="shared" si="12"/>
        <v>0.60000000000002274</v>
      </c>
      <c r="N111" s="125">
        <v>0.01</v>
      </c>
      <c r="O111" s="118">
        <v>0</v>
      </c>
      <c r="P111" s="118">
        <v>-0.02</v>
      </c>
      <c r="Q111" s="118">
        <v>0</v>
      </c>
      <c r="R111" s="118">
        <v>0</v>
      </c>
      <c r="S111" s="118">
        <v>0</v>
      </c>
      <c r="T111" s="103">
        <f t="shared" si="16"/>
        <v>2.2360679774997897E-2</v>
      </c>
      <c r="U111" s="125">
        <v>0.01</v>
      </c>
      <c r="V111" s="118">
        <v>0</v>
      </c>
      <c r="W111" s="118">
        <v>0.24</v>
      </c>
      <c r="X111" s="118">
        <v>0</v>
      </c>
      <c r="Y111" s="118">
        <v>0</v>
      </c>
      <c r="Z111" s="126">
        <v>0</v>
      </c>
      <c r="AA111" s="135"/>
      <c r="AB111" s="137">
        <v>-2.64</v>
      </c>
      <c r="AC111" s="197">
        <v>1.712</v>
      </c>
      <c r="AD111" s="97">
        <f t="shared" si="13"/>
        <v>-2.3310023310023631E-3</v>
      </c>
      <c r="AE111" s="98">
        <f t="shared" si="14"/>
        <v>-3.4924330616996624E-3</v>
      </c>
      <c r="AF111" s="119">
        <v>88</v>
      </c>
      <c r="AG111" s="141">
        <v>100</v>
      </c>
      <c r="AH111" s="154" t="s">
        <v>221</v>
      </c>
    </row>
    <row r="112" spans="2:34" x14ac:dyDescent="0.2">
      <c r="B112" s="200">
        <v>45071</v>
      </c>
      <c r="C112" s="117" t="s">
        <v>533</v>
      </c>
      <c r="D112" s="125">
        <v>1009.7</v>
      </c>
      <c r="E112" s="118">
        <v>22.5</v>
      </c>
      <c r="F112" s="126">
        <f t="shared" si="15"/>
        <v>295.64999999999998</v>
      </c>
      <c r="G112" s="125">
        <v>85.956000000000003</v>
      </c>
      <c r="H112" s="118">
        <v>22</v>
      </c>
      <c r="I112" s="118">
        <v>1009.7</v>
      </c>
      <c r="J112" s="118">
        <v>22.8</v>
      </c>
      <c r="K112" s="137">
        <v>1009</v>
      </c>
      <c r="L112" s="137">
        <f t="shared" si="11"/>
        <v>-0.80000000000000071</v>
      </c>
      <c r="M112" s="126">
        <f t="shared" si="12"/>
        <v>0.70000000000004547</v>
      </c>
      <c r="N112" s="125">
        <v>0.03</v>
      </c>
      <c r="O112" s="118">
        <v>0.01</v>
      </c>
      <c r="P112" s="118">
        <v>0</v>
      </c>
      <c r="Q112" s="118">
        <v>0</v>
      </c>
      <c r="R112" s="118">
        <v>0</v>
      </c>
      <c r="S112" s="118">
        <v>0</v>
      </c>
      <c r="T112" s="103">
        <f t="shared" si="16"/>
        <v>3.1622776601683791E-2</v>
      </c>
      <c r="U112" s="125">
        <v>0.03</v>
      </c>
      <c r="V112" s="118">
        <v>0</v>
      </c>
      <c r="W112" s="118">
        <v>0.25</v>
      </c>
      <c r="X112" s="118">
        <v>0</v>
      </c>
      <c r="Y112" s="118">
        <v>0</v>
      </c>
      <c r="Z112" s="126">
        <v>0</v>
      </c>
      <c r="AA112" s="135"/>
      <c r="AB112" s="137">
        <v>-2.75</v>
      </c>
      <c r="AC112" s="197">
        <v>1.7170000000000001</v>
      </c>
      <c r="AD112" s="97">
        <f t="shared" si="13"/>
        <v>5.827505827507018E-4</v>
      </c>
      <c r="AE112" s="98">
        <f t="shared" si="14"/>
        <v>-5.8207217694983271E-4</v>
      </c>
      <c r="AF112" s="119">
        <v>100</v>
      </c>
      <c r="AG112" s="141">
        <v>100</v>
      </c>
      <c r="AH112" s="154"/>
    </row>
    <row r="113" spans="2:34" x14ac:dyDescent="0.2">
      <c r="B113" s="200">
        <v>45072</v>
      </c>
      <c r="C113" s="117" t="s">
        <v>537</v>
      </c>
      <c r="D113" s="125">
        <v>1010.7</v>
      </c>
      <c r="E113" s="118">
        <v>22.6</v>
      </c>
      <c r="F113" s="126">
        <f t="shared" si="15"/>
        <v>295.75</v>
      </c>
      <c r="G113" s="125">
        <v>85.956000000000003</v>
      </c>
      <c r="H113" s="118">
        <v>22.7</v>
      </c>
      <c r="I113" s="118">
        <v>1010.7</v>
      </c>
      <c r="J113" s="118">
        <v>23.1</v>
      </c>
      <c r="K113" s="137">
        <v>1011</v>
      </c>
      <c r="L113" s="137">
        <f t="shared" si="11"/>
        <v>-0.40000000000000213</v>
      </c>
      <c r="M113" s="126">
        <f t="shared" si="12"/>
        <v>-0.29999999999995453</v>
      </c>
      <c r="N113" s="125">
        <v>0.01</v>
      </c>
      <c r="O113" s="118">
        <v>0.04</v>
      </c>
      <c r="P113" s="118">
        <v>0</v>
      </c>
      <c r="Q113" s="118">
        <v>0</v>
      </c>
      <c r="R113" s="118">
        <v>0</v>
      </c>
      <c r="S113" s="118">
        <v>0</v>
      </c>
      <c r="T113" s="103">
        <f t="shared" si="16"/>
        <v>4.123105625617661E-2</v>
      </c>
      <c r="U113" s="125">
        <v>0.01</v>
      </c>
      <c r="V113" s="118">
        <v>0.05</v>
      </c>
      <c r="W113" s="118">
        <v>0.22</v>
      </c>
      <c r="X113" s="118">
        <v>0</v>
      </c>
      <c r="Y113" s="118">
        <v>0</v>
      </c>
      <c r="Z113" s="126">
        <v>0</v>
      </c>
      <c r="AA113" s="135"/>
      <c r="AB113" s="137">
        <v>-2.78</v>
      </c>
      <c r="AC113" s="197">
        <v>1.7150000000000001</v>
      </c>
      <c r="AD113" s="97">
        <f t="shared" si="13"/>
        <v>-5.8275058275047975E-4</v>
      </c>
      <c r="AE113" s="98">
        <f t="shared" si="14"/>
        <v>-1.7462165308497202E-3</v>
      </c>
      <c r="AF113" s="119">
        <v>89.8</v>
      </c>
      <c r="AG113" s="141">
        <v>100</v>
      </c>
      <c r="AH113" s="154" t="s">
        <v>392</v>
      </c>
    </row>
    <row r="114" spans="2:34" x14ac:dyDescent="0.2">
      <c r="B114" s="200">
        <v>45075</v>
      </c>
      <c r="C114" s="117" t="s">
        <v>537</v>
      </c>
      <c r="D114" s="125">
        <v>1016.6</v>
      </c>
      <c r="E114" s="118">
        <v>22.6</v>
      </c>
      <c r="F114" s="126">
        <f t="shared" si="15"/>
        <v>295.75</v>
      </c>
      <c r="G114" s="125">
        <v>85.956000000000003</v>
      </c>
      <c r="H114" s="118">
        <v>22.2</v>
      </c>
      <c r="I114" s="118">
        <v>1016.6</v>
      </c>
      <c r="J114" s="118">
        <v>22.8</v>
      </c>
      <c r="K114" s="137">
        <v>1016</v>
      </c>
      <c r="L114" s="137">
        <f t="shared" si="11"/>
        <v>-0.60000000000000142</v>
      </c>
      <c r="M114" s="126">
        <f t="shared" si="12"/>
        <v>0.60000000000002274</v>
      </c>
      <c r="N114" s="125">
        <v>-0.01</v>
      </c>
      <c r="O114" s="118">
        <v>0.04</v>
      </c>
      <c r="P114" s="118">
        <v>0.05</v>
      </c>
      <c r="Q114" s="118">
        <v>0</v>
      </c>
      <c r="R114" s="118">
        <v>0</v>
      </c>
      <c r="S114" s="118">
        <v>0</v>
      </c>
      <c r="T114" s="103">
        <f t="shared" si="16"/>
        <v>6.4807406984078608E-2</v>
      </c>
      <c r="U114" s="125">
        <v>-0.01</v>
      </c>
      <c r="V114" s="118">
        <v>0.05</v>
      </c>
      <c r="W114" s="118">
        <v>0.23</v>
      </c>
      <c r="X114" s="118">
        <v>0</v>
      </c>
      <c r="Y114" s="118">
        <v>0</v>
      </c>
      <c r="Z114" s="126">
        <v>0</v>
      </c>
      <c r="AA114" s="135"/>
      <c r="AB114" s="137">
        <v>-2.77</v>
      </c>
      <c r="AC114" s="197">
        <v>1.712</v>
      </c>
      <c r="AD114" s="97">
        <f t="shared" si="13"/>
        <v>-2.3310023310023631E-3</v>
      </c>
      <c r="AE114" s="98">
        <f t="shared" si="14"/>
        <v>-3.4924330616996624E-3</v>
      </c>
      <c r="AF114" s="119">
        <v>99.6</v>
      </c>
      <c r="AG114" s="141">
        <v>100</v>
      </c>
      <c r="AH114" s="154"/>
    </row>
    <row r="115" spans="2:34" x14ac:dyDescent="0.2">
      <c r="B115" s="200">
        <v>45076</v>
      </c>
      <c r="C115" s="117" t="s">
        <v>473</v>
      </c>
      <c r="D115" s="125">
        <v>1018.6</v>
      </c>
      <c r="E115" s="118">
        <v>22.5</v>
      </c>
      <c r="F115" s="126">
        <f t="shared" si="15"/>
        <v>295.64999999999998</v>
      </c>
      <c r="G115" s="125">
        <v>85.956000000000003</v>
      </c>
      <c r="H115" s="118">
        <v>22.7</v>
      </c>
      <c r="I115" s="118">
        <v>1018.6</v>
      </c>
      <c r="J115" s="118">
        <v>22.8</v>
      </c>
      <c r="K115" s="137">
        <v>1018</v>
      </c>
      <c r="L115" s="137">
        <f t="shared" si="11"/>
        <v>-0.10000000000000142</v>
      </c>
      <c r="M115" s="126">
        <f t="shared" si="12"/>
        <v>0.60000000000002274</v>
      </c>
      <c r="N115" s="125">
        <v>0.01</v>
      </c>
      <c r="O115" s="118">
        <v>0</v>
      </c>
      <c r="P115" s="118">
        <v>-7.0000000000000007E-2</v>
      </c>
      <c r="Q115" s="118">
        <v>0</v>
      </c>
      <c r="R115" s="118">
        <v>0</v>
      </c>
      <c r="S115" s="118">
        <v>0</v>
      </c>
      <c r="T115" s="103">
        <f t="shared" si="16"/>
        <v>7.0710678118654766E-2</v>
      </c>
      <c r="U115" s="125">
        <v>0.01</v>
      </c>
      <c r="V115" s="118">
        <v>0</v>
      </c>
      <c r="W115" s="118">
        <v>0.23</v>
      </c>
      <c r="X115" s="118">
        <v>0</v>
      </c>
      <c r="Y115" s="118">
        <v>0</v>
      </c>
      <c r="Z115" s="126">
        <v>0</v>
      </c>
      <c r="AA115" s="135"/>
      <c r="AB115" s="137">
        <v>-2.77</v>
      </c>
      <c r="AC115" s="197">
        <v>1.71</v>
      </c>
      <c r="AD115" s="97">
        <f t="shared" si="13"/>
        <v>-3.4965034965035446E-3</v>
      </c>
      <c r="AE115" s="98">
        <f t="shared" si="14"/>
        <v>-4.6565774155995499E-3</v>
      </c>
      <c r="AF115" s="119">
        <v>100</v>
      </c>
      <c r="AG115" s="141">
        <v>100</v>
      </c>
      <c r="AH115" s="154" t="s">
        <v>437</v>
      </c>
    </row>
    <row r="116" spans="2:34" x14ac:dyDescent="0.2">
      <c r="B116" s="200">
        <v>45077</v>
      </c>
      <c r="C116" s="117" t="s">
        <v>544</v>
      </c>
      <c r="D116" s="125">
        <v>1011.7</v>
      </c>
      <c r="E116" s="118">
        <v>22.6</v>
      </c>
      <c r="F116" s="126">
        <f t="shared" si="15"/>
        <v>295.75</v>
      </c>
      <c r="G116" s="125">
        <v>85.956000000000003</v>
      </c>
      <c r="H116" s="118">
        <v>22.8</v>
      </c>
      <c r="I116" s="118">
        <v>1011.7</v>
      </c>
      <c r="J116" s="118">
        <v>23.3</v>
      </c>
      <c r="K116" s="137">
        <v>1011</v>
      </c>
      <c r="L116" s="137">
        <f t="shared" si="11"/>
        <v>-0.5</v>
      </c>
      <c r="M116" s="126">
        <f t="shared" si="12"/>
        <v>0.70000000000004547</v>
      </c>
      <c r="N116" s="125">
        <v>0.01</v>
      </c>
      <c r="O116" s="118">
        <v>0.01</v>
      </c>
      <c r="P116" s="118">
        <v>0</v>
      </c>
      <c r="Q116" s="118">
        <v>0</v>
      </c>
      <c r="R116" s="118">
        <v>0</v>
      </c>
      <c r="S116" s="118">
        <v>0</v>
      </c>
      <c r="T116" s="103">
        <f t="shared" si="16"/>
        <v>1.4142135623730951E-2</v>
      </c>
      <c r="U116" s="125">
        <v>0</v>
      </c>
      <c r="V116" s="118">
        <v>0</v>
      </c>
      <c r="W116" s="118">
        <v>0.24</v>
      </c>
      <c r="X116" s="118">
        <v>0</v>
      </c>
      <c r="Y116" s="118">
        <v>0</v>
      </c>
      <c r="Z116" s="126">
        <v>0</v>
      </c>
      <c r="AA116" s="135"/>
      <c r="AB116" s="137">
        <v>-2.76</v>
      </c>
      <c r="AC116" s="197">
        <v>1.716</v>
      </c>
      <c r="AD116" s="97">
        <f t="shared" si="13"/>
        <v>0</v>
      </c>
      <c r="AE116" s="98">
        <f t="shared" si="14"/>
        <v>-1.1641443538998875E-3</v>
      </c>
      <c r="AF116" s="119">
        <v>100</v>
      </c>
      <c r="AG116" s="141">
        <v>100</v>
      </c>
      <c r="AH116" s="154" t="s">
        <v>437</v>
      </c>
    </row>
    <row r="117" spans="2:34" x14ac:dyDescent="0.2">
      <c r="B117" s="200">
        <v>45078</v>
      </c>
      <c r="C117" s="117" t="s">
        <v>550</v>
      </c>
      <c r="D117" s="125">
        <v>1012.2</v>
      </c>
      <c r="E117" s="118">
        <v>22.6</v>
      </c>
      <c r="F117" s="126">
        <f t="shared" si="15"/>
        <v>295.75</v>
      </c>
      <c r="G117" s="125">
        <v>85.956000000000003</v>
      </c>
      <c r="H117" s="118">
        <v>22.6</v>
      </c>
      <c r="I117" s="118">
        <v>1012.2</v>
      </c>
      <c r="J117" s="118">
        <v>23</v>
      </c>
      <c r="K117" s="137">
        <v>1012</v>
      </c>
      <c r="L117" s="137">
        <f t="shared" si="11"/>
        <v>-0.39999999999999858</v>
      </c>
      <c r="M117" s="126">
        <f t="shared" si="12"/>
        <v>0.20000000000004547</v>
      </c>
      <c r="N117" s="125">
        <v>-0.06</v>
      </c>
      <c r="O117" s="118">
        <v>0.05</v>
      </c>
      <c r="P117" s="118">
        <v>-0.03</v>
      </c>
      <c r="Q117" s="118">
        <v>0.1</v>
      </c>
      <c r="R117" s="118">
        <v>0</v>
      </c>
      <c r="S117" s="118">
        <v>0</v>
      </c>
      <c r="T117" s="103">
        <f t="shared" si="16"/>
        <v>8.3666002653407553E-2</v>
      </c>
      <c r="U117" s="125">
        <v>-0.06</v>
      </c>
      <c r="V117" s="118">
        <v>0.05</v>
      </c>
      <c r="W117" s="118">
        <v>0.24</v>
      </c>
      <c r="X117" s="118">
        <v>0.1</v>
      </c>
      <c r="Y117" s="118">
        <v>0</v>
      </c>
      <c r="Z117" s="126">
        <v>0</v>
      </c>
      <c r="AA117" s="135"/>
      <c r="AB117" s="137">
        <v>-2.76</v>
      </c>
      <c r="AC117" s="197">
        <v>1.7130000000000001</v>
      </c>
      <c r="AD117" s="97">
        <f t="shared" si="13"/>
        <v>-1.7482517482516613E-3</v>
      </c>
      <c r="AE117" s="98">
        <f t="shared" si="14"/>
        <v>-2.9103608847496076E-3</v>
      </c>
      <c r="AF117" s="119">
        <v>100</v>
      </c>
      <c r="AG117" s="141"/>
      <c r="AH117" s="154" t="s">
        <v>221</v>
      </c>
    </row>
    <row r="118" spans="2:34" x14ac:dyDescent="0.2">
      <c r="B118" s="200">
        <v>45079</v>
      </c>
      <c r="C118" s="117" t="s">
        <v>551</v>
      </c>
      <c r="D118" s="125">
        <v>1015.9</v>
      </c>
      <c r="E118" s="118">
        <v>22.7</v>
      </c>
      <c r="F118" s="126">
        <f t="shared" si="15"/>
        <v>295.84999999999997</v>
      </c>
      <c r="G118" s="125">
        <v>85.956000000000003</v>
      </c>
      <c r="H118" s="118">
        <v>22.7</v>
      </c>
      <c r="I118" s="118">
        <v>1015.9</v>
      </c>
      <c r="J118" s="118">
        <v>24.1</v>
      </c>
      <c r="K118" s="137">
        <v>1016</v>
      </c>
      <c r="L118" s="137">
        <f t="shared" si="11"/>
        <v>-1.4000000000000021</v>
      </c>
      <c r="M118" s="126">
        <f t="shared" si="12"/>
        <v>-0.10000000000002274</v>
      </c>
      <c r="N118" s="125">
        <v>0.01</v>
      </c>
      <c r="O118" s="118">
        <v>0</v>
      </c>
      <c r="P118" s="118">
        <v>0</v>
      </c>
      <c r="Q118" s="118">
        <v>0</v>
      </c>
      <c r="R118" s="118">
        <v>0</v>
      </c>
      <c r="S118" s="118">
        <v>0</v>
      </c>
      <c r="T118" s="103">
        <f t="shared" si="16"/>
        <v>0.01</v>
      </c>
      <c r="U118" s="125">
        <v>-0.08</v>
      </c>
      <c r="V118" s="118">
        <v>0.08</v>
      </c>
      <c r="W118" s="118">
        <v>0.22</v>
      </c>
      <c r="X118" s="118">
        <v>0</v>
      </c>
      <c r="Y118" s="118">
        <v>-0.1</v>
      </c>
      <c r="Z118" s="126">
        <v>0</v>
      </c>
      <c r="AA118" s="135"/>
      <c r="AB118" s="137">
        <v>-2.78</v>
      </c>
      <c r="AC118" s="197">
        <v>1.702</v>
      </c>
      <c r="AD118" s="97">
        <f t="shared" si="13"/>
        <v>-8.1585081585081598E-3</v>
      </c>
      <c r="AE118" s="98">
        <f t="shared" si="14"/>
        <v>-9.3131548311990997E-3</v>
      </c>
      <c r="AF118" s="119">
        <v>87</v>
      </c>
      <c r="AG118" s="141">
        <v>100</v>
      </c>
      <c r="AH118" s="154" t="s">
        <v>217</v>
      </c>
    </row>
    <row r="119" spans="2:34" x14ac:dyDescent="0.2">
      <c r="B119" s="200">
        <v>45082</v>
      </c>
      <c r="C119" s="117" t="s">
        <v>555</v>
      </c>
      <c r="D119" s="125">
        <v>1016.7</v>
      </c>
      <c r="E119" s="118">
        <v>22.9</v>
      </c>
      <c r="F119" s="126">
        <f t="shared" si="15"/>
        <v>296.04999999999995</v>
      </c>
      <c r="G119" s="125">
        <v>85.956000000000003</v>
      </c>
      <c r="H119" s="118">
        <v>23</v>
      </c>
      <c r="I119" s="118">
        <v>1016.7</v>
      </c>
      <c r="J119" s="118">
        <v>23.3</v>
      </c>
      <c r="K119" s="137">
        <v>1016</v>
      </c>
      <c r="L119" s="137">
        <f t="shared" si="11"/>
        <v>-0.30000000000000071</v>
      </c>
      <c r="M119" s="126">
        <f t="shared" si="12"/>
        <v>0.70000000000004547</v>
      </c>
      <c r="N119" s="125">
        <v>0.02</v>
      </c>
      <c r="O119" s="118">
        <v>0</v>
      </c>
      <c r="P119" s="118">
        <v>0</v>
      </c>
      <c r="Q119" s="118">
        <v>0</v>
      </c>
      <c r="R119" s="118">
        <v>0</v>
      </c>
      <c r="S119" s="118">
        <v>0</v>
      </c>
      <c r="T119" s="103">
        <f t="shared" si="16"/>
        <v>0.02</v>
      </c>
      <c r="U119" s="125">
        <v>-0.01</v>
      </c>
      <c r="V119" s="118">
        <v>-0.03</v>
      </c>
      <c r="W119" s="118">
        <v>0.21</v>
      </c>
      <c r="X119" s="118">
        <v>0</v>
      </c>
      <c r="Y119" s="118">
        <v>0</v>
      </c>
      <c r="Z119" s="126">
        <v>0</v>
      </c>
      <c r="AA119" s="135"/>
      <c r="AB119" s="137">
        <v>-2.79</v>
      </c>
      <c r="AC119" s="197">
        <v>1.7150000000000001</v>
      </c>
      <c r="AD119" s="97">
        <f t="shared" si="13"/>
        <v>-5.8275058275047975E-4</v>
      </c>
      <c r="AE119" s="98">
        <f t="shared" si="14"/>
        <v>-1.7462165308497202E-3</v>
      </c>
      <c r="AF119" s="119">
        <v>100</v>
      </c>
      <c r="AG119" s="141"/>
      <c r="AH119" s="154"/>
    </row>
    <row r="120" spans="2:34" x14ac:dyDescent="0.2">
      <c r="B120" s="200">
        <v>45084</v>
      </c>
      <c r="C120" s="117" t="s">
        <v>559</v>
      </c>
      <c r="D120" s="125">
        <v>1018.3</v>
      </c>
      <c r="E120" s="118">
        <v>22.6</v>
      </c>
      <c r="F120" s="126">
        <f t="shared" si="15"/>
        <v>295.75</v>
      </c>
      <c r="G120" s="125">
        <v>85.956000000000003</v>
      </c>
      <c r="H120" s="118">
        <v>22.6</v>
      </c>
      <c r="I120" s="118">
        <v>1018.3</v>
      </c>
      <c r="J120" s="118">
        <v>23.5</v>
      </c>
      <c r="K120" s="137">
        <v>1018</v>
      </c>
      <c r="L120" s="137">
        <f t="shared" si="11"/>
        <v>-0.89999999999999858</v>
      </c>
      <c r="M120" s="126">
        <f t="shared" si="12"/>
        <v>0.29999999999995453</v>
      </c>
      <c r="N120" s="125">
        <v>-0.02</v>
      </c>
      <c r="O120" s="118">
        <v>0.03</v>
      </c>
      <c r="P120" s="118">
        <v>0.05</v>
      </c>
      <c r="Q120" s="118">
        <v>0</v>
      </c>
      <c r="R120" s="118">
        <v>0</v>
      </c>
      <c r="S120" s="118">
        <v>0</v>
      </c>
      <c r="T120" s="103">
        <f t="shared" si="16"/>
        <v>6.1644140029689765E-2</v>
      </c>
      <c r="U120" s="125">
        <v>-0.02</v>
      </c>
      <c r="V120" s="118">
        <v>-0.03</v>
      </c>
      <c r="W120" s="118">
        <v>0.25</v>
      </c>
      <c r="X120" s="118">
        <v>0</v>
      </c>
      <c r="Y120" s="118">
        <v>0</v>
      </c>
      <c r="Z120" s="126">
        <v>0</v>
      </c>
      <c r="AA120" s="135"/>
      <c r="AB120" s="137">
        <v>-2.75</v>
      </c>
      <c r="AC120" s="197">
        <v>1.7130000000000001</v>
      </c>
      <c r="AD120" s="97">
        <f t="shared" si="13"/>
        <v>-1.7482517482516613E-3</v>
      </c>
      <c r="AE120" s="98">
        <f t="shared" si="14"/>
        <v>-2.9103608847496076E-3</v>
      </c>
      <c r="AF120" s="119">
        <v>96.6</v>
      </c>
      <c r="AG120" s="141"/>
      <c r="AH120" s="154" t="s">
        <v>437</v>
      </c>
    </row>
    <row r="121" spans="2:34" x14ac:dyDescent="0.2">
      <c r="B121" s="200">
        <v>45085</v>
      </c>
      <c r="C121" s="117" t="s">
        <v>562</v>
      </c>
      <c r="D121" s="125">
        <v>1013.8</v>
      </c>
      <c r="E121" s="118">
        <v>22.7</v>
      </c>
      <c r="F121" s="126">
        <f t="shared" si="15"/>
        <v>295.84999999999997</v>
      </c>
      <c r="G121" s="125">
        <v>85.956000000000003</v>
      </c>
      <c r="H121" s="118">
        <v>22.6</v>
      </c>
      <c r="I121" s="118">
        <v>1013.8</v>
      </c>
      <c r="J121" s="118">
        <v>23.4</v>
      </c>
      <c r="K121" s="137">
        <v>1014</v>
      </c>
      <c r="L121" s="137">
        <f t="shared" si="11"/>
        <v>-0.79999999999999716</v>
      </c>
      <c r="M121" s="126">
        <f t="shared" si="12"/>
        <v>-0.20000000000004547</v>
      </c>
      <c r="N121" s="125">
        <v>-0.03</v>
      </c>
      <c r="O121" s="118">
        <v>0</v>
      </c>
      <c r="P121" s="118">
        <v>-0.1</v>
      </c>
      <c r="Q121" s="118">
        <v>0.1</v>
      </c>
      <c r="R121" s="118">
        <v>0</v>
      </c>
      <c r="S121" s="118">
        <v>0</v>
      </c>
      <c r="T121" s="103">
        <f t="shared" si="16"/>
        <v>0.1044030650891055</v>
      </c>
      <c r="U121" s="125">
        <v>-0.03</v>
      </c>
      <c r="V121" s="118">
        <v>0</v>
      </c>
      <c r="W121" s="118">
        <v>0.25</v>
      </c>
      <c r="X121" s="118">
        <v>0.1</v>
      </c>
      <c r="Y121" s="118">
        <v>0</v>
      </c>
      <c r="Z121" s="126">
        <v>0</v>
      </c>
      <c r="AA121" s="135"/>
      <c r="AB121" s="137">
        <v>-2.75</v>
      </c>
      <c r="AC121" s="197">
        <v>1.7150000000000001</v>
      </c>
      <c r="AD121" s="97">
        <f t="shared" si="13"/>
        <v>-5.8275058275047975E-4</v>
      </c>
      <c r="AE121" s="98">
        <f t="shared" si="14"/>
        <v>-1.7462165308497202E-3</v>
      </c>
      <c r="AF121" s="119">
        <v>100</v>
      </c>
      <c r="AG121" s="141"/>
      <c r="AH121" s="154" t="s">
        <v>243</v>
      </c>
    </row>
    <row r="122" spans="2:34" x14ac:dyDescent="0.2">
      <c r="B122" s="200">
        <v>45086</v>
      </c>
      <c r="C122" s="117" t="s">
        <v>565</v>
      </c>
      <c r="D122" s="125">
        <v>1021.6</v>
      </c>
      <c r="E122" s="118">
        <v>22.7</v>
      </c>
      <c r="F122" s="126">
        <f t="shared" si="15"/>
        <v>295.84999999999997</v>
      </c>
      <c r="G122" s="125">
        <v>85.956000000000003</v>
      </c>
      <c r="H122" s="118">
        <v>22.6</v>
      </c>
      <c r="I122" s="118">
        <v>1021.6</v>
      </c>
      <c r="J122" s="118">
        <v>23.5</v>
      </c>
      <c r="K122" s="137">
        <v>1022</v>
      </c>
      <c r="L122" s="137">
        <f t="shared" si="11"/>
        <v>-0.89999999999999858</v>
      </c>
      <c r="M122" s="126">
        <f t="shared" si="12"/>
        <v>-0.39999999999997726</v>
      </c>
      <c r="N122" s="125">
        <v>0.01</v>
      </c>
      <c r="O122" s="118">
        <v>0.01</v>
      </c>
      <c r="P122" s="118">
        <v>0.03</v>
      </c>
      <c r="Q122" s="118">
        <v>-0.1</v>
      </c>
      <c r="R122" s="118">
        <v>0</v>
      </c>
      <c r="S122" s="118">
        <v>0</v>
      </c>
      <c r="T122" s="103">
        <f t="shared" si="16"/>
        <v>3.3166247903553998E-2</v>
      </c>
      <c r="U122" s="125">
        <v>0.01</v>
      </c>
      <c r="V122" s="118">
        <v>0.01</v>
      </c>
      <c r="W122" s="118">
        <v>0.21</v>
      </c>
      <c r="X122" s="118">
        <v>359.9</v>
      </c>
      <c r="Y122" s="118">
        <v>0</v>
      </c>
      <c r="Z122" s="126">
        <v>0</v>
      </c>
      <c r="AA122" s="135"/>
      <c r="AB122" s="137">
        <v>-2.89</v>
      </c>
      <c r="AC122" s="197">
        <v>1.7070000000000001</v>
      </c>
      <c r="AD122" s="97">
        <f t="shared" si="13"/>
        <v>-5.2447552447552059E-3</v>
      </c>
      <c r="AE122" s="98">
        <f t="shared" si="14"/>
        <v>-6.40279394644927E-3</v>
      </c>
      <c r="AF122" s="119">
        <v>94</v>
      </c>
      <c r="AG122" s="141">
        <v>100</v>
      </c>
      <c r="AH122" s="154"/>
    </row>
    <row r="123" spans="2:34" x14ac:dyDescent="0.2">
      <c r="B123" s="200">
        <v>45089</v>
      </c>
      <c r="C123" s="117" t="s">
        <v>551</v>
      </c>
      <c r="D123" s="125">
        <v>1023.5</v>
      </c>
      <c r="E123" s="118">
        <v>22.6</v>
      </c>
      <c r="F123" s="126">
        <f t="shared" si="15"/>
        <v>295.75</v>
      </c>
      <c r="G123" s="125">
        <v>85.956000000000003</v>
      </c>
      <c r="H123" s="118">
        <v>22.6</v>
      </c>
      <c r="I123" s="118">
        <v>1023.5</v>
      </c>
      <c r="J123" s="118">
        <v>24.4</v>
      </c>
      <c r="K123" s="137">
        <v>1023</v>
      </c>
      <c r="L123" s="137">
        <f t="shared" si="11"/>
        <v>-1.7999999999999972</v>
      </c>
      <c r="M123" s="126">
        <f t="shared" si="12"/>
        <v>0.5</v>
      </c>
      <c r="N123" s="125">
        <v>0</v>
      </c>
      <c r="O123" s="118">
        <v>0</v>
      </c>
      <c r="P123" s="118">
        <v>-0.02</v>
      </c>
      <c r="Q123" s="118">
        <v>0</v>
      </c>
      <c r="R123" s="118">
        <v>0</v>
      </c>
      <c r="S123" s="118">
        <v>0</v>
      </c>
      <c r="T123" s="103">
        <f t="shared" si="16"/>
        <v>0.02</v>
      </c>
      <c r="U123" s="125">
        <v>0</v>
      </c>
      <c r="V123" s="118">
        <v>0</v>
      </c>
      <c r="W123" s="118">
        <v>0.25</v>
      </c>
      <c r="X123" s="118">
        <v>0</v>
      </c>
      <c r="Y123" s="118">
        <v>0</v>
      </c>
      <c r="Z123" s="126">
        <v>0</v>
      </c>
      <c r="AA123" s="135"/>
      <c r="AB123" s="137">
        <v>-2.75</v>
      </c>
      <c r="AC123" s="197">
        <v>1.708</v>
      </c>
      <c r="AD123" s="97">
        <f t="shared" si="13"/>
        <v>-4.6620046620046152E-3</v>
      </c>
      <c r="AE123" s="98">
        <f t="shared" si="14"/>
        <v>-5.8207217694994373E-3</v>
      </c>
      <c r="AF123" s="119">
        <v>100</v>
      </c>
      <c r="AG123" s="141"/>
      <c r="AH123" s="154" t="s">
        <v>217</v>
      </c>
    </row>
    <row r="124" spans="2:34" x14ac:dyDescent="0.2">
      <c r="B124" s="200">
        <v>45090</v>
      </c>
      <c r="C124" s="117" t="s">
        <v>551</v>
      </c>
      <c r="D124" s="125">
        <v>1018</v>
      </c>
      <c r="E124" s="118">
        <v>22.9</v>
      </c>
      <c r="F124" s="126">
        <f t="shared" si="15"/>
        <v>296.04999999999995</v>
      </c>
      <c r="G124" s="125">
        <v>85.956000000000003</v>
      </c>
      <c r="H124" s="118">
        <v>22.7</v>
      </c>
      <c r="I124" s="118">
        <v>1018</v>
      </c>
      <c r="J124" s="118">
        <v>23.7</v>
      </c>
      <c r="K124" s="137">
        <v>1018</v>
      </c>
      <c r="L124" s="137">
        <f t="shared" si="11"/>
        <v>-1</v>
      </c>
      <c r="M124" s="126">
        <f t="shared" si="12"/>
        <v>0</v>
      </c>
      <c r="N124" s="125">
        <v>-0.01</v>
      </c>
      <c r="O124" s="118">
        <v>0</v>
      </c>
      <c r="P124" s="118">
        <v>0</v>
      </c>
      <c r="Q124" s="118">
        <v>0</v>
      </c>
      <c r="R124" s="118">
        <v>0</v>
      </c>
      <c r="S124" s="118">
        <v>0</v>
      </c>
      <c r="T124" s="103">
        <f t="shared" si="16"/>
        <v>0.01</v>
      </c>
      <c r="U124" s="125">
        <v>0</v>
      </c>
      <c r="V124" s="118">
        <v>0.01</v>
      </c>
      <c r="W124" s="118">
        <v>0.22</v>
      </c>
      <c r="X124" s="118">
        <v>0</v>
      </c>
      <c r="Y124" s="118">
        <v>0</v>
      </c>
      <c r="Z124" s="126">
        <v>0</v>
      </c>
      <c r="AA124" s="135"/>
      <c r="AB124" s="137">
        <v>-2.78</v>
      </c>
      <c r="AC124" s="197">
        <v>1.7130000000000001</v>
      </c>
      <c r="AD124" s="97">
        <f t="shared" si="13"/>
        <v>-1.7482517482516613E-3</v>
      </c>
      <c r="AE124" s="98">
        <f t="shared" si="14"/>
        <v>-2.9103608847496076E-3</v>
      </c>
      <c r="AF124" s="119">
        <v>100</v>
      </c>
      <c r="AG124" s="141"/>
      <c r="AH124" s="154" t="s">
        <v>243</v>
      </c>
    </row>
    <row r="125" spans="2:34" x14ac:dyDescent="0.2">
      <c r="B125" s="200">
        <v>45091</v>
      </c>
      <c r="C125" s="117" t="s">
        <v>572</v>
      </c>
      <c r="D125" s="125">
        <v>1017.7</v>
      </c>
      <c r="E125" s="118">
        <v>22.6</v>
      </c>
      <c r="F125" s="126">
        <f t="shared" si="15"/>
        <v>295.75</v>
      </c>
      <c r="G125" s="125">
        <v>85.956000000000003</v>
      </c>
      <c r="H125" s="118">
        <v>22.7</v>
      </c>
      <c r="I125" s="118">
        <v>1017.7</v>
      </c>
      <c r="J125" s="118">
        <v>23</v>
      </c>
      <c r="K125" s="137">
        <v>1018</v>
      </c>
      <c r="L125" s="137">
        <f t="shared" si="11"/>
        <v>-0.30000000000000071</v>
      </c>
      <c r="M125" s="126">
        <f t="shared" si="12"/>
        <v>-0.29999999999995453</v>
      </c>
      <c r="N125" s="125">
        <v>0</v>
      </c>
      <c r="O125" s="118">
        <v>-0.01</v>
      </c>
      <c r="P125" s="118">
        <v>0.03</v>
      </c>
      <c r="Q125" s="118">
        <v>0</v>
      </c>
      <c r="R125" s="118">
        <v>0</v>
      </c>
      <c r="S125" s="118">
        <v>0</v>
      </c>
      <c r="T125" s="103">
        <f t="shared" si="16"/>
        <v>3.1622776601683791E-2</v>
      </c>
      <c r="U125" s="125">
        <v>0</v>
      </c>
      <c r="V125" s="118">
        <v>-0.03</v>
      </c>
      <c r="W125" s="118">
        <v>0.25</v>
      </c>
      <c r="X125" s="118">
        <v>0</v>
      </c>
      <c r="Y125" s="118">
        <v>0</v>
      </c>
      <c r="Z125" s="126">
        <v>0</v>
      </c>
      <c r="AA125" s="135"/>
      <c r="AB125" s="137">
        <v>-2.75</v>
      </c>
      <c r="AC125" s="197">
        <v>1.7130000000000001</v>
      </c>
      <c r="AD125" s="97">
        <f t="shared" si="13"/>
        <v>-1.7482517482516613E-3</v>
      </c>
      <c r="AE125" s="98">
        <f t="shared" si="14"/>
        <v>-2.9103608847496076E-3</v>
      </c>
      <c r="AF125" s="119">
        <v>100</v>
      </c>
      <c r="AG125" s="141">
        <v>100</v>
      </c>
      <c r="AH125" s="154" t="s">
        <v>396</v>
      </c>
    </row>
    <row r="126" spans="2:34" x14ac:dyDescent="0.2">
      <c r="B126" s="200">
        <v>45092</v>
      </c>
      <c r="C126" s="117" t="s">
        <v>405</v>
      </c>
      <c r="D126" s="125">
        <v>1017</v>
      </c>
      <c r="E126" s="118">
        <v>22.6</v>
      </c>
      <c r="F126" s="126">
        <f t="shared" si="15"/>
        <v>295.75</v>
      </c>
      <c r="G126" s="125">
        <v>85.956000000000003</v>
      </c>
      <c r="H126" s="118">
        <v>22.7</v>
      </c>
      <c r="I126" s="118">
        <v>1017</v>
      </c>
      <c r="J126" s="118">
        <v>23.3</v>
      </c>
      <c r="K126" s="137">
        <v>1017</v>
      </c>
      <c r="L126" s="137">
        <f t="shared" si="11"/>
        <v>-0.60000000000000142</v>
      </c>
      <c r="M126" s="126">
        <f t="shared" si="12"/>
        <v>0</v>
      </c>
      <c r="N126" s="125">
        <v>0.01</v>
      </c>
      <c r="O126" s="118">
        <v>0.01</v>
      </c>
      <c r="P126" s="118">
        <v>0</v>
      </c>
      <c r="Q126" s="118">
        <v>-0.1</v>
      </c>
      <c r="R126" s="118">
        <v>0</v>
      </c>
      <c r="S126" s="118">
        <v>0</v>
      </c>
      <c r="T126" s="103">
        <f t="shared" si="16"/>
        <v>1.4142135623730951E-2</v>
      </c>
      <c r="U126" s="125">
        <v>0.01</v>
      </c>
      <c r="V126" s="118">
        <v>0.01</v>
      </c>
      <c r="W126" s="118">
        <v>0.22</v>
      </c>
      <c r="X126" s="118">
        <v>359.9</v>
      </c>
      <c r="Y126" s="118">
        <v>0</v>
      </c>
      <c r="Z126" s="126">
        <v>0</v>
      </c>
      <c r="AA126" s="135"/>
      <c r="AB126" s="137">
        <v>-2.78</v>
      </c>
      <c r="AC126" s="197">
        <v>1.714</v>
      </c>
      <c r="AD126" s="97">
        <f t="shared" si="13"/>
        <v>-1.1655011655011815E-3</v>
      </c>
      <c r="AE126" s="98">
        <f t="shared" si="14"/>
        <v>-2.3282887077997749E-3</v>
      </c>
      <c r="AF126" s="119">
        <v>100</v>
      </c>
      <c r="AG126" s="141"/>
      <c r="AH126" s="154" t="s">
        <v>396</v>
      </c>
    </row>
    <row r="127" spans="2:34" x14ac:dyDescent="0.2">
      <c r="B127" s="200">
        <v>45093</v>
      </c>
      <c r="C127" s="117" t="s">
        <v>201</v>
      </c>
      <c r="D127" s="125">
        <v>1013.6</v>
      </c>
      <c r="E127" s="118">
        <v>22.7</v>
      </c>
      <c r="F127" s="126">
        <f t="shared" si="15"/>
        <v>295.84999999999997</v>
      </c>
      <c r="G127" s="125">
        <v>85.956000000000003</v>
      </c>
      <c r="H127" s="118">
        <v>22.7</v>
      </c>
      <c r="I127" s="118">
        <v>1013.6</v>
      </c>
      <c r="J127" s="118">
        <v>24.5</v>
      </c>
      <c r="K127" s="137">
        <v>1014</v>
      </c>
      <c r="L127" s="137">
        <f t="shared" si="11"/>
        <v>-1.8000000000000007</v>
      </c>
      <c r="M127" s="126">
        <f t="shared" si="12"/>
        <v>-0.39999999999997726</v>
      </c>
      <c r="N127" s="125">
        <v>0</v>
      </c>
      <c r="O127" s="118">
        <v>0.05</v>
      </c>
      <c r="P127" s="118">
        <v>0.02</v>
      </c>
      <c r="Q127" s="118">
        <v>0.2</v>
      </c>
      <c r="R127" s="118">
        <v>0</v>
      </c>
      <c r="S127" s="118">
        <v>0</v>
      </c>
      <c r="T127" s="103">
        <f t="shared" si="16"/>
        <v>5.385164807134505E-2</v>
      </c>
      <c r="U127" s="125">
        <v>-0.02</v>
      </c>
      <c r="V127" s="118">
        <v>0.06</v>
      </c>
      <c r="W127" s="118">
        <v>0.2</v>
      </c>
      <c r="X127" s="118">
        <v>0.2</v>
      </c>
      <c r="Y127" s="118">
        <v>0</v>
      </c>
      <c r="Z127" s="126">
        <v>0</v>
      </c>
      <c r="AA127" s="135"/>
      <c r="AB127" s="137">
        <v>-2.8</v>
      </c>
      <c r="AC127" s="197">
        <v>1.706</v>
      </c>
      <c r="AD127" s="97">
        <f t="shared" si="13"/>
        <v>-5.8275058275057967E-3</v>
      </c>
      <c r="AE127" s="98">
        <f t="shared" si="14"/>
        <v>-6.9848661233993248E-3</v>
      </c>
      <c r="AF127" s="119">
        <v>100</v>
      </c>
      <c r="AG127" s="141"/>
      <c r="AH127" s="154" t="s">
        <v>217</v>
      </c>
    </row>
    <row r="128" spans="2:34" x14ac:dyDescent="0.2">
      <c r="B128" s="200">
        <v>45096</v>
      </c>
      <c r="C128" s="117" t="s">
        <v>446</v>
      </c>
      <c r="D128" s="125">
        <v>1012.4</v>
      </c>
      <c r="E128" s="118">
        <v>22.6</v>
      </c>
      <c r="F128" s="126">
        <f t="shared" si="15"/>
        <v>295.75</v>
      </c>
      <c r="G128" s="125">
        <v>85.956000000000003</v>
      </c>
      <c r="H128" s="118">
        <v>22.9</v>
      </c>
      <c r="I128" s="118">
        <v>1012.4</v>
      </c>
      <c r="J128" s="118">
        <v>23</v>
      </c>
      <c r="K128" s="137">
        <v>1013</v>
      </c>
      <c r="L128" s="137">
        <f t="shared" si="11"/>
        <v>-0.10000000000000142</v>
      </c>
      <c r="M128" s="126">
        <f t="shared" si="12"/>
        <v>-0.60000000000002274</v>
      </c>
      <c r="N128" s="125">
        <v>-0.03</v>
      </c>
      <c r="O128" s="118">
        <v>0</v>
      </c>
      <c r="P128" s="118">
        <v>0.1</v>
      </c>
      <c r="Q128" s="118">
        <v>-0.1</v>
      </c>
      <c r="R128" s="118">
        <v>0</v>
      </c>
      <c r="S128" s="118">
        <v>0</v>
      </c>
      <c r="T128" s="103">
        <f t="shared" si="16"/>
        <v>0.1044030650891055</v>
      </c>
      <c r="U128" s="125">
        <v>-0.03</v>
      </c>
      <c r="V128" s="118">
        <v>0</v>
      </c>
      <c r="W128" s="118">
        <v>0.21</v>
      </c>
      <c r="X128" s="118">
        <v>0</v>
      </c>
      <c r="Y128" s="118">
        <v>0</v>
      </c>
      <c r="Z128" s="126">
        <v>0</v>
      </c>
      <c r="AA128" s="135"/>
      <c r="AB128" s="137">
        <v>2.79</v>
      </c>
      <c r="AC128" s="197">
        <v>1.736</v>
      </c>
      <c r="AD128" s="97">
        <f t="shared" si="13"/>
        <v>1.1655011655011593E-2</v>
      </c>
      <c r="AE128" s="98">
        <f t="shared" si="14"/>
        <v>1.0477299185098987E-2</v>
      </c>
      <c r="AF128" s="119">
        <v>36.799999999999997</v>
      </c>
      <c r="AG128" s="141">
        <v>100</v>
      </c>
      <c r="AH128" s="451" t="s">
        <v>582</v>
      </c>
    </row>
    <row r="129" spans="2:34" x14ac:dyDescent="0.2">
      <c r="B129" s="200">
        <v>45097</v>
      </c>
      <c r="C129" s="117" t="s">
        <v>584</v>
      </c>
      <c r="D129" s="125">
        <v>1012.7</v>
      </c>
      <c r="E129" s="118">
        <v>22.7</v>
      </c>
      <c r="F129" s="126">
        <f t="shared" si="15"/>
        <v>295.84999999999997</v>
      </c>
      <c r="G129" s="125">
        <v>85.956000000000003</v>
      </c>
      <c r="H129" s="118">
        <v>22.6</v>
      </c>
      <c r="I129" s="118">
        <v>1012.7</v>
      </c>
      <c r="J129" s="118">
        <v>23</v>
      </c>
      <c r="K129" s="137">
        <v>1014</v>
      </c>
      <c r="L129" s="137">
        <f t="shared" ref="L129:L192" si="17">IF(H129="","",H129-J129)</f>
        <v>-0.39999999999999858</v>
      </c>
      <c r="M129" s="126">
        <f t="shared" ref="M129:M192" si="18">IF(I129="","",I129-K129)</f>
        <v>-1.2999999999999545</v>
      </c>
      <c r="N129" s="125">
        <v>0.04</v>
      </c>
      <c r="O129" s="118">
        <v>0</v>
      </c>
      <c r="P129" s="118">
        <v>0.03</v>
      </c>
      <c r="Q129" s="118">
        <v>0</v>
      </c>
      <c r="R129" s="118">
        <v>0</v>
      </c>
      <c r="S129" s="118">
        <v>0</v>
      </c>
      <c r="T129" s="103">
        <f t="shared" si="16"/>
        <v>0.05</v>
      </c>
      <c r="U129" s="125">
        <v>-0.05</v>
      </c>
      <c r="V129" s="118">
        <v>0.05</v>
      </c>
      <c r="W129" s="118">
        <v>0.28000000000000003</v>
      </c>
      <c r="X129" s="118">
        <v>0</v>
      </c>
      <c r="Y129" s="118">
        <v>-0.1</v>
      </c>
      <c r="Z129" s="126">
        <v>0</v>
      </c>
      <c r="AA129" s="135"/>
      <c r="AB129" s="137">
        <v>-2.72</v>
      </c>
      <c r="AC129" s="197">
        <v>1.7110000000000001</v>
      </c>
      <c r="AD129" s="97">
        <f t="shared" ref="AD129:AD192" si="19">IF(AC129="","",((AC129/$D$24)-1))</f>
        <v>-2.9137529137528428E-3</v>
      </c>
      <c r="AE129" s="98">
        <f t="shared" ref="AE129:AE192" si="20">IF(AC129="","",((AC129/$D$25)-1))</f>
        <v>-4.0745052386494951E-3</v>
      </c>
      <c r="AF129" s="119">
        <v>97.9</v>
      </c>
      <c r="AG129" s="141">
        <v>100</v>
      </c>
      <c r="AH129" s="154"/>
    </row>
    <row r="130" spans="2:34" x14ac:dyDescent="0.2">
      <c r="B130" s="200">
        <v>45098</v>
      </c>
      <c r="C130" s="117" t="s">
        <v>565</v>
      </c>
      <c r="D130" s="125">
        <v>1011.9</v>
      </c>
      <c r="E130" s="118">
        <v>22.6</v>
      </c>
      <c r="F130" s="126">
        <f t="shared" si="15"/>
        <v>295.75</v>
      </c>
      <c r="G130" s="125">
        <v>85.956000000000003</v>
      </c>
      <c r="H130" s="118">
        <v>22.7</v>
      </c>
      <c r="I130" s="118">
        <v>1011.9</v>
      </c>
      <c r="J130" s="118">
        <v>23.1</v>
      </c>
      <c r="K130" s="137">
        <v>1013</v>
      </c>
      <c r="L130" s="137">
        <f t="shared" si="17"/>
        <v>-0.40000000000000213</v>
      </c>
      <c r="M130" s="126">
        <f t="shared" si="18"/>
        <v>-1.1000000000000227</v>
      </c>
      <c r="N130" s="125">
        <v>0.01</v>
      </c>
      <c r="O130" s="118">
        <v>0</v>
      </c>
      <c r="P130" s="118">
        <v>0</v>
      </c>
      <c r="Q130" s="118">
        <v>0</v>
      </c>
      <c r="R130" s="118">
        <v>0</v>
      </c>
      <c r="S130" s="118">
        <v>0</v>
      </c>
      <c r="T130" s="103">
        <f t="shared" si="16"/>
        <v>0.01</v>
      </c>
      <c r="U130" s="125">
        <v>-0.06</v>
      </c>
      <c r="V130" s="118">
        <v>0.06</v>
      </c>
      <c r="W130" s="118">
        <v>0.28999999999999998</v>
      </c>
      <c r="X130" s="118">
        <v>0</v>
      </c>
      <c r="Y130" s="118">
        <v>-0.1</v>
      </c>
      <c r="Z130" s="126">
        <v>0</v>
      </c>
      <c r="AA130" s="135"/>
      <c r="AB130" s="137">
        <v>-2.71</v>
      </c>
      <c r="AC130" s="197">
        <v>1.71</v>
      </c>
      <c r="AD130" s="97">
        <f t="shared" si="19"/>
        <v>-3.4965034965035446E-3</v>
      </c>
      <c r="AE130" s="98">
        <f t="shared" si="20"/>
        <v>-4.6565774155995499E-3</v>
      </c>
      <c r="AF130" s="119">
        <v>89.4</v>
      </c>
      <c r="AG130" s="141">
        <v>100</v>
      </c>
      <c r="AH130" s="154" t="s">
        <v>589</v>
      </c>
    </row>
    <row r="131" spans="2:34" x14ac:dyDescent="0.2">
      <c r="B131" s="200">
        <v>45099</v>
      </c>
      <c r="C131" s="117" t="s">
        <v>201</v>
      </c>
      <c r="D131" s="125">
        <v>1006.1</v>
      </c>
      <c r="E131" s="118">
        <v>22.7</v>
      </c>
      <c r="F131" s="126">
        <f t="shared" si="15"/>
        <v>295.84999999999997</v>
      </c>
      <c r="G131" s="125">
        <v>85.956000000000003</v>
      </c>
      <c r="H131" s="118">
        <v>22.6</v>
      </c>
      <c r="I131" s="118">
        <v>1006.1</v>
      </c>
      <c r="J131" s="118">
        <v>23.8</v>
      </c>
      <c r="K131" s="137">
        <v>1007</v>
      </c>
      <c r="L131" s="137">
        <f t="shared" si="17"/>
        <v>-1.1999999999999993</v>
      </c>
      <c r="M131" s="126">
        <f t="shared" si="18"/>
        <v>-0.89999999999997726</v>
      </c>
      <c r="N131" s="125">
        <v>-0.02</v>
      </c>
      <c r="O131" s="118">
        <v>0.03</v>
      </c>
      <c r="P131" s="118">
        <v>0</v>
      </c>
      <c r="Q131" s="118">
        <v>0</v>
      </c>
      <c r="R131" s="118">
        <v>0</v>
      </c>
      <c r="S131" s="118">
        <v>0</v>
      </c>
      <c r="T131" s="103">
        <f t="shared" si="16"/>
        <v>3.605551275463989E-2</v>
      </c>
      <c r="U131" s="125">
        <v>-0.02</v>
      </c>
      <c r="V131" s="118">
        <v>0.03</v>
      </c>
      <c r="W131" s="118">
        <v>0.3</v>
      </c>
      <c r="X131" s="118">
        <v>0</v>
      </c>
      <c r="Y131" s="118">
        <v>0</v>
      </c>
      <c r="Z131" s="126">
        <v>0</v>
      </c>
      <c r="AA131" s="135"/>
      <c r="AB131" s="137">
        <v>-2.7</v>
      </c>
      <c r="AC131" s="197">
        <v>1.716</v>
      </c>
      <c r="AD131" s="97">
        <f t="shared" si="19"/>
        <v>0</v>
      </c>
      <c r="AE131" s="98">
        <f t="shared" si="20"/>
        <v>-1.1641443538998875E-3</v>
      </c>
      <c r="AF131" s="119">
        <v>100</v>
      </c>
      <c r="AG131" s="141"/>
      <c r="AH131" s="154"/>
    </row>
    <row r="132" spans="2:34" x14ac:dyDescent="0.2">
      <c r="B132" s="200">
        <v>45103</v>
      </c>
      <c r="C132" s="117" t="s">
        <v>592</v>
      </c>
      <c r="D132" s="125">
        <v>1011.7</v>
      </c>
      <c r="E132" s="118">
        <v>22.8</v>
      </c>
      <c r="F132" s="126">
        <f t="shared" si="15"/>
        <v>295.95</v>
      </c>
      <c r="G132" s="125">
        <v>85.956000000000003</v>
      </c>
      <c r="H132" s="118">
        <v>22.7</v>
      </c>
      <c r="I132" s="118">
        <v>1011.7</v>
      </c>
      <c r="J132" s="118">
        <v>23.8</v>
      </c>
      <c r="K132" s="137">
        <v>1013</v>
      </c>
      <c r="L132" s="137">
        <f t="shared" si="17"/>
        <v>-1.1000000000000014</v>
      </c>
      <c r="M132" s="126">
        <f t="shared" si="18"/>
        <v>-1.2999999999999545</v>
      </c>
      <c r="N132" s="125">
        <v>-0.01</v>
      </c>
      <c r="O132" s="118">
        <v>-0.02</v>
      </c>
      <c r="P132" s="118">
        <v>-0.03</v>
      </c>
      <c r="Q132" s="118">
        <v>0</v>
      </c>
      <c r="R132" s="118">
        <v>0</v>
      </c>
      <c r="S132" s="118">
        <v>0</v>
      </c>
      <c r="T132" s="103">
        <f t="shared" si="16"/>
        <v>3.7416573867739417E-2</v>
      </c>
      <c r="U132" s="125">
        <v>-0.01</v>
      </c>
      <c r="V132" s="118">
        <v>-0.02</v>
      </c>
      <c r="W132" s="118">
        <v>0.28999999999999998</v>
      </c>
      <c r="X132" s="118">
        <v>0</v>
      </c>
      <c r="Y132" s="118">
        <v>0</v>
      </c>
      <c r="Z132" s="126">
        <v>0</v>
      </c>
      <c r="AA132" s="135"/>
      <c r="AB132" s="137">
        <v>-2.71</v>
      </c>
      <c r="AC132" s="197">
        <v>1.7210000000000001</v>
      </c>
      <c r="AD132" s="97">
        <f t="shared" si="19"/>
        <v>2.9137529137530649E-3</v>
      </c>
      <c r="AE132" s="98">
        <f t="shared" si="20"/>
        <v>1.7462165308499422E-3</v>
      </c>
      <c r="AF132" s="119">
        <v>89.1</v>
      </c>
      <c r="AG132" s="141">
        <v>100</v>
      </c>
      <c r="AH132" s="154"/>
    </row>
    <row r="133" spans="2:34" x14ac:dyDescent="0.2">
      <c r="B133" s="200">
        <v>45104</v>
      </c>
      <c r="C133" s="117" t="s">
        <v>458</v>
      </c>
      <c r="D133" s="125">
        <v>1003.9</v>
      </c>
      <c r="E133" s="118">
        <v>22.9</v>
      </c>
      <c r="F133" s="126">
        <f t="shared" si="15"/>
        <v>296.04999999999995</v>
      </c>
      <c r="G133" s="125">
        <v>85.956000000000003</v>
      </c>
      <c r="H133" s="118">
        <v>22.9</v>
      </c>
      <c r="I133" s="118">
        <v>1003.9</v>
      </c>
      <c r="J133" s="118">
        <v>23</v>
      </c>
      <c r="K133" s="137">
        <v>1005</v>
      </c>
      <c r="L133" s="137">
        <f t="shared" si="17"/>
        <v>-0.10000000000000142</v>
      </c>
      <c r="M133" s="126">
        <f t="shared" si="18"/>
        <v>-1.1000000000000227</v>
      </c>
      <c r="N133" s="125">
        <v>-0.01</v>
      </c>
      <c r="O133" s="118">
        <v>0.01</v>
      </c>
      <c r="P133" s="118">
        <v>-0.03</v>
      </c>
      <c r="Q133" s="118">
        <v>-0.1</v>
      </c>
      <c r="R133" s="118">
        <v>0</v>
      </c>
      <c r="S133" s="118">
        <v>0</v>
      </c>
      <c r="T133" s="103">
        <f t="shared" si="16"/>
        <v>3.3166247903553998E-2</v>
      </c>
      <c r="U133" s="125">
        <v>-0.01</v>
      </c>
      <c r="V133" s="118">
        <v>0.01</v>
      </c>
      <c r="W133" s="118">
        <v>0.25</v>
      </c>
      <c r="X133" s="118">
        <v>359.9</v>
      </c>
      <c r="Y133" s="118">
        <v>0</v>
      </c>
      <c r="Z133" s="126">
        <v>0</v>
      </c>
      <c r="AA133" s="135"/>
      <c r="AB133" s="137">
        <v>-2.75</v>
      </c>
      <c r="AC133" s="197">
        <v>1.7170000000000001</v>
      </c>
      <c r="AD133" s="97">
        <f t="shared" si="19"/>
        <v>5.827505827507018E-4</v>
      </c>
      <c r="AE133" s="98">
        <f t="shared" si="20"/>
        <v>-5.8207217694983271E-4</v>
      </c>
      <c r="AF133" s="119">
        <v>89.3</v>
      </c>
      <c r="AG133" s="141">
        <v>100</v>
      </c>
      <c r="AH133" s="154" t="s">
        <v>392</v>
      </c>
    </row>
    <row r="134" spans="2:34" x14ac:dyDescent="0.2">
      <c r="B134" s="200">
        <v>45105</v>
      </c>
      <c r="C134" s="117" t="s">
        <v>584</v>
      </c>
      <c r="D134" s="125">
        <v>1007.5</v>
      </c>
      <c r="E134" s="118">
        <v>22.7</v>
      </c>
      <c r="F134" s="126">
        <f t="shared" si="15"/>
        <v>295.84999999999997</v>
      </c>
      <c r="G134" s="125">
        <v>85.956000000000003</v>
      </c>
      <c r="H134" s="118">
        <v>22.7</v>
      </c>
      <c r="I134" s="118">
        <v>1007.5</v>
      </c>
      <c r="J134" s="118">
        <v>22.7</v>
      </c>
      <c r="K134" s="137">
        <v>1008</v>
      </c>
      <c r="L134" s="137">
        <f t="shared" si="17"/>
        <v>0</v>
      </c>
      <c r="M134" s="126">
        <f t="shared" si="18"/>
        <v>-0.5</v>
      </c>
      <c r="N134" s="125">
        <v>-0.01</v>
      </c>
      <c r="O134" s="118">
        <v>0</v>
      </c>
      <c r="P134" s="118">
        <v>0.03</v>
      </c>
      <c r="Q134" s="118">
        <v>0</v>
      </c>
      <c r="R134" s="118">
        <v>0</v>
      </c>
      <c r="S134" s="118">
        <v>0</v>
      </c>
      <c r="T134" s="103">
        <f t="shared" si="16"/>
        <v>3.1622776601683791E-2</v>
      </c>
      <c r="U134" s="125">
        <v>-0.01</v>
      </c>
      <c r="V134" s="118">
        <v>0</v>
      </c>
      <c r="W134" s="118">
        <v>0.25</v>
      </c>
      <c r="X134" s="118">
        <v>0</v>
      </c>
      <c r="Y134" s="118">
        <v>0</v>
      </c>
      <c r="Z134" s="126">
        <v>0</v>
      </c>
      <c r="AA134" s="135"/>
      <c r="AB134" s="137">
        <v>-2.75</v>
      </c>
      <c r="AC134" s="197">
        <v>1.718</v>
      </c>
      <c r="AD134" s="97">
        <f t="shared" si="19"/>
        <v>1.1655011655011815E-3</v>
      </c>
      <c r="AE134" s="98">
        <f t="shared" si="20"/>
        <v>0</v>
      </c>
      <c r="AF134" s="119">
        <v>89.1</v>
      </c>
      <c r="AG134" s="141">
        <v>100</v>
      </c>
      <c r="AH134" s="154" t="s">
        <v>221</v>
      </c>
    </row>
    <row r="135" spans="2:34" x14ac:dyDescent="0.2">
      <c r="B135" s="200">
        <v>45106</v>
      </c>
      <c r="C135" s="117" t="s">
        <v>466</v>
      </c>
      <c r="D135" s="125">
        <v>1004.9</v>
      </c>
      <c r="E135" s="118">
        <v>22.7</v>
      </c>
      <c r="F135" s="126">
        <f t="shared" si="15"/>
        <v>295.84999999999997</v>
      </c>
      <c r="G135" s="125">
        <v>85.956000000000003</v>
      </c>
      <c r="H135" s="118">
        <v>22.2</v>
      </c>
      <c r="I135" s="118">
        <v>1004.9</v>
      </c>
      <c r="J135" s="118">
        <v>22.7</v>
      </c>
      <c r="K135" s="137">
        <v>1006</v>
      </c>
      <c r="L135" s="137">
        <f t="shared" si="17"/>
        <v>-0.5</v>
      </c>
      <c r="M135" s="126">
        <f t="shared" si="18"/>
        <v>-1.1000000000000227</v>
      </c>
      <c r="N135" s="125">
        <v>0.03</v>
      </c>
      <c r="O135" s="118">
        <v>0</v>
      </c>
      <c r="P135" s="118">
        <v>-0.02</v>
      </c>
      <c r="Q135" s="118">
        <v>0</v>
      </c>
      <c r="R135" s="118">
        <v>0</v>
      </c>
      <c r="S135" s="118">
        <v>0</v>
      </c>
      <c r="T135" s="103">
        <f t="shared" si="16"/>
        <v>3.605551275463989E-2</v>
      </c>
      <c r="U135" s="125">
        <v>0.03</v>
      </c>
      <c r="V135" s="118">
        <v>0.01</v>
      </c>
      <c r="W135" s="118">
        <v>0.2</v>
      </c>
      <c r="X135" s="118">
        <v>0</v>
      </c>
      <c r="Y135" s="118">
        <v>0</v>
      </c>
      <c r="Z135" s="126">
        <v>0</v>
      </c>
      <c r="AA135" s="135"/>
      <c r="AB135" s="137">
        <v>-2.8</v>
      </c>
      <c r="AC135" s="197">
        <v>1.712</v>
      </c>
      <c r="AD135" s="97">
        <f t="shared" si="19"/>
        <v>-2.3310023310023631E-3</v>
      </c>
      <c r="AE135" s="98">
        <f t="shared" si="20"/>
        <v>-3.4924330616996624E-3</v>
      </c>
      <c r="AF135" s="119">
        <v>100</v>
      </c>
      <c r="AG135" s="141"/>
      <c r="AH135" s="154" t="s">
        <v>611</v>
      </c>
    </row>
    <row r="136" spans="2:34" x14ac:dyDescent="0.2">
      <c r="B136" s="200">
        <v>45107</v>
      </c>
      <c r="C136" s="117" t="s">
        <v>607</v>
      </c>
      <c r="D136" s="125">
        <v>1001.1</v>
      </c>
      <c r="E136" s="118">
        <v>22.7</v>
      </c>
      <c r="F136" s="126">
        <f t="shared" si="15"/>
        <v>295.84999999999997</v>
      </c>
      <c r="G136" s="125">
        <v>85.956000000000003</v>
      </c>
      <c r="H136" s="118">
        <v>22.7</v>
      </c>
      <c r="I136" s="118">
        <v>1001.1</v>
      </c>
      <c r="J136" s="118">
        <v>23.1</v>
      </c>
      <c r="K136" s="137">
        <v>1002</v>
      </c>
      <c r="L136" s="137">
        <f t="shared" si="17"/>
        <v>-0.40000000000000213</v>
      </c>
      <c r="M136" s="126">
        <f t="shared" si="18"/>
        <v>-0.89999999999997726</v>
      </c>
      <c r="N136" s="125">
        <v>-0.01</v>
      </c>
      <c r="O136" s="118">
        <v>0.01</v>
      </c>
      <c r="P136" s="118">
        <v>0</v>
      </c>
      <c r="Q136" s="118">
        <v>0</v>
      </c>
      <c r="R136" s="118">
        <v>0</v>
      </c>
      <c r="S136" s="118">
        <v>0</v>
      </c>
      <c r="T136" s="103">
        <f t="shared" si="16"/>
        <v>1.4142135623730951E-2</v>
      </c>
      <c r="U136" s="125">
        <v>-0.01</v>
      </c>
      <c r="V136" s="118">
        <v>0.01</v>
      </c>
      <c r="W136" s="118">
        <v>0.24</v>
      </c>
      <c r="X136" s="118">
        <v>0</v>
      </c>
      <c r="Y136" s="118">
        <v>0</v>
      </c>
      <c r="Z136" s="126">
        <v>0</v>
      </c>
      <c r="AA136" s="135"/>
      <c r="AB136" s="137">
        <v>-2.76</v>
      </c>
      <c r="AC136" s="197">
        <v>1.7150000000000001</v>
      </c>
      <c r="AD136" s="97">
        <f t="shared" si="19"/>
        <v>-5.8275058275047975E-4</v>
      </c>
      <c r="AE136" s="98">
        <f t="shared" si="20"/>
        <v>-1.7462165308497202E-3</v>
      </c>
      <c r="AF136" s="119">
        <v>90.2</v>
      </c>
      <c r="AG136" s="141">
        <v>100</v>
      </c>
      <c r="AH136" s="154" t="s">
        <v>611</v>
      </c>
    </row>
    <row r="137" spans="2:34" x14ac:dyDescent="0.2">
      <c r="B137" s="200">
        <v>45110</v>
      </c>
      <c r="C137" s="117" t="s">
        <v>592</v>
      </c>
      <c r="D137" s="125">
        <v>984.8</v>
      </c>
      <c r="E137" s="118">
        <v>22.7</v>
      </c>
      <c r="F137" s="126">
        <f t="shared" si="15"/>
        <v>295.84999999999997</v>
      </c>
      <c r="G137" s="125">
        <v>85.956000000000003</v>
      </c>
      <c r="H137" s="118">
        <v>22.6</v>
      </c>
      <c r="I137" s="118">
        <v>984.8</v>
      </c>
      <c r="J137" s="118">
        <v>23.3</v>
      </c>
      <c r="K137" s="137">
        <v>986</v>
      </c>
      <c r="L137" s="137">
        <f t="shared" si="17"/>
        <v>-0.69999999999999929</v>
      </c>
      <c r="M137" s="126">
        <f t="shared" si="18"/>
        <v>-1.2000000000000455</v>
      </c>
      <c r="N137" s="125">
        <v>-0.01</v>
      </c>
      <c r="O137" s="118">
        <v>0.01</v>
      </c>
      <c r="P137" s="118">
        <v>0.02</v>
      </c>
      <c r="Q137" s="118">
        <v>0</v>
      </c>
      <c r="R137" s="118">
        <v>0</v>
      </c>
      <c r="S137" s="118">
        <v>0</v>
      </c>
      <c r="T137" s="103">
        <f t="shared" si="16"/>
        <v>2.4494897427831782E-2</v>
      </c>
      <c r="U137" s="125">
        <v>-0.01</v>
      </c>
      <c r="V137" s="118">
        <v>0.01</v>
      </c>
      <c r="W137" s="118">
        <v>0.22</v>
      </c>
      <c r="X137" s="118">
        <v>0</v>
      </c>
      <c r="Y137" s="118">
        <v>0</v>
      </c>
      <c r="Z137" s="126">
        <v>0</v>
      </c>
      <c r="AA137" s="135"/>
      <c r="AB137" s="137">
        <v>-2.78</v>
      </c>
      <c r="AC137" s="197">
        <v>1.712</v>
      </c>
      <c r="AD137" s="97">
        <f t="shared" si="19"/>
        <v>-2.3310023310023631E-3</v>
      </c>
      <c r="AE137" s="98">
        <f t="shared" si="20"/>
        <v>-3.4924330616996624E-3</v>
      </c>
      <c r="AF137" s="119">
        <v>100</v>
      </c>
      <c r="AG137" s="141"/>
      <c r="AH137" s="154" t="s">
        <v>392</v>
      </c>
    </row>
    <row r="138" spans="2:34" x14ac:dyDescent="0.2">
      <c r="B138" s="200">
        <v>45111</v>
      </c>
      <c r="C138" s="117" t="s">
        <v>197</v>
      </c>
      <c r="D138" s="125">
        <v>991.6</v>
      </c>
      <c r="E138" s="118">
        <v>23.1</v>
      </c>
      <c r="F138" s="126">
        <f t="shared" si="15"/>
        <v>296.25</v>
      </c>
      <c r="G138" s="125">
        <v>85.956000000000003</v>
      </c>
      <c r="H138" s="118">
        <v>23.1</v>
      </c>
      <c r="I138" s="118">
        <v>991.6</v>
      </c>
      <c r="J138" s="118">
        <v>23.1</v>
      </c>
      <c r="K138" s="137">
        <v>993</v>
      </c>
      <c r="L138" s="137">
        <f t="shared" si="17"/>
        <v>0</v>
      </c>
      <c r="M138" s="126">
        <f t="shared" si="18"/>
        <v>-1.3999999999999773</v>
      </c>
      <c r="N138" s="125">
        <v>-0.01</v>
      </c>
      <c r="O138" s="118">
        <v>0.01</v>
      </c>
      <c r="P138" s="118">
        <v>0</v>
      </c>
      <c r="Q138" s="118">
        <v>0</v>
      </c>
      <c r="R138" s="118">
        <v>0</v>
      </c>
      <c r="S138" s="118">
        <v>0</v>
      </c>
      <c r="T138" s="103">
        <f t="shared" si="16"/>
        <v>1.4142135623730951E-2</v>
      </c>
      <c r="U138" s="125">
        <v>-0.01</v>
      </c>
      <c r="V138" s="118">
        <v>0.01</v>
      </c>
      <c r="W138" s="118">
        <v>0.22</v>
      </c>
      <c r="X138" s="118">
        <v>0</v>
      </c>
      <c r="Y138" s="118">
        <v>0</v>
      </c>
      <c r="Z138" s="126">
        <v>0</v>
      </c>
      <c r="AA138" s="135"/>
      <c r="AB138" s="137">
        <v>-2.78</v>
      </c>
      <c r="AC138" s="197">
        <v>1.7110000000000001</v>
      </c>
      <c r="AD138" s="97">
        <f t="shared" si="19"/>
        <v>-2.9137529137528428E-3</v>
      </c>
      <c r="AE138" s="98">
        <f t="shared" si="20"/>
        <v>-4.0745052386494951E-3</v>
      </c>
      <c r="AF138" s="119">
        <v>97</v>
      </c>
      <c r="AG138" s="141">
        <v>100</v>
      </c>
      <c r="AH138" s="154" t="s">
        <v>392</v>
      </c>
    </row>
    <row r="139" spans="2:34" x14ac:dyDescent="0.2">
      <c r="B139" s="200">
        <v>45112</v>
      </c>
      <c r="C139" s="117" t="s">
        <v>565</v>
      </c>
      <c r="D139" s="125">
        <v>1000.6</v>
      </c>
      <c r="E139" s="118">
        <v>23.1</v>
      </c>
      <c r="F139" s="126">
        <f t="shared" si="15"/>
        <v>296.25</v>
      </c>
      <c r="G139" s="125">
        <v>85.956000000000003</v>
      </c>
      <c r="H139" s="118">
        <v>22.8</v>
      </c>
      <c r="I139" s="118">
        <v>1000.6</v>
      </c>
      <c r="J139" s="118">
        <v>23.1</v>
      </c>
      <c r="K139" s="137">
        <v>1002</v>
      </c>
      <c r="L139" s="137">
        <f t="shared" si="17"/>
        <v>-0.30000000000000071</v>
      </c>
      <c r="M139" s="126">
        <f t="shared" si="18"/>
        <v>-1.3999999999999773</v>
      </c>
      <c r="N139" s="125">
        <v>0.03</v>
      </c>
      <c r="O139" s="118">
        <v>-0.03</v>
      </c>
      <c r="P139" s="118">
        <v>0</v>
      </c>
      <c r="Q139" s="118">
        <v>0</v>
      </c>
      <c r="R139" s="118">
        <v>0</v>
      </c>
      <c r="S139" s="118">
        <v>0</v>
      </c>
      <c r="T139" s="103">
        <f t="shared" si="16"/>
        <v>4.2426406871192854E-2</v>
      </c>
      <c r="U139" s="125">
        <v>0</v>
      </c>
      <c r="V139" s="118">
        <v>0.05</v>
      </c>
      <c r="W139" s="118">
        <v>0.22</v>
      </c>
      <c r="X139" s="118">
        <v>0.1</v>
      </c>
      <c r="Y139" s="118">
        <v>-0.2</v>
      </c>
      <c r="Z139" s="126">
        <v>0.1</v>
      </c>
      <c r="AA139" s="135"/>
      <c r="AB139" s="137">
        <v>-2.78</v>
      </c>
      <c r="AC139" s="197">
        <v>1.7090000000000001</v>
      </c>
      <c r="AD139" s="97">
        <f t="shared" si="19"/>
        <v>-4.0792540792540244E-3</v>
      </c>
      <c r="AE139" s="98">
        <f t="shared" si="20"/>
        <v>-5.2386495925493826E-3</v>
      </c>
      <c r="AF139" s="119">
        <v>100</v>
      </c>
      <c r="AG139" s="141"/>
      <c r="AH139" s="154" t="s">
        <v>221</v>
      </c>
    </row>
    <row r="140" spans="2:34" x14ac:dyDescent="0.2">
      <c r="B140" s="200">
        <v>45113</v>
      </c>
      <c r="C140" s="117" t="s">
        <v>405</v>
      </c>
      <c r="D140" s="125">
        <v>1005.6</v>
      </c>
      <c r="E140" s="118">
        <v>23</v>
      </c>
      <c r="F140" s="126">
        <f t="shared" si="15"/>
        <v>296.14999999999998</v>
      </c>
      <c r="G140" s="125">
        <v>85.956000000000003</v>
      </c>
      <c r="H140" s="118">
        <v>22.7</v>
      </c>
      <c r="I140" s="118">
        <v>1005.6</v>
      </c>
      <c r="J140" s="118">
        <v>23.3</v>
      </c>
      <c r="K140" s="137">
        <v>1006</v>
      </c>
      <c r="L140" s="137">
        <f t="shared" si="17"/>
        <v>-0.60000000000000142</v>
      </c>
      <c r="M140" s="126">
        <f t="shared" si="18"/>
        <v>-0.39999999999997726</v>
      </c>
      <c r="N140" s="125">
        <v>0</v>
      </c>
      <c r="O140" s="118">
        <v>0</v>
      </c>
      <c r="P140" s="118">
        <v>-7.0000000000000007E-2</v>
      </c>
      <c r="Q140" s="118">
        <v>0</v>
      </c>
      <c r="R140" s="118">
        <v>0</v>
      </c>
      <c r="S140" s="118">
        <v>0</v>
      </c>
      <c r="T140" s="103">
        <f t="shared" si="16"/>
        <v>7.0000000000000007E-2</v>
      </c>
      <c r="U140" s="125">
        <v>0</v>
      </c>
      <c r="V140" s="118">
        <v>0</v>
      </c>
      <c r="W140" s="118">
        <v>0.2</v>
      </c>
      <c r="X140" s="118">
        <v>0</v>
      </c>
      <c r="Y140" s="118">
        <v>0</v>
      </c>
      <c r="Z140" s="126">
        <v>0</v>
      </c>
      <c r="AA140" s="135"/>
      <c r="AB140" s="137">
        <v>-2.8</v>
      </c>
      <c r="AC140" s="197">
        <v>1.712</v>
      </c>
      <c r="AD140" s="97">
        <f t="shared" si="19"/>
        <v>-2.3310023310023631E-3</v>
      </c>
      <c r="AE140" s="98">
        <f t="shared" si="20"/>
        <v>-3.4924330616996624E-3</v>
      </c>
      <c r="AF140" s="119">
        <v>100</v>
      </c>
      <c r="AG140" s="141"/>
      <c r="AH140" s="154" t="s">
        <v>221</v>
      </c>
    </row>
    <row r="141" spans="2:34" x14ac:dyDescent="0.2">
      <c r="B141" s="200">
        <v>45114</v>
      </c>
      <c r="C141" s="117" t="s">
        <v>197</v>
      </c>
      <c r="D141" s="125">
        <v>1007.9</v>
      </c>
      <c r="E141" s="118">
        <v>22.5</v>
      </c>
      <c r="F141" s="126">
        <f t="shared" si="15"/>
        <v>295.64999999999998</v>
      </c>
      <c r="G141" s="125">
        <v>85.956000000000003</v>
      </c>
      <c r="H141" s="118">
        <v>22.9</v>
      </c>
      <c r="I141" s="118">
        <v>1007.9</v>
      </c>
      <c r="J141" s="118">
        <v>23.1</v>
      </c>
      <c r="K141" s="137">
        <v>1008</v>
      </c>
      <c r="L141" s="137">
        <f t="shared" si="17"/>
        <v>-0.20000000000000284</v>
      </c>
      <c r="M141" s="126">
        <f t="shared" si="18"/>
        <v>-0.10000000000002274</v>
      </c>
      <c r="N141" s="125">
        <v>0.01</v>
      </c>
      <c r="O141" s="118">
        <v>0.01</v>
      </c>
      <c r="P141" s="118">
        <v>0.03</v>
      </c>
      <c r="Q141" s="118">
        <v>0</v>
      </c>
      <c r="R141" s="118">
        <v>0</v>
      </c>
      <c r="S141" s="118">
        <v>0</v>
      </c>
      <c r="T141" s="103">
        <f t="shared" si="16"/>
        <v>3.3166247903553998E-2</v>
      </c>
      <c r="U141" s="125">
        <v>0.01</v>
      </c>
      <c r="V141" s="118">
        <v>0.01</v>
      </c>
      <c r="W141" s="118">
        <v>0.2</v>
      </c>
      <c r="X141" s="118">
        <v>0</v>
      </c>
      <c r="Y141" s="118">
        <v>0</v>
      </c>
      <c r="Z141" s="126">
        <v>0</v>
      </c>
      <c r="AA141" s="135"/>
      <c r="AB141" s="137">
        <v>-2.8</v>
      </c>
      <c r="AC141" s="197">
        <v>1.702</v>
      </c>
      <c r="AD141" s="97">
        <f t="shared" si="19"/>
        <v>-8.1585081585081598E-3</v>
      </c>
      <c r="AE141" s="98">
        <f t="shared" si="20"/>
        <v>-9.3131548311990997E-3</v>
      </c>
      <c r="AF141" s="119">
        <v>97.9</v>
      </c>
      <c r="AG141" s="141">
        <v>100</v>
      </c>
      <c r="AH141" s="154" t="s">
        <v>153</v>
      </c>
    </row>
    <row r="142" spans="2:34" x14ac:dyDescent="0.2">
      <c r="B142" s="200">
        <v>45117</v>
      </c>
      <c r="C142" s="117" t="s">
        <v>555</v>
      </c>
      <c r="D142" s="125">
        <v>1017.6</v>
      </c>
      <c r="E142" s="118">
        <v>22.7</v>
      </c>
      <c r="F142" s="126">
        <f t="shared" si="15"/>
        <v>295.84999999999997</v>
      </c>
      <c r="G142" s="125">
        <v>85.956000000000003</v>
      </c>
      <c r="H142" s="118">
        <v>22.8</v>
      </c>
      <c r="I142" s="118">
        <v>1017.6</v>
      </c>
      <c r="J142" s="118">
        <v>23</v>
      </c>
      <c r="K142" s="137">
        <v>1018</v>
      </c>
      <c r="L142" s="137">
        <f t="shared" si="17"/>
        <v>-0.19999999999999929</v>
      </c>
      <c r="M142" s="126">
        <f t="shared" si="18"/>
        <v>-0.39999999999997726</v>
      </c>
      <c r="N142" s="125">
        <v>0.02</v>
      </c>
      <c r="O142" s="118">
        <v>0</v>
      </c>
      <c r="P142" s="118">
        <v>0</v>
      </c>
      <c r="Q142" s="118">
        <v>0</v>
      </c>
      <c r="R142" s="118">
        <v>0</v>
      </c>
      <c r="S142" s="118">
        <v>0</v>
      </c>
      <c r="T142" s="103">
        <f t="shared" si="16"/>
        <v>0.02</v>
      </c>
      <c r="U142" s="125">
        <v>0.02</v>
      </c>
      <c r="V142" s="118">
        <v>0</v>
      </c>
      <c r="W142" s="118">
        <v>0.19</v>
      </c>
      <c r="X142" s="118">
        <v>0</v>
      </c>
      <c r="Y142" s="118">
        <v>0</v>
      </c>
      <c r="Z142" s="126">
        <v>0</v>
      </c>
      <c r="AA142" s="135"/>
      <c r="AB142" s="137">
        <v>-2.81</v>
      </c>
      <c r="AC142" s="197">
        <v>1.7121</v>
      </c>
      <c r="AD142" s="97">
        <f t="shared" si="19"/>
        <v>-2.2727272727273151E-3</v>
      </c>
      <c r="AE142" s="98">
        <f t="shared" si="20"/>
        <v>-3.4342258440046569E-3</v>
      </c>
      <c r="AF142" s="119">
        <v>89.5</v>
      </c>
      <c r="AG142" s="141">
        <v>100</v>
      </c>
      <c r="AH142" s="154" t="s">
        <v>217</v>
      </c>
    </row>
    <row r="143" spans="2:34" x14ac:dyDescent="0.2">
      <c r="B143" s="200">
        <v>45118</v>
      </c>
      <c r="C143" s="117" t="s">
        <v>624</v>
      </c>
      <c r="D143" s="125">
        <v>1013</v>
      </c>
      <c r="E143" s="118">
        <v>23</v>
      </c>
      <c r="F143" s="126">
        <f t="shared" si="15"/>
        <v>296.14999999999998</v>
      </c>
      <c r="G143" s="125">
        <v>85.956000000000003</v>
      </c>
      <c r="H143" s="118">
        <v>22.9</v>
      </c>
      <c r="I143" s="118">
        <v>1013</v>
      </c>
      <c r="J143" s="118">
        <v>23</v>
      </c>
      <c r="K143" s="137">
        <v>1014</v>
      </c>
      <c r="L143" s="137">
        <f t="shared" si="17"/>
        <v>-0.10000000000000142</v>
      </c>
      <c r="M143" s="126">
        <f t="shared" si="18"/>
        <v>-1</v>
      </c>
      <c r="N143" s="125">
        <v>0.01</v>
      </c>
      <c r="O143" s="118">
        <v>-0.01</v>
      </c>
      <c r="P143" s="118">
        <v>0</v>
      </c>
      <c r="Q143" s="118">
        <v>0</v>
      </c>
      <c r="R143" s="118">
        <v>0</v>
      </c>
      <c r="S143" s="118">
        <v>0</v>
      </c>
      <c r="T143" s="103">
        <f t="shared" si="16"/>
        <v>1.4142135623730951E-2</v>
      </c>
      <c r="U143" s="125">
        <v>0.01</v>
      </c>
      <c r="V143" s="118">
        <v>-0.01</v>
      </c>
      <c r="W143" s="118">
        <v>0.25</v>
      </c>
      <c r="X143" s="118">
        <v>0</v>
      </c>
      <c r="Y143" s="118">
        <v>0</v>
      </c>
      <c r="Z143" s="126">
        <v>0</v>
      </c>
      <c r="AA143" s="135"/>
      <c r="AB143" s="137">
        <v>-2.75</v>
      </c>
      <c r="AC143" s="197">
        <v>1.714</v>
      </c>
      <c r="AD143" s="97">
        <f t="shared" si="19"/>
        <v>-1.1655011655011815E-3</v>
      </c>
      <c r="AE143" s="98">
        <f t="shared" si="20"/>
        <v>-2.3282887077997749E-3</v>
      </c>
      <c r="AF143" s="119">
        <v>100</v>
      </c>
      <c r="AG143" s="141"/>
      <c r="AH143" s="154" t="s">
        <v>437</v>
      </c>
    </row>
    <row r="144" spans="2:34" x14ac:dyDescent="0.2">
      <c r="B144" s="200">
        <v>45119</v>
      </c>
      <c r="C144" s="117" t="s">
        <v>201</v>
      </c>
      <c r="D144" s="125">
        <v>1008.1</v>
      </c>
      <c r="E144" s="118">
        <v>22.9</v>
      </c>
      <c r="F144" s="126">
        <f t="shared" si="15"/>
        <v>296.04999999999995</v>
      </c>
      <c r="G144" s="125">
        <v>85.956000000000003</v>
      </c>
      <c r="H144" s="118">
        <v>22.8</v>
      </c>
      <c r="I144" s="118">
        <v>1008.1</v>
      </c>
      <c r="J144" s="118">
        <v>23.9</v>
      </c>
      <c r="K144" s="137">
        <v>1008</v>
      </c>
      <c r="L144" s="137">
        <f t="shared" si="17"/>
        <v>-1.0999999999999979</v>
      </c>
      <c r="M144" s="126">
        <f t="shared" si="18"/>
        <v>0.10000000000002274</v>
      </c>
      <c r="N144" s="125">
        <v>-0.02</v>
      </c>
      <c r="O144" s="118">
        <v>0.02</v>
      </c>
      <c r="P144" s="118">
        <v>0</v>
      </c>
      <c r="Q144" s="118">
        <v>0</v>
      </c>
      <c r="R144" s="118">
        <v>0</v>
      </c>
      <c r="S144" s="118">
        <v>0</v>
      </c>
      <c r="T144" s="103">
        <f>IF(N144="","",SQRT(N144^2+O144^2+P144^2))</f>
        <v>2.8284271247461901E-2</v>
      </c>
      <c r="U144" s="125">
        <v>-0.02</v>
      </c>
      <c r="V144" s="118">
        <v>0.02</v>
      </c>
      <c r="W144" s="118">
        <v>0.23</v>
      </c>
      <c r="X144" s="118">
        <v>0</v>
      </c>
      <c r="Y144" s="118">
        <v>0</v>
      </c>
      <c r="Z144" s="126">
        <v>0</v>
      </c>
      <c r="AA144" s="135"/>
      <c r="AB144" s="137">
        <v>-2.77</v>
      </c>
      <c r="AC144" s="197">
        <v>1.7110000000000001</v>
      </c>
      <c r="AD144" s="97">
        <f t="shared" si="19"/>
        <v>-2.9137529137528428E-3</v>
      </c>
      <c r="AE144" s="98">
        <f t="shared" si="20"/>
        <v>-4.0745052386494951E-3</v>
      </c>
      <c r="AF144" s="119">
        <v>100</v>
      </c>
      <c r="AG144" s="141"/>
      <c r="AH144" s="154" t="s">
        <v>437</v>
      </c>
    </row>
    <row r="145" spans="2:34" x14ac:dyDescent="0.2">
      <c r="B145" s="200">
        <v>45120</v>
      </c>
      <c r="C145" s="117" t="s">
        <v>466</v>
      </c>
      <c r="D145" s="125">
        <v>1000.7</v>
      </c>
      <c r="E145" s="118">
        <v>23.1</v>
      </c>
      <c r="F145" s="126">
        <f t="shared" si="15"/>
        <v>296.25</v>
      </c>
      <c r="G145" s="125">
        <v>85.956000000000003</v>
      </c>
      <c r="H145" s="118">
        <v>22.9</v>
      </c>
      <c r="I145" s="118">
        <v>1000.7</v>
      </c>
      <c r="J145" s="118">
        <v>23.2</v>
      </c>
      <c r="K145" s="137">
        <v>1002</v>
      </c>
      <c r="L145" s="137">
        <f t="shared" si="17"/>
        <v>-0.30000000000000071</v>
      </c>
      <c r="M145" s="126">
        <f t="shared" si="18"/>
        <v>-1.2999999999999545</v>
      </c>
      <c r="N145" s="125">
        <v>0.01</v>
      </c>
      <c r="O145" s="118">
        <v>0.01</v>
      </c>
      <c r="P145" s="118">
        <v>-0.03</v>
      </c>
      <c r="Q145" s="118">
        <v>0</v>
      </c>
      <c r="R145" s="118">
        <v>0</v>
      </c>
      <c r="S145" s="118">
        <v>0</v>
      </c>
      <c r="T145" s="103">
        <f t="shared" si="16"/>
        <v>3.3166247903553998E-2</v>
      </c>
      <c r="U145" s="125">
        <v>0.01</v>
      </c>
      <c r="V145" s="118">
        <v>0.01</v>
      </c>
      <c r="W145" s="118">
        <v>0.22</v>
      </c>
      <c r="X145" s="118">
        <v>0</v>
      </c>
      <c r="Y145" s="118">
        <v>0</v>
      </c>
      <c r="Z145" s="126">
        <v>0</v>
      </c>
      <c r="AA145" s="135"/>
      <c r="AB145" s="137">
        <v>-2.78</v>
      </c>
      <c r="AC145" s="197">
        <v>1.714</v>
      </c>
      <c r="AD145" s="97">
        <f t="shared" si="19"/>
        <v>-1.1655011655011815E-3</v>
      </c>
      <c r="AE145" s="98">
        <f t="shared" si="20"/>
        <v>-2.3282887077997749E-3</v>
      </c>
      <c r="AF145" s="119">
        <v>99.1</v>
      </c>
      <c r="AG145" s="141"/>
      <c r="AH145" s="154" t="s">
        <v>221</v>
      </c>
    </row>
    <row r="146" spans="2:34" x14ac:dyDescent="0.2">
      <c r="B146" s="200">
        <v>45121</v>
      </c>
      <c r="C146" s="117" t="s">
        <v>592</v>
      </c>
      <c r="D146" s="125">
        <v>1003.8</v>
      </c>
      <c r="E146" s="118">
        <v>22.9</v>
      </c>
      <c r="F146" s="126">
        <f t="shared" si="15"/>
        <v>296.04999999999995</v>
      </c>
      <c r="G146" s="125">
        <v>85.956000000000003</v>
      </c>
      <c r="H146" s="118">
        <v>22.7</v>
      </c>
      <c r="I146" s="118">
        <v>1003.8</v>
      </c>
      <c r="J146" s="118">
        <v>23</v>
      </c>
      <c r="K146" s="137">
        <v>1005</v>
      </c>
      <c r="L146" s="137">
        <f t="shared" si="17"/>
        <v>-0.30000000000000071</v>
      </c>
      <c r="M146" s="126">
        <f t="shared" si="18"/>
        <v>-1.2000000000000455</v>
      </c>
      <c r="N146" s="125">
        <v>-0.02</v>
      </c>
      <c r="O146" s="118">
        <v>0.01</v>
      </c>
      <c r="P146" s="118">
        <v>-0.12</v>
      </c>
      <c r="Q146" s="118">
        <v>0</v>
      </c>
      <c r="R146" s="118">
        <v>0</v>
      </c>
      <c r="S146" s="118">
        <v>0</v>
      </c>
      <c r="T146" s="103">
        <f t="shared" si="16"/>
        <v>0.12206555615733702</v>
      </c>
      <c r="U146" s="125">
        <v>-0.02</v>
      </c>
      <c r="V146" s="118">
        <v>0</v>
      </c>
      <c r="W146" s="118">
        <v>0.21</v>
      </c>
      <c r="X146" s="118">
        <v>0</v>
      </c>
      <c r="Y146" s="118">
        <v>0</v>
      </c>
      <c r="Z146" s="126">
        <v>0</v>
      </c>
      <c r="AA146" s="135"/>
      <c r="AB146" s="137">
        <v>-2.79</v>
      </c>
      <c r="AC146" s="197">
        <v>1.72</v>
      </c>
      <c r="AD146" s="97">
        <f t="shared" si="19"/>
        <v>2.3310023310023631E-3</v>
      </c>
      <c r="AE146" s="98">
        <f t="shared" si="20"/>
        <v>1.1641443538998875E-3</v>
      </c>
      <c r="AF146" s="119">
        <v>100</v>
      </c>
      <c r="AG146" s="141"/>
      <c r="AH146" s="154" t="s">
        <v>437</v>
      </c>
    </row>
    <row r="147" spans="2:34" x14ac:dyDescent="0.2">
      <c r="B147" s="200">
        <v>45124</v>
      </c>
      <c r="C147" s="117" t="s">
        <v>624</v>
      </c>
      <c r="D147" s="125">
        <v>1003.4</v>
      </c>
      <c r="E147" s="118">
        <v>22.8</v>
      </c>
      <c r="F147" s="126">
        <f t="shared" si="15"/>
        <v>295.95</v>
      </c>
      <c r="G147" s="125">
        <v>85.956000000000003</v>
      </c>
      <c r="H147" s="118">
        <v>22.4</v>
      </c>
      <c r="I147" s="118">
        <v>1003.4</v>
      </c>
      <c r="J147" s="118">
        <v>23.1</v>
      </c>
      <c r="K147" s="137">
        <v>1005</v>
      </c>
      <c r="L147" s="137">
        <f t="shared" si="17"/>
        <v>-0.70000000000000284</v>
      </c>
      <c r="M147" s="126">
        <f t="shared" si="18"/>
        <v>-1.6000000000000227</v>
      </c>
      <c r="N147" s="125">
        <v>-0.01</v>
      </c>
      <c r="O147" s="118">
        <v>0.02</v>
      </c>
      <c r="P147" s="118">
        <v>0</v>
      </c>
      <c r="Q147" s="118">
        <v>0.1</v>
      </c>
      <c r="R147" s="118">
        <v>0</v>
      </c>
      <c r="S147" s="118">
        <v>0</v>
      </c>
      <c r="T147" s="103">
        <f t="shared" si="16"/>
        <v>2.2360679774997897E-2</v>
      </c>
      <c r="U147" s="125">
        <v>-0.01</v>
      </c>
      <c r="V147" s="118">
        <v>0.02</v>
      </c>
      <c r="W147" s="118">
        <v>0.23</v>
      </c>
      <c r="X147" s="118">
        <v>0.1</v>
      </c>
      <c r="Y147" s="118">
        <v>0</v>
      </c>
      <c r="Z147" s="126">
        <v>0</v>
      </c>
      <c r="AA147" s="135"/>
      <c r="AB147" s="137">
        <v>-2.77</v>
      </c>
      <c r="AC147" s="197">
        <v>1.7110000000000001</v>
      </c>
      <c r="AD147" s="97">
        <f t="shared" si="19"/>
        <v>-2.9137529137528428E-3</v>
      </c>
      <c r="AE147" s="98">
        <f t="shared" si="20"/>
        <v>-4.0745052386494951E-3</v>
      </c>
      <c r="AF147" s="119">
        <v>100</v>
      </c>
      <c r="AG147" s="141"/>
      <c r="AH147" s="154" t="s">
        <v>642</v>
      </c>
    </row>
    <row r="148" spans="2:34" x14ac:dyDescent="0.2">
      <c r="B148" s="200">
        <v>45125</v>
      </c>
      <c r="C148" s="117" t="s">
        <v>197</v>
      </c>
      <c r="D148" s="125">
        <v>999.5</v>
      </c>
      <c r="E148" s="118">
        <v>23.2</v>
      </c>
      <c r="F148" s="126">
        <f t="shared" si="15"/>
        <v>296.34999999999997</v>
      </c>
      <c r="G148" s="125">
        <v>85.956000000000003</v>
      </c>
      <c r="H148" s="118">
        <v>22.9</v>
      </c>
      <c r="I148" s="118">
        <v>999.5</v>
      </c>
      <c r="J148" s="118">
        <v>24.4</v>
      </c>
      <c r="K148" s="137">
        <v>1001</v>
      </c>
      <c r="L148" s="137">
        <f t="shared" si="17"/>
        <v>-1.5</v>
      </c>
      <c r="M148" s="126">
        <f t="shared" si="18"/>
        <v>-1.5</v>
      </c>
      <c r="N148" s="125">
        <v>-0.01</v>
      </c>
      <c r="O148" s="118">
        <v>-0.01</v>
      </c>
      <c r="P148" s="118">
        <v>0</v>
      </c>
      <c r="Q148" s="118">
        <v>0</v>
      </c>
      <c r="R148" s="118">
        <v>0</v>
      </c>
      <c r="S148" s="118">
        <v>0</v>
      </c>
      <c r="T148" s="103">
        <f t="shared" si="16"/>
        <v>1.4142135623730951E-2</v>
      </c>
      <c r="U148" s="125">
        <v>0</v>
      </c>
      <c r="V148" s="118">
        <v>0</v>
      </c>
      <c r="W148" s="118">
        <v>0.21</v>
      </c>
      <c r="X148" s="118">
        <v>0</v>
      </c>
      <c r="Y148" s="118">
        <v>0</v>
      </c>
      <c r="Z148" s="126">
        <v>0</v>
      </c>
      <c r="AA148" s="135"/>
      <c r="AB148" s="137">
        <v>-2.79</v>
      </c>
      <c r="AC148" s="197">
        <v>1.7176</v>
      </c>
      <c r="AD148" s="97">
        <f t="shared" si="19"/>
        <v>9.3240093240098965E-4</v>
      </c>
      <c r="AE148" s="98">
        <f t="shared" si="20"/>
        <v>-2.3282887077991088E-4</v>
      </c>
      <c r="AF148" s="119">
        <v>100</v>
      </c>
      <c r="AG148" s="141"/>
      <c r="AH148" s="154" t="s">
        <v>637</v>
      </c>
    </row>
    <row r="149" spans="2:34" x14ac:dyDescent="0.2">
      <c r="B149" s="200">
        <v>45126</v>
      </c>
      <c r="C149" s="117" t="s">
        <v>197</v>
      </c>
      <c r="D149" s="125">
        <v>1000</v>
      </c>
      <c r="E149" s="118">
        <v>22.9</v>
      </c>
      <c r="F149" s="126">
        <f t="shared" si="15"/>
        <v>296.04999999999995</v>
      </c>
      <c r="G149" s="125">
        <v>85.956000000000003</v>
      </c>
      <c r="H149" s="118">
        <v>22.8</v>
      </c>
      <c r="I149" s="118">
        <v>1000</v>
      </c>
      <c r="J149" s="118">
        <v>23.2</v>
      </c>
      <c r="K149" s="137">
        <v>1001</v>
      </c>
      <c r="L149" s="137">
        <f t="shared" si="17"/>
        <v>-0.39999999999999858</v>
      </c>
      <c r="M149" s="126">
        <f t="shared" si="18"/>
        <v>-1</v>
      </c>
      <c r="N149" s="125">
        <v>0.01</v>
      </c>
      <c r="O149" s="118">
        <v>0</v>
      </c>
      <c r="P149" s="118">
        <v>-0.02</v>
      </c>
      <c r="Q149" s="118">
        <v>0</v>
      </c>
      <c r="R149" s="118">
        <v>0</v>
      </c>
      <c r="S149" s="118">
        <v>0</v>
      </c>
      <c r="T149" s="103">
        <f t="shared" si="16"/>
        <v>2.2360679774997897E-2</v>
      </c>
      <c r="U149" s="125">
        <v>0.01</v>
      </c>
      <c r="V149" s="118">
        <v>0</v>
      </c>
      <c r="W149" s="118">
        <v>0.2</v>
      </c>
      <c r="X149" s="118">
        <v>0</v>
      </c>
      <c r="Y149" s="118">
        <v>0</v>
      </c>
      <c r="Z149" s="126">
        <v>0</v>
      </c>
      <c r="AA149" s="135"/>
      <c r="AB149" s="137">
        <v>-2.79</v>
      </c>
      <c r="AC149" s="197">
        <v>1.71756</v>
      </c>
      <c r="AD149" s="97">
        <f t="shared" si="19"/>
        <v>9.0909090909097046E-4</v>
      </c>
      <c r="AE149" s="98">
        <f t="shared" si="20"/>
        <v>-2.5611175785800189E-4</v>
      </c>
      <c r="AF149" s="119">
        <v>94.9</v>
      </c>
      <c r="AG149" s="141">
        <v>100</v>
      </c>
      <c r="AH149" s="154" t="s">
        <v>464</v>
      </c>
    </row>
    <row r="150" spans="2:34" x14ac:dyDescent="0.2">
      <c r="B150" s="200">
        <v>45127</v>
      </c>
      <c r="C150" s="117" t="s">
        <v>405</v>
      </c>
      <c r="D150" s="125">
        <v>997</v>
      </c>
      <c r="E150" s="118">
        <v>22.8</v>
      </c>
      <c r="F150" s="126">
        <f t="shared" si="15"/>
        <v>295.95</v>
      </c>
      <c r="G150" s="125">
        <v>85.956000000000003</v>
      </c>
      <c r="H150" s="118">
        <v>22.3</v>
      </c>
      <c r="I150" s="118">
        <v>997</v>
      </c>
      <c r="J150" s="118">
        <v>23.1</v>
      </c>
      <c r="K150" s="137">
        <v>998</v>
      </c>
      <c r="L150" s="137">
        <f t="shared" si="17"/>
        <v>-0.80000000000000071</v>
      </c>
      <c r="M150" s="126">
        <f t="shared" si="18"/>
        <v>-1</v>
      </c>
      <c r="N150" s="125">
        <v>0.04</v>
      </c>
      <c r="O150" s="118">
        <v>0</v>
      </c>
      <c r="P150" s="118">
        <v>0</v>
      </c>
      <c r="Q150" s="118">
        <v>0</v>
      </c>
      <c r="R150" s="118">
        <v>0</v>
      </c>
      <c r="S150" s="118">
        <v>0</v>
      </c>
      <c r="T150" s="103">
        <f t="shared" si="16"/>
        <v>0.04</v>
      </c>
      <c r="U150" s="125">
        <v>0.04</v>
      </c>
      <c r="V150" s="118">
        <v>0</v>
      </c>
      <c r="W150" s="118">
        <v>0.18</v>
      </c>
      <c r="X150" s="118">
        <v>0</v>
      </c>
      <c r="Y150" s="118">
        <v>0</v>
      </c>
      <c r="Z150" s="126">
        <v>0</v>
      </c>
      <c r="AA150" s="135"/>
      <c r="AB150" s="137">
        <v>-2.82</v>
      </c>
      <c r="AC150" s="197">
        <v>1.7150000000000001</v>
      </c>
      <c r="AD150" s="97">
        <f t="shared" si="19"/>
        <v>-5.8275058275047975E-4</v>
      </c>
      <c r="AE150" s="98">
        <f t="shared" si="20"/>
        <v>-1.7462165308497202E-3</v>
      </c>
      <c r="AF150" s="119">
        <v>100</v>
      </c>
      <c r="AG150" s="141"/>
      <c r="AH150" s="154" t="s">
        <v>295</v>
      </c>
    </row>
    <row r="151" spans="2:34" x14ac:dyDescent="0.2">
      <c r="B151" s="200">
        <v>45128</v>
      </c>
      <c r="C151" s="117" t="s">
        <v>495</v>
      </c>
      <c r="D151" s="125">
        <v>997.4</v>
      </c>
      <c r="E151" s="118">
        <v>23.1</v>
      </c>
      <c r="F151" s="126">
        <f t="shared" si="15"/>
        <v>296.25</v>
      </c>
      <c r="G151" s="125">
        <v>85.956000000000003</v>
      </c>
      <c r="H151" s="118">
        <v>22.6</v>
      </c>
      <c r="I151" s="118">
        <v>997.4</v>
      </c>
      <c r="J151" s="118">
        <v>22.6</v>
      </c>
      <c r="K151" s="137">
        <v>999</v>
      </c>
      <c r="L151" s="137">
        <f t="shared" si="17"/>
        <v>0</v>
      </c>
      <c r="M151" s="126">
        <f t="shared" si="18"/>
        <v>-1.6000000000000227</v>
      </c>
      <c r="N151" s="125">
        <v>-0.04</v>
      </c>
      <c r="O151" s="118">
        <v>-0.01</v>
      </c>
      <c r="P151" s="118">
        <v>0.05</v>
      </c>
      <c r="Q151" s="118">
        <v>0</v>
      </c>
      <c r="R151" s="118">
        <v>0</v>
      </c>
      <c r="S151" s="118">
        <v>0</v>
      </c>
      <c r="T151" s="103">
        <f t="shared" si="16"/>
        <v>6.4807406984078608E-2</v>
      </c>
      <c r="U151" s="125">
        <v>-0.04</v>
      </c>
      <c r="V151" s="118">
        <v>-0.01</v>
      </c>
      <c r="W151" s="118">
        <v>0.19</v>
      </c>
      <c r="X151" s="118">
        <v>0</v>
      </c>
      <c r="Y151" s="118">
        <v>0</v>
      </c>
      <c r="Z151" s="126">
        <v>0</v>
      </c>
      <c r="AA151" s="135"/>
      <c r="AB151" s="137">
        <v>-2.81</v>
      </c>
      <c r="AC151" s="197">
        <v>1.7170000000000001</v>
      </c>
      <c r="AD151" s="97">
        <f t="shared" si="19"/>
        <v>5.827505827507018E-4</v>
      </c>
      <c r="AE151" s="98">
        <f t="shared" si="20"/>
        <v>-5.8207217694983271E-4</v>
      </c>
      <c r="AF151" s="119">
        <v>94.8</v>
      </c>
      <c r="AG151" s="141"/>
      <c r="AH151" s="154" t="s">
        <v>645</v>
      </c>
    </row>
    <row r="152" spans="2:34" x14ac:dyDescent="0.2">
      <c r="B152" s="200">
        <v>45131</v>
      </c>
      <c r="C152" s="117" t="s">
        <v>565</v>
      </c>
      <c r="D152" s="125">
        <v>999.4</v>
      </c>
      <c r="E152" s="118">
        <v>22.7</v>
      </c>
      <c r="F152" s="126">
        <f t="shared" si="15"/>
        <v>295.84999999999997</v>
      </c>
      <c r="G152" s="125">
        <v>85.956000000000003</v>
      </c>
      <c r="H152" s="118">
        <v>22.6</v>
      </c>
      <c r="I152" s="118">
        <v>998.8</v>
      </c>
      <c r="J152" s="118">
        <v>23.7</v>
      </c>
      <c r="K152" s="137">
        <v>1000</v>
      </c>
      <c r="L152" s="137">
        <f t="shared" si="17"/>
        <v>-1.0999999999999979</v>
      </c>
      <c r="M152" s="126">
        <f t="shared" si="18"/>
        <v>-1.2000000000000455</v>
      </c>
      <c r="N152" s="125">
        <v>-0.05</v>
      </c>
      <c r="O152" s="118">
        <v>0.02</v>
      </c>
      <c r="P152" s="118">
        <v>0.03</v>
      </c>
      <c r="Q152" s="118">
        <v>0</v>
      </c>
      <c r="R152" s="118">
        <v>0</v>
      </c>
      <c r="S152" s="118">
        <v>0</v>
      </c>
      <c r="T152" s="103">
        <f t="shared" si="16"/>
        <v>6.1644140029689765E-2</v>
      </c>
      <c r="U152" s="125">
        <v>-0.05</v>
      </c>
      <c r="V152" s="118">
        <v>0.02</v>
      </c>
      <c r="W152" s="118">
        <v>0.24</v>
      </c>
      <c r="X152" s="118">
        <v>0</v>
      </c>
      <c r="Y152" s="118">
        <v>0</v>
      </c>
      <c r="Z152" s="126">
        <v>0</v>
      </c>
      <c r="AA152" s="135"/>
      <c r="AB152" s="137">
        <v>-2.76</v>
      </c>
      <c r="AC152" s="197">
        <v>1.7150000000000001</v>
      </c>
      <c r="AD152" s="97">
        <f t="shared" si="19"/>
        <v>-5.8275058275047975E-4</v>
      </c>
      <c r="AE152" s="98">
        <f t="shared" si="20"/>
        <v>-1.7462165308497202E-3</v>
      </c>
      <c r="AF152" s="119">
        <v>100</v>
      </c>
      <c r="AG152" s="141"/>
      <c r="AH152" s="154" t="s">
        <v>659</v>
      </c>
    </row>
    <row r="153" spans="2:34" x14ac:dyDescent="0.2">
      <c r="B153" s="200">
        <v>45132</v>
      </c>
      <c r="C153" s="117" t="s">
        <v>656</v>
      </c>
      <c r="D153" s="125">
        <v>990.7</v>
      </c>
      <c r="E153" s="118">
        <v>23.2</v>
      </c>
      <c r="F153" s="126">
        <f t="shared" si="15"/>
        <v>296.34999999999997</v>
      </c>
      <c r="G153" s="125">
        <v>85.956000000000003</v>
      </c>
      <c r="H153" s="118">
        <v>23</v>
      </c>
      <c r="I153" s="118">
        <v>990.7</v>
      </c>
      <c r="J153" s="118">
        <v>22.3</v>
      </c>
      <c r="K153" s="137">
        <v>992</v>
      </c>
      <c r="L153" s="137">
        <f t="shared" si="17"/>
        <v>0.69999999999999929</v>
      </c>
      <c r="M153" s="126">
        <f t="shared" si="18"/>
        <v>-1.2999999999999545</v>
      </c>
      <c r="N153" s="125">
        <v>-0.05</v>
      </c>
      <c r="O153" s="118">
        <v>0</v>
      </c>
      <c r="P153" s="118">
        <v>0.05</v>
      </c>
      <c r="Q153" s="118">
        <v>0</v>
      </c>
      <c r="R153" s="118">
        <v>0</v>
      </c>
      <c r="S153" s="118">
        <v>0</v>
      </c>
      <c r="T153" s="103">
        <f t="shared" si="16"/>
        <v>7.0710678118654766E-2</v>
      </c>
      <c r="U153" s="125">
        <v>-0.05</v>
      </c>
      <c r="V153" s="118">
        <v>0.01</v>
      </c>
      <c r="W153" s="118">
        <v>0.2</v>
      </c>
      <c r="X153" s="118">
        <v>0</v>
      </c>
      <c r="Y153" s="118">
        <v>0</v>
      </c>
      <c r="Z153" s="126">
        <v>0</v>
      </c>
      <c r="AA153" s="135"/>
      <c r="AB153" s="137">
        <v>-2.8</v>
      </c>
      <c r="AC153" s="197">
        <v>1.7210000000000001</v>
      </c>
      <c r="AD153" s="97">
        <f t="shared" si="19"/>
        <v>2.9137529137530649E-3</v>
      </c>
      <c r="AE153" s="98">
        <f t="shared" si="20"/>
        <v>1.7462165308499422E-3</v>
      </c>
      <c r="AF153" s="119">
        <v>100</v>
      </c>
      <c r="AG153" s="141"/>
      <c r="AH153" s="154" t="s">
        <v>659</v>
      </c>
    </row>
    <row r="154" spans="2:34" x14ac:dyDescent="0.2">
      <c r="B154" s="200">
        <v>45133</v>
      </c>
      <c r="C154" s="117" t="s">
        <v>495</v>
      </c>
      <c r="D154" s="125">
        <v>994</v>
      </c>
      <c r="E154" s="118">
        <v>22.9</v>
      </c>
      <c r="F154" s="126">
        <f t="shared" si="15"/>
        <v>296.04999999999995</v>
      </c>
      <c r="G154" s="125">
        <v>85.956000000000003</v>
      </c>
      <c r="H154" s="118">
        <v>22.7</v>
      </c>
      <c r="I154" s="118">
        <v>994</v>
      </c>
      <c r="J154" s="118">
        <v>22.8</v>
      </c>
      <c r="K154" s="137">
        <v>996</v>
      </c>
      <c r="L154" s="137">
        <f t="shared" si="17"/>
        <v>-0.10000000000000142</v>
      </c>
      <c r="M154" s="126">
        <f t="shared" si="18"/>
        <v>-2</v>
      </c>
      <c r="N154" s="125">
        <v>-0.01</v>
      </c>
      <c r="O154" s="118">
        <v>0.01</v>
      </c>
      <c r="P154" s="118">
        <v>0.02</v>
      </c>
      <c r="Q154" s="118">
        <v>0</v>
      </c>
      <c r="R154" s="118">
        <v>0</v>
      </c>
      <c r="S154" s="118">
        <v>0</v>
      </c>
      <c r="T154" s="103">
        <f t="shared" si="16"/>
        <v>2.4494897427831782E-2</v>
      </c>
      <c r="U154" s="125">
        <v>-0.01</v>
      </c>
      <c r="V154" s="118">
        <v>0.01</v>
      </c>
      <c r="W154" s="118">
        <v>0.19</v>
      </c>
      <c r="X154" s="118">
        <v>0</v>
      </c>
      <c r="Y154" s="118">
        <v>0</v>
      </c>
      <c r="Z154" s="126">
        <v>0</v>
      </c>
      <c r="AA154" s="135"/>
      <c r="AB154" s="137">
        <v>-2.81</v>
      </c>
      <c r="AC154" s="197">
        <v>1.716</v>
      </c>
      <c r="AD154" s="97">
        <f t="shared" si="19"/>
        <v>0</v>
      </c>
      <c r="AE154" s="98">
        <f t="shared" si="20"/>
        <v>-1.1641443538998875E-3</v>
      </c>
      <c r="AF154" s="119">
        <v>100</v>
      </c>
      <c r="AG154" s="141"/>
      <c r="AH154" s="154" t="s">
        <v>437</v>
      </c>
    </row>
    <row r="155" spans="2:34" x14ac:dyDescent="0.2">
      <c r="B155" s="200">
        <v>45134</v>
      </c>
      <c r="C155" s="117" t="s">
        <v>624</v>
      </c>
      <c r="D155" s="125">
        <v>998.8</v>
      </c>
      <c r="E155" s="118">
        <v>22.7</v>
      </c>
      <c r="F155" s="126">
        <f t="shared" si="15"/>
        <v>295.84999999999997</v>
      </c>
      <c r="G155" s="125">
        <v>85.956000000000003</v>
      </c>
      <c r="H155" s="118">
        <v>22.7</v>
      </c>
      <c r="I155" s="118">
        <v>998.8</v>
      </c>
      <c r="J155" s="118">
        <v>22.7</v>
      </c>
      <c r="K155" s="137">
        <v>1001</v>
      </c>
      <c r="L155" s="137">
        <f t="shared" si="17"/>
        <v>0</v>
      </c>
      <c r="M155" s="126">
        <f t="shared" si="18"/>
        <v>-2.2000000000000455</v>
      </c>
      <c r="N155" s="125">
        <v>-0.03</v>
      </c>
      <c r="O155" s="118">
        <v>0.02</v>
      </c>
      <c r="P155" s="118">
        <v>0</v>
      </c>
      <c r="Q155" s="118">
        <v>0.2</v>
      </c>
      <c r="R155" s="118">
        <v>0</v>
      </c>
      <c r="S155" s="118">
        <v>0</v>
      </c>
      <c r="T155" s="103">
        <f t="shared" si="16"/>
        <v>3.605551275463989E-2</v>
      </c>
      <c r="U155" s="125">
        <v>-0.03</v>
      </c>
      <c r="V155" s="118">
        <v>0.02</v>
      </c>
      <c r="W155" s="118">
        <v>0.21</v>
      </c>
      <c r="X155" s="118">
        <v>0.2</v>
      </c>
      <c r="Y155" s="118">
        <v>0</v>
      </c>
      <c r="Z155" s="126">
        <v>0</v>
      </c>
      <c r="AA155" s="135"/>
      <c r="AB155" s="137">
        <v>-2.79</v>
      </c>
      <c r="AC155" s="197">
        <v>1.7170000000000001</v>
      </c>
      <c r="AD155" s="97">
        <f t="shared" si="19"/>
        <v>5.827505827507018E-4</v>
      </c>
      <c r="AE155" s="98">
        <f t="shared" si="20"/>
        <v>-5.8207217694983271E-4</v>
      </c>
      <c r="AF155" s="119">
        <v>100</v>
      </c>
      <c r="AG155" s="141"/>
      <c r="AH155" s="154" t="s">
        <v>664</v>
      </c>
    </row>
    <row r="156" spans="2:34" x14ac:dyDescent="0.2">
      <c r="B156" s="200">
        <v>45135</v>
      </c>
      <c r="C156" s="117" t="s">
        <v>495</v>
      </c>
      <c r="D156" s="125">
        <v>997.4</v>
      </c>
      <c r="E156" s="118">
        <v>23</v>
      </c>
      <c r="F156" s="126">
        <f t="shared" si="15"/>
        <v>296.14999999999998</v>
      </c>
      <c r="G156" s="125">
        <v>85.956000000000003</v>
      </c>
      <c r="H156" s="118">
        <v>22.8</v>
      </c>
      <c r="I156" s="118">
        <v>997.4</v>
      </c>
      <c r="J156" s="118">
        <v>22.8</v>
      </c>
      <c r="K156" s="137">
        <v>999</v>
      </c>
      <c r="L156" s="137">
        <f t="shared" si="17"/>
        <v>0</v>
      </c>
      <c r="M156" s="126">
        <f t="shared" si="18"/>
        <v>-1.6000000000000227</v>
      </c>
      <c r="N156" s="125">
        <v>-0.01</v>
      </c>
      <c r="O156" s="118">
        <v>0</v>
      </c>
      <c r="P156" s="118">
        <v>0</v>
      </c>
      <c r="Q156" s="118">
        <v>0</v>
      </c>
      <c r="R156" s="118">
        <v>0</v>
      </c>
      <c r="S156" s="118">
        <v>0</v>
      </c>
      <c r="T156" s="103">
        <f t="shared" si="16"/>
        <v>0.01</v>
      </c>
      <c r="U156" s="125">
        <v>0</v>
      </c>
      <c r="V156" s="118">
        <v>0</v>
      </c>
      <c r="W156" s="118">
        <v>0.18</v>
      </c>
      <c r="X156" s="118">
        <v>0</v>
      </c>
      <c r="Y156" s="118">
        <v>0</v>
      </c>
      <c r="Z156" s="126">
        <v>0</v>
      </c>
      <c r="AA156" s="135"/>
      <c r="AB156" s="137">
        <v>-2.82</v>
      </c>
      <c r="AC156" s="197">
        <v>1.7155199999999999</v>
      </c>
      <c r="AD156" s="97">
        <f t="shared" si="19"/>
        <v>-2.797202797203413E-4</v>
      </c>
      <c r="AE156" s="98">
        <f t="shared" si="20"/>
        <v>-1.4435389988358693E-3</v>
      </c>
      <c r="AF156" s="119">
        <v>100</v>
      </c>
      <c r="AG156" s="141"/>
      <c r="AH156" s="154" t="s">
        <v>668</v>
      </c>
    </row>
    <row r="157" spans="2:34" x14ac:dyDescent="0.2">
      <c r="B157" s="200"/>
      <c r="C157" s="117"/>
      <c r="D157" s="125"/>
      <c r="E157" s="118"/>
      <c r="F157" s="126" t="str">
        <f t="shared" si="15"/>
        <v/>
      </c>
      <c r="G157" s="125"/>
      <c r="H157" s="118"/>
      <c r="I157" s="118"/>
      <c r="J157" s="118"/>
      <c r="K157" s="137"/>
      <c r="L157" s="137" t="str">
        <f t="shared" si="17"/>
        <v/>
      </c>
      <c r="M157" s="126" t="str">
        <f t="shared" si="18"/>
        <v/>
      </c>
      <c r="N157" s="125"/>
      <c r="O157" s="118"/>
      <c r="P157" s="118"/>
      <c r="Q157" s="118"/>
      <c r="R157" s="118"/>
      <c r="S157" s="118"/>
      <c r="T157" s="103" t="str">
        <f t="shared" si="16"/>
        <v/>
      </c>
      <c r="U157" s="125"/>
      <c r="V157" s="118"/>
      <c r="W157" s="118"/>
      <c r="X157" s="118"/>
      <c r="Y157" s="118"/>
      <c r="Z157" s="126"/>
      <c r="AA157" s="135"/>
      <c r="AB157" s="137"/>
      <c r="AC157" s="197"/>
      <c r="AD157" s="97" t="str">
        <f t="shared" si="19"/>
        <v/>
      </c>
      <c r="AE157" s="98" t="str">
        <f t="shared" si="20"/>
        <v/>
      </c>
      <c r="AF157" s="119"/>
      <c r="AG157" s="141"/>
      <c r="AH157" s="154"/>
    </row>
    <row r="158" spans="2:34" x14ac:dyDescent="0.2">
      <c r="B158" s="200"/>
      <c r="C158" s="117"/>
      <c r="D158" s="125"/>
      <c r="E158" s="118"/>
      <c r="F158" s="126" t="str">
        <f t="shared" si="15"/>
        <v/>
      </c>
      <c r="G158" s="125"/>
      <c r="H158" s="118"/>
      <c r="I158" s="118"/>
      <c r="J158" s="118"/>
      <c r="K158" s="137"/>
      <c r="L158" s="137" t="str">
        <f t="shared" si="17"/>
        <v/>
      </c>
      <c r="M158" s="126" t="str">
        <f t="shared" si="18"/>
        <v/>
      </c>
      <c r="N158" s="125"/>
      <c r="O158" s="118"/>
      <c r="P158" s="118"/>
      <c r="Q158" s="118"/>
      <c r="R158" s="118"/>
      <c r="S158" s="118"/>
      <c r="T158" s="103" t="str">
        <f t="shared" si="16"/>
        <v/>
      </c>
      <c r="U158" s="125"/>
      <c r="V158" s="118"/>
      <c r="W158" s="118"/>
      <c r="X158" s="118"/>
      <c r="Y158" s="118"/>
      <c r="Z158" s="126"/>
      <c r="AA158" s="135"/>
      <c r="AB158" s="137"/>
      <c r="AC158" s="197"/>
      <c r="AD158" s="97" t="str">
        <f t="shared" si="19"/>
        <v/>
      </c>
      <c r="AE158" s="98" t="str">
        <f t="shared" si="20"/>
        <v/>
      </c>
      <c r="AF158" s="119"/>
      <c r="AG158" s="141"/>
      <c r="AH158" s="154"/>
    </row>
    <row r="159" spans="2:34" x14ac:dyDescent="0.2">
      <c r="B159" s="200"/>
      <c r="C159" s="117"/>
      <c r="D159" s="125"/>
      <c r="E159" s="118"/>
      <c r="F159" s="126" t="str">
        <f t="shared" si="15"/>
        <v/>
      </c>
      <c r="G159" s="125"/>
      <c r="H159" s="118"/>
      <c r="I159" s="118"/>
      <c r="J159" s="118"/>
      <c r="K159" s="137"/>
      <c r="L159" s="137" t="str">
        <f t="shared" si="17"/>
        <v/>
      </c>
      <c r="M159" s="126" t="str">
        <f t="shared" si="18"/>
        <v/>
      </c>
      <c r="N159" s="125"/>
      <c r="O159" s="118"/>
      <c r="P159" s="118"/>
      <c r="Q159" s="118"/>
      <c r="R159" s="118"/>
      <c r="S159" s="118"/>
      <c r="T159" s="103" t="str">
        <f t="shared" si="16"/>
        <v/>
      </c>
      <c r="U159" s="125"/>
      <c r="V159" s="118"/>
      <c r="W159" s="118"/>
      <c r="X159" s="118"/>
      <c r="Y159" s="118"/>
      <c r="Z159" s="126"/>
      <c r="AA159" s="135"/>
      <c r="AB159" s="137"/>
      <c r="AC159" s="197"/>
      <c r="AD159" s="97" t="str">
        <f t="shared" si="19"/>
        <v/>
      </c>
      <c r="AE159" s="98" t="str">
        <f t="shared" si="20"/>
        <v/>
      </c>
      <c r="AF159" s="119"/>
      <c r="AG159" s="141"/>
      <c r="AH159" s="154"/>
    </row>
    <row r="160" spans="2:34" x14ac:dyDescent="0.2">
      <c r="B160" s="200"/>
      <c r="C160" s="117"/>
      <c r="D160" s="125"/>
      <c r="E160" s="118"/>
      <c r="F160" s="126" t="str">
        <f t="shared" si="15"/>
        <v/>
      </c>
      <c r="G160" s="125"/>
      <c r="H160" s="118"/>
      <c r="I160" s="118"/>
      <c r="J160" s="118"/>
      <c r="K160" s="137"/>
      <c r="L160" s="137" t="str">
        <f t="shared" si="17"/>
        <v/>
      </c>
      <c r="M160" s="126" t="str">
        <f t="shared" si="18"/>
        <v/>
      </c>
      <c r="N160" s="125"/>
      <c r="O160" s="118"/>
      <c r="P160" s="118"/>
      <c r="Q160" s="118"/>
      <c r="R160" s="118"/>
      <c r="S160" s="118"/>
      <c r="T160" s="103" t="str">
        <f t="shared" si="16"/>
        <v/>
      </c>
      <c r="U160" s="125"/>
      <c r="V160" s="118"/>
      <c r="W160" s="118"/>
      <c r="X160" s="118"/>
      <c r="Y160" s="118"/>
      <c r="Z160" s="126"/>
      <c r="AA160" s="135"/>
      <c r="AB160" s="137"/>
      <c r="AC160" s="197"/>
      <c r="AD160" s="97" t="str">
        <f t="shared" si="19"/>
        <v/>
      </c>
      <c r="AE160" s="98" t="str">
        <f t="shared" si="20"/>
        <v/>
      </c>
      <c r="AF160" s="119"/>
      <c r="AG160" s="141"/>
      <c r="AH160" s="154"/>
    </row>
    <row r="161" spans="2:34" x14ac:dyDescent="0.2">
      <c r="B161" s="200"/>
      <c r="C161" s="117"/>
      <c r="D161" s="125"/>
      <c r="E161" s="118"/>
      <c r="F161" s="126" t="str">
        <f t="shared" si="15"/>
        <v/>
      </c>
      <c r="G161" s="125"/>
      <c r="H161" s="118"/>
      <c r="I161" s="118"/>
      <c r="J161" s="118"/>
      <c r="K161" s="137"/>
      <c r="L161" s="137" t="str">
        <f t="shared" si="17"/>
        <v/>
      </c>
      <c r="M161" s="126" t="str">
        <f t="shared" si="18"/>
        <v/>
      </c>
      <c r="N161" s="125"/>
      <c r="O161" s="118"/>
      <c r="P161" s="118"/>
      <c r="Q161" s="118"/>
      <c r="R161" s="118"/>
      <c r="S161" s="118"/>
      <c r="T161" s="103" t="str">
        <f t="shared" si="16"/>
        <v/>
      </c>
      <c r="U161" s="125"/>
      <c r="V161" s="118"/>
      <c r="W161" s="118"/>
      <c r="X161" s="118"/>
      <c r="Y161" s="118"/>
      <c r="Z161" s="126"/>
      <c r="AA161" s="135"/>
      <c r="AB161" s="137"/>
      <c r="AC161" s="197"/>
      <c r="AD161" s="97" t="str">
        <f t="shared" si="19"/>
        <v/>
      </c>
      <c r="AE161" s="98" t="str">
        <f t="shared" si="20"/>
        <v/>
      </c>
      <c r="AF161" s="119"/>
      <c r="AG161" s="141"/>
      <c r="AH161" s="154"/>
    </row>
    <row r="162" spans="2:34" x14ac:dyDescent="0.2">
      <c r="B162" s="200"/>
      <c r="C162" s="117"/>
      <c r="D162" s="125"/>
      <c r="E162" s="118"/>
      <c r="F162" s="126" t="str">
        <f t="shared" si="15"/>
        <v/>
      </c>
      <c r="G162" s="125"/>
      <c r="H162" s="118"/>
      <c r="I162" s="118"/>
      <c r="J162" s="118"/>
      <c r="K162" s="137"/>
      <c r="L162" s="137" t="str">
        <f t="shared" si="17"/>
        <v/>
      </c>
      <c r="M162" s="126" t="str">
        <f t="shared" si="18"/>
        <v/>
      </c>
      <c r="N162" s="125"/>
      <c r="O162" s="118"/>
      <c r="P162" s="118"/>
      <c r="Q162" s="118"/>
      <c r="R162" s="118"/>
      <c r="S162" s="118"/>
      <c r="T162" s="103" t="str">
        <f t="shared" si="16"/>
        <v/>
      </c>
      <c r="U162" s="125"/>
      <c r="V162" s="118"/>
      <c r="W162" s="118"/>
      <c r="X162" s="118"/>
      <c r="Y162" s="118"/>
      <c r="Z162" s="126"/>
      <c r="AA162" s="135"/>
      <c r="AB162" s="137"/>
      <c r="AC162" s="197"/>
      <c r="AD162" s="97" t="str">
        <f t="shared" si="19"/>
        <v/>
      </c>
      <c r="AE162" s="98" t="str">
        <f t="shared" si="20"/>
        <v/>
      </c>
      <c r="AF162" s="119"/>
      <c r="AG162" s="141"/>
      <c r="AH162" s="154"/>
    </row>
    <row r="163" spans="2:34" x14ac:dyDescent="0.2">
      <c r="B163" s="200"/>
      <c r="C163" s="117"/>
      <c r="D163" s="125"/>
      <c r="E163" s="118"/>
      <c r="F163" s="126" t="str">
        <f t="shared" si="15"/>
        <v/>
      </c>
      <c r="G163" s="125"/>
      <c r="H163" s="118"/>
      <c r="I163" s="118"/>
      <c r="J163" s="118"/>
      <c r="K163" s="137"/>
      <c r="L163" s="137" t="str">
        <f t="shared" si="17"/>
        <v/>
      </c>
      <c r="M163" s="126" t="str">
        <f t="shared" si="18"/>
        <v/>
      </c>
      <c r="N163" s="125"/>
      <c r="O163" s="118"/>
      <c r="P163" s="118"/>
      <c r="Q163" s="118"/>
      <c r="R163" s="118"/>
      <c r="S163" s="118"/>
      <c r="T163" s="103" t="str">
        <f t="shared" si="16"/>
        <v/>
      </c>
      <c r="U163" s="125"/>
      <c r="V163" s="118"/>
      <c r="W163" s="118"/>
      <c r="X163" s="118"/>
      <c r="Y163" s="118"/>
      <c r="Z163" s="126"/>
      <c r="AA163" s="135"/>
      <c r="AB163" s="137"/>
      <c r="AC163" s="197"/>
      <c r="AD163" s="97" t="str">
        <f t="shared" si="19"/>
        <v/>
      </c>
      <c r="AE163" s="98" t="str">
        <f t="shared" si="20"/>
        <v/>
      </c>
      <c r="AF163" s="119"/>
      <c r="AG163" s="141"/>
      <c r="AH163" s="154"/>
    </row>
    <row r="164" spans="2:34" x14ac:dyDescent="0.2">
      <c r="B164" s="200"/>
      <c r="C164" s="117"/>
      <c r="D164" s="125"/>
      <c r="E164" s="118"/>
      <c r="F164" s="126" t="str">
        <f t="shared" si="15"/>
        <v/>
      </c>
      <c r="G164" s="125"/>
      <c r="H164" s="118"/>
      <c r="I164" s="118"/>
      <c r="J164" s="118"/>
      <c r="K164" s="137"/>
      <c r="L164" s="137" t="str">
        <f t="shared" si="17"/>
        <v/>
      </c>
      <c r="M164" s="126" t="str">
        <f t="shared" si="18"/>
        <v/>
      </c>
      <c r="N164" s="125"/>
      <c r="O164" s="118"/>
      <c r="P164" s="118"/>
      <c r="Q164" s="118"/>
      <c r="R164" s="118"/>
      <c r="S164" s="118"/>
      <c r="T164" s="103" t="str">
        <f t="shared" si="16"/>
        <v/>
      </c>
      <c r="U164" s="125"/>
      <c r="V164" s="118"/>
      <c r="W164" s="118"/>
      <c r="X164" s="118"/>
      <c r="Y164" s="118"/>
      <c r="Z164" s="126"/>
      <c r="AA164" s="135"/>
      <c r="AB164" s="137"/>
      <c r="AC164" s="197"/>
      <c r="AD164" s="97" t="str">
        <f t="shared" si="19"/>
        <v/>
      </c>
      <c r="AE164" s="98" t="str">
        <f t="shared" si="20"/>
        <v/>
      </c>
      <c r="AF164" s="119"/>
      <c r="AG164" s="141"/>
      <c r="AH164" s="154"/>
    </row>
    <row r="165" spans="2:34" x14ac:dyDescent="0.2">
      <c r="B165" s="200"/>
      <c r="C165" s="117"/>
      <c r="D165" s="125"/>
      <c r="E165" s="118"/>
      <c r="F165" s="126" t="str">
        <f t="shared" si="15"/>
        <v/>
      </c>
      <c r="G165" s="125"/>
      <c r="H165" s="118"/>
      <c r="I165" s="118"/>
      <c r="J165" s="118"/>
      <c r="K165" s="137"/>
      <c r="L165" s="137" t="str">
        <f t="shared" si="17"/>
        <v/>
      </c>
      <c r="M165" s="126" t="str">
        <f t="shared" si="18"/>
        <v/>
      </c>
      <c r="N165" s="125"/>
      <c r="O165" s="118"/>
      <c r="P165" s="118"/>
      <c r="Q165" s="118"/>
      <c r="R165" s="118"/>
      <c r="S165" s="118"/>
      <c r="T165" s="103" t="str">
        <f t="shared" si="16"/>
        <v/>
      </c>
      <c r="U165" s="125"/>
      <c r="V165" s="118"/>
      <c r="W165" s="118"/>
      <c r="X165" s="118"/>
      <c r="Y165" s="118"/>
      <c r="Z165" s="126"/>
      <c r="AA165" s="135"/>
      <c r="AB165" s="137"/>
      <c r="AC165" s="197"/>
      <c r="AD165" s="97" t="str">
        <f t="shared" si="19"/>
        <v/>
      </c>
      <c r="AE165" s="98" t="str">
        <f t="shared" si="20"/>
        <v/>
      </c>
      <c r="AF165" s="119"/>
      <c r="AG165" s="141"/>
      <c r="AH165" s="154"/>
    </row>
    <row r="166" spans="2:34" x14ac:dyDescent="0.2">
      <c r="B166" s="200"/>
      <c r="C166" s="117"/>
      <c r="D166" s="125"/>
      <c r="E166" s="118"/>
      <c r="F166" s="126" t="str">
        <f t="shared" si="15"/>
        <v/>
      </c>
      <c r="G166" s="125"/>
      <c r="H166" s="118"/>
      <c r="I166" s="118"/>
      <c r="J166" s="118"/>
      <c r="K166" s="137"/>
      <c r="L166" s="137" t="str">
        <f t="shared" si="17"/>
        <v/>
      </c>
      <c r="M166" s="126" t="str">
        <f t="shared" si="18"/>
        <v/>
      </c>
      <c r="N166" s="125"/>
      <c r="O166" s="118"/>
      <c r="P166" s="118"/>
      <c r="Q166" s="118"/>
      <c r="R166" s="118"/>
      <c r="S166" s="118"/>
      <c r="T166" s="103" t="str">
        <f t="shared" si="16"/>
        <v/>
      </c>
      <c r="U166" s="125"/>
      <c r="V166" s="118"/>
      <c r="W166" s="118"/>
      <c r="X166" s="118"/>
      <c r="Y166" s="118"/>
      <c r="Z166" s="126"/>
      <c r="AA166" s="135"/>
      <c r="AB166" s="137"/>
      <c r="AC166" s="197"/>
      <c r="AD166" s="97" t="str">
        <f t="shared" si="19"/>
        <v/>
      </c>
      <c r="AE166" s="98" t="str">
        <f t="shared" si="20"/>
        <v/>
      </c>
      <c r="AF166" s="119"/>
      <c r="AG166" s="141"/>
      <c r="AH166" s="154"/>
    </row>
    <row r="167" spans="2:34" x14ac:dyDescent="0.2">
      <c r="B167" s="200"/>
      <c r="C167" s="117"/>
      <c r="D167" s="125"/>
      <c r="E167" s="118"/>
      <c r="F167" s="126" t="str">
        <f t="shared" si="15"/>
        <v/>
      </c>
      <c r="G167" s="125"/>
      <c r="H167" s="118"/>
      <c r="I167" s="118"/>
      <c r="J167" s="118"/>
      <c r="K167" s="137"/>
      <c r="L167" s="137" t="str">
        <f t="shared" si="17"/>
        <v/>
      </c>
      <c r="M167" s="126" t="str">
        <f t="shared" si="18"/>
        <v/>
      </c>
      <c r="N167" s="125"/>
      <c r="O167" s="118"/>
      <c r="P167" s="118"/>
      <c r="Q167" s="118"/>
      <c r="R167" s="118"/>
      <c r="S167" s="118"/>
      <c r="T167" s="103" t="str">
        <f t="shared" si="16"/>
        <v/>
      </c>
      <c r="U167" s="125"/>
      <c r="V167" s="118"/>
      <c r="W167" s="118"/>
      <c r="X167" s="118"/>
      <c r="Y167" s="118"/>
      <c r="Z167" s="126"/>
      <c r="AA167" s="135"/>
      <c r="AB167" s="137"/>
      <c r="AC167" s="197"/>
      <c r="AD167" s="97" t="str">
        <f t="shared" si="19"/>
        <v/>
      </c>
      <c r="AE167" s="98" t="str">
        <f t="shared" si="20"/>
        <v/>
      </c>
      <c r="AF167" s="119"/>
      <c r="AG167" s="141"/>
      <c r="AH167" s="154"/>
    </row>
    <row r="168" spans="2:34" x14ac:dyDescent="0.2">
      <c r="B168" s="200"/>
      <c r="C168" s="117"/>
      <c r="D168" s="125"/>
      <c r="E168" s="118"/>
      <c r="F168" s="126" t="str">
        <f t="shared" si="15"/>
        <v/>
      </c>
      <c r="G168" s="125"/>
      <c r="H168" s="118"/>
      <c r="I168" s="118"/>
      <c r="J168" s="118"/>
      <c r="K168" s="137"/>
      <c r="L168" s="137" t="str">
        <f t="shared" si="17"/>
        <v/>
      </c>
      <c r="M168" s="126" t="str">
        <f t="shared" si="18"/>
        <v/>
      </c>
      <c r="N168" s="125"/>
      <c r="O168" s="118"/>
      <c r="P168" s="118"/>
      <c r="Q168" s="118"/>
      <c r="R168" s="118"/>
      <c r="S168" s="118"/>
      <c r="T168" s="103" t="str">
        <f t="shared" si="16"/>
        <v/>
      </c>
      <c r="U168" s="125"/>
      <c r="V168" s="118"/>
      <c r="W168" s="118"/>
      <c r="X168" s="118"/>
      <c r="Y168" s="118"/>
      <c r="Z168" s="126"/>
      <c r="AA168" s="135"/>
      <c r="AB168" s="137"/>
      <c r="AC168" s="197"/>
      <c r="AD168" s="97" t="str">
        <f t="shared" si="19"/>
        <v/>
      </c>
      <c r="AE168" s="98" t="str">
        <f t="shared" si="20"/>
        <v/>
      </c>
      <c r="AF168" s="119"/>
      <c r="AG168" s="141"/>
      <c r="AH168" s="154"/>
    </row>
    <row r="169" spans="2:34" x14ac:dyDescent="0.2">
      <c r="B169" s="200"/>
      <c r="C169" s="117"/>
      <c r="D169" s="125"/>
      <c r="E169" s="118"/>
      <c r="F169" s="126" t="str">
        <f t="shared" si="15"/>
        <v/>
      </c>
      <c r="G169" s="125"/>
      <c r="H169" s="118"/>
      <c r="I169" s="118"/>
      <c r="J169" s="118"/>
      <c r="K169" s="137"/>
      <c r="L169" s="137" t="str">
        <f t="shared" si="17"/>
        <v/>
      </c>
      <c r="M169" s="126" t="str">
        <f t="shared" si="18"/>
        <v/>
      </c>
      <c r="N169" s="125"/>
      <c r="O169" s="118"/>
      <c r="P169" s="118"/>
      <c r="Q169" s="118"/>
      <c r="R169" s="118"/>
      <c r="S169" s="118"/>
      <c r="T169" s="103" t="str">
        <f t="shared" si="16"/>
        <v/>
      </c>
      <c r="U169" s="125"/>
      <c r="V169" s="118"/>
      <c r="W169" s="118"/>
      <c r="X169" s="118"/>
      <c r="Y169" s="118"/>
      <c r="Z169" s="126"/>
      <c r="AA169" s="135"/>
      <c r="AB169" s="137"/>
      <c r="AC169" s="197"/>
      <c r="AD169" s="97" t="str">
        <f t="shared" si="19"/>
        <v/>
      </c>
      <c r="AE169" s="98" t="str">
        <f t="shared" si="20"/>
        <v/>
      </c>
      <c r="AF169" s="119"/>
      <c r="AG169" s="141"/>
      <c r="AH169" s="154"/>
    </row>
    <row r="170" spans="2:34" x14ac:dyDescent="0.2">
      <c r="B170" s="200"/>
      <c r="C170" s="117"/>
      <c r="D170" s="125"/>
      <c r="E170" s="118"/>
      <c r="F170" s="126" t="str">
        <f t="shared" si="15"/>
        <v/>
      </c>
      <c r="G170" s="125"/>
      <c r="H170" s="118"/>
      <c r="I170" s="118"/>
      <c r="J170" s="118"/>
      <c r="K170" s="137"/>
      <c r="L170" s="137" t="str">
        <f t="shared" si="17"/>
        <v/>
      </c>
      <c r="M170" s="126" t="str">
        <f t="shared" si="18"/>
        <v/>
      </c>
      <c r="N170" s="125"/>
      <c r="O170" s="118"/>
      <c r="P170" s="118"/>
      <c r="Q170" s="118"/>
      <c r="R170" s="118"/>
      <c r="S170" s="118"/>
      <c r="T170" s="103" t="str">
        <f t="shared" si="16"/>
        <v/>
      </c>
      <c r="U170" s="125"/>
      <c r="V170" s="118"/>
      <c r="W170" s="118"/>
      <c r="X170" s="118"/>
      <c r="Y170" s="118"/>
      <c r="Z170" s="126"/>
      <c r="AA170" s="135"/>
      <c r="AB170" s="137"/>
      <c r="AC170" s="197"/>
      <c r="AD170" s="97" t="str">
        <f t="shared" si="19"/>
        <v/>
      </c>
      <c r="AE170" s="98" t="str">
        <f t="shared" si="20"/>
        <v/>
      </c>
      <c r="AF170" s="119"/>
      <c r="AG170" s="141"/>
      <c r="AH170" s="154"/>
    </row>
    <row r="171" spans="2:34" x14ac:dyDescent="0.2">
      <c r="B171" s="200"/>
      <c r="C171" s="117"/>
      <c r="D171" s="125"/>
      <c r="E171" s="118"/>
      <c r="F171" s="126" t="str">
        <f t="shared" si="15"/>
        <v/>
      </c>
      <c r="G171" s="125"/>
      <c r="H171" s="118"/>
      <c r="I171" s="118"/>
      <c r="J171" s="118"/>
      <c r="K171" s="137"/>
      <c r="L171" s="137" t="str">
        <f t="shared" si="17"/>
        <v/>
      </c>
      <c r="M171" s="126" t="str">
        <f t="shared" si="18"/>
        <v/>
      </c>
      <c r="N171" s="125"/>
      <c r="O171" s="118"/>
      <c r="P171" s="118"/>
      <c r="Q171" s="118"/>
      <c r="R171" s="118"/>
      <c r="S171" s="118"/>
      <c r="T171" s="103" t="str">
        <f t="shared" si="16"/>
        <v/>
      </c>
      <c r="U171" s="125"/>
      <c r="V171" s="118"/>
      <c r="W171" s="118"/>
      <c r="X171" s="118"/>
      <c r="Y171" s="118"/>
      <c r="Z171" s="126"/>
      <c r="AA171" s="135"/>
      <c r="AB171" s="137"/>
      <c r="AC171" s="197"/>
      <c r="AD171" s="97" t="str">
        <f t="shared" si="19"/>
        <v/>
      </c>
      <c r="AE171" s="98" t="str">
        <f t="shared" si="20"/>
        <v/>
      </c>
      <c r="AF171" s="119"/>
      <c r="AG171" s="141"/>
      <c r="AH171" s="154"/>
    </row>
    <row r="172" spans="2:34" x14ac:dyDescent="0.2">
      <c r="B172" s="200"/>
      <c r="C172" s="117"/>
      <c r="D172" s="125"/>
      <c r="E172" s="118"/>
      <c r="F172" s="126" t="str">
        <f t="shared" si="15"/>
        <v/>
      </c>
      <c r="G172" s="125"/>
      <c r="H172" s="118"/>
      <c r="I172" s="118"/>
      <c r="J172" s="118"/>
      <c r="K172" s="137"/>
      <c r="L172" s="137" t="str">
        <f t="shared" si="17"/>
        <v/>
      </c>
      <c r="M172" s="126" t="str">
        <f t="shared" si="18"/>
        <v/>
      </c>
      <c r="N172" s="125"/>
      <c r="O172" s="118"/>
      <c r="P172" s="118"/>
      <c r="Q172" s="118"/>
      <c r="R172" s="118"/>
      <c r="S172" s="118"/>
      <c r="T172" s="103" t="str">
        <f t="shared" si="16"/>
        <v/>
      </c>
      <c r="U172" s="125"/>
      <c r="V172" s="118"/>
      <c r="W172" s="118"/>
      <c r="X172" s="118"/>
      <c r="Y172" s="118"/>
      <c r="Z172" s="126"/>
      <c r="AA172" s="135"/>
      <c r="AB172" s="137"/>
      <c r="AC172" s="197"/>
      <c r="AD172" s="97" t="str">
        <f t="shared" si="19"/>
        <v/>
      </c>
      <c r="AE172" s="98" t="str">
        <f t="shared" si="20"/>
        <v/>
      </c>
      <c r="AF172" s="119"/>
      <c r="AG172" s="141"/>
      <c r="AH172" s="154"/>
    </row>
    <row r="173" spans="2:34" x14ac:dyDescent="0.2">
      <c r="B173" s="200"/>
      <c r="C173" s="117"/>
      <c r="D173" s="125"/>
      <c r="E173" s="118"/>
      <c r="F173" s="126" t="str">
        <f t="shared" si="15"/>
        <v/>
      </c>
      <c r="G173" s="125"/>
      <c r="H173" s="118"/>
      <c r="I173" s="118"/>
      <c r="J173" s="118"/>
      <c r="K173" s="137"/>
      <c r="L173" s="137" t="str">
        <f t="shared" si="17"/>
        <v/>
      </c>
      <c r="M173" s="126" t="str">
        <f t="shared" si="18"/>
        <v/>
      </c>
      <c r="N173" s="125"/>
      <c r="O173" s="118"/>
      <c r="P173" s="118"/>
      <c r="Q173" s="118"/>
      <c r="R173" s="118"/>
      <c r="S173" s="118"/>
      <c r="T173" s="103" t="str">
        <f t="shared" si="16"/>
        <v/>
      </c>
      <c r="U173" s="125"/>
      <c r="V173" s="118"/>
      <c r="W173" s="118"/>
      <c r="X173" s="118"/>
      <c r="Y173" s="118"/>
      <c r="Z173" s="126"/>
      <c r="AA173" s="135"/>
      <c r="AB173" s="137"/>
      <c r="AC173" s="197"/>
      <c r="AD173" s="97" t="str">
        <f t="shared" si="19"/>
        <v/>
      </c>
      <c r="AE173" s="98" t="str">
        <f t="shared" si="20"/>
        <v/>
      </c>
      <c r="AF173" s="119"/>
      <c r="AG173" s="141"/>
      <c r="AH173" s="154"/>
    </row>
    <row r="174" spans="2:34" x14ac:dyDescent="0.2">
      <c r="B174" s="200"/>
      <c r="C174" s="117"/>
      <c r="D174" s="125"/>
      <c r="E174" s="118"/>
      <c r="F174" s="126" t="str">
        <f t="shared" si="15"/>
        <v/>
      </c>
      <c r="G174" s="125"/>
      <c r="H174" s="118"/>
      <c r="I174" s="118"/>
      <c r="J174" s="118"/>
      <c r="K174" s="137"/>
      <c r="L174" s="137" t="str">
        <f t="shared" si="17"/>
        <v/>
      </c>
      <c r="M174" s="126" t="str">
        <f t="shared" si="18"/>
        <v/>
      </c>
      <c r="N174" s="125"/>
      <c r="O174" s="118"/>
      <c r="P174" s="118"/>
      <c r="Q174" s="118"/>
      <c r="R174" s="118"/>
      <c r="S174" s="118"/>
      <c r="T174" s="103" t="str">
        <f t="shared" si="16"/>
        <v/>
      </c>
      <c r="U174" s="125"/>
      <c r="V174" s="118"/>
      <c r="W174" s="118"/>
      <c r="X174" s="118"/>
      <c r="Y174" s="118"/>
      <c r="Z174" s="126"/>
      <c r="AA174" s="135"/>
      <c r="AB174" s="137"/>
      <c r="AC174" s="197"/>
      <c r="AD174" s="97" t="str">
        <f t="shared" si="19"/>
        <v/>
      </c>
      <c r="AE174" s="98" t="str">
        <f t="shared" si="20"/>
        <v/>
      </c>
      <c r="AF174" s="119"/>
      <c r="AG174" s="141"/>
      <c r="AH174" s="154"/>
    </row>
    <row r="175" spans="2:34" x14ac:dyDescent="0.2">
      <c r="B175" s="200"/>
      <c r="C175" s="117"/>
      <c r="D175" s="125"/>
      <c r="E175" s="118"/>
      <c r="F175" s="126" t="str">
        <f t="shared" si="15"/>
        <v/>
      </c>
      <c r="G175" s="125"/>
      <c r="H175" s="118"/>
      <c r="I175" s="118"/>
      <c r="J175" s="118"/>
      <c r="K175" s="137"/>
      <c r="L175" s="137" t="str">
        <f t="shared" si="17"/>
        <v/>
      </c>
      <c r="M175" s="126" t="str">
        <f t="shared" si="18"/>
        <v/>
      </c>
      <c r="N175" s="125"/>
      <c r="O175" s="118"/>
      <c r="P175" s="118"/>
      <c r="Q175" s="118"/>
      <c r="R175" s="118"/>
      <c r="S175" s="118"/>
      <c r="T175" s="103" t="str">
        <f t="shared" si="16"/>
        <v/>
      </c>
      <c r="U175" s="125"/>
      <c r="V175" s="118"/>
      <c r="W175" s="118"/>
      <c r="X175" s="118"/>
      <c r="Y175" s="118"/>
      <c r="Z175" s="126"/>
      <c r="AA175" s="135"/>
      <c r="AB175" s="137"/>
      <c r="AC175" s="197"/>
      <c r="AD175" s="97" t="str">
        <f t="shared" si="19"/>
        <v/>
      </c>
      <c r="AE175" s="98" t="str">
        <f t="shared" si="20"/>
        <v/>
      </c>
      <c r="AF175" s="119"/>
      <c r="AG175" s="141"/>
      <c r="AH175" s="154"/>
    </row>
    <row r="176" spans="2:34" x14ac:dyDescent="0.2">
      <c r="B176" s="200"/>
      <c r="C176" s="117"/>
      <c r="D176" s="125"/>
      <c r="E176" s="118"/>
      <c r="F176" s="126" t="str">
        <f t="shared" si="15"/>
        <v/>
      </c>
      <c r="G176" s="125"/>
      <c r="H176" s="118"/>
      <c r="I176" s="118"/>
      <c r="J176" s="118"/>
      <c r="K176" s="137"/>
      <c r="L176" s="137" t="str">
        <f t="shared" si="17"/>
        <v/>
      </c>
      <c r="M176" s="126" t="str">
        <f t="shared" si="18"/>
        <v/>
      </c>
      <c r="N176" s="125"/>
      <c r="O176" s="118"/>
      <c r="P176" s="118"/>
      <c r="Q176" s="118"/>
      <c r="R176" s="118"/>
      <c r="S176" s="118"/>
      <c r="T176" s="103" t="str">
        <f t="shared" si="16"/>
        <v/>
      </c>
      <c r="U176" s="125"/>
      <c r="V176" s="118"/>
      <c r="W176" s="118"/>
      <c r="X176" s="118"/>
      <c r="Y176" s="118"/>
      <c r="Z176" s="126"/>
      <c r="AA176" s="135"/>
      <c r="AB176" s="137"/>
      <c r="AC176" s="197"/>
      <c r="AD176" s="97" t="str">
        <f t="shared" si="19"/>
        <v/>
      </c>
      <c r="AE176" s="98" t="str">
        <f t="shared" si="20"/>
        <v/>
      </c>
      <c r="AF176" s="119"/>
      <c r="AG176" s="141"/>
      <c r="AH176" s="154"/>
    </row>
    <row r="177" spans="2:34" x14ac:dyDescent="0.2">
      <c r="B177" s="200"/>
      <c r="C177" s="117"/>
      <c r="D177" s="125"/>
      <c r="E177" s="118"/>
      <c r="F177" s="126" t="str">
        <f t="shared" si="15"/>
        <v/>
      </c>
      <c r="G177" s="125"/>
      <c r="H177" s="118"/>
      <c r="I177" s="118"/>
      <c r="J177" s="118"/>
      <c r="K177" s="137"/>
      <c r="L177" s="137" t="str">
        <f t="shared" si="17"/>
        <v/>
      </c>
      <c r="M177" s="126" t="str">
        <f t="shared" si="18"/>
        <v/>
      </c>
      <c r="N177" s="125"/>
      <c r="O177" s="118"/>
      <c r="P177" s="118"/>
      <c r="Q177" s="118"/>
      <c r="R177" s="118"/>
      <c r="S177" s="118"/>
      <c r="T177" s="103" t="str">
        <f t="shared" si="16"/>
        <v/>
      </c>
      <c r="U177" s="125"/>
      <c r="V177" s="118"/>
      <c r="W177" s="118"/>
      <c r="X177" s="118"/>
      <c r="Y177" s="118"/>
      <c r="Z177" s="126"/>
      <c r="AA177" s="135"/>
      <c r="AB177" s="137"/>
      <c r="AC177" s="197"/>
      <c r="AD177" s="97" t="str">
        <f t="shared" si="19"/>
        <v/>
      </c>
      <c r="AE177" s="98" t="str">
        <f t="shared" si="20"/>
        <v/>
      </c>
      <c r="AF177" s="119"/>
      <c r="AG177" s="141"/>
      <c r="AH177" s="154"/>
    </row>
    <row r="178" spans="2:34" x14ac:dyDescent="0.2">
      <c r="B178" s="200"/>
      <c r="C178" s="117"/>
      <c r="D178" s="125"/>
      <c r="E178" s="118"/>
      <c r="F178" s="126" t="str">
        <f t="shared" si="15"/>
        <v/>
      </c>
      <c r="G178" s="125"/>
      <c r="H178" s="118"/>
      <c r="I178" s="118"/>
      <c r="J178" s="118"/>
      <c r="K178" s="137"/>
      <c r="L178" s="137" t="str">
        <f t="shared" si="17"/>
        <v/>
      </c>
      <c r="M178" s="126" t="str">
        <f t="shared" si="18"/>
        <v/>
      </c>
      <c r="N178" s="125"/>
      <c r="O178" s="118"/>
      <c r="P178" s="118"/>
      <c r="Q178" s="118"/>
      <c r="R178" s="118"/>
      <c r="S178" s="118"/>
      <c r="T178" s="103" t="str">
        <f t="shared" si="16"/>
        <v/>
      </c>
      <c r="U178" s="125"/>
      <c r="V178" s="118"/>
      <c r="W178" s="118"/>
      <c r="X178" s="118"/>
      <c r="Y178" s="118"/>
      <c r="Z178" s="126"/>
      <c r="AA178" s="135"/>
      <c r="AB178" s="137"/>
      <c r="AC178" s="197"/>
      <c r="AD178" s="97" t="str">
        <f t="shared" si="19"/>
        <v/>
      </c>
      <c r="AE178" s="98" t="str">
        <f t="shared" si="20"/>
        <v/>
      </c>
      <c r="AF178" s="119"/>
      <c r="AG178" s="141"/>
      <c r="AH178" s="154"/>
    </row>
    <row r="179" spans="2:34" x14ac:dyDescent="0.2">
      <c r="B179" s="200"/>
      <c r="C179" s="117"/>
      <c r="D179" s="125"/>
      <c r="E179" s="118"/>
      <c r="F179" s="126" t="str">
        <f t="shared" si="15"/>
        <v/>
      </c>
      <c r="G179" s="125"/>
      <c r="H179" s="118"/>
      <c r="I179" s="118"/>
      <c r="J179" s="118"/>
      <c r="K179" s="137"/>
      <c r="L179" s="137" t="str">
        <f t="shared" si="17"/>
        <v/>
      </c>
      <c r="M179" s="126" t="str">
        <f t="shared" si="18"/>
        <v/>
      </c>
      <c r="N179" s="125"/>
      <c r="O179" s="118"/>
      <c r="P179" s="118"/>
      <c r="Q179" s="118"/>
      <c r="R179" s="118"/>
      <c r="S179" s="118"/>
      <c r="T179" s="103" t="str">
        <f t="shared" si="16"/>
        <v/>
      </c>
      <c r="U179" s="125"/>
      <c r="V179" s="118"/>
      <c r="W179" s="118"/>
      <c r="X179" s="118"/>
      <c r="Y179" s="118"/>
      <c r="Z179" s="126"/>
      <c r="AA179" s="135"/>
      <c r="AB179" s="137"/>
      <c r="AC179" s="197"/>
      <c r="AD179" s="97" t="str">
        <f t="shared" si="19"/>
        <v/>
      </c>
      <c r="AE179" s="98" t="str">
        <f t="shared" si="20"/>
        <v/>
      </c>
      <c r="AF179" s="119"/>
      <c r="AG179" s="141"/>
      <c r="AH179" s="154"/>
    </row>
    <row r="180" spans="2:34" x14ac:dyDescent="0.2">
      <c r="B180" s="200"/>
      <c r="C180" s="117"/>
      <c r="D180" s="125"/>
      <c r="E180" s="118"/>
      <c r="F180" s="126" t="str">
        <f t="shared" si="15"/>
        <v/>
      </c>
      <c r="G180" s="125"/>
      <c r="H180" s="118"/>
      <c r="I180" s="118"/>
      <c r="J180" s="118"/>
      <c r="K180" s="137"/>
      <c r="L180" s="137" t="str">
        <f t="shared" si="17"/>
        <v/>
      </c>
      <c r="M180" s="126" t="str">
        <f t="shared" si="18"/>
        <v/>
      </c>
      <c r="N180" s="125"/>
      <c r="O180" s="118"/>
      <c r="P180" s="118"/>
      <c r="Q180" s="118"/>
      <c r="R180" s="118"/>
      <c r="S180" s="118"/>
      <c r="T180" s="103" t="str">
        <f t="shared" si="16"/>
        <v/>
      </c>
      <c r="U180" s="125"/>
      <c r="V180" s="118"/>
      <c r="W180" s="118"/>
      <c r="X180" s="118"/>
      <c r="Y180" s="118"/>
      <c r="Z180" s="126"/>
      <c r="AA180" s="135"/>
      <c r="AB180" s="137"/>
      <c r="AC180" s="197"/>
      <c r="AD180" s="97" t="str">
        <f t="shared" si="19"/>
        <v/>
      </c>
      <c r="AE180" s="98" t="str">
        <f t="shared" si="20"/>
        <v/>
      </c>
      <c r="AF180" s="119"/>
      <c r="AG180" s="141"/>
      <c r="AH180" s="154"/>
    </row>
    <row r="181" spans="2:34" x14ac:dyDescent="0.2">
      <c r="B181" s="200"/>
      <c r="C181" s="117"/>
      <c r="D181" s="125"/>
      <c r="E181" s="118"/>
      <c r="F181" s="126" t="str">
        <f t="shared" si="15"/>
        <v/>
      </c>
      <c r="G181" s="125"/>
      <c r="H181" s="118"/>
      <c r="I181" s="118"/>
      <c r="J181" s="118"/>
      <c r="K181" s="137"/>
      <c r="L181" s="137" t="str">
        <f t="shared" si="17"/>
        <v/>
      </c>
      <c r="M181" s="126" t="str">
        <f t="shared" si="18"/>
        <v/>
      </c>
      <c r="N181" s="125"/>
      <c r="O181" s="118"/>
      <c r="P181" s="118"/>
      <c r="Q181" s="118"/>
      <c r="R181" s="118"/>
      <c r="S181" s="118"/>
      <c r="T181" s="103" t="str">
        <f t="shared" si="16"/>
        <v/>
      </c>
      <c r="U181" s="125"/>
      <c r="V181" s="118"/>
      <c r="W181" s="118"/>
      <c r="X181" s="118"/>
      <c r="Y181" s="118"/>
      <c r="Z181" s="126"/>
      <c r="AA181" s="135"/>
      <c r="AB181" s="137"/>
      <c r="AC181" s="197"/>
      <c r="AD181" s="97" t="str">
        <f t="shared" si="19"/>
        <v/>
      </c>
      <c r="AE181" s="98" t="str">
        <f t="shared" si="20"/>
        <v/>
      </c>
      <c r="AF181" s="119"/>
      <c r="AG181" s="141"/>
      <c r="AH181" s="154"/>
    </row>
    <row r="182" spans="2:34" x14ac:dyDescent="0.2">
      <c r="B182" s="200"/>
      <c r="C182" s="117"/>
      <c r="D182" s="125"/>
      <c r="E182" s="118"/>
      <c r="F182" s="126" t="str">
        <f t="shared" si="15"/>
        <v/>
      </c>
      <c r="G182" s="125"/>
      <c r="H182" s="118"/>
      <c r="I182" s="118"/>
      <c r="J182" s="118"/>
      <c r="K182" s="137"/>
      <c r="L182" s="137" t="str">
        <f t="shared" si="17"/>
        <v/>
      </c>
      <c r="M182" s="126" t="str">
        <f t="shared" si="18"/>
        <v/>
      </c>
      <c r="N182" s="125"/>
      <c r="O182" s="118"/>
      <c r="P182" s="118"/>
      <c r="Q182" s="118"/>
      <c r="R182" s="118"/>
      <c r="S182" s="118"/>
      <c r="T182" s="103" t="str">
        <f t="shared" si="16"/>
        <v/>
      </c>
      <c r="U182" s="125"/>
      <c r="V182" s="118"/>
      <c r="W182" s="118"/>
      <c r="X182" s="118"/>
      <c r="Y182" s="118"/>
      <c r="Z182" s="126"/>
      <c r="AA182" s="135"/>
      <c r="AB182" s="137"/>
      <c r="AC182" s="197"/>
      <c r="AD182" s="97" t="str">
        <f t="shared" si="19"/>
        <v/>
      </c>
      <c r="AE182" s="98" t="str">
        <f t="shared" si="20"/>
        <v/>
      </c>
      <c r="AF182" s="119"/>
      <c r="AG182" s="141"/>
      <c r="AH182" s="154"/>
    </row>
    <row r="183" spans="2:34" x14ac:dyDescent="0.2">
      <c r="B183" s="200"/>
      <c r="C183" s="117"/>
      <c r="D183" s="125"/>
      <c r="E183" s="118"/>
      <c r="F183" s="126" t="str">
        <f t="shared" si="15"/>
        <v/>
      </c>
      <c r="G183" s="125"/>
      <c r="H183" s="118"/>
      <c r="I183" s="118"/>
      <c r="J183" s="118"/>
      <c r="K183" s="137"/>
      <c r="L183" s="137" t="str">
        <f t="shared" si="17"/>
        <v/>
      </c>
      <c r="M183" s="126" t="str">
        <f t="shared" si="18"/>
        <v/>
      </c>
      <c r="N183" s="125"/>
      <c r="O183" s="118"/>
      <c r="P183" s="118"/>
      <c r="Q183" s="118"/>
      <c r="R183" s="118"/>
      <c r="S183" s="118"/>
      <c r="T183" s="103" t="str">
        <f t="shared" si="16"/>
        <v/>
      </c>
      <c r="U183" s="125"/>
      <c r="V183" s="118"/>
      <c r="W183" s="118"/>
      <c r="X183" s="118"/>
      <c r="Y183" s="118"/>
      <c r="Z183" s="126"/>
      <c r="AA183" s="135"/>
      <c r="AB183" s="137"/>
      <c r="AC183" s="197"/>
      <c r="AD183" s="97" t="str">
        <f t="shared" si="19"/>
        <v/>
      </c>
      <c r="AE183" s="98" t="str">
        <f t="shared" si="20"/>
        <v/>
      </c>
      <c r="AF183" s="119"/>
      <c r="AG183" s="141"/>
      <c r="AH183" s="154"/>
    </row>
    <row r="184" spans="2:34" x14ac:dyDescent="0.2">
      <c r="B184" s="200"/>
      <c r="C184" s="117"/>
      <c r="D184" s="125"/>
      <c r="E184" s="118"/>
      <c r="F184" s="126" t="str">
        <f t="shared" si="15"/>
        <v/>
      </c>
      <c r="G184" s="125"/>
      <c r="H184" s="118"/>
      <c r="I184" s="118"/>
      <c r="J184" s="118"/>
      <c r="K184" s="137"/>
      <c r="L184" s="137" t="str">
        <f t="shared" si="17"/>
        <v/>
      </c>
      <c r="M184" s="126" t="str">
        <f t="shared" si="18"/>
        <v/>
      </c>
      <c r="N184" s="125"/>
      <c r="O184" s="118"/>
      <c r="P184" s="118"/>
      <c r="Q184" s="118"/>
      <c r="R184" s="118"/>
      <c r="S184" s="118"/>
      <c r="T184" s="103" t="str">
        <f t="shared" si="16"/>
        <v/>
      </c>
      <c r="U184" s="125"/>
      <c r="V184" s="118"/>
      <c r="W184" s="118"/>
      <c r="X184" s="118"/>
      <c r="Y184" s="118"/>
      <c r="Z184" s="126"/>
      <c r="AA184" s="135"/>
      <c r="AB184" s="137"/>
      <c r="AC184" s="197"/>
      <c r="AD184" s="97" t="str">
        <f t="shared" si="19"/>
        <v/>
      </c>
      <c r="AE184" s="98" t="str">
        <f t="shared" si="20"/>
        <v/>
      </c>
      <c r="AF184" s="119"/>
      <c r="AG184" s="141"/>
      <c r="AH184" s="154"/>
    </row>
    <row r="185" spans="2:34" x14ac:dyDescent="0.2">
      <c r="B185" s="200"/>
      <c r="C185" s="117"/>
      <c r="D185" s="125"/>
      <c r="E185" s="118"/>
      <c r="F185" s="126" t="str">
        <f t="shared" si="15"/>
        <v/>
      </c>
      <c r="G185" s="125"/>
      <c r="H185" s="118"/>
      <c r="I185" s="118"/>
      <c r="J185" s="118"/>
      <c r="K185" s="137"/>
      <c r="L185" s="137" t="str">
        <f t="shared" si="17"/>
        <v/>
      </c>
      <c r="M185" s="126" t="str">
        <f t="shared" si="18"/>
        <v/>
      </c>
      <c r="N185" s="125"/>
      <c r="O185" s="118"/>
      <c r="P185" s="118"/>
      <c r="Q185" s="118"/>
      <c r="R185" s="118"/>
      <c r="S185" s="118"/>
      <c r="T185" s="103" t="str">
        <f t="shared" si="16"/>
        <v/>
      </c>
      <c r="U185" s="125"/>
      <c r="V185" s="118"/>
      <c r="W185" s="118"/>
      <c r="X185" s="118"/>
      <c r="Y185" s="118"/>
      <c r="Z185" s="126"/>
      <c r="AA185" s="135"/>
      <c r="AB185" s="137"/>
      <c r="AC185" s="197"/>
      <c r="AD185" s="97" t="str">
        <f t="shared" si="19"/>
        <v/>
      </c>
      <c r="AE185" s="98" t="str">
        <f t="shared" si="20"/>
        <v/>
      </c>
      <c r="AF185" s="119"/>
      <c r="AG185" s="141"/>
      <c r="AH185" s="154"/>
    </row>
    <row r="186" spans="2:34" x14ac:dyDescent="0.2">
      <c r="B186" s="200"/>
      <c r="C186" s="117"/>
      <c r="D186" s="125"/>
      <c r="E186" s="118"/>
      <c r="F186" s="126" t="str">
        <f t="shared" si="15"/>
        <v/>
      </c>
      <c r="G186" s="125"/>
      <c r="H186" s="118"/>
      <c r="I186" s="118"/>
      <c r="J186" s="118"/>
      <c r="K186" s="137"/>
      <c r="L186" s="137" t="str">
        <f t="shared" si="17"/>
        <v/>
      </c>
      <c r="M186" s="126" t="str">
        <f t="shared" si="18"/>
        <v/>
      </c>
      <c r="N186" s="125"/>
      <c r="O186" s="118"/>
      <c r="P186" s="118"/>
      <c r="Q186" s="118"/>
      <c r="R186" s="118"/>
      <c r="S186" s="118"/>
      <c r="T186" s="103" t="str">
        <f t="shared" si="16"/>
        <v/>
      </c>
      <c r="U186" s="125"/>
      <c r="V186" s="118"/>
      <c r="W186" s="118"/>
      <c r="X186" s="118"/>
      <c r="Y186" s="118"/>
      <c r="Z186" s="126"/>
      <c r="AA186" s="135"/>
      <c r="AB186" s="137"/>
      <c r="AC186" s="197"/>
      <c r="AD186" s="97" t="str">
        <f t="shared" si="19"/>
        <v/>
      </c>
      <c r="AE186" s="98" t="str">
        <f t="shared" si="20"/>
        <v/>
      </c>
      <c r="AF186" s="119"/>
      <c r="AG186" s="141"/>
      <c r="AH186" s="154"/>
    </row>
    <row r="187" spans="2:34" x14ac:dyDescent="0.2">
      <c r="B187" s="200"/>
      <c r="C187" s="117"/>
      <c r="D187" s="125"/>
      <c r="E187" s="118"/>
      <c r="F187" s="126" t="str">
        <f t="shared" si="15"/>
        <v/>
      </c>
      <c r="G187" s="125"/>
      <c r="H187" s="118"/>
      <c r="I187" s="118"/>
      <c r="J187" s="118"/>
      <c r="K187" s="137"/>
      <c r="L187" s="137" t="str">
        <f t="shared" si="17"/>
        <v/>
      </c>
      <c r="M187" s="126" t="str">
        <f t="shared" si="18"/>
        <v/>
      </c>
      <c r="N187" s="125"/>
      <c r="O187" s="118"/>
      <c r="P187" s="118"/>
      <c r="Q187" s="118"/>
      <c r="R187" s="118"/>
      <c r="S187" s="118"/>
      <c r="T187" s="103" t="str">
        <f t="shared" si="16"/>
        <v/>
      </c>
      <c r="U187" s="125"/>
      <c r="V187" s="118"/>
      <c r="W187" s="118"/>
      <c r="X187" s="118"/>
      <c r="Y187" s="118"/>
      <c r="Z187" s="126"/>
      <c r="AA187" s="135"/>
      <c r="AB187" s="137"/>
      <c r="AC187" s="197"/>
      <c r="AD187" s="97" t="str">
        <f t="shared" si="19"/>
        <v/>
      </c>
      <c r="AE187" s="98" t="str">
        <f t="shared" si="20"/>
        <v/>
      </c>
      <c r="AF187" s="119"/>
      <c r="AG187" s="141"/>
      <c r="AH187" s="154"/>
    </row>
    <row r="188" spans="2:34" x14ac:dyDescent="0.2">
      <c r="B188" s="200"/>
      <c r="C188" s="117"/>
      <c r="D188" s="125"/>
      <c r="E188" s="118"/>
      <c r="F188" s="126" t="str">
        <f t="shared" si="15"/>
        <v/>
      </c>
      <c r="G188" s="125"/>
      <c r="H188" s="118"/>
      <c r="I188" s="118"/>
      <c r="J188" s="118"/>
      <c r="K188" s="137"/>
      <c r="L188" s="137" t="str">
        <f t="shared" si="17"/>
        <v/>
      </c>
      <c r="M188" s="126" t="str">
        <f t="shared" si="18"/>
        <v/>
      </c>
      <c r="N188" s="125"/>
      <c r="O188" s="118"/>
      <c r="P188" s="118"/>
      <c r="Q188" s="118"/>
      <c r="R188" s="118"/>
      <c r="S188" s="118"/>
      <c r="T188" s="103" t="str">
        <f t="shared" si="16"/>
        <v/>
      </c>
      <c r="U188" s="125"/>
      <c r="V188" s="118"/>
      <c r="W188" s="118"/>
      <c r="X188" s="118"/>
      <c r="Y188" s="118"/>
      <c r="Z188" s="126"/>
      <c r="AA188" s="135"/>
      <c r="AB188" s="137"/>
      <c r="AC188" s="197"/>
      <c r="AD188" s="97" t="str">
        <f t="shared" si="19"/>
        <v/>
      </c>
      <c r="AE188" s="98" t="str">
        <f t="shared" si="20"/>
        <v/>
      </c>
      <c r="AF188" s="119"/>
      <c r="AG188" s="141"/>
      <c r="AH188" s="154"/>
    </row>
    <row r="189" spans="2:34" x14ac:dyDescent="0.2">
      <c r="B189" s="200"/>
      <c r="C189" s="117"/>
      <c r="D189" s="125"/>
      <c r="E189" s="118"/>
      <c r="F189" s="126" t="str">
        <f t="shared" si="15"/>
        <v/>
      </c>
      <c r="G189" s="125"/>
      <c r="H189" s="118"/>
      <c r="I189" s="118"/>
      <c r="J189" s="118"/>
      <c r="K189" s="137"/>
      <c r="L189" s="137" t="str">
        <f t="shared" si="17"/>
        <v/>
      </c>
      <c r="M189" s="126" t="str">
        <f t="shared" si="18"/>
        <v/>
      </c>
      <c r="N189" s="125"/>
      <c r="O189" s="118"/>
      <c r="P189" s="118"/>
      <c r="Q189" s="118"/>
      <c r="R189" s="118"/>
      <c r="S189" s="118"/>
      <c r="T189" s="103" t="str">
        <f t="shared" si="16"/>
        <v/>
      </c>
      <c r="U189" s="125"/>
      <c r="V189" s="118"/>
      <c r="W189" s="118"/>
      <c r="X189" s="118"/>
      <c r="Y189" s="118"/>
      <c r="Z189" s="126"/>
      <c r="AA189" s="135"/>
      <c r="AB189" s="137"/>
      <c r="AC189" s="197"/>
      <c r="AD189" s="97" t="str">
        <f t="shared" si="19"/>
        <v/>
      </c>
      <c r="AE189" s="98" t="str">
        <f t="shared" si="20"/>
        <v/>
      </c>
      <c r="AF189" s="119"/>
      <c r="AG189" s="141"/>
      <c r="AH189" s="154"/>
    </row>
    <row r="190" spans="2:34" x14ac:dyDescent="0.2">
      <c r="B190" s="200"/>
      <c r="C190" s="117"/>
      <c r="D190" s="125"/>
      <c r="E190" s="118"/>
      <c r="F190" s="126" t="str">
        <f t="shared" si="15"/>
        <v/>
      </c>
      <c r="G190" s="125"/>
      <c r="H190" s="118"/>
      <c r="I190" s="118"/>
      <c r="J190" s="118"/>
      <c r="K190" s="137"/>
      <c r="L190" s="137" t="str">
        <f t="shared" si="17"/>
        <v/>
      </c>
      <c r="M190" s="126" t="str">
        <f t="shared" si="18"/>
        <v/>
      </c>
      <c r="N190" s="125"/>
      <c r="O190" s="118"/>
      <c r="P190" s="118"/>
      <c r="Q190" s="118"/>
      <c r="R190" s="118"/>
      <c r="S190" s="118"/>
      <c r="T190" s="103" t="str">
        <f t="shared" si="16"/>
        <v/>
      </c>
      <c r="U190" s="125"/>
      <c r="V190" s="118"/>
      <c r="W190" s="118"/>
      <c r="X190" s="118"/>
      <c r="Y190" s="118"/>
      <c r="Z190" s="126"/>
      <c r="AA190" s="135"/>
      <c r="AB190" s="137"/>
      <c r="AC190" s="197"/>
      <c r="AD190" s="97" t="str">
        <f t="shared" si="19"/>
        <v/>
      </c>
      <c r="AE190" s="98" t="str">
        <f t="shared" si="20"/>
        <v/>
      </c>
      <c r="AF190" s="119"/>
      <c r="AG190" s="141"/>
      <c r="AH190" s="154"/>
    </row>
    <row r="191" spans="2:34" x14ac:dyDescent="0.2">
      <c r="B191" s="200"/>
      <c r="C191" s="117"/>
      <c r="D191" s="125"/>
      <c r="E191" s="118"/>
      <c r="F191" s="126" t="str">
        <f t="shared" si="15"/>
        <v/>
      </c>
      <c r="G191" s="125"/>
      <c r="H191" s="118"/>
      <c r="I191" s="118"/>
      <c r="J191" s="118"/>
      <c r="K191" s="137"/>
      <c r="L191" s="137" t="str">
        <f t="shared" si="17"/>
        <v/>
      </c>
      <c r="M191" s="126" t="str">
        <f t="shared" si="18"/>
        <v/>
      </c>
      <c r="N191" s="125"/>
      <c r="O191" s="118"/>
      <c r="P191" s="118"/>
      <c r="Q191" s="118"/>
      <c r="R191" s="118"/>
      <c r="S191" s="118"/>
      <c r="T191" s="103" t="str">
        <f t="shared" si="16"/>
        <v/>
      </c>
      <c r="U191" s="125"/>
      <c r="V191" s="118"/>
      <c r="W191" s="118"/>
      <c r="X191" s="118"/>
      <c r="Y191" s="118"/>
      <c r="Z191" s="126"/>
      <c r="AA191" s="135"/>
      <c r="AB191" s="137"/>
      <c r="AC191" s="197"/>
      <c r="AD191" s="97" t="str">
        <f t="shared" si="19"/>
        <v/>
      </c>
      <c r="AE191" s="98" t="str">
        <f t="shared" si="20"/>
        <v/>
      </c>
      <c r="AF191" s="119"/>
      <c r="AG191" s="141"/>
      <c r="AH191" s="154"/>
    </row>
    <row r="192" spans="2:34" x14ac:dyDescent="0.2">
      <c r="B192" s="200"/>
      <c r="C192" s="117"/>
      <c r="D192" s="125"/>
      <c r="E192" s="118"/>
      <c r="F192" s="126" t="str">
        <f t="shared" si="15"/>
        <v/>
      </c>
      <c r="G192" s="125"/>
      <c r="H192" s="118"/>
      <c r="I192" s="118"/>
      <c r="J192" s="118"/>
      <c r="K192" s="137"/>
      <c r="L192" s="137" t="str">
        <f t="shared" si="17"/>
        <v/>
      </c>
      <c r="M192" s="126" t="str">
        <f t="shared" si="18"/>
        <v/>
      </c>
      <c r="N192" s="125"/>
      <c r="O192" s="118"/>
      <c r="P192" s="118"/>
      <c r="Q192" s="118"/>
      <c r="R192" s="118"/>
      <c r="S192" s="118"/>
      <c r="T192" s="103" t="str">
        <f t="shared" si="16"/>
        <v/>
      </c>
      <c r="U192" s="125"/>
      <c r="V192" s="118"/>
      <c r="W192" s="118"/>
      <c r="X192" s="118"/>
      <c r="Y192" s="118"/>
      <c r="Z192" s="126"/>
      <c r="AA192" s="135"/>
      <c r="AB192" s="137"/>
      <c r="AC192" s="197"/>
      <c r="AD192" s="97" t="str">
        <f t="shared" si="19"/>
        <v/>
      </c>
      <c r="AE192" s="98" t="str">
        <f t="shared" si="20"/>
        <v/>
      </c>
      <c r="AF192" s="119"/>
      <c r="AG192" s="141"/>
      <c r="AH192" s="154"/>
    </row>
    <row r="193" spans="2:34" x14ac:dyDescent="0.2">
      <c r="B193" s="200"/>
      <c r="C193" s="117"/>
      <c r="D193" s="125"/>
      <c r="E193" s="118"/>
      <c r="F193" s="126" t="str">
        <f t="shared" si="15"/>
        <v/>
      </c>
      <c r="G193" s="125"/>
      <c r="H193" s="118"/>
      <c r="I193" s="118"/>
      <c r="J193" s="118"/>
      <c r="K193" s="137"/>
      <c r="L193" s="137" t="str">
        <f t="shared" ref="L193:L216" si="21">IF(H193="","",H193-J193)</f>
        <v/>
      </c>
      <c r="M193" s="126" t="str">
        <f t="shared" ref="M193:M216" si="22">IF(I193="","",I193-K193)</f>
        <v/>
      </c>
      <c r="N193" s="125"/>
      <c r="O193" s="118"/>
      <c r="P193" s="118"/>
      <c r="Q193" s="118"/>
      <c r="R193" s="118"/>
      <c r="S193" s="118"/>
      <c r="T193" s="103" t="str">
        <f t="shared" si="16"/>
        <v/>
      </c>
      <c r="U193" s="125"/>
      <c r="V193" s="118"/>
      <c r="W193" s="118"/>
      <c r="X193" s="118"/>
      <c r="Y193" s="118"/>
      <c r="Z193" s="126"/>
      <c r="AA193" s="135"/>
      <c r="AB193" s="137"/>
      <c r="AC193" s="197"/>
      <c r="AD193" s="97" t="str">
        <f t="shared" ref="AD193:AD216" si="23">IF(AC193="","",((AC193/$D$24)-1))</f>
        <v/>
      </c>
      <c r="AE193" s="98" t="str">
        <f t="shared" ref="AE193:AE216" si="24">IF(AC193="","",((AC193/$D$25)-1))</f>
        <v/>
      </c>
      <c r="AF193" s="119"/>
      <c r="AG193" s="141"/>
      <c r="AH193" s="154"/>
    </row>
    <row r="194" spans="2:34" x14ac:dyDescent="0.2">
      <c r="B194" s="200"/>
      <c r="C194" s="117"/>
      <c r="D194" s="125"/>
      <c r="E194" s="118"/>
      <c r="F194" s="126" t="str">
        <f t="shared" si="15"/>
        <v/>
      </c>
      <c r="G194" s="125"/>
      <c r="H194" s="118"/>
      <c r="I194" s="118"/>
      <c r="J194" s="118"/>
      <c r="K194" s="137"/>
      <c r="L194" s="137" t="str">
        <f t="shared" si="21"/>
        <v/>
      </c>
      <c r="M194" s="126" t="str">
        <f t="shared" si="22"/>
        <v/>
      </c>
      <c r="N194" s="125"/>
      <c r="O194" s="118"/>
      <c r="P194" s="118"/>
      <c r="Q194" s="118"/>
      <c r="R194" s="118"/>
      <c r="S194" s="118"/>
      <c r="T194" s="103" t="str">
        <f t="shared" si="16"/>
        <v/>
      </c>
      <c r="U194" s="125"/>
      <c r="V194" s="118"/>
      <c r="W194" s="118"/>
      <c r="X194" s="118"/>
      <c r="Y194" s="118"/>
      <c r="Z194" s="126"/>
      <c r="AA194" s="135"/>
      <c r="AB194" s="137"/>
      <c r="AC194" s="197"/>
      <c r="AD194" s="97" t="str">
        <f t="shared" si="23"/>
        <v/>
      </c>
      <c r="AE194" s="98" t="str">
        <f t="shared" si="24"/>
        <v/>
      </c>
      <c r="AF194" s="119"/>
      <c r="AG194" s="141"/>
      <c r="AH194" s="154"/>
    </row>
    <row r="195" spans="2:34" x14ac:dyDescent="0.2">
      <c r="B195" s="200"/>
      <c r="C195" s="117"/>
      <c r="D195" s="125"/>
      <c r="E195" s="118"/>
      <c r="F195" s="126" t="str">
        <f t="shared" si="15"/>
        <v/>
      </c>
      <c r="G195" s="125"/>
      <c r="H195" s="118"/>
      <c r="I195" s="118"/>
      <c r="J195" s="118"/>
      <c r="K195" s="137"/>
      <c r="L195" s="137" t="str">
        <f t="shared" si="21"/>
        <v/>
      </c>
      <c r="M195" s="126" t="str">
        <f t="shared" si="22"/>
        <v/>
      </c>
      <c r="N195" s="125"/>
      <c r="O195" s="118"/>
      <c r="P195" s="118"/>
      <c r="Q195" s="118"/>
      <c r="R195" s="118"/>
      <c r="S195" s="118"/>
      <c r="T195" s="103" t="str">
        <f t="shared" si="16"/>
        <v/>
      </c>
      <c r="U195" s="125"/>
      <c r="V195" s="118"/>
      <c r="W195" s="118"/>
      <c r="X195" s="118"/>
      <c r="Y195" s="118"/>
      <c r="Z195" s="126"/>
      <c r="AA195" s="135"/>
      <c r="AB195" s="137"/>
      <c r="AC195" s="197"/>
      <c r="AD195" s="97" t="str">
        <f t="shared" si="23"/>
        <v/>
      </c>
      <c r="AE195" s="98" t="str">
        <f t="shared" si="24"/>
        <v/>
      </c>
      <c r="AF195" s="119"/>
      <c r="AG195" s="141"/>
      <c r="AH195" s="154"/>
    </row>
    <row r="196" spans="2:34" x14ac:dyDescent="0.2">
      <c r="B196" s="200"/>
      <c r="C196" s="117"/>
      <c r="D196" s="125"/>
      <c r="E196" s="118"/>
      <c r="F196" s="126" t="str">
        <f t="shared" si="15"/>
        <v/>
      </c>
      <c r="G196" s="125"/>
      <c r="H196" s="118"/>
      <c r="I196" s="118"/>
      <c r="J196" s="118"/>
      <c r="K196" s="137"/>
      <c r="L196" s="137" t="str">
        <f t="shared" si="21"/>
        <v/>
      </c>
      <c r="M196" s="126" t="str">
        <f t="shared" si="22"/>
        <v/>
      </c>
      <c r="N196" s="125"/>
      <c r="O196" s="118"/>
      <c r="P196" s="118"/>
      <c r="Q196" s="118"/>
      <c r="R196" s="118"/>
      <c r="S196" s="118"/>
      <c r="T196" s="103" t="str">
        <f t="shared" si="16"/>
        <v/>
      </c>
      <c r="U196" s="125"/>
      <c r="V196" s="118"/>
      <c r="W196" s="118"/>
      <c r="X196" s="118"/>
      <c r="Y196" s="118"/>
      <c r="Z196" s="126"/>
      <c r="AA196" s="135"/>
      <c r="AB196" s="137"/>
      <c r="AC196" s="197"/>
      <c r="AD196" s="97" t="str">
        <f t="shared" si="23"/>
        <v/>
      </c>
      <c r="AE196" s="98" t="str">
        <f t="shared" si="24"/>
        <v/>
      </c>
      <c r="AF196" s="119"/>
      <c r="AG196" s="141"/>
      <c r="AH196" s="154"/>
    </row>
    <row r="197" spans="2:34" x14ac:dyDescent="0.2">
      <c r="B197" s="200"/>
      <c r="C197" s="117"/>
      <c r="D197" s="125"/>
      <c r="E197" s="118"/>
      <c r="F197" s="126" t="str">
        <f t="shared" si="15"/>
        <v/>
      </c>
      <c r="G197" s="125"/>
      <c r="H197" s="118"/>
      <c r="I197" s="118"/>
      <c r="J197" s="118"/>
      <c r="K197" s="137"/>
      <c r="L197" s="137" t="str">
        <f t="shared" si="21"/>
        <v/>
      </c>
      <c r="M197" s="126" t="str">
        <f t="shared" si="22"/>
        <v/>
      </c>
      <c r="N197" s="125"/>
      <c r="O197" s="118"/>
      <c r="P197" s="118"/>
      <c r="Q197" s="118"/>
      <c r="R197" s="118"/>
      <c r="S197" s="118"/>
      <c r="T197" s="103" t="str">
        <f t="shared" si="16"/>
        <v/>
      </c>
      <c r="U197" s="125"/>
      <c r="V197" s="118"/>
      <c r="W197" s="118"/>
      <c r="X197" s="118"/>
      <c r="Y197" s="118"/>
      <c r="Z197" s="126"/>
      <c r="AA197" s="135"/>
      <c r="AB197" s="137"/>
      <c r="AC197" s="197"/>
      <c r="AD197" s="97" t="str">
        <f t="shared" si="23"/>
        <v/>
      </c>
      <c r="AE197" s="98" t="str">
        <f t="shared" si="24"/>
        <v/>
      </c>
      <c r="AF197" s="119"/>
      <c r="AG197" s="141"/>
      <c r="AH197" s="154"/>
    </row>
    <row r="198" spans="2:34" x14ac:dyDescent="0.2">
      <c r="B198" s="200"/>
      <c r="C198" s="117"/>
      <c r="D198" s="125"/>
      <c r="E198" s="118"/>
      <c r="F198" s="126" t="str">
        <f t="shared" si="15"/>
        <v/>
      </c>
      <c r="G198" s="125"/>
      <c r="H198" s="118"/>
      <c r="I198" s="118"/>
      <c r="J198" s="118"/>
      <c r="K198" s="137"/>
      <c r="L198" s="137" t="str">
        <f t="shared" si="21"/>
        <v/>
      </c>
      <c r="M198" s="126" t="str">
        <f t="shared" si="22"/>
        <v/>
      </c>
      <c r="N198" s="125"/>
      <c r="O198" s="118"/>
      <c r="P198" s="118"/>
      <c r="Q198" s="118"/>
      <c r="R198" s="118"/>
      <c r="S198" s="118"/>
      <c r="T198" s="103" t="str">
        <f t="shared" si="16"/>
        <v/>
      </c>
      <c r="U198" s="125"/>
      <c r="V198" s="118"/>
      <c r="W198" s="118"/>
      <c r="X198" s="118"/>
      <c r="Y198" s="118"/>
      <c r="Z198" s="126"/>
      <c r="AA198" s="135"/>
      <c r="AB198" s="137"/>
      <c r="AC198" s="197"/>
      <c r="AD198" s="97" t="str">
        <f t="shared" si="23"/>
        <v/>
      </c>
      <c r="AE198" s="98" t="str">
        <f t="shared" si="24"/>
        <v/>
      </c>
      <c r="AF198" s="119"/>
      <c r="AG198" s="141"/>
      <c r="AH198" s="154"/>
    </row>
    <row r="199" spans="2:34" x14ac:dyDescent="0.2">
      <c r="B199" s="200"/>
      <c r="C199" s="117"/>
      <c r="D199" s="125"/>
      <c r="E199" s="118"/>
      <c r="F199" s="126" t="str">
        <f t="shared" si="15"/>
        <v/>
      </c>
      <c r="G199" s="125"/>
      <c r="H199" s="118"/>
      <c r="I199" s="118"/>
      <c r="J199" s="118"/>
      <c r="K199" s="137"/>
      <c r="L199" s="137" t="str">
        <f t="shared" si="21"/>
        <v/>
      </c>
      <c r="M199" s="126" t="str">
        <f t="shared" si="22"/>
        <v/>
      </c>
      <c r="N199" s="125"/>
      <c r="O199" s="118"/>
      <c r="P199" s="118"/>
      <c r="Q199" s="118"/>
      <c r="R199" s="118"/>
      <c r="S199" s="118"/>
      <c r="T199" s="103" t="str">
        <f t="shared" si="16"/>
        <v/>
      </c>
      <c r="U199" s="125"/>
      <c r="V199" s="118"/>
      <c r="W199" s="118"/>
      <c r="X199" s="118"/>
      <c r="Y199" s="118"/>
      <c r="Z199" s="126"/>
      <c r="AA199" s="135"/>
      <c r="AB199" s="137"/>
      <c r="AC199" s="197"/>
      <c r="AD199" s="97" t="str">
        <f t="shared" si="23"/>
        <v/>
      </c>
      <c r="AE199" s="98" t="str">
        <f t="shared" si="24"/>
        <v/>
      </c>
      <c r="AF199" s="119"/>
      <c r="AG199" s="141"/>
      <c r="AH199" s="154"/>
    </row>
    <row r="200" spans="2:34" x14ac:dyDescent="0.2">
      <c r="B200" s="200"/>
      <c r="C200" s="117"/>
      <c r="D200" s="125"/>
      <c r="E200" s="118"/>
      <c r="F200" s="126" t="str">
        <f t="shared" si="15"/>
        <v/>
      </c>
      <c r="G200" s="125"/>
      <c r="H200" s="118"/>
      <c r="I200" s="118"/>
      <c r="J200" s="118"/>
      <c r="K200" s="137"/>
      <c r="L200" s="137" t="str">
        <f t="shared" si="21"/>
        <v/>
      </c>
      <c r="M200" s="126" t="str">
        <f t="shared" si="22"/>
        <v/>
      </c>
      <c r="N200" s="125"/>
      <c r="O200" s="118"/>
      <c r="P200" s="118"/>
      <c r="Q200" s="118"/>
      <c r="R200" s="118"/>
      <c r="S200" s="118"/>
      <c r="T200" s="103" t="str">
        <f t="shared" si="16"/>
        <v/>
      </c>
      <c r="U200" s="125"/>
      <c r="V200" s="118"/>
      <c r="W200" s="118"/>
      <c r="X200" s="118"/>
      <c r="Y200" s="118"/>
      <c r="Z200" s="126"/>
      <c r="AA200" s="135"/>
      <c r="AB200" s="137"/>
      <c r="AC200" s="197"/>
      <c r="AD200" s="97" t="str">
        <f t="shared" si="23"/>
        <v/>
      </c>
      <c r="AE200" s="98" t="str">
        <f t="shared" si="24"/>
        <v/>
      </c>
      <c r="AF200" s="119"/>
      <c r="AG200" s="141"/>
      <c r="AH200" s="154"/>
    </row>
    <row r="201" spans="2:34" x14ac:dyDescent="0.2">
      <c r="B201" s="200"/>
      <c r="C201" s="117"/>
      <c r="D201" s="125"/>
      <c r="E201" s="118"/>
      <c r="F201" s="126" t="str">
        <f t="shared" si="15"/>
        <v/>
      </c>
      <c r="G201" s="125"/>
      <c r="H201" s="118"/>
      <c r="I201" s="118"/>
      <c r="J201" s="118"/>
      <c r="K201" s="137"/>
      <c r="L201" s="137" t="str">
        <f t="shared" si="21"/>
        <v/>
      </c>
      <c r="M201" s="126" t="str">
        <f t="shared" si="22"/>
        <v/>
      </c>
      <c r="N201" s="125"/>
      <c r="O201" s="118"/>
      <c r="P201" s="118"/>
      <c r="Q201" s="118"/>
      <c r="R201" s="118"/>
      <c r="S201" s="118"/>
      <c r="T201" s="103" t="str">
        <f t="shared" si="16"/>
        <v/>
      </c>
      <c r="U201" s="125"/>
      <c r="V201" s="118"/>
      <c r="W201" s="118"/>
      <c r="X201" s="118"/>
      <c r="Y201" s="118"/>
      <c r="Z201" s="126"/>
      <c r="AA201" s="135"/>
      <c r="AB201" s="137"/>
      <c r="AC201" s="197"/>
      <c r="AD201" s="97" t="str">
        <f t="shared" si="23"/>
        <v/>
      </c>
      <c r="AE201" s="98" t="str">
        <f t="shared" si="24"/>
        <v/>
      </c>
      <c r="AF201" s="119"/>
      <c r="AG201" s="141"/>
      <c r="AH201" s="154"/>
    </row>
    <row r="202" spans="2:34" x14ac:dyDescent="0.2">
      <c r="B202" s="200"/>
      <c r="C202" s="117"/>
      <c r="D202" s="125"/>
      <c r="E202" s="118"/>
      <c r="F202" s="126" t="str">
        <f t="shared" si="15"/>
        <v/>
      </c>
      <c r="G202" s="125"/>
      <c r="H202" s="118"/>
      <c r="I202" s="118"/>
      <c r="J202" s="118"/>
      <c r="K202" s="137"/>
      <c r="L202" s="137" t="str">
        <f t="shared" si="21"/>
        <v/>
      </c>
      <c r="M202" s="126" t="str">
        <f t="shared" si="22"/>
        <v/>
      </c>
      <c r="N202" s="125"/>
      <c r="O202" s="118"/>
      <c r="P202" s="118"/>
      <c r="Q202" s="118"/>
      <c r="R202" s="118"/>
      <c r="S202" s="118"/>
      <c r="T202" s="103" t="str">
        <f t="shared" si="16"/>
        <v/>
      </c>
      <c r="U202" s="125"/>
      <c r="V202" s="118"/>
      <c r="W202" s="118"/>
      <c r="X202" s="118"/>
      <c r="Y202" s="118"/>
      <c r="Z202" s="126"/>
      <c r="AA202" s="135"/>
      <c r="AB202" s="137"/>
      <c r="AC202" s="197"/>
      <c r="AD202" s="97" t="str">
        <f t="shared" si="23"/>
        <v/>
      </c>
      <c r="AE202" s="98" t="str">
        <f t="shared" si="24"/>
        <v/>
      </c>
      <c r="AF202" s="119"/>
      <c r="AG202" s="141"/>
      <c r="AH202" s="154"/>
    </row>
    <row r="203" spans="2:34" x14ac:dyDescent="0.2">
      <c r="B203" s="200"/>
      <c r="C203" s="117"/>
      <c r="D203" s="125"/>
      <c r="E203" s="118"/>
      <c r="F203" s="126" t="str">
        <f t="shared" si="15"/>
        <v/>
      </c>
      <c r="G203" s="125"/>
      <c r="H203" s="118"/>
      <c r="I203" s="118"/>
      <c r="J203" s="118"/>
      <c r="K203" s="137"/>
      <c r="L203" s="137" t="str">
        <f t="shared" si="21"/>
        <v/>
      </c>
      <c r="M203" s="126" t="str">
        <f t="shared" si="22"/>
        <v/>
      </c>
      <c r="N203" s="125"/>
      <c r="O203" s="118"/>
      <c r="P203" s="118"/>
      <c r="Q203" s="118"/>
      <c r="R203" s="118"/>
      <c r="S203" s="118"/>
      <c r="T203" s="103" t="str">
        <f t="shared" si="16"/>
        <v/>
      </c>
      <c r="U203" s="125"/>
      <c r="V203" s="118"/>
      <c r="W203" s="118"/>
      <c r="X203" s="118"/>
      <c r="Y203" s="118"/>
      <c r="Z203" s="126"/>
      <c r="AA203" s="135"/>
      <c r="AB203" s="137"/>
      <c r="AC203" s="197"/>
      <c r="AD203" s="97" t="str">
        <f t="shared" si="23"/>
        <v/>
      </c>
      <c r="AE203" s="98" t="str">
        <f t="shared" si="24"/>
        <v/>
      </c>
      <c r="AF203" s="119"/>
      <c r="AG203" s="141"/>
      <c r="AH203" s="154"/>
    </row>
    <row r="204" spans="2:34" x14ac:dyDescent="0.2">
      <c r="B204" s="200"/>
      <c r="C204" s="117"/>
      <c r="D204" s="125"/>
      <c r="E204" s="118"/>
      <c r="F204" s="126" t="str">
        <f t="shared" si="15"/>
        <v/>
      </c>
      <c r="G204" s="125"/>
      <c r="H204" s="118"/>
      <c r="I204" s="118"/>
      <c r="J204" s="118"/>
      <c r="K204" s="137"/>
      <c r="L204" s="137" t="str">
        <f t="shared" si="21"/>
        <v/>
      </c>
      <c r="M204" s="126" t="str">
        <f t="shared" si="22"/>
        <v/>
      </c>
      <c r="N204" s="125"/>
      <c r="O204" s="118"/>
      <c r="P204" s="118"/>
      <c r="Q204" s="118"/>
      <c r="R204" s="118"/>
      <c r="S204" s="118"/>
      <c r="T204" s="103" t="str">
        <f t="shared" si="16"/>
        <v/>
      </c>
      <c r="U204" s="125"/>
      <c r="V204" s="118"/>
      <c r="W204" s="118"/>
      <c r="X204" s="118"/>
      <c r="Y204" s="118"/>
      <c r="Z204" s="126"/>
      <c r="AA204" s="135"/>
      <c r="AB204" s="137"/>
      <c r="AC204" s="197"/>
      <c r="AD204" s="97" t="str">
        <f t="shared" si="23"/>
        <v/>
      </c>
      <c r="AE204" s="98" t="str">
        <f t="shared" si="24"/>
        <v/>
      </c>
      <c r="AF204" s="119"/>
      <c r="AG204" s="141"/>
      <c r="AH204" s="154"/>
    </row>
    <row r="205" spans="2:34" x14ac:dyDescent="0.2">
      <c r="B205" s="200"/>
      <c r="C205" s="117"/>
      <c r="D205" s="125"/>
      <c r="E205" s="118"/>
      <c r="F205" s="126" t="str">
        <f t="shared" si="15"/>
        <v/>
      </c>
      <c r="G205" s="125"/>
      <c r="H205" s="118"/>
      <c r="I205" s="118"/>
      <c r="J205" s="118"/>
      <c r="K205" s="137"/>
      <c r="L205" s="137" t="str">
        <f t="shared" si="21"/>
        <v/>
      </c>
      <c r="M205" s="126" t="str">
        <f t="shared" si="22"/>
        <v/>
      </c>
      <c r="N205" s="125"/>
      <c r="O205" s="118"/>
      <c r="P205" s="118"/>
      <c r="Q205" s="118"/>
      <c r="R205" s="118"/>
      <c r="S205" s="118"/>
      <c r="T205" s="103" t="str">
        <f t="shared" si="16"/>
        <v/>
      </c>
      <c r="U205" s="125"/>
      <c r="V205" s="118"/>
      <c r="W205" s="118"/>
      <c r="X205" s="118"/>
      <c r="Y205" s="118"/>
      <c r="Z205" s="126"/>
      <c r="AA205" s="135"/>
      <c r="AB205" s="137"/>
      <c r="AC205" s="197"/>
      <c r="AD205" s="97" t="str">
        <f t="shared" si="23"/>
        <v/>
      </c>
      <c r="AE205" s="98" t="str">
        <f t="shared" si="24"/>
        <v/>
      </c>
      <c r="AF205" s="119"/>
      <c r="AG205" s="141"/>
      <c r="AH205" s="154"/>
    </row>
    <row r="206" spans="2:34" x14ac:dyDescent="0.2">
      <c r="B206" s="200"/>
      <c r="C206" s="117"/>
      <c r="D206" s="125"/>
      <c r="E206" s="118"/>
      <c r="F206" s="126" t="str">
        <f t="shared" si="15"/>
        <v/>
      </c>
      <c r="G206" s="125"/>
      <c r="H206" s="118"/>
      <c r="I206" s="118"/>
      <c r="J206" s="118"/>
      <c r="K206" s="137"/>
      <c r="L206" s="137" t="str">
        <f t="shared" si="21"/>
        <v/>
      </c>
      <c r="M206" s="126" t="str">
        <f t="shared" si="22"/>
        <v/>
      </c>
      <c r="N206" s="125"/>
      <c r="O206" s="118"/>
      <c r="P206" s="118"/>
      <c r="Q206" s="118"/>
      <c r="R206" s="118"/>
      <c r="S206" s="118"/>
      <c r="T206" s="103" t="str">
        <f t="shared" si="16"/>
        <v/>
      </c>
      <c r="U206" s="125"/>
      <c r="V206" s="118"/>
      <c r="W206" s="118"/>
      <c r="X206" s="118"/>
      <c r="Y206" s="118"/>
      <c r="Z206" s="126"/>
      <c r="AA206" s="135"/>
      <c r="AB206" s="137"/>
      <c r="AC206" s="197"/>
      <c r="AD206" s="97" t="str">
        <f t="shared" si="23"/>
        <v/>
      </c>
      <c r="AE206" s="98" t="str">
        <f t="shared" si="24"/>
        <v/>
      </c>
      <c r="AF206" s="119"/>
      <c r="AG206" s="141"/>
      <c r="AH206" s="154"/>
    </row>
    <row r="207" spans="2:34" x14ac:dyDescent="0.2">
      <c r="B207" s="200"/>
      <c r="C207" s="117"/>
      <c r="D207" s="125"/>
      <c r="E207" s="118"/>
      <c r="F207" s="126" t="str">
        <f t="shared" si="15"/>
        <v/>
      </c>
      <c r="G207" s="125"/>
      <c r="H207" s="118"/>
      <c r="I207" s="118"/>
      <c r="J207" s="118"/>
      <c r="K207" s="137"/>
      <c r="L207" s="137" t="str">
        <f t="shared" si="21"/>
        <v/>
      </c>
      <c r="M207" s="126" t="str">
        <f t="shared" si="22"/>
        <v/>
      </c>
      <c r="N207" s="125"/>
      <c r="O207" s="118"/>
      <c r="P207" s="118"/>
      <c r="Q207" s="118"/>
      <c r="R207" s="118"/>
      <c r="S207" s="118"/>
      <c r="T207" s="103" t="str">
        <f t="shared" si="16"/>
        <v/>
      </c>
      <c r="U207" s="125"/>
      <c r="V207" s="118"/>
      <c r="W207" s="118"/>
      <c r="X207" s="118"/>
      <c r="Y207" s="118"/>
      <c r="Z207" s="126"/>
      <c r="AA207" s="135"/>
      <c r="AB207" s="137"/>
      <c r="AC207" s="197"/>
      <c r="AD207" s="97" t="str">
        <f t="shared" si="23"/>
        <v/>
      </c>
      <c r="AE207" s="98" t="str">
        <f t="shared" si="24"/>
        <v/>
      </c>
      <c r="AF207" s="119"/>
      <c r="AG207" s="141"/>
      <c r="AH207" s="154"/>
    </row>
    <row r="208" spans="2:34" x14ac:dyDescent="0.2">
      <c r="B208" s="200"/>
      <c r="C208" s="117"/>
      <c r="D208" s="125"/>
      <c r="E208" s="118"/>
      <c r="F208" s="126" t="str">
        <f t="shared" si="15"/>
        <v/>
      </c>
      <c r="G208" s="125"/>
      <c r="H208" s="118"/>
      <c r="I208" s="118"/>
      <c r="J208" s="118"/>
      <c r="K208" s="137"/>
      <c r="L208" s="137" t="str">
        <f t="shared" si="21"/>
        <v/>
      </c>
      <c r="M208" s="126" t="str">
        <f t="shared" si="22"/>
        <v/>
      </c>
      <c r="N208" s="125"/>
      <c r="O208" s="118"/>
      <c r="P208" s="118"/>
      <c r="Q208" s="118"/>
      <c r="R208" s="118"/>
      <c r="S208" s="118"/>
      <c r="T208" s="103" t="str">
        <f t="shared" si="16"/>
        <v/>
      </c>
      <c r="U208" s="125"/>
      <c r="V208" s="118"/>
      <c r="W208" s="118"/>
      <c r="X208" s="118"/>
      <c r="Y208" s="118"/>
      <c r="Z208" s="126"/>
      <c r="AA208" s="135"/>
      <c r="AB208" s="137"/>
      <c r="AC208" s="197"/>
      <c r="AD208" s="97" t="str">
        <f t="shared" si="23"/>
        <v/>
      </c>
      <c r="AE208" s="98" t="str">
        <f t="shared" si="24"/>
        <v/>
      </c>
      <c r="AF208" s="119"/>
      <c r="AG208" s="141"/>
      <c r="AH208" s="154"/>
    </row>
    <row r="209" spans="2:34" x14ac:dyDescent="0.2">
      <c r="B209" s="200"/>
      <c r="C209" s="117"/>
      <c r="D209" s="125"/>
      <c r="E209" s="118"/>
      <c r="F209" s="126" t="str">
        <f t="shared" si="15"/>
        <v/>
      </c>
      <c r="G209" s="125"/>
      <c r="H209" s="118"/>
      <c r="I209" s="118"/>
      <c r="J209" s="118"/>
      <c r="K209" s="137"/>
      <c r="L209" s="137" t="str">
        <f t="shared" si="21"/>
        <v/>
      </c>
      <c r="M209" s="126" t="str">
        <f t="shared" si="22"/>
        <v/>
      </c>
      <c r="N209" s="125"/>
      <c r="O209" s="118"/>
      <c r="P209" s="118"/>
      <c r="Q209" s="118"/>
      <c r="R209" s="118"/>
      <c r="S209" s="118"/>
      <c r="T209" s="103" t="str">
        <f t="shared" si="16"/>
        <v/>
      </c>
      <c r="U209" s="125"/>
      <c r="V209" s="118"/>
      <c r="W209" s="118"/>
      <c r="X209" s="118"/>
      <c r="Y209" s="118"/>
      <c r="Z209" s="126"/>
      <c r="AA209" s="135"/>
      <c r="AB209" s="137"/>
      <c r="AC209" s="197"/>
      <c r="AD209" s="97" t="str">
        <f t="shared" si="23"/>
        <v/>
      </c>
      <c r="AE209" s="98" t="str">
        <f t="shared" si="24"/>
        <v/>
      </c>
      <c r="AF209" s="119"/>
      <c r="AG209" s="141"/>
      <c r="AH209" s="154"/>
    </row>
    <row r="210" spans="2:34" x14ac:dyDescent="0.2">
      <c r="B210" s="200"/>
      <c r="C210" s="117"/>
      <c r="D210" s="125"/>
      <c r="E210" s="118"/>
      <c r="F210" s="126" t="str">
        <f t="shared" si="15"/>
        <v/>
      </c>
      <c r="G210" s="125"/>
      <c r="H210" s="118"/>
      <c r="I210" s="118"/>
      <c r="J210" s="118"/>
      <c r="K210" s="137"/>
      <c r="L210" s="137" t="str">
        <f t="shared" si="21"/>
        <v/>
      </c>
      <c r="M210" s="126" t="str">
        <f t="shared" si="22"/>
        <v/>
      </c>
      <c r="N210" s="125"/>
      <c r="O210" s="118"/>
      <c r="P210" s="118"/>
      <c r="Q210" s="118"/>
      <c r="R210" s="118"/>
      <c r="S210" s="118"/>
      <c r="T210" s="103" t="str">
        <f t="shared" si="16"/>
        <v/>
      </c>
      <c r="U210" s="125"/>
      <c r="V210" s="118"/>
      <c r="W210" s="118"/>
      <c r="X210" s="118"/>
      <c r="Y210" s="118"/>
      <c r="Z210" s="126"/>
      <c r="AA210" s="135"/>
      <c r="AB210" s="137"/>
      <c r="AC210" s="197"/>
      <c r="AD210" s="97" t="str">
        <f t="shared" si="23"/>
        <v/>
      </c>
      <c r="AE210" s="98" t="str">
        <f t="shared" si="24"/>
        <v/>
      </c>
      <c r="AF210" s="119"/>
      <c r="AG210" s="141"/>
      <c r="AH210" s="154"/>
    </row>
    <row r="211" spans="2:34" x14ac:dyDescent="0.2">
      <c r="B211" s="200"/>
      <c r="C211" s="117"/>
      <c r="D211" s="125"/>
      <c r="E211" s="118"/>
      <c r="F211" s="126" t="str">
        <f t="shared" si="15"/>
        <v/>
      </c>
      <c r="G211" s="125"/>
      <c r="H211" s="118"/>
      <c r="I211" s="118"/>
      <c r="J211" s="118"/>
      <c r="K211" s="137"/>
      <c r="L211" s="137" t="str">
        <f t="shared" si="21"/>
        <v/>
      </c>
      <c r="M211" s="126" t="str">
        <f t="shared" si="22"/>
        <v/>
      </c>
      <c r="N211" s="125"/>
      <c r="O211" s="118"/>
      <c r="P211" s="118"/>
      <c r="Q211" s="118"/>
      <c r="R211" s="118"/>
      <c r="S211" s="118"/>
      <c r="T211" s="103" t="str">
        <f t="shared" si="16"/>
        <v/>
      </c>
      <c r="U211" s="125"/>
      <c r="V211" s="118"/>
      <c r="W211" s="118"/>
      <c r="X211" s="118"/>
      <c r="Y211" s="118"/>
      <c r="Z211" s="126"/>
      <c r="AA211" s="135"/>
      <c r="AB211" s="137"/>
      <c r="AC211" s="197"/>
      <c r="AD211" s="97" t="str">
        <f t="shared" si="23"/>
        <v/>
      </c>
      <c r="AE211" s="98" t="str">
        <f t="shared" si="24"/>
        <v/>
      </c>
      <c r="AF211" s="119"/>
      <c r="AG211" s="141"/>
      <c r="AH211" s="154"/>
    </row>
    <row r="212" spans="2:34" x14ac:dyDescent="0.2">
      <c r="B212" s="200"/>
      <c r="C212" s="117"/>
      <c r="D212" s="125"/>
      <c r="E212" s="118"/>
      <c r="F212" s="126" t="str">
        <f t="shared" si="15"/>
        <v/>
      </c>
      <c r="G212" s="125"/>
      <c r="H212" s="118"/>
      <c r="I212" s="118"/>
      <c r="J212" s="118"/>
      <c r="K212" s="137"/>
      <c r="L212" s="137" t="str">
        <f t="shared" si="21"/>
        <v/>
      </c>
      <c r="M212" s="126" t="str">
        <f t="shared" si="22"/>
        <v/>
      </c>
      <c r="N212" s="125"/>
      <c r="O212" s="118"/>
      <c r="P212" s="118"/>
      <c r="Q212" s="118"/>
      <c r="R212" s="118"/>
      <c r="S212" s="118"/>
      <c r="T212" s="103" t="str">
        <f t="shared" si="16"/>
        <v/>
      </c>
      <c r="U212" s="125"/>
      <c r="V212" s="118"/>
      <c r="W212" s="118"/>
      <c r="X212" s="118"/>
      <c r="Y212" s="118"/>
      <c r="Z212" s="126"/>
      <c r="AA212" s="135"/>
      <c r="AB212" s="137"/>
      <c r="AC212" s="197"/>
      <c r="AD212" s="97" t="str">
        <f t="shared" si="23"/>
        <v/>
      </c>
      <c r="AE212" s="98" t="str">
        <f t="shared" si="24"/>
        <v/>
      </c>
      <c r="AF212" s="119"/>
      <c r="AG212" s="141"/>
      <c r="AH212" s="154"/>
    </row>
    <row r="213" spans="2:34" x14ac:dyDescent="0.2">
      <c r="B213" s="200"/>
      <c r="C213" s="117"/>
      <c r="D213" s="125"/>
      <c r="E213" s="118"/>
      <c r="F213" s="126" t="str">
        <f t="shared" si="15"/>
        <v/>
      </c>
      <c r="G213" s="125"/>
      <c r="H213" s="118"/>
      <c r="I213" s="118"/>
      <c r="J213" s="118"/>
      <c r="K213" s="137"/>
      <c r="L213" s="137" t="str">
        <f t="shared" si="21"/>
        <v/>
      </c>
      <c r="M213" s="126" t="str">
        <f t="shared" si="22"/>
        <v/>
      </c>
      <c r="N213" s="125"/>
      <c r="O213" s="118"/>
      <c r="P213" s="118"/>
      <c r="Q213" s="118"/>
      <c r="R213" s="118"/>
      <c r="S213" s="118"/>
      <c r="T213" s="103" t="str">
        <f t="shared" si="16"/>
        <v/>
      </c>
      <c r="U213" s="125"/>
      <c r="V213" s="118"/>
      <c r="W213" s="118"/>
      <c r="X213" s="118"/>
      <c r="Y213" s="118"/>
      <c r="Z213" s="126"/>
      <c r="AA213" s="135"/>
      <c r="AB213" s="137"/>
      <c r="AC213" s="197"/>
      <c r="AD213" s="97" t="str">
        <f t="shared" si="23"/>
        <v/>
      </c>
      <c r="AE213" s="98" t="str">
        <f t="shared" si="24"/>
        <v/>
      </c>
      <c r="AF213" s="119"/>
      <c r="AG213" s="141"/>
      <c r="AH213" s="154"/>
    </row>
    <row r="214" spans="2:34" x14ac:dyDescent="0.2">
      <c r="B214" s="200"/>
      <c r="C214" s="117"/>
      <c r="D214" s="125"/>
      <c r="E214" s="118"/>
      <c r="F214" s="126" t="str">
        <f t="shared" si="15"/>
        <v/>
      </c>
      <c r="G214" s="125"/>
      <c r="H214" s="118"/>
      <c r="I214" s="118"/>
      <c r="J214" s="118"/>
      <c r="K214" s="137"/>
      <c r="L214" s="137" t="str">
        <f t="shared" si="21"/>
        <v/>
      </c>
      <c r="M214" s="126" t="str">
        <f t="shared" si="22"/>
        <v/>
      </c>
      <c r="N214" s="125"/>
      <c r="O214" s="118"/>
      <c r="P214" s="118"/>
      <c r="Q214" s="118"/>
      <c r="R214" s="118"/>
      <c r="S214" s="118"/>
      <c r="T214" s="103" t="str">
        <f t="shared" si="16"/>
        <v/>
      </c>
      <c r="U214" s="125"/>
      <c r="V214" s="118"/>
      <c r="W214" s="118"/>
      <c r="X214" s="118"/>
      <c r="Y214" s="118"/>
      <c r="Z214" s="126"/>
      <c r="AA214" s="135"/>
      <c r="AB214" s="137"/>
      <c r="AC214" s="197"/>
      <c r="AD214" s="97" t="str">
        <f t="shared" si="23"/>
        <v/>
      </c>
      <c r="AE214" s="98" t="str">
        <f t="shared" si="24"/>
        <v/>
      </c>
      <c r="AF214" s="119"/>
      <c r="AG214" s="141"/>
      <c r="AH214" s="154"/>
    </row>
    <row r="215" spans="2:34" x14ac:dyDescent="0.2">
      <c r="B215" s="200"/>
      <c r="C215" s="117"/>
      <c r="D215" s="125"/>
      <c r="E215" s="118"/>
      <c r="F215" s="126" t="str">
        <f t="shared" si="15"/>
        <v/>
      </c>
      <c r="G215" s="125"/>
      <c r="H215" s="118"/>
      <c r="I215" s="118"/>
      <c r="J215" s="118"/>
      <c r="K215" s="137"/>
      <c r="L215" s="137" t="str">
        <f t="shared" si="21"/>
        <v/>
      </c>
      <c r="M215" s="126" t="str">
        <f t="shared" si="22"/>
        <v/>
      </c>
      <c r="N215" s="125"/>
      <c r="O215" s="118"/>
      <c r="P215" s="118"/>
      <c r="Q215" s="118"/>
      <c r="R215" s="118"/>
      <c r="S215" s="118"/>
      <c r="T215" s="103" t="str">
        <f t="shared" si="16"/>
        <v/>
      </c>
      <c r="U215" s="125"/>
      <c r="V215" s="118"/>
      <c r="W215" s="118"/>
      <c r="X215" s="118"/>
      <c r="Y215" s="118"/>
      <c r="Z215" s="126"/>
      <c r="AA215" s="135"/>
      <c r="AB215" s="137"/>
      <c r="AC215" s="197"/>
      <c r="AD215" s="97" t="str">
        <f t="shared" si="23"/>
        <v/>
      </c>
      <c r="AE215" s="98" t="str">
        <f t="shared" si="24"/>
        <v/>
      </c>
      <c r="AF215" s="119"/>
      <c r="AG215" s="141"/>
      <c r="AH215" s="154"/>
    </row>
    <row r="216" spans="2:34" x14ac:dyDescent="0.2">
      <c r="B216" s="200"/>
      <c r="C216" s="117"/>
      <c r="D216" s="125"/>
      <c r="E216" s="118"/>
      <c r="F216" s="126" t="str">
        <f t="shared" si="15"/>
        <v/>
      </c>
      <c r="G216" s="125"/>
      <c r="H216" s="118"/>
      <c r="I216" s="118"/>
      <c r="J216" s="118"/>
      <c r="K216" s="137"/>
      <c r="L216" s="137" t="str">
        <f t="shared" si="21"/>
        <v/>
      </c>
      <c r="M216" s="126" t="str">
        <f t="shared" si="22"/>
        <v/>
      </c>
      <c r="N216" s="125"/>
      <c r="O216" s="118"/>
      <c r="P216" s="118"/>
      <c r="Q216" s="118"/>
      <c r="R216" s="118"/>
      <c r="S216" s="118"/>
      <c r="T216" s="103" t="str">
        <f t="shared" si="16"/>
        <v/>
      </c>
      <c r="U216" s="147"/>
      <c r="V216" s="120"/>
      <c r="W216" s="120"/>
      <c r="X216" s="120"/>
      <c r="Y216" s="120"/>
      <c r="Z216" s="148"/>
      <c r="AA216" s="135"/>
      <c r="AB216" s="137"/>
      <c r="AC216" s="197"/>
      <c r="AD216" s="97" t="str">
        <f t="shared" si="23"/>
        <v/>
      </c>
      <c r="AE216" s="98" t="str">
        <f t="shared" si="24"/>
        <v/>
      </c>
      <c r="AF216" s="119"/>
      <c r="AG216" s="141"/>
      <c r="AH216" s="154"/>
    </row>
    <row r="217" spans="2:34" ht="13.5" thickBot="1" x14ac:dyDescent="0.25">
      <c r="B217" s="201"/>
      <c r="C217" s="149"/>
      <c r="D217" s="127"/>
      <c r="E217" s="128"/>
      <c r="F217" s="129"/>
      <c r="G217" s="127"/>
      <c r="H217" s="128"/>
      <c r="I217" s="128"/>
      <c r="J217" s="128"/>
      <c r="K217" s="151"/>
      <c r="L217" s="151"/>
      <c r="M217" s="129"/>
      <c r="N217" s="127"/>
      <c r="O217" s="128"/>
      <c r="P217" s="128"/>
      <c r="Q217" s="128"/>
      <c r="R217" s="128"/>
      <c r="S217" s="128"/>
      <c r="T217" s="133"/>
      <c r="U217" s="127"/>
      <c r="V217" s="128"/>
      <c r="W217" s="128"/>
      <c r="X217" s="128"/>
      <c r="Y217" s="128"/>
      <c r="Z217" s="129"/>
      <c r="AA217" s="150"/>
      <c r="AB217" s="151"/>
      <c r="AC217" s="198"/>
      <c r="AD217" s="143"/>
      <c r="AE217" s="144"/>
      <c r="AF217" s="145"/>
      <c r="AG217" s="146"/>
      <c r="AH217" s="155"/>
    </row>
  </sheetData>
  <mergeCells count="13">
    <mergeCell ref="B13:AH13"/>
    <mergeCell ref="B5:AF5"/>
    <mergeCell ref="AG9:AH9"/>
    <mergeCell ref="AG10:AH10"/>
    <mergeCell ref="AG11:AH11"/>
    <mergeCell ref="AG6:AH6"/>
    <mergeCell ref="U37:Z37"/>
    <mergeCell ref="G37:M37"/>
    <mergeCell ref="B27:C27"/>
    <mergeCell ref="B33:C33"/>
    <mergeCell ref="D37:F37"/>
    <mergeCell ref="B30:C30"/>
    <mergeCell ref="N37:T37"/>
  </mergeCells>
  <conditionalFormatting sqref="B15 H15:L15 H16:M16 I19:M24 B31:C32 B34:C35 E36:G36 B37:C37">
    <cfRule type="containsBlanks" dxfId="516" priority="171">
      <formula>LEN(TRIM(B15))=0</formula>
    </cfRule>
  </conditionalFormatting>
  <conditionalFormatting sqref="B39:E217 N39:S217 U39:Z217 AB39:AC217 AF39:AG217 H40:K50 G51:K217">
    <cfRule type="containsBlanks" dxfId="515" priority="11" stopIfTrue="1">
      <formula>LEN(TRIM(B39))=0</formula>
    </cfRule>
  </conditionalFormatting>
  <conditionalFormatting sqref="G39:G50">
    <cfRule type="containsBlanks" dxfId="514" priority="6" stopIfTrue="1">
      <formula>LEN(TRIM(G39))=0</formula>
    </cfRule>
    <cfRule type="cellIs" dxfId="513" priority="7" operator="lessThan">
      <formula>$D$23</formula>
    </cfRule>
    <cfRule type="cellIs" dxfId="512" priority="8" operator="greaterThan">
      <formula>$D$23</formula>
    </cfRule>
    <cfRule type="cellIs" dxfId="511" priority="9" operator="equal">
      <formula>$D$23</formula>
    </cfRule>
  </conditionalFormatting>
  <conditionalFormatting sqref="G51:G217">
    <cfRule type="cellIs" dxfId="510" priority="12" operator="lessThan">
      <formula>$D$23</formula>
    </cfRule>
    <cfRule type="cellIs" dxfId="509" priority="13" operator="greaterThan">
      <formula>$D$23</formula>
    </cfRule>
    <cfRule type="cellIs" dxfId="508" priority="97" operator="equal">
      <formula>$D$23</formula>
    </cfRule>
  </conditionalFormatting>
  <conditionalFormatting sqref="H39:K39">
    <cfRule type="containsBlanks" dxfId="507" priority="32">
      <formula>LEN(TRIM(H39))=0</formula>
    </cfRule>
  </conditionalFormatting>
  <conditionalFormatting sqref="N37">
    <cfRule type="cellIs" dxfId="506" priority="164" operator="lessThanOrEqual">
      <formula>-2</formula>
    </cfRule>
    <cfRule type="cellIs" dxfId="505" priority="165" operator="lessThanOrEqual">
      <formula>-1</formula>
    </cfRule>
  </conditionalFormatting>
  <conditionalFormatting sqref="T39:T217">
    <cfRule type="cellIs" dxfId="504" priority="40" operator="equal">
      <formula>0.052</formula>
    </cfRule>
    <cfRule type="cellIs" dxfId="503" priority="41" operator="lessThan">
      <formula>0.052</formula>
    </cfRule>
    <cfRule type="containsBlanks" dxfId="502" priority="38" stopIfTrue="1">
      <formula>LEN(TRIM(T39))=0</formula>
    </cfRule>
    <cfRule type="cellIs" dxfId="501" priority="39" operator="greaterThan">
      <formula>0.053</formula>
    </cfRule>
  </conditionalFormatting>
  <conditionalFormatting sqref="T47:T217">
    <cfRule type="cellIs" dxfId="500" priority="65" operator="lessThan">
      <formula>0.32</formula>
    </cfRule>
    <cfRule type="containsBlanks" dxfId="499" priority="59" stopIfTrue="1">
      <formula>LEN(TRIM(T47))=0</formula>
    </cfRule>
    <cfRule type="cellIs" dxfId="498" priority="60" operator="greaterThan">
      <formula>0.32</formula>
    </cfRule>
    <cfRule type="cellIs" dxfId="497" priority="61" operator="equal">
      <formula>0.32</formula>
    </cfRule>
  </conditionalFormatting>
  <conditionalFormatting sqref="AA39:AA217">
    <cfRule type="containsBlanks" dxfId="496" priority="22" stopIfTrue="1">
      <formula>LEN(TRIM(AA39))=0</formula>
    </cfRule>
    <cfRule type="cellIs" dxfId="495" priority="23" operator="greaterThan">
      <formula>0.32</formula>
    </cfRule>
    <cfRule type="cellIs" dxfId="494" priority="24" operator="equal">
      <formula>0.32</formula>
    </cfRule>
    <cfRule type="cellIs" dxfId="493" priority="25" operator="lessThan">
      <formula>0.32</formula>
    </cfRule>
  </conditionalFormatting>
  <conditionalFormatting sqref="AA40:AA217">
    <cfRule type="notContainsBlanks" dxfId="492" priority="26" stopIfTrue="1">
      <formula>LEN(TRIM(AA40))&gt;0</formula>
    </cfRule>
  </conditionalFormatting>
  <conditionalFormatting sqref="AC39:AC217">
    <cfRule type="cellIs" dxfId="491" priority="15" operator="lessThan">
      <formula>$C$34</formula>
    </cfRule>
    <cfRule type="cellIs" dxfId="490" priority="16" operator="greaterThan">
      <formula>$B$34</formula>
    </cfRule>
    <cfRule type="cellIs" dxfId="489" priority="17" operator="equal">
      <formula>$C$31</formula>
    </cfRule>
    <cfRule type="cellIs" dxfId="488" priority="18" operator="lessThan">
      <formula>$C$31</formula>
    </cfRule>
    <cfRule type="cellIs" dxfId="487" priority="20" operator="greaterThan">
      <formula>$B$31</formula>
    </cfRule>
    <cfRule type="cellIs" dxfId="486" priority="21" operator="between">
      <formula>$B$28</formula>
      <formula>$C$28</formula>
    </cfRule>
    <cfRule type="cellIs" dxfId="485" priority="19" operator="equal">
      <formula>$B$31</formula>
    </cfRule>
  </conditionalFormatting>
  <conditionalFormatting sqref="AD39:AE217">
    <cfRule type="cellIs" dxfId="484" priority="109" operator="between">
      <formula>0.01</formula>
      <formula>-0.01</formula>
    </cfRule>
    <cfRule type="cellIs" dxfId="483" priority="105" operator="lessThan">
      <formula>-0.0201</formula>
    </cfRule>
    <cfRule type="cellIs" dxfId="482" priority="106" operator="greaterThan">
      <formula>0.0201</formula>
    </cfRule>
    <cfRule type="cellIs" dxfId="481" priority="107" operator="lessThan">
      <formula>-0.0101</formula>
    </cfRule>
    <cfRule type="cellIs" dxfId="480" priority="108" operator="greaterThan">
      <formula>0.0101</formula>
    </cfRule>
    <cfRule type="containsBlanks" priority="29" stopIfTrue="1">
      <formula>LEN(TRIM(AD39))=0</formula>
    </cfRule>
  </conditionalFormatting>
  <conditionalFormatting sqref="AD38:AH38">
    <cfRule type="containsBlanks" dxfId="479" priority="58">
      <formula>LEN(TRIM(AD38))=0</formula>
    </cfRule>
  </conditionalFormatting>
  <conditionalFormatting sqref="AF39:AF217">
    <cfRule type="cellIs" dxfId="478" priority="98" operator="equal">
      <formula>90</formula>
    </cfRule>
    <cfRule type="cellIs" dxfId="477" priority="104" operator="between">
      <formula>85</formula>
      <formula>90</formula>
    </cfRule>
    <cfRule type="cellIs" dxfId="476" priority="2683" operator="greaterThan">
      <formula>90</formula>
    </cfRule>
    <cfRule type="cellIs" dxfId="475" priority="2681" operator="lessThan">
      <formula>85</formula>
    </cfRule>
    <cfRule type="cellIs" dxfId="474" priority="2682" operator="equal">
      <formula>90</formula>
    </cfRule>
  </conditionalFormatting>
  <conditionalFormatting sqref="AG39:AG217">
    <cfRule type="cellIs" dxfId="473" priority="99" operator="equal">
      <formula>95</formula>
    </cfRule>
    <cfRule type="cellIs" dxfId="472" priority="100" operator="lessThan">
      <formula>90</formula>
    </cfRule>
    <cfRule type="cellIs" dxfId="471" priority="101" operator="between">
      <formula>90</formula>
      <formula>95</formula>
    </cfRule>
    <cfRule type="cellIs" dxfId="470" priority="103" operator="greaterThan">
      <formula>95</formula>
    </cfRule>
  </conditionalFormatting>
  <conditionalFormatting sqref="AH128">
    <cfRule type="containsBlanks" dxfId="469" priority="1">
      <formula>LEN(TRIM(AH128))=0</formula>
    </cfRule>
  </conditionalFormatting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W227"/>
  <sheetViews>
    <sheetView showGridLines="0" zoomScaleNormal="100" workbookViewId="0">
      <pane xSplit="2" ySplit="35" topLeftCell="C145" activePane="bottomRight" state="frozen"/>
      <selection pane="topRight" activeCell="C1" sqref="C1"/>
      <selection pane="bottomLeft" activeCell="A36" sqref="A36"/>
      <selection pane="bottomRight" activeCell="V154" sqref="V154"/>
    </sheetView>
  </sheetViews>
  <sheetFormatPr defaultRowHeight="15" x14ac:dyDescent="0.25"/>
  <cols>
    <col min="1" max="1" width="2.85546875" customWidth="1"/>
    <col min="2" max="2" width="18.85546875" style="33" customWidth="1"/>
    <col min="3" max="3" width="15.7109375" style="10" customWidth="1"/>
    <col min="4" max="4" width="13.85546875" style="10" customWidth="1"/>
    <col min="5" max="5" width="14" customWidth="1"/>
    <col min="6" max="6" width="10" customWidth="1"/>
    <col min="7" max="8" width="10" style="1" customWidth="1"/>
    <col min="9" max="9" width="10" style="29" customWidth="1"/>
    <col min="10" max="10" width="9.85546875" style="29" customWidth="1"/>
    <col min="11" max="11" width="11.5703125" style="29" bestFit="1" customWidth="1"/>
    <col min="12" max="12" width="11.7109375" style="29" bestFit="1" customWidth="1"/>
    <col min="13" max="19" width="10" style="29" customWidth="1"/>
    <col min="20" max="20" width="12" style="29" customWidth="1"/>
    <col min="21" max="21" width="12" style="378" customWidth="1"/>
    <col min="22" max="22" width="24.28515625" style="378" customWidth="1"/>
    <col min="23" max="23" width="0.85546875" style="29" customWidth="1"/>
    <col min="24" max="24" width="11.5703125" style="29" bestFit="1" customWidth="1"/>
    <col min="25" max="25" width="15.85546875" style="10" customWidth="1"/>
    <col min="26" max="26" width="11.85546875" style="6" customWidth="1"/>
    <col min="27" max="27" width="10.42578125" style="6" customWidth="1"/>
    <col min="28" max="28" width="5.42578125" style="27" bestFit="1" customWidth="1"/>
    <col min="29" max="29" width="5.85546875" style="27" bestFit="1" customWidth="1"/>
    <col min="30" max="30" width="6.42578125" style="27" bestFit="1" customWidth="1"/>
    <col min="31" max="32" width="5.42578125" style="27" bestFit="1" customWidth="1"/>
    <col min="33" max="38" width="255.5703125" style="6" customWidth="1"/>
    <col min="39" max="49" width="9.140625" style="6"/>
  </cols>
  <sheetData>
    <row r="2" spans="2:49" ht="19.5" customHeight="1" x14ac:dyDescent="0.25">
      <c r="B2" s="511"/>
      <c r="C2" s="512"/>
      <c r="D2" s="512"/>
      <c r="E2" s="512"/>
      <c r="F2" s="512"/>
      <c r="G2" s="512"/>
      <c r="H2" s="512"/>
      <c r="I2" s="512"/>
      <c r="J2" s="512"/>
      <c r="K2" s="512"/>
      <c r="L2" s="512"/>
      <c r="M2" s="512"/>
      <c r="N2" s="512"/>
      <c r="O2" s="512"/>
      <c r="P2" s="512"/>
      <c r="Q2" s="512"/>
      <c r="R2" s="512"/>
      <c r="S2" s="512"/>
      <c r="T2" s="512"/>
      <c r="U2" s="512"/>
      <c r="V2" s="512"/>
      <c r="W2" s="512"/>
      <c r="X2" s="512"/>
      <c r="Y2" s="512"/>
      <c r="Z2" s="512"/>
      <c r="AA2" s="512"/>
      <c r="AB2" s="512"/>
      <c r="AC2" s="512"/>
      <c r="AD2" s="512"/>
      <c r="AE2" s="512"/>
      <c r="AF2" s="513"/>
    </row>
    <row r="3" spans="2:49" ht="19.5" customHeight="1" x14ac:dyDescent="0.25">
      <c r="B3" s="514"/>
      <c r="C3" s="515"/>
      <c r="D3" s="515"/>
      <c r="E3" s="515"/>
      <c r="F3" s="515"/>
      <c r="G3" s="515"/>
      <c r="H3" s="515"/>
      <c r="I3" s="515"/>
      <c r="J3" s="515"/>
      <c r="K3" s="515"/>
      <c r="L3" s="515"/>
      <c r="M3" s="515"/>
      <c r="N3" s="515"/>
      <c r="O3" s="515"/>
      <c r="P3" s="515"/>
      <c r="Q3" s="515"/>
      <c r="R3" s="515"/>
      <c r="S3" s="515"/>
      <c r="T3" s="515"/>
      <c r="U3" s="515"/>
      <c r="V3" s="515"/>
      <c r="W3" s="515"/>
      <c r="X3" s="515"/>
      <c r="Y3" s="515"/>
      <c r="Z3" s="515"/>
      <c r="AA3" s="515"/>
      <c r="AB3" s="515"/>
      <c r="AC3" s="515"/>
      <c r="AD3" s="515"/>
      <c r="AE3" s="515"/>
      <c r="AF3" s="516"/>
    </row>
    <row r="4" spans="2:49" ht="19.5" customHeight="1" x14ac:dyDescent="0.25">
      <c r="B4" s="517"/>
      <c r="C4" s="518"/>
      <c r="D4" s="518"/>
      <c r="E4" s="518"/>
      <c r="F4" s="518"/>
      <c r="G4" s="518"/>
      <c r="H4" s="518"/>
      <c r="I4" s="518"/>
      <c r="J4" s="518"/>
      <c r="K4" s="518"/>
      <c r="L4" s="518"/>
      <c r="M4" s="518"/>
      <c r="N4" s="518"/>
      <c r="O4" s="518"/>
      <c r="P4" s="518"/>
      <c r="Q4" s="518"/>
      <c r="R4" s="518"/>
      <c r="S4" s="518"/>
      <c r="T4" s="518"/>
      <c r="U4" s="518"/>
      <c r="V4" s="518"/>
      <c r="W4" s="518"/>
      <c r="X4" s="518"/>
      <c r="Y4" s="518"/>
      <c r="Z4" s="518"/>
      <c r="AA4" s="518"/>
      <c r="AB4" s="518"/>
      <c r="AC4" s="518"/>
      <c r="AD4" s="518"/>
      <c r="AE4" s="518"/>
      <c r="AF4" s="519"/>
    </row>
    <row r="5" spans="2:49" x14ac:dyDescent="0.25">
      <c r="B5" s="244"/>
      <c r="C5" s="245"/>
      <c r="D5" s="245"/>
      <c r="E5" s="246"/>
      <c r="F5" s="246"/>
      <c r="G5" s="247"/>
      <c r="H5" s="247"/>
      <c r="I5" s="248"/>
      <c r="J5" s="248"/>
      <c r="K5" s="248"/>
      <c r="L5" s="248"/>
      <c r="M5" s="248"/>
      <c r="N5" s="248"/>
      <c r="O5" s="248"/>
      <c r="P5" s="248"/>
      <c r="Q5" s="248"/>
      <c r="R5" s="248"/>
      <c r="S5" s="248"/>
      <c r="T5" s="248"/>
      <c r="U5" s="376"/>
      <c r="V5" s="376"/>
      <c r="W5" s="248"/>
      <c r="X5" s="248"/>
      <c r="Y5" s="245"/>
      <c r="Z5" s="249"/>
      <c r="AA5" s="226" t="s">
        <v>122</v>
      </c>
      <c r="AB5" s="520"/>
      <c r="AC5" s="521"/>
      <c r="AD5" s="521"/>
      <c r="AE5" s="521"/>
      <c r="AF5" s="522"/>
    </row>
    <row r="6" spans="2:49" ht="15.75" customHeight="1" x14ac:dyDescent="0.25">
      <c r="B6" s="223" t="s">
        <v>117</v>
      </c>
      <c r="C6" s="12"/>
      <c r="D6" s="12"/>
      <c r="E6" s="23"/>
      <c r="F6" s="23"/>
      <c r="G6" s="24"/>
      <c r="H6" s="24"/>
      <c r="I6" s="180"/>
      <c r="J6" s="180"/>
      <c r="K6" s="180"/>
      <c r="L6" s="180"/>
      <c r="M6" s="180"/>
      <c r="N6" s="180"/>
      <c r="O6" s="180"/>
      <c r="P6" s="180"/>
      <c r="Q6" s="180"/>
      <c r="R6" s="180"/>
      <c r="S6" s="180"/>
      <c r="T6" s="180"/>
      <c r="U6" s="377"/>
      <c r="V6" s="377"/>
      <c r="W6" s="180"/>
      <c r="X6" s="180"/>
      <c r="Y6" s="12"/>
      <c r="Z6" s="250"/>
      <c r="AA6" s="250"/>
      <c r="AB6" s="223" t="s">
        <v>123</v>
      </c>
      <c r="AD6" s="251"/>
      <c r="AE6" s="251"/>
      <c r="AF6" s="252"/>
    </row>
    <row r="7" spans="2:49" ht="15.75" customHeight="1" x14ac:dyDescent="0.3">
      <c r="B7" s="275" t="s">
        <v>134</v>
      </c>
      <c r="C7" s="276"/>
      <c r="D7" s="276"/>
      <c r="E7" s="277"/>
      <c r="F7" s="277"/>
      <c r="G7" s="278"/>
      <c r="H7" s="278"/>
      <c r="I7" s="279"/>
      <c r="J7" s="279"/>
      <c r="K7" s="279"/>
      <c r="AB7" s="229" t="s">
        <v>124</v>
      </c>
      <c r="AC7" s="257"/>
      <c r="AD7" s="257"/>
      <c r="AE7" s="257"/>
      <c r="AF7" s="258"/>
    </row>
    <row r="8" spans="2:49" ht="15.75" customHeight="1" x14ac:dyDescent="0.25">
      <c r="B8" s="223" t="s">
        <v>118</v>
      </c>
      <c r="C8" s="12"/>
      <c r="D8" s="12"/>
      <c r="E8" s="23"/>
      <c r="F8" s="23"/>
      <c r="G8" s="24"/>
      <c r="H8" s="24"/>
      <c r="I8" s="180"/>
      <c r="J8" s="180"/>
      <c r="K8" s="180"/>
      <c r="L8" s="180"/>
      <c r="M8" s="180"/>
      <c r="N8" s="180"/>
      <c r="O8" s="180"/>
      <c r="P8" s="180"/>
      <c r="Q8" s="180"/>
      <c r="R8" s="180"/>
      <c r="S8" s="180"/>
      <c r="T8" s="180"/>
      <c r="U8" s="377"/>
      <c r="V8" s="377"/>
      <c r="W8" s="180"/>
      <c r="X8" s="180"/>
      <c r="Y8" s="12"/>
      <c r="Z8" s="250"/>
      <c r="AA8" s="230" t="s">
        <v>125</v>
      </c>
      <c r="AB8" s="523"/>
      <c r="AC8" s="524"/>
      <c r="AD8" s="524"/>
      <c r="AE8" s="524"/>
      <c r="AF8" s="525"/>
    </row>
    <row r="9" spans="2:49" ht="15.75" customHeight="1" x14ac:dyDescent="0.25">
      <c r="B9" s="224" t="s">
        <v>119</v>
      </c>
      <c r="C9" s="240" t="s">
        <v>129</v>
      </c>
      <c r="AA9" s="231"/>
      <c r="AF9" s="253"/>
    </row>
    <row r="10" spans="2:49" ht="15.75" customHeight="1" x14ac:dyDescent="0.25">
      <c r="B10" s="224" t="s">
        <v>120</v>
      </c>
      <c r="AA10" s="232" t="s">
        <v>126</v>
      </c>
      <c r="AB10" s="532"/>
      <c r="AC10" s="533"/>
      <c r="AD10" s="533"/>
      <c r="AE10" s="533"/>
      <c r="AF10" s="534"/>
    </row>
    <row r="11" spans="2:49" x14ac:dyDescent="0.25">
      <c r="B11" s="225" t="s">
        <v>121</v>
      </c>
      <c r="C11" s="163"/>
      <c r="D11" s="163"/>
      <c r="E11" s="202"/>
      <c r="F11" s="202"/>
      <c r="G11" s="254"/>
      <c r="H11" s="254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379"/>
      <c r="V11" s="379"/>
      <c r="W11" s="78"/>
      <c r="X11" s="78"/>
      <c r="Y11" s="163"/>
      <c r="Z11" s="255"/>
      <c r="AA11" s="233" t="s">
        <v>127</v>
      </c>
      <c r="AB11" s="535"/>
      <c r="AC11" s="536"/>
      <c r="AD11" s="536"/>
      <c r="AE11" s="536"/>
      <c r="AF11" s="537"/>
    </row>
    <row r="12" spans="2:49" x14ac:dyDescent="0.25">
      <c r="Y12" s="34"/>
    </row>
    <row r="13" spans="2:49" ht="18.75" x14ac:dyDescent="0.3">
      <c r="B13" s="497" t="s">
        <v>130</v>
      </c>
      <c r="C13" s="498"/>
      <c r="D13" s="498"/>
      <c r="E13" s="498"/>
      <c r="F13" s="498"/>
      <c r="G13" s="498"/>
      <c r="H13" s="498"/>
      <c r="I13" s="498"/>
      <c r="J13" s="498"/>
      <c r="K13" s="498"/>
      <c r="L13" s="498"/>
      <c r="M13" s="498"/>
      <c r="N13" s="498"/>
      <c r="O13" s="498"/>
      <c r="P13" s="498"/>
      <c r="Q13" s="498"/>
      <c r="R13" s="498"/>
      <c r="S13" s="498"/>
      <c r="T13" s="498"/>
      <c r="U13" s="498"/>
      <c r="V13" s="498"/>
      <c r="W13" s="498"/>
      <c r="X13" s="498"/>
      <c r="Y13" s="498"/>
      <c r="Z13" s="498"/>
      <c r="AA13" s="498"/>
      <c r="AB13" s="498"/>
      <c r="AC13" s="498"/>
      <c r="AD13" s="498"/>
      <c r="AE13" s="498"/>
      <c r="AF13" s="499"/>
    </row>
    <row r="14" spans="2:49" x14ac:dyDescent="0.25">
      <c r="B14" s="256"/>
      <c r="C14" s="256"/>
      <c r="D14" s="256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6"/>
      <c r="AB14" s="256"/>
      <c r="AC14" s="256"/>
      <c r="AD14" s="256"/>
      <c r="AE14" s="256"/>
      <c r="AF14" s="256"/>
    </row>
    <row r="15" spans="2:49" ht="28.5" hidden="1" x14ac:dyDescent="0.45">
      <c r="B15" s="8" t="s">
        <v>135</v>
      </c>
      <c r="C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 s="380"/>
      <c r="V15" s="380"/>
      <c r="W15"/>
      <c r="X15"/>
      <c r="Y15"/>
      <c r="Z15"/>
      <c r="AA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</row>
    <row r="16" spans="2:49" ht="18.75" hidden="1" x14ac:dyDescent="0.3">
      <c r="B16" s="9" t="s">
        <v>147</v>
      </c>
      <c r="C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 s="380"/>
      <c r="V16" s="380"/>
      <c r="W16"/>
      <c r="X16"/>
      <c r="Y16"/>
      <c r="Z16"/>
      <c r="AA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2:49" ht="15.75" hidden="1" thickBot="1" x14ac:dyDescent="0.3">
      <c r="B17"/>
      <c r="C17"/>
      <c r="D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 s="380"/>
      <c r="V17" s="380"/>
      <c r="W17"/>
      <c r="X17"/>
      <c r="Y17"/>
      <c r="Z17"/>
      <c r="AA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</row>
    <row r="18" spans="2:49" ht="15.75" hidden="1" thickBot="1" x14ac:dyDescent="0.3">
      <c r="B18" s="538" t="s">
        <v>96</v>
      </c>
      <c r="C18" s="539"/>
      <c r="D18" s="539"/>
      <c r="E18" s="539"/>
      <c r="F18" s="539"/>
      <c r="G18" s="539"/>
      <c r="H18" s="539"/>
      <c r="I18" s="540"/>
      <c r="J18"/>
      <c r="K18"/>
      <c r="M18"/>
      <c r="N18"/>
      <c r="O18"/>
      <c r="P18"/>
      <c r="Q18"/>
      <c r="R18"/>
      <c r="S18"/>
      <c r="T18"/>
      <c r="U18" s="380"/>
      <c r="V18" s="380"/>
      <c r="W18"/>
      <c r="X18"/>
      <c r="Y18"/>
      <c r="Z18"/>
      <c r="AA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</row>
    <row r="19" spans="2:49" hidden="1" x14ac:dyDescent="0.25">
      <c r="C19"/>
      <c r="D19" s="11"/>
      <c r="E19" s="4"/>
      <c r="G19"/>
      <c r="H19"/>
      <c r="I19" s="31"/>
      <c r="R19" s="31"/>
      <c r="S19" s="31"/>
      <c r="T19" s="31"/>
      <c r="U19" s="333"/>
      <c r="V19" s="333"/>
      <c r="W19" s="31"/>
      <c r="X19" s="31"/>
    </row>
    <row r="20" spans="2:49" ht="15.75" hidden="1" thickBot="1" x14ac:dyDescent="0.3">
      <c r="B20" s="161" t="s">
        <v>100</v>
      </c>
      <c r="C20" s="268" t="s">
        <v>98</v>
      </c>
      <c r="D20" s="526" t="s">
        <v>140</v>
      </c>
      <c r="E20" s="526"/>
      <c r="F20" s="527" t="s">
        <v>141</v>
      </c>
      <c r="G20" s="527"/>
      <c r="H20" s="528" t="s">
        <v>139</v>
      </c>
      <c r="I20" s="528"/>
      <c r="J20"/>
      <c r="K20"/>
      <c r="M20"/>
      <c r="N20"/>
      <c r="O20"/>
      <c r="P20"/>
      <c r="Q20"/>
      <c r="R20"/>
      <c r="S20"/>
      <c r="T20"/>
      <c r="U20" s="380"/>
      <c r="V20" s="380"/>
      <c r="W20"/>
      <c r="X20"/>
      <c r="Y20"/>
      <c r="Z20"/>
      <c r="AA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</row>
    <row r="21" spans="2:49" ht="15.75" hidden="1" thickTop="1" x14ac:dyDescent="0.25">
      <c r="B21" s="186" t="s">
        <v>73</v>
      </c>
      <c r="C21" s="269">
        <v>1.716</v>
      </c>
      <c r="D21" s="187">
        <f>($C$21+($C$21*1%))</f>
        <v>1.73316</v>
      </c>
      <c r="E21" s="187">
        <f>($C$21-($C$21*1%))</f>
        <v>1.6988399999999999</v>
      </c>
      <c r="F21" s="188">
        <f>$C$21+($C$21*1%)+0.001</f>
        <v>1.7341599999999999</v>
      </c>
      <c r="G21" s="188">
        <f>$C$21+($C$21*-1%)-0.001</f>
        <v>1.69784</v>
      </c>
      <c r="H21" s="189">
        <f>$C$21+($C$21*2%)+0.001</f>
        <v>1.7513199999999998</v>
      </c>
      <c r="I21" s="189">
        <f>$C$21+($C$21*(-2%))-0.001</f>
        <v>1.6806800000000002</v>
      </c>
      <c r="J21"/>
      <c r="K21" s="362"/>
      <c r="M21"/>
      <c r="N21"/>
      <c r="O21"/>
      <c r="P21"/>
      <c r="Q21"/>
      <c r="R21"/>
      <c r="S21"/>
      <c r="T21"/>
      <c r="U21" s="380"/>
      <c r="V21" s="380"/>
      <c r="W21"/>
      <c r="X21"/>
      <c r="Y21"/>
      <c r="Z21"/>
      <c r="AA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</row>
    <row r="22" spans="2:49" hidden="1" x14ac:dyDescent="0.25">
      <c r="B22" s="162" t="s">
        <v>82</v>
      </c>
      <c r="C22" s="270">
        <v>1.718</v>
      </c>
      <c r="D22" s="58">
        <f>($C$22+($C$22*1%))</f>
        <v>1.7351799999999999</v>
      </c>
      <c r="E22" s="58">
        <f>($C$22-($C$22*1%))</f>
        <v>1.70082</v>
      </c>
      <c r="F22" s="56">
        <f>$C$22+($C$22*1%)+0.001</f>
        <v>1.7361799999999998</v>
      </c>
      <c r="G22" s="56">
        <f>$C$22+($C$22*-1%)-0.001</f>
        <v>1.6998200000000001</v>
      </c>
      <c r="H22" s="57">
        <f>$C$22+($C$22*2%)+0.001</f>
        <v>1.7533599999999998</v>
      </c>
      <c r="I22" s="57">
        <f>$C$22+($C$22*(-2%))-0.001</f>
        <v>1.6826400000000001</v>
      </c>
      <c r="J22"/>
      <c r="K22" s="363"/>
      <c r="M22"/>
      <c r="N22"/>
      <c r="O22"/>
      <c r="P22"/>
      <c r="Q22"/>
      <c r="R22"/>
      <c r="S22"/>
      <c r="T22"/>
      <c r="U22" s="380"/>
      <c r="V22" s="380"/>
      <c r="W22"/>
      <c r="X22"/>
      <c r="Y22"/>
      <c r="Z22"/>
      <c r="AA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</row>
    <row r="23" spans="2:49" hidden="1" x14ac:dyDescent="0.25">
      <c r="B23" s="29"/>
      <c r="C23" s="54"/>
      <c r="D23" s="59"/>
      <c r="E23" s="59"/>
      <c r="F23" s="59"/>
      <c r="G23" s="59"/>
      <c r="H23" s="54"/>
      <c r="I23" s="54"/>
      <c r="J23"/>
      <c r="K23" s="364"/>
      <c r="L23"/>
      <c r="M23"/>
      <c r="N23"/>
      <c r="O23"/>
      <c r="P23"/>
      <c r="Q23"/>
      <c r="R23"/>
      <c r="S23"/>
      <c r="T23"/>
      <c r="U23" s="380"/>
      <c r="V23" s="380"/>
      <c r="W23"/>
      <c r="X23"/>
      <c r="Y23"/>
      <c r="Z23"/>
      <c r="AA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</row>
    <row r="24" spans="2:49" ht="15.75" hidden="1" thickBot="1" x14ac:dyDescent="0.3">
      <c r="B24" s="161" t="s">
        <v>100</v>
      </c>
      <c r="C24" s="271" t="s">
        <v>97</v>
      </c>
      <c r="D24" s="531"/>
      <c r="E24" s="531"/>
      <c r="F24" s="529" t="s">
        <v>85</v>
      </c>
      <c r="G24" s="529"/>
      <c r="H24" s="530" t="s">
        <v>86</v>
      </c>
      <c r="I24" s="530"/>
      <c r="J24"/>
      <c r="K24"/>
      <c r="L24"/>
      <c r="M24"/>
      <c r="N24"/>
      <c r="O24"/>
      <c r="P24"/>
      <c r="Q24"/>
      <c r="R24"/>
      <c r="S24"/>
      <c r="T24"/>
      <c r="U24" s="380"/>
      <c r="V24" s="380"/>
      <c r="W24"/>
      <c r="X24"/>
      <c r="Y24"/>
      <c r="Z24"/>
      <c r="AA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</row>
    <row r="25" spans="2:49" ht="15.75" hidden="1" thickTop="1" x14ac:dyDescent="0.25">
      <c r="B25" s="186" t="s">
        <v>94</v>
      </c>
      <c r="C25" s="272">
        <f>AVERAGE(N36:Q44)</f>
        <v>8.1416666666666657</v>
      </c>
      <c r="D25" s="190">
        <f>C25+1</f>
        <v>9.1416666666666657</v>
      </c>
      <c r="E25" s="190">
        <f>C25-1</f>
        <v>7.1416666666666657</v>
      </c>
      <c r="F25" s="188">
        <f>C25+1+0.001</f>
        <v>9.1426666666666652</v>
      </c>
      <c r="G25" s="188">
        <f>C25-1-0.001</f>
        <v>7.1406666666666654</v>
      </c>
      <c r="H25" s="189">
        <f>C25+2+0.001</f>
        <v>10.142666666666665</v>
      </c>
      <c r="I25" s="189">
        <f>C25-2-0.001</f>
        <v>6.1406666666666654</v>
      </c>
      <c r="J25"/>
      <c r="K25"/>
      <c r="L25"/>
      <c r="M25"/>
      <c r="N25"/>
      <c r="O25"/>
      <c r="P25"/>
      <c r="Q25"/>
      <c r="R25"/>
      <c r="S25"/>
      <c r="T25"/>
      <c r="U25" s="380"/>
      <c r="V25" s="380"/>
      <c r="W25"/>
      <c r="X25"/>
      <c r="Y25"/>
      <c r="Z25"/>
      <c r="AA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</row>
    <row r="26" spans="2:49" hidden="1" x14ac:dyDescent="0.25">
      <c r="B26" s="162" t="s">
        <v>95</v>
      </c>
      <c r="C26" s="273">
        <f>AVERAGE(R36:S44)</f>
        <v>104.85555555555555</v>
      </c>
      <c r="D26" s="74">
        <f>C26+1</f>
        <v>105.85555555555555</v>
      </c>
      <c r="E26" s="74">
        <f>C26-1</f>
        <v>103.85555555555555</v>
      </c>
      <c r="F26" s="72">
        <f>C26+1+0.001</f>
        <v>105.85655555555556</v>
      </c>
      <c r="G26" s="72">
        <f>C26-1-0.001</f>
        <v>103.85455555555555</v>
      </c>
      <c r="H26" s="73">
        <f>C26+2+0.001</f>
        <v>106.85655555555556</v>
      </c>
      <c r="I26" s="73">
        <f>C26-2-0.001</f>
        <v>102.85455555555555</v>
      </c>
      <c r="J26"/>
      <c r="K26"/>
      <c r="L26"/>
      <c r="M26"/>
      <c r="N26"/>
      <c r="O26"/>
      <c r="P26"/>
      <c r="Q26"/>
      <c r="R26"/>
      <c r="S26"/>
      <c r="T26"/>
      <c r="U26" s="380"/>
      <c r="V26" s="380"/>
      <c r="W26"/>
      <c r="X26"/>
      <c r="Y26"/>
      <c r="Z26"/>
      <c r="AA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</row>
    <row r="27" spans="2:49" hidden="1" x14ac:dyDescent="0.25">
      <c r="B27" s="29"/>
      <c r="C27" s="29"/>
      <c r="D27" s="29"/>
      <c r="E27" s="29"/>
      <c r="F27" s="29"/>
      <c r="G27" s="29"/>
      <c r="H27" s="29"/>
      <c r="J27"/>
      <c r="K27"/>
      <c r="L27"/>
      <c r="M27"/>
      <c r="N27"/>
      <c r="O27"/>
      <c r="P27"/>
      <c r="Q27"/>
      <c r="R27"/>
      <c r="S27"/>
      <c r="T27"/>
      <c r="U27" s="380"/>
      <c r="V27" s="380"/>
      <c r="W27"/>
      <c r="X27"/>
      <c r="Y27"/>
      <c r="Z27"/>
      <c r="AA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</row>
    <row r="28" spans="2:49" ht="15.75" hidden="1" thickBot="1" x14ac:dyDescent="0.3">
      <c r="B28" s="161" t="s">
        <v>100</v>
      </c>
      <c r="C28" s="268" t="s">
        <v>98</v>
      </c>
      <c r="D28" s="526" t="s">
        <v>89</v>
      </c>
      <c r="E28" s="526"/>
      <c r="F28" s="527" t="s">
        <v>90</v>
      </c>
      <c r="G28" s="527"/>
      <c r="H28" s="528" t="s">
        <v>83</v>
      </c>
      <c r="I28" s="528"/>
      <c r="J28"/>
      <c r="K28"/>
      <c r="L28"/>
      <c r="M28"/>
      <c r="N28"/>
      <c r="O28"/>
      <c r="P28"/>
      <c r="Q28"/>
      <c r="R28"/>
      <c r="S28"/>
      <c r="T28"/>
      <c r="U28" s="380"/>
      <c r="V28" s="380"/>
      <c r="W28"/>
      <c r="X28"/>
      <c r="Y28"/>
      <c r="Z28"/>
      <c r="AA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</row>
    <row r="29" spans="2:49" ht="15.75" hidden="1" thickTop="1" x14ac:dyDescent="0.25">
      <c r="B29" s="185" t="s">
        <v>71</v>
      </c>
      <c r="C29" s="274" t="s">
        <v>87</v>
      </c>
      <c r="D29" s="60">
        <v>0.5</v>
      </c>
      <c r="E29" s="60">
        <v>-0.5</v>
      </c>
      <c r="F29" s="61">
        <v>0.5</v>
      </c>
      <c r="G29" s="71">
        <v>-0.5</v>
      </c>
      <c r="H29" s="62">
        <v>1</v>
      </c>
      <c r="I29" s="62">
        <v>1</v>
      </c>
      <c r="J29"/>
      <c r="K29"/>
      <c r="L29"/>
      <c r="M29"/>
      <c r="N29"/>
      <c r="O29"/>
      <c r="P29"/>
      <c r="Q29"/>
      <c r="R29"/>
      <c r="S29"/>
      <c r="T29"/>
      <c r="U29" s="380"/>
      <c r="V29" s="380"/>
      <c r="W29"/>
      <c r="X29"/>
      <c r="Y29"/>
      <c r="Z29"/>
      <c r="AA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</row>
    <row r="30" spans="2:49" hidden="1" x14ac:dyDescent="0.25">
      <c r="B30" s="29"/>
      <c r="C30" s="29"/>
      <c r="D30" s="29"/>
      <c r="E30" s="29"/>
      <c r="F30" s="29"/>
      <c r="G30" s="29"/>
      <c r="H30" s="29"/>
      <c r="J30" s="64"/>
      <c r="K30" s="15"/>
      <c r="L30" s="299"/>
      <c r="M30" s="299"/>
      <c r="N30" s="298"/>
      <c r="O30" s="298"/>
      <c r="P30"/>
      <c r="Q30"/>
      <c r="R30" s="31"/>
      <c r="S30" s="31"/>
      <c r="T30" s="31"/>
      <c r="U30" s="333"/>
      <c r="V30" s="333"/>
      <c r="W30" s="31"/>
      <c r="X30" s="31"/>
    </row>
    <row r="31" spans="2:49" ht="15.75" hidden="1" thickBot="1" x14ac:dyDescent="0.3">
      <c r="B31" s="161" t="s">
        <v>100</v>
      </c>
      <c r="C31" s="268" t="s">
        <v>98</v>
      </c>
      <c r="D31" s="526" t="s">
        <v>91</v>
      </c>
      <c r="E31" s="526"/>
      <c r="F31" s="527" t="s">
        <v>92</v>
      </c>
      <c r="G31" s="527"/>
      <c r="H31" s="528" t="s">
        <v>88</v>
      </c>
      <c r="I31" s="528"/>
      <c r="J31" s="64"/>
      <c r="K31" s="15"/>
      <c r="L31" s="299"/>
      <c r="M31" s="299"/>
      <c r="N31" s="298"/>
      <c r="O31" s="298"/>
      <c r="P31"/>
      <c r="Q31"/>
      <c r="R31" s="31"/>
      <c r="S31" s="31"/>
      <c r="T31" s="31"/>
      <c r="U31" s="333"/>
      <c r="V31" s="333"/>
      <c r="W31" s="31"/>
      <c r="X31" s="31"/>
    </row>
    <row r="32" spans="2:49" ht="15.75" hidden="1" thickTop="1" x14ac:dyDescent="0.25">
      <c r="B32" s="185" t="s">
        <v>72</v>
      </c>
      <c r="C32" s="274" t="s">
        <v>87</v>
      </c>
      <c r="D32" s="63">
        <v>1</v>
      </c>
      <c r="E32" s="63">
        <v>-1</v>
      </c>
      <c r="F32" s="61">
        <v>2</v>
      </c>
      <c r="G32" s="61">
        <v>-2</v>
      </c>
      <c r="H32" s="62">
        <v>3</v>
      </c>
      <c r="I32" s="62">
        <v>-3</v>
      </c>
      <c r="J32" s="64"/>
      <c r="K32" s="15"/>
      <c r="L32" s="299"/>
      <c r="M32" s="299"/>
      <c r="N32" s="298"/>
      <c r="O32" s="298"/>
      <c r="P32"/>
      <c r="Q32"/>
      <c r="R32" s="31"/>
      <c r="S32" s="31"/>
      <c r="T32" s="31"/>
      <c r="U32" s="333"/>
      <c r="V32" s="333"/>
      <c r="W32" s="31"/>
      <c r="X32" s="31"/>
    </row>
    <row r="33" spans="2:32" ht="15.75" thickBot="1" x14ac:dyDescent="0.3">
      <c r="C33"/>
      <c r="D33" s="11"/>
      <c r="E33" s="4"/>
      <c r="G33"/>
      <c r="H33"/>
      <c r="I33" s="31"/>
      <c r="J33" s="64"/>
      <c r="K33" s="15"/>
      <c r="L33" s="299"/>
      <c r="M33" s="299"/>
      <c r="N33" s="298"/>
      <c r="O33" s="298"/>
      <c r="P33"/>
      <c r="Q33"/>
      <c r="R33" s="31"/>
      <c r="S33" s="31"/>
      <c r="T33" s="31"/>
      <c r="U33" s="333"/>
      <c r="V33" s="333"/>
      <c r="W33" s="31"/>
      <c r="X33" s="31"/>
    </row>
    <row r="34" spans="2:32" ht="15.75" thickBot="1" x14ac:dyDescent="0.3">
      <c r="B34" s="37"/>
      <c r="C34" s="541" t="s">
        <v>25</v>
      </c>
      <c r="D34" s="542"/>
      <c r="E34" s="542"/>
      <c r="F34" s="542"/>
      <c r="G34" s="542"/>
      <c r="H34" s="542"/>
      <c r="I34" s="542"/>
      <c r="J34" s="542"/>
      <c r="K34" s="542"/>
      <c r="L34" s="542"/>
      <c r="M34" s="542"/>
      <c r="N34" s="542"/>
      <c r="O34" s="542"/>
      <c r="P34" s="542"/>
      <c r="Q34" s="542"/>
      <c r="R34" s="542"/>
      <c r="S34" s="543"/>
      <c r="T34" s="30"/>
      <c r="U34" s="381"/>
      <c r="V34" s="381"/>
      <c r="W34" s="30"/>
      <c r="X34" s="544" t="s">
        <v>105</v>
      </c>
      <c r="Y34" s="545"/>
      <c r="Z34" s="545"/>
      <c r="AA34" s="546"/>
    </row>
    <row r="35" spans="2:32" ht="27.75" thickBot="1" x14ac:dyDescent="0.3">
      <c r="B35" s="86" t="s">
        <v>5</v>
      </c>
      <c r="C35" s="87" t="s">
        <v>81</v>
      </c>
      <c r="D35" s="88" t="s">
        <v>68</v>
      </c>
      <c r="E35" s="89" t="s">
        <v>78</v>
      </c>
      <c r="F35" s="90" t="s">
        <v>0</v>
      </c>
      <c r="G35" s="91" t="s">
        <v>1</v>
      </c>
      <c r="H35" s="91" t="s">
        <v>2</v>
      </c>
      <c r="I35" s="91" t="s">
        <v>3</v>
      </c>
      <c r="J35" s="91" t="s">
        <v>4</v>
      </c>
      <c r="K35" s="91" t="s">
        <v>20</v>
      </c>
      <c r="L35" s="91" t="s">
        <v>21</v>
      </c>
      <c r="M35" s="91" t="s">
        <v>7</v>
      </c>
      <c r="N35" s="91" t="s">
        <v>10</v>
      </c>
      <c r="O35" s="91" t="s">
        <v>11</v>
      </c>
      <c r="P35" s="91" t="s">
        <v>13</v>
      </c>
      <c r="Q35" s="91" t="s">
        <v>12</v>
      </c>
      <c r="R35" s="91" t="s">
        <v>14</v>
      </c>
      <c r="S35" s="92" t="s">
        <v>15</v>
      </c>
      <c r="T35" s="194" t="s">
        <v>28</v>
      </c>
      <c r="U35" s="93" t="s">
        <v>29</v>
      </c>
      <c r="V35" s="195" t="s">
        <v>6</v>
      </c>
      <c r="W35" s="77"/>
      <c r="X35" s="209" t="s">
        <v>5</v>
      </c>
      <c r="Y35" s="191" t="s">
        <v>102</v>
      </c>
      <c r="Z35" s="111" t="s">
        <v>104</v>
      </c>
      <c r="AA35" s="139" t="s">
        <v>103</v>
      </c>
      <c r="AB35" s="206" t="s">
        <v>106</v>
      </c>
      <c r="AC35" s="208">
        <v>0.01</v>
      </c>
      <c r="AD35" s="208">
        <v>-0.01</v>
      </c>
      <c r="AE35" s="208">
        <v>0.02</v>
      </c>
      <c r="AF35" s="208">
        <v>-0.02</v>
      </c>
    </row>
    <row r="36" spans="2:32" x14ac:dyDescent="0.25">
      <c r="B36" s="454">
        <v>20221104</v>
      </c>
      <c r="C36" s="96">
        <v>1.714</v>
      </c>
      <c r="D36" s="97">
        <v>-1.1655011655011815E-3</v>
      </c>
      <c r="E36" s="98">
        <v>-2.3282887077997749E-3</v>
      </c>
      <c r="F36" s="99">
        <v>0.16</v>
      </c>
      <c r="G36" s="100">
        <v>0.22</v>
      </c>
      <c r="H36" s="100">
        <v>0.01</v>
      </c>
      <c r="I36" s="100">
        <v>0.06</v>
      </c>
      <c r="J36" s="100">
        <v>0.42</v>
      </c>
      <c r="K36" s="100">
        <v>0.05</v>
      </c>
      <c r="L36" s="100">
        <v>0.12</v>
      </c>
      <c r="M36" s="101">
        <v>1.714</v>
      </c>
      <c r="N36" s="102">
        <v>8.6999999999999993</v>
      </c>
      <c r="O36" s="102">
        <v>8</v>
      </c>
      <c r="P36" s="102">
        <v>8</v>
      </c>
      <c r="Q36" s="102">
        <v>7.6</v>
      </c>
      <c r="R36" s="102">
        <v>104.7</v>
      </c>
      <c r="S36" s="103">
        <v>105.1</v>
      </c>
      <c r="T36" s="455" t="s">
        <v>153</v>
      </c>
      <c r="U36" s="456" t="s">
        <v>87</v>
      </c>
      <c r="V36" s="141" t="s">
        <v>154</v>
      </c>
      <c r="W36" s="457"/>
      <c r="X36" s="458">
        <v>44869</v>
      </c>
      <c r="Y36" s="459">
        <v>0.99883449883449882</v>
      </c>
      <c r="Z36" s="460">
        <v>1.0000000000000002</v>
      </c>
      <c r="AA36" s="461">
        <v>1.0000000000000002</v>
      </c>
      <c r="AB36" s="207">
        <v>1</v>
      </c>
      <c r="AC36" s="207">
        <v>1.01</v>
      </c>
      <c r="AD36" s="207">
        <v>0.99</v>
      </c>
      <c r="AE36" s="207">
        <v>1.02</v>
      </c>
      <c r="AF36" s="207">
        <v>0.98</v>
      </c>
    </row>
    <row r="37" spans="2:32" x14ac:dyDescent="0.25">
      <c r="B37" s="454">
        <v>20221111</v>
      </c>
      <c r="C37" s="96">
        <v>1.714</v>
      </c>
      <c r="D37" s="97">
        <v>-1.1655011655011815E-3</v>
      </c>
      <c r="E37" s="98">
        <v>-2.3282887077997749E-3</v>
      </c>
      <c r="F37" s="99">
        <v>0.31</v>
      </c>
      <c r="G37" s="100">
        <v>0.37</v>
      </c>
      <c r="H37" s="100">
        <v>0.18</v>
      </c>
      <c r="I37" s="100">
        <v>0.15</v>
      </c>
      <c r="J37" s="100">
        <v>0.73</v>
      </c>
      <c r="K37" s="100">
        <v>0.15</v>
      </c>
      <c r="L37" s="100">
        <v>0.2</v>
      </c>
      <c r="M37" s="101">
        <v>1.714</v>
      </c>
      <c r="N37" s="102">
        <v>8.1</v>
      </c>
      <c r="O37" s="102">
        <v>8.8000000000000007</v>
      </c>
      <c r="P37" s="102">
        <v>8</v>
      </c>
      <c r="Q37" s="102">
        <v>7.7</v>
      </c>
      <c r="R37" s="102">
        <v>104.6</v>
      </c>
      <c r="S37" s="103">
        <v>105</v>
      </c>
      <c r="T37" s="462" t="s">
        <v>153</v>
      </c>
      <c r="U37" s="456" t="s">
        <v>87</v>
      </c>
      <c r="V37" s="473" t="s">
        <v>155</v>
      </c>
      <c r="W37" s="457"/>
      <c r="X37" s="458">
        <v>44876</v>
      </c>
      <c r="Y37" s="459">
        <v>0.99883449883449882</v>
      </c>
      <c r="Z37" s="460">
        <v>1.0000000000000002</v>
      </c>
      <c r="AA37" s="461">
        <v>1.0000000000000002</v>
      </c>
      <c r="AB37" s="207">
        <v>1</v>
      </c>
      <c r="AC37" s="207">
        <v>1.01</v>
      </c>
      <c r="AD37" s="207">
        <v>0.99</v>
      </c>
      <c r="AE37" s="207">
        <v>1.02</v>
      </c>
      <c r="AF37" s="207">
        <v>0.98</v>
      </c>
    </row>
    <row r="38" spans="2:32" x14ac:dyDescent="0.25">
      <c r="B38" s="454">
        <v>20221111</v>
      </c>
      <c r="C38" s="96">
        <v>1.714</v>
      </c>
      <c r="D38" s="97">
        <v>-1.1655011655011815E-3</v>
      </c>
      <c r="E38" s="98">
        <v>-2.3282887077997749E-3</v>
      </c>
      <c r="F38" s="99">
        <v>0.39</v>
      </c>
      <c r="G38" s="100">
        <v>0.43</v>
      </c>
      <c r="H38" s="100">
        <v>0.23</v>
      </c>
      <c r="I38" s="100">
        <v>0.12</v>
      </c>
      <c r="J38" s="100">
        <v>0.8</v>
      </c>
      <c r="K38" s="100">
        <v>0.18</v>
      </c>
      <c r="L38" s="100">
        <v>0.18</v>
      </c>
      <c r="M38" s="101">
        <v>1.714</v>
      </c>
      <c r="N38" s="102">
        <v>8.1</v>
      </c>
      <c r="O38" s="102">
        <v>8.8000000000000007</v>
      </c>
      <c r="P38" s="102">
        <v>7.9</v>
      </c>
      <c r="Q38" s="102">
        <v>7.9</v>
      </c>
      <c r="R38" s="102">
        <v>104.6</v>
      </c>
      <c r="S38" s="103">
        <v>105</v>
      </c>
      <c r="T38" s="455" t="s">
        <v>153</v>
      </c>
      <c r="U38" s="456" t="s">
        <v>87</v>
      </c>
      <c r="V38" s="141" t="s">
        <v>156</v>
      </c>
      <c r="W38" s="457"/>
      <c r="X38" s="458">
        <v>44876</v>
      </c>
      <c r="Y38" s="459">
        <v>0.99883449883449882</v>
      </c>
      <c r="Z38" s="460">
        <v>1.0000000000000002</v>
      </c>
      <c r="AA38" s="461">
        <v>1.0000000000000002</v>
      </c>
      <c r="AB38" s="207">
        <v>1</v>
      </c>
      <c r="AC38" s="207">
        <v>1.01</v>
      </c>
      <c r="AD38" s="207">
        <v>0.99</v>
      </c>
      <c r="AE38" s="207">
        <v>1.02</v>
      </c>
      <c r="AF38" s="207">
        <v>0.98</v>
      </c>
    </row>
    <row r="39" spans="2:32" x14ac:dyDescent="0.25">
      <c r="B39" s="454">
        <v>20221111</v>
      </c>
      <c r="C39" s="96">
        <v>1.7130000000000001</v>
      </c>
      <c r="D39" s="97">
        <v>-1.7482517482516613E-3</v>
      </c>
      <c r="E39" s="98">
        <v>-2.9103608847496076E-3</v>
      </c>
      <c r="F39" s="99">
        <v>0.47</v>
      </c>
      <c r="G39" s="100">
        <v>0.38</v>
      </c>
      <c r="H39" s="100">
        <v>0.28999999999999998</v>
      </c>
      <c r="I39" s="100">
        <v>0.18</v>
      </c>
      <c r="J39" s="100">
        <v>0.7</v>
      </c>
      <c r="K39" s="100">
        <v>0.19</v>
      </c>
      <c r="L39" s="100">
        <v>0.18</v>
      </c>
      <c r="M39" s="101">
        <v>1.7130000000000001</v>
      </c>
      <c r="N39" s="102">
        <v>8.1</v>
      </c>
      <c r="O39" s="102">
        <v>8.8000000000000007</v>
      </c>
      <c r="P39" s="102">
        <v>7.9</v>
      </c>
      <c r="Q39" s="102">
        <v>7.9</v>
      </c>
      <c r="R39" s="102">
        <v>104.6</v>
      </c>
      <c r="S39" s="103">
        <v>105</v>
      </c>
      <c r="T39" s="455" t="s">
        <v>153</v>
      </c>
      <c r="U39" s="456" t="s">
        <v>87</v>
      </c>
      <c r="V39" s="141" t="s">
        <v>157</v>
      </c>
      <c r="W39" s="457"/>
      <c r="X39" s="458">
        <v>44876</v>
      </c>
      <c r="Y39" s="459">
        <v>0.99825174825174834</v>
      </c>
      <c r="Z39" s="460">
        <v>1.0000000000000002</v>
      </c>
      <c r="AA39" s="461">
        <v>1.0000000000000002</v>
      </c>
      <c r="AB39" s="207">
        <v>1</v>
      </c>
      <c r="AC39" s="207">
        <v>1.01</v>
      </c>
      <c r="AD39" s="207">
        <v>0.99</v>
      </c>
      <c r="AE39" s="207">
        <v>1.02</v>
      </c>
      <c r="AF39" s="207">
        <v>0.98</v>
      </c>
    </row>
    <row r="40" spans="2:32" x14ac:dyDescent="0.25">
      <c r="B40" s="454">
        <v>20221209</v>
      </c>
      <c r="C40" s="96">
        <v>1.72</v>
      </c>
      <c r="D40" s="97">
        <v>2.3310023310023631E-3</v>
      </c>
      <c r="E40" s="98">
        <v>1.1641443538998875E-3</v>
      </c>
      <c r="F40" s="99">
        <v>0.31</v>
      </c>
      <c r="G40" s="100">
        <v>0.33</v>
      </c>
      <c r="H40" s="100">
        <v>0.17</v>
      </c>
      <c r="I40" s="100">
        <v>0.16</v>
      </c>
      <c r="J40" s="100">
        <v>0.76</v>
      </c>
      <c r="K40" s="100">
        <v>0.16</v>
      </c>
      <c r="L40" s="100">
        <v>0.19</v>
      </c>
      <c r="M40" s="101">
        <v>1.72</v>
      </c>
      <c r="N40" s="102">
        <v>8.1</v>
      </c>
      <c r="O40" s="102">
        <v>8.8000000000000007</v>
      </c>
      <c r="P40" s="102">
        <v>7.8</v>
      </c>
      <c r="Q40" s="102">
        <v>7.8</v>
      </c>
      <c r="R40" s="102">
        <v>104.7</v>
      </c>
      <c r="S40" s="103">
        <v>105</v>
      </c>
      <c r="T40" s="455" t="s">
        <v>153</v>
      </c>
      <c r="U40" s="456" t="s">
        <v>87</v>
      </c>
      <c r="V40" s="141" t="s">
        <v>175</v>
      </c>
      <c r="W40" s="457"/>
      <c r="X40" s="458">
        <v>44904</v>
      </c>
      <c r="Y40" s="459">
        <v>1.0023310023310024</v>
      </c>
      <c r="Z40" s="460">
        <v>1.0000000000000002</v>
      </c>
      <c r="AA40" s="461">
        <v>1.0000000000000002</v>
      </c>
      <c r="AB40" s="207">
        <v>1</v>
      </c>
      <c r="AC40" s="207">
        <v>1.01</v>
      </c>
      <c r="AD40" s="207">
        <v>0.99</v>
      </c>
      <c r="AE40" s="207">
        <v>1.02</v>
      </c>
      <c r="AF40" s="207">
        <v>0.98</v>
      </c>
    </row>
    <row r="41" spans="2:32" x14ac:dyDescent="0.25">
      <c r="B41" s="454">
        <v>20230214</v>
      </c>
      <c r="C41" s="96">
        <v>1.7210000000000001</v>
      </c>
      <c r="D41" s="97">
        <v>2.9137529137530649E-3</v>
      </c>
      <c r="E41" s="98">
        <v>1.7462165308499422E-3</v>
      </c>
      <c r="F41" s="99">
        <v>0.31</v>
      </c>
      <c r="G41" s="100">
        <v>0.24</v>
      </c>
      <c r="H41" s="100">
        <v>0.12</v>
      </c>
      <c r="I41" s="100">
        <v>0.09</v>
      </c>
      <c r="J41" s="100">
        <v>0.56000000000000005</v>
      </c>
      <c r="K41" s="100">
        <v>0.15</v>
      </c>
      <c r="L41" s="100">
        <v>0.1</v>
      </c>
      <c r="M41" s="101">
        <v>1.7210000000000001</v>
      </c>
      <c r="N41" s="102">
        <v>8.6999999999999993</v>
      </c>
      <c r="O41" s="102">
        <v>8.1999999999999993</v>
      </c>
      <c r="P41" s="102">
        <v>8</v>
      </c>
      <c r="Q41" s="102">
        <v>7.6</v>
      </c>
      <c r="R41" s="102">
        <v>104.7</v>
      </c>
      <c r="S41" s="103">
        <v>105.1</v>
      </c>
      <c r="T41" s="455" t="s">
        <v>178</v>
      </c>
      <c r="U41" s="456" t="s">
        <v>153</v>
      </c>
      <c r="V41" s="141" t="s">
        <v>180</v>
      </c>
      <c r="W41" s="457"/>
      <c r="X41" s="458">
        <v>44971</v>
      </c>
      <c r="Y41" s="459">
        <v>1.0029137529137531</v>
      </c>
      <c r="Z41" s="460">
        <v>1.0000000000000002</v>
      </c>
      <c r="AA41" s="461">
        <v>1.0000000000000002</v>
      </c>
      <c r="AB41" s="207">
        <v>1</v>
      </c>
      <c r="AC41" s="207">
        <v>1.01</v>
      </c>
      <c r="AD41" s="207">
        <v>0.99</v>
      </c>
      <c r="AE41" s="207">
        <v>1.02</v>
      </c>
      <c r="AF41" s="207">
        <v>0.98</v>
      </c>
    </row>
    <row r="42" spans="2:32" x14ac:dyDescent="0.25">
      <c r="B42" s="454">
        <v>20230214</v>
      </c>
      <c r="C42" s="96">
        <v>1.7210000000000001</v>
      </c>
      <c r="D42" s="97">
        <f t="shared" ref="D42:D227" si="0">IF(C42="","",((C42/$C$21)-1))</f>
        <v>2.9137529137530649E-3</v>
      </c>
      <c r="E42" s="98">
        <f t="shared" ref="E42:E227" si="1">IF(C42="","",((C42/$C$22)-1))</f>
        <v>1.7462165308499422E-3</v>
      </c>
      <c r="F42" s="99">
        <v>0.31</v>
      </c>
      <c r="G42" s="100">
        <v>0.24</v>
      </c>
      <c r="H42" s="100">
        <v>0.12</v>
      </c>
      <c r="I42" s="100">
        <v>0.09</v>
      </c>
      <c r="J42" s="100">
        <v>0.56000000000000005</v>
      </c>
      <c r="K42" s="100">
        <v>0.15</v>
      </c>
      <c r="L42" s="100">
        <v>0.1</v>
      </c>
      <c r="M42" s="101">
        <v>1.7210000000000001</v>
      </c>
      <c r="N42" s="102">
        <v>8.6999999999999993</v>
      </c>
      <c r="O42" s="102">
        <v>8.1999999999999993</v>
      </c>
      <c r="P42" s="102">
        <v>8</v>
      </c>
      <c r="Q42" s="102">
        <v>7.6</v>
      </c>
      <c r="R42" s="102">
        <v>104.7</v>
      </c>
      <c r="S42" s="103">
        <v>105.1</v>
      </c>
      <c r="T42" s="455" t="s">
        <v>304</v>
      </c>
      <c r="U42" s="456" t="s">
        <v>190</v>
      </c>
      <c r="V42" s="141" t="s">
        <v>188</v>
      </c>
      <c r="W42" s="457"/>
      <c r="X42" s="458">
        <f t="shared" ref="X42:X227" si="2">DATE(LEFT(B42,4), MID(B42,5,2), RIGHT(B42,2))</f>
        <v>44971</v>
      </c>
      <c r="Y42" s="459">
        <f t="shared" ref="Y42:Y125" si="3">IF(C42="","",C42/$C$21)</f>
        <v>1.0029137529137531</v>
      </c>
      <c r="Z42" s="460">
        <f>IF(C42="",IF(Y42="","",Y42),AVERAGE(Y34:Y53))</f>
        <v>1.0000971250971251</v>
      </c>
      <c r="AA42" s="461">
        <f t="shared" ref="AA42" si="4">IF(C42="",IF(Z42="","",Z42),AVERAGE(Y22:Y63))</f>
        <v>1.0001040626040629</v>
      </c>
      <c r="AB42" s="207">
        <v>1</v>
      </c>
      <c r="AC42" s="207">
        <v>1.01</v>
      </c>
      <c r="AD42" s="207">
        <v>0.99</v>
      </c>
      <c r="AE42" s="207">
        <v>1.02</v>
      </c>
      <c r="AF42" s="207">
        <v>0.98</v>
      </c>
    </row>
    <row r="43" spans="2:32" x14ac:dyDescent="0.25">
      <c r="B43" s="454">
        <v>20230217</v>
      </c>
      <c r="C43" s="96">
        <v>1.718</v>
      </c>
      <c r="D43" s="97">
        <v>1.1655011655011815E-3</v>
      </c>
      <c r="E43" s="98">
        <v>0</v>
      </c>
      <c r="F43" s="99">
        <v>0.28000000000000003</v>
      </c>
      <c r="G43" s="100">
        <v>0.4</v>
      </c>
      <c r="H43" s="100">
        <v>0.13</v>
      </c>
      <c r="I43" s="100">
        <v>0.14000000000000001</v>
      </c>
      <c r="J43" s="100">
        <v>0.66</v>
      </c>
      <c r="K43" s="100">
        <v>0.14000000000000001</v>
      </c>
      <c r="L43" s="100">
        <v>0.14000000000000001</v>
      </c>
      <c r="M43" s="101">
        <v>1.718</v>
      </c>
      <c r="N43" s="102">
        <v>8.4</v>
      </c>
      <c r="O43" s="102">
        <v>8.6</v>
      </c>
      <c r="P43" s="102">
        <v>8.1</v>
      </c>
      <c r="Q43" s="102">
        <v>7.6</v>
      </c>
      <c r="R43" s="102">
        <v>104.7</v>
      </c>
      <c r="S43" s="103">
        <v>105</v>
      </c>
      <c r="T43" s="455" t="s">
        <v>189</v>
      </c>
      <c r="U43" s="456" t="s">
        <v>190</v>
      </c>
      <c r="V43" s="141" t="s">
        <v>188</v>
      </c>
      <c r="W43" s="457"/>
      <c r="X43" s="458">
        <v>44974</v>
      </c>
      <c r="Y43" s="459">
        <v>1.0011655011655012</v>
      </c>
      <c r="Z43" s="460">
        <v>1.0001618751618753</v>
      </c>
      <c r="AA43" s="461">
        <v>1.0001864801864804</v>
      </c>
      <c r="AB43" s="207">
        <v>1</v>
      </c>
      <c r="AC43" s="207">
        <v>1.01</v>
      </c>
      <c r="AD43" s="207">
        <v>0.99</v>
      </c>
      <c r="AE43" s="207">
        <v>1.02</v>
      </c>
      <c r="AF43" s="207">
        <v>0.98</v>
      </c>
    </row>
    <row r="44" spans="2:32" x14ac:dyDescent="0.25">
      <c r="B44" s="454">
        <v>20230221</v>
      </c>
      <c r="C44" s="96">
        <v>1.7150000000000001</v>
      </c>
      <c r="D44" s="97">
        <v>-5.8275058275047975E-4</v>
      </c>
      <c r="E44" s="98">
        <v>-1.7462165308497202E-3</v>
      </c>
      <c r="F44" s="99">
        <v>0.28999999999999998</v>
      </c>
      <c r="G44" s="100">
        <v>0.42</v>
      </c>
      <c r="H44" s="100">
        <v>7.0000000000000007E-2</v>
      </c>
      <c r="I44" s="100">
        <v>0.17</v>
      </c>
      <c r="J44" s="100">
        <v>0.56999999999999995</v>
      </c>
      <c r="K44" s="100">
        <v>0.1</v>
      </c>
      <c r="L44" s="100">
        <v>0.11</v>
      </c>
      <c r="M44" s="101">
        <v>1.7150000000000001</v>
      </c>
      <c r="N44" s="102">
        <v>8.5</v>
      </c>
      <c r="O44" s="102">
        <v>8.4</v>
      </c>
      <c r="P44" s="102">
        <v>8.1999999999999993</v>
      </c>
      <c r="Q44" s="102">
        <v>7.5</v>
      </c>
      <c r="R44" s="102">
        <v>104.7</v>
      </c>
      <c r="S44" s="103">
        <v>105.1</v>
      </c>
      <c r="T44" s="455" t="s">
        <v>193</v>
      </c>
      <c r="U44" s="456" t="s">
        <v>153</v>
      </c>
      <c r="V44" s="141" t="s">
        <v>194</v>
      </c>
      <c r="W44" s="457"/>
      <c r="X44" s="458">
        <v>44978</v>
      </c>
      <c r="Y44" s="459">
        <v>0.99941724941724952</v>
      </c>
      <c r="Z44" s="460">
        <v>1.0003680529996322</v>
      </c>
      <c r="AA44" s="461">
        <v>1.0001864801864804</v>
      </c>
      <c r="AB44" s="207">
        <v>1</v>
      </c>
      <c r="AC44" s="207">
        <v>1.01</v>
      </c>
      <c r="AD44" s="207">
        <v>0.99</v>
      </c>
      <c r="AE44" s="207">
        <v>1.02</v>
      </c>
      <c r="AF44" s="207">
        <v>0.98</v>
      </c>
    </row>
    <row r="45" spans="2:32" x14ac:dyDescent="0.25">
      <c r="B45" s="454">
        <v>20230222</v>
      </c>
      <c r="C45" s="96">
        <v>1.712</v>
      </c>
      <c r="D45" s="97">
        <v>-2.3310023310023631E-3</v>
      </c>
      <c r="E45" s="98">
        <v>-3.4924330616996624E-3</v>
      </c>
      <c r="F45" s="99">
        <v>0.35</v>
      </c>
      <c r="G45" s="100">
        <v>0.34</v>
      </c>
      <c r="H45" s="100">
        <v>0.14000000000000001</v>
      </c>
      <c r="I45" s="100">
        <v>0.12</v>
      </c>
      <c r="J45" s="100">
        <v>0.56999999999999995</v>
      </c>
      <c r="K45" s="100">
        <v>0.13</v>
      </c>
      <c r="L45" s="100">
        <v>0.12</v>
      </c>
      <c r="M45" s="101">
        <v>1.712</v>
      </c>
      <c r="N45" s="102">
        <v>8.5</v>
      </c>
      <c r="O45" s="102">
        <v>8.4</v>
      </c>
      <c r="P45" s="102">
        <v>8.3000000000000007</v>
      </c>
      <c r="Q45" s="102">
        <v>7.5</v>
      </c>
      <c r="R45" s="102">
        <v>104.7</v>
      </c>
      <c r="S45" s="103">
        <v>105</v>
      </c>
      <c r="T45" s="455" t="s">
        <v>197</v>
      </c>
      <c r="U45" s="456" t="s">
        <v>153</v>
      </c>
      <c r="V45" s="141" t="s">
        <v>198</v>
      </c>
      <c r="W45" s="457"/>
      <c r="X45" s="458">
        <v>44979</v>
      </c>
      <c r="Y45" s="459">
        <v>0.99766899766899764</v>
      </c>
      <c r="Z45" s="460">
        <v>1.0002913752913754</v>
      </c>
      <c r="AA45" s="461">
        <v>1.0001864801864804</v>
      </c>
      <c r="AB45" s="207">
        <v>1</v>
      </c>
      <c r="AC45" s="207">
        <v>1.01</v>
      </c>
      <c r="AD45" s="207">
        <v>0.99</v>
      </c>
      <c r="AE45" s="207">
        <v>1.02</v>
      </c>
      <c r="AF45" s="207">
        <v>0.98</v>
      </c>
    </row>
    <row r="46" spans="2:32" x14ac:dyDescent="0.25">
      <c r="B46" s="454">
        <v>20230223</v>
      </c>
      <c r="C46" s="96">
        <v>1.71</v>
      </c>
      <c r="D46" s="97">
        <v>-3.4965034965035446E-3</v>
      </c>
      <c r="E46" s="98">
        <v>-4.6565774155995499E-3</v>
      </c>
      <c r="F46" s="99">
        <v>0.32</v>
      </c>
      <c r="G46" s="100">
        <v>0.26</v>
      </c>
      <c r="H46" s="100">
        <v>0.12</v>
      </c>
      <c r="I46" s="100">
        <v>7.0000000000000007E-2</v>
      </c>
      <c r="J46" s="100">
        <v>0.59</v>
      </c>
      <c r="K46" s="100">
        <v>0.14000000000000001</v>
      </c>
      <c r="L46" s="100">
        <v>0.12</v>
      </c>
      <c r="M46" s="101">
        <v>1.71</v>
      </c>
      <c r="N46" s="102">
        <v>8.6</v>
      </c>
      <c r="O46" s="102">
        <v>8.3000000000000007</v>
      </c>
      <c r="P46" s="102">
        <v>7.9</v>
      </c>
      <c r="Q46" s="102">
        <v>7.9</v>
      </c>
      <c r="R46" s="102">
        <v>104.7</v>
      </c>
      <c r="S46" s="103">
        <v>105</v>
      </c>
      <c r="T46" s="455" t="s">
        <v>201</v>
      </c>
      <c r="U46" s="456" t="s">
        <v>153</v>
      </c>
      <c r="V46" s="141" t="s">
        <v>202</v>
      </c>
      <c r="W46" s="457"/>
      <c r="X46" s="458">
        <v>44980</v>
      </c>
      <c r="Y46" s="459">
        <v>0.99650349650349646</v>
      </c>
      <c r="Z46" s="460">
        <v>1.0003330003330004</v>
      </c>
      <c r="AA46" s="461">
        <v>1.0001864801864804</v>
      </c>
      <c r="AB46" s="207">
        <v>1</v>
      </c>
      <c r="AC46" s="207">
        <v>1.01</v>
      </c>
      <c r="AD46" s="207">
        <v>0.99</v>
      </c>
      <c r="AE46" s="207">
        <v>1.02</v>
      </c>
      <c r="AF46" s="207">
        <v>0.98</v>
      </c>
    </row>
    <row r="47" spans="2:32" x14ac:dyDescent="0.25">
      <c r="B47" s="454">
        <v>20230224</v>
      </c>
      <c r="C47" s="96">
        <v>1.71</v>
      </c>
      <c r="D47" s="97">
        <v>-3.4965034965035446E-3</v>
      </c>
      <c r="E47" s="98">
        <v>-4.6565774155995499E-3</v>
      </c>
      <c r="F47" s="99">
        <v>0.26</v>
      </c>
      <c r="G47" s="100">
        <v>0.37</v>
      </c>
      <c r="H47" s="100">
        <v>0.06</v>
      </c>
      <c r="I47" s="100">
        <v>0.12</v>
      </c>
      <c r="J47" s="100">
        <v>0.63</v>
      </c>
      <c r="K47" s="100">
        <v>0.09</v>
      </c>
      <c r="L47" s="100">
        <v>0.13</v>
      </c>
      <c r="M47" s="101">
        <v>1.71</v>
      </c>
      <c r="N47" s="102">
        <v>8.1999999999999993</v>
      </c>
      <c r="O47" s="102">
        <v>8.6999999999999993</v>
      </c>
      <c r="P47" s="102">
        <v>8.1999999999999993</v>
      </c>
      <c r="Q47" s="102">
        <v>7.5</v>
      </c>
      <c r="R47" s="102">
        <v>104.7</v>
      </c>
      <c r="S47" s="103">
        <v>105.1</v>
      </c>
      <c r="T47" s="455" t="s">
        <v>284</v>
      </c>
      <c r="U47" s="456" t="s">
        <v>221</v>
      </c>
      <c r="V47" s="141" t="s">
        <v>286</v>
      </c>
      <c r="W47" s="457"/>
      <c r="X47" s="458">
        <v>44981</v>
      </c>
      <c r="Y47" s="459">
        <v>0.99650349650349646</v>
      </c>
      <c r="Z47" s="460">
        <v>1.0003330003330004</v>
      </c>
      <c r="AA47" s="461">
        <v>1.0001864801864804</v>
      </c>
      <c r="AB47" s="207">
        <v>1</v>
      </c>
      <c r="AC47" s="207">
        <v>1.01</v>
      </c>
      <c r="AD47" s="207">
        <v>0.99</v>
      </c>
      <c r="AE47" s="207">
        <v>1.02</v>
      </c>
      <c r="AF47" s="207">
        <v>0.98</v>
      </c>
    </row>
    <row r="48" spans="2:32" x14ac:dyDescent="0.25">
      <c r="B48" s="454">
        <v>20230227</v>
      </c>
      <c r="C48" s="96">
        <v>1.7070000000000001</v>
      </c>
      <c r="D48" s="97">
        <v>-5.2447552447552059E-3</v>
      </c>
      <c r="E48" s="98">
        <v>-6.40279394644927E-3</v>
      </c>
      <c r="F48" s="99">
        <v>0.35</v>
      </c>
      <c r="G48" s="100">
        <v>0.31</v>
      </c>
      <c r="H48" s="100">
        <v>0.16</v>
      </c>
      <c r="I48" s="100">
        <v>0.13</v>
      </c>
      <c r="J48" s="100">
        <v>0.61</v>
      </c>
      <c r="K48" s="100">
        <v>0.14000000000000001</v>
      </c>
      <c r="L48" s="100">
        <v>0.1</v>
      </c>
      <c r="M48" s="101">
        <v>1.7070000000000001</v>
      </c>
      <c r="N48" s="102">
        <v>7.6</v>
      </c>
      <c r="O48" s="102">
        <v>9.1</v>
      </c>
      <c r="P48" s="102">
        <v>7.8</v>
      </c>
      <c r="Q48" s="102">
        <v>8</v>
      </c>
      <c r="R48" s="102">
        <v>104.6</v>
      </c>
      <c r="S48" s="103">
        <v>105</v>
      </c>
      <c r="T48" s="455" t="s">
        <v>217</v>
      </c>
      <c r="U48" s="456" t="s">
        <v>217</v>
      </c>
      <c r="V48" s="141" t="s">
        <v>289</v>
      </c>
      <c r="W48" s="457"/>
      <c r="X48" s="458">
        <v>44984</v>
      </c>
      <c r="Y48" s="459">
        <v>0.99475524475524479</v>
      </c>
      <c r="Z48" s="460">
        <v>1.0003885003885005</v>
      </c>
      <c r="AA48" s="461">
        <v>1.0001864801864804</v>
      </c>
      <c r="AB48" s="207">
        <v>1</v>
      </c>
      <c r="AC48" s="207">
        <v>1.01</v>
      </c>
      <c r="AD48" s="207">
        <v>0.99</v>
      </c>
      <c r="AE48" s="207">
        <v>1.02</v>
      </c>
      <c r="AF48" s="207">
        <v>0.98</v>
      </c>
    </row>
    <row r="49" spans="2:49" x14ac:dyDescent="0.25">
      <c r="B49" s="454">
        <v>20230228</v>
      </c>
      <c r="C49" s="96">
        <v>1.724</v>
      </c>
      <c r="D49" s="97">
        <v>4.6620046620047262E-3</v>
      </c>
      <c r="E49" s="98">
        <v>3.4924330616996624E-3</v>
      </c>
      <c r="F49" s="99">
        <v>0.35</v>
      </c>
      <c r="G49" s="100">
        <v>0.35</v>
      </c>
      <c r="H49" s="100">
        <v>0.14000000000000001</v>
      </c>
      <c r="I49" s="100">
        <v>0.15</v>
      </c>
      <c r="J49" s="100">
        <v>0.75</v>
      </c>
      <c r="K49" s="100">
        <v>0.18</v>
      </c>
      <c r="L49" s="100">
        <v>0.16</v>
      </c>
      <c r="M49" s="101">
        <v>1.724</v>
      </c>
      <c r="N49" s="102">
        <v>8.6</v>
      </c>
      <c r="O49" s="102">
        <v>8.5</v>
      </c>
      <c r="P49" s="102">
        <v>7.9</v>
      </c>
      <c r="Q49" s="102">
        <v>8</v>
      </c>
      <c r="R49" s="102">
        <v>104.7</v>
      </c>
      <c r="S49" s="103">
        <v>105</v>
      </c>
      <c r="T49" s="455" t="s">
        <v>292</v>
      </c>
      <c r="U49" s="456" t="s">
        <v>295</v>
      </c>
      <c r="V49" s="141" t="s">
        <v>293</v>
      </c>
      <c r="W49" s="457"/>
      <c r="X49" s="458">
        <v>44985</v>
      </c>
      <c r="Y49" s="459">
        <v>1.0046620046620047</v>
      </c>
      <c r="Z49" s="460">
        <v>1.0004995004995005</v>
      </c>
      <c r="AA49" s="461">
        <v>1.0001864801864804</v>
      </c>
      <c r="AB49" s="207">
        <v>1</v>
      </c>
      <c r="AC49" s="207">
        <v>1.01</v>
      </c>
      <c r="AD49" s="207">
        <v>0.99</v>
      </c>
      <c r="AE49" s="207">
        <v>1.02</v>
      </c>
      <c r="AF49" s="207">
        <v>0.98</v>
      </c>
    </row>
    <row r="50" spans="2:49" x14ac:dyDescent="0.25">
      <c r="B50" s="454">
        <v>20230228</v>
      </c>
      <c r="C50" s="96">
        <v>1.7230000000000001</v>
      </c>
      <c r="D50" s="97">
        <v>4.0792540792542464E-3</v>
      </c>
      <c r="E50" s="98">
        <v>2.9103608847498297E-3</v>
      </c>
      <c r="F50" s="99">
        <v>0.35</v>
      </c>
      <c r="G50" s="100">
        <v>0.38</v>
      </c>
      <c r="H50" s="100">
        <v>0.17</v>
      </c>
      <c r="I50" s="100">
        <v>0.17</v>
      </c>
      <c r="J50" s="100">
        <v>0.6</v>
      </c>
      <c r="K50" s="100">
        <v>0.16</v>
      </c>
      <c r="L50" s="100">
        <v>0.16</v>
      </c>
      <c r="M50" s="101">
        <v>1.7230000000000001</v>
      </c>
      <c r="N50" s="102">
        <v>8.5</v>
      </c>
      <c r="O50" s="102">
        <v>8.5</v>
      </c>
      <c r="P50" s="102">
        <v>8.1</v>
      </c>
      <c r="Q50" s="102">
        <v>7.7</v>
      </c>
      <c r="R50" s="102">
        <v>104.7</v>
      </c>
      <c r="S50" s="103">
        <v>105</v>
      </c>
      <c r="T50" s="455" t="s">
        <v>153</v>
      </c>
      <c r="U50" s="456" t="s">
        <v>87</v>
      </c>
      <c r="V50" s="141" t="s">
        <v>302</v>
      </c>
      <c r="W50" s="457"/>
      <c r="X50" s="458">
        <v>44985</v>
      </c>
      <c r="Y50" s="459">
        <v>1.0040792540792542</v>
      </c>
      <c r="Z50" s="460">
        <v>1.0004717504717506</v>
      </c>
      <c r="AA50" s="461">
        <v>1.0001864801864804</v>
      </c>
      <c r="AB50" s="207">
        <v>1</v>
      </c>
      <c r="AC50" s="207">
        <v>1.01</v>
      </c>
      <c r="AD50" s="207">
        <v>0.99</v>
      </c>
      <c r="AE50" s="207">
        <v>1.02</v>
      </c>
      <c r="AF50" s="207">
        <v>0.98</v>
      </c>
    </row>
    <row r="51" spans="2:49" x14ac:dyDescent="0.25">
      <c r="B51" s="454">
        <v>20230301</v>
      </c>
      <c r="C51" s="96">
        <v>1.7210000000000001</v>
      </c>
      <c r="D51" s="97">
        <v>2.9137529137530649E-3</v>
      </c>
      <c r="E51" s="98">
        <v>1.7462165308499422E-3</v>
      </c>
      <c r="F51" s="99">
        <v>0.28999999999999998</v>
      </c>
      <c r="G51" s="100">
        <v>0.35</v>
      </c>
      <c r="H51" s="100">
        <v>0.09</v>
      </c>
      <c r="I51" s="100">
        <v>0.14000000000000001</v>
      </c>
      <c r="J51" s="100">
        <v>0.54</v>
      </c>
      <c r="K51" s="100">
        <v>0.11</v>
      </c>
      <c r="L51" s="100">
        <v>0.12</v>
      </c>
      <c r="M51" s="101">
        <v>1.7210000000000001</v>
      </c>
      <c r="N51" s="102">
        <v>8.5</v>
      </c>
      <c r="O51" s="102">
        <v>8.5</v>
      </c>
      <c r="P51" s="102">
        <v>8.1</v>
      </c>
      <c r="Q51" s="102">
        <v>7.7</v>
      </c>
      <c r="R51" s="102">
        <v>104.7</v>
      </c>
      <c r="S51" s="103">
        <v>105.1</v>
      </c>
      <c r="T51" s="455" t="s">
        <v>298</v>
      </c>
      <c r="U51" s="456" t="s">
        <v>243</v>
      </c>
      <c r="V51" s="141" t="s">
        <v>299</v>
      </c>
      <c r="W51" s="457"/>
      <c r="X51" s="458">
        <v>44986</v>
      </c>
      <c r="Y51" s="459">
        <v>1.0029137529137531</v>
      </c>
      <c r="Z51" s="460">
        <v>0.99988344988344979</v>
      </c>
      <c r="AA51" s="461">
        <v>0.99954212454212465</v>
      </c>
      <c r="AB51" s="207">
        <v>1</v>
      </c>
      <c r="AC51" s="207">
        <v>1.01</v>
      </c>
      <c r="AD51" s="207">
        <v>0.99</v>
      </c>
      <c r="AE51" s="207">
        <v>1.02</v>
      </c>
      <c r="AF51" s="207">
        <v>0.98</v>
      </c>
    </row>
    <row r="52" spans="2:49" x14ac:dyDescent="0.25">
      <c r="B52" s="454">
        <v>20230302</v>
      </c>
      <c r="C52" s="96">
        <v>1.7170000000000001</v>
      </c>
      <c r="D52" s="97">
        <v>5.827505827507018E-4</v>
      </c>
      <c r="E52" s="98">
        <v>-5.8207217694983271E-4</v>
      </c>
      <c r="F52" s="99">
        <v>0.28999999999999998</v>
      </c>
      <c r="G52" s="100">
        <v>0.35</v>
      </c>
      <c r="H52" s="100">
        <v>7.0000000000000007E-2</v>
      </c>
      <c r="I52" s="100">
        <v>0.15</v>
      </c>
      <c r="J52" s="100">
        <v>0.5</v>
      </c>
      <c r="K52" s="100">
        <v>0.13</v>
      </c>
      <c r="L52" s="100">
        <v>0.13</v>
      </c>
      <c r="M52" s="101">
        <v>1.7170000000000001</v>
      </c>
      <c r="N52" s="102">
        <v>8.6</v>
      </c>
      <c r="O52" s="102">
        <v>8.3000000000000007</v>
      </c>
      <c r="P52" s="102">
        <v>8</v>
      </c>
      <c r="Q52" s="102">
        <v>7.7</v>
      </c>
      <c r="R52" s="102">
        <v>104.7</v>
      </c>
      <c r="S52" s="103">
        <v>105.1</v>
      </c>
      <c r="T52" s="455" t="s">
        <v>323</v>
      </c>
      <c r="U52" s="456" t="s">
        <v>295</v>
      </c>
      <c r="V52" s="141" t="s">
        <v>324</v>
      </c>
      <c r="W52" s="457"/>
      <c r="X52" s="458">
        <v>44987</v>
      </c>
      <c r="Y52" s="459">
        <v>1.0005827505827507</v>
      </c>
      <c r="Z52" s="460">
        <v>1.0002453686664214</v>
      </c>
      <c r="AA52" s="461">
        <v>1.0001864801864804</v>
      </c>
      <c r="AB52" s="207">
        <v>1</v>
      </c>
      <c r="AC52" s="207">
        <v>1.01</v>
      </c>
      <c r="AD52" s="207">
        <v>0.99</v>
      </c>
      <c r="AE52" s="207">
        <v>1.02</v>
      </c>
      <c r="AF52" s="207">
        <v>0.98</v>
      </c>
    </row>
    <row r="53" spans="2:49" x14ac:dyDescent="0.25">
      <c r="B53" s="454">
        <v>20230303</v>
      </c>
      <c r="C53" s="96">
        <v>1.7170000000000001</v>
      </c>
      <c r="D53" s="97">
        <v>5.827505827507018E-4</v>
      </c>
      <c r="E53" s="98">
        <v>-5.8207217694983271E-4</v>
      </c>
      <c r="F53" s="99">
        <v>0.28999999999999998</v>
      </c>
      <c r="G53" s="100">
        <v>0.31</v>
      </c>
      <c r="H53" s="100">
        <v>0.13</v>
      </c>
      <c r="I53" s="100">
        <v>0.15</v>
      </c>
      <c r="J53" s="100">
        <v>0.63</v>
      </c>
      <c r="K53" s="100">
        <v>0.12</v>
      </c>
      <c r="L53" s="100">
        <v>0.18</v>
      </c>
      <c r="M53" s="101">
        <v>1.7170000000000001</v>
      </c>
      <c r="N53" s="102">
        <v>8.1</v>
      </c>
      <c r="O53" s="102">
        <v>8.8000000000000007</v>
      </c>
      <c r="P53" s="102">
        <v>8.1999999999999993</v>
      </c>
      <c r="Q53" s="102">
        <v>7.6</v>
      </c>
      <c r="R53" s="102">
        <v>104.6</v>
      </c>
      <c r="S53" s="103">
        <v>105</v>
      </c>
      <c r="T53" s="455" t="s">
        <v>201</v>
      </c>
      <c r="U53" s="456" t="s">
        <v>217</v>
      </c>
      <c r="V53" s="141" t="s">
        <v>327</v>
      </c>
      <c r="W53" s="457"/>
      <c r="X53" s="458">
        <v>44988</v>
      </c>
      <c r="Y53" s="459">
        <v>1.0005827505827507</v>
      </c>
      <c r="Z53" s="460">
        <v>1.0001942501942507</v>
      </c>
      <c r="AA53" s="461">
        <v>1.0001864801864804</v>
      </c>
      <c r="AB53" s="207">
        <v>1</v>
      </c>
      <c r="AC53" s="207">
        <v>1.01</v>
      </c>
      <c r="AD53" s="207">
        <v>0.99</v>
      </c>
      <c r="AE53" s="207">
        <v>1.02</v>
      </c>
      <c r="AF53" s="207">
        <v>0.98</v>
      </c>
    </row>
    <row r="54" spans="2:49" x14ac:dyDescent="0.25">
      <c r="B54" s="454">
        <v>20230306</v>
      </c>
      <c r="C54" s="96">
        <v>1.7230000000000001</v>
      </c>
      <c r="D54" s="97">
        <v>4.0792540792542464E-3</v>
      </c>
      <c r="E54" s="98">
        <v>2.9103608847498297E-3</v>
      </c>
      <c r="F54" s="99">
        <v>0.33</v>
      </c>
      <c r="G54" s="100">
        <v>0.35</v>
      </c>
      <c r="H54" s="100">
        <v>0.14000000000000001</v>
      </c>
      <c r="I54" s="100">
        <v>0.18</v>
      </c>
      <c r="J54" s="100">
        <v>0.7</v>
      </c>
      <c r="K54" s="100">
        <v>0.14000000000000001</v>
      </c>
      <c r="L54" s="100">
        <v>0.16</v>
      </c>
      <c r="M54" s="101">
        <v>1.7230000000000001</v>
      </c>
      <c r="N54" s="102">
        <v>8</v>
      </c>
      <c r="O54" s="102">
        <v>8.6999999999999993</v>
      </c>
      <c r="P54" s="102">
        <v>7.8</v>
      </c>
      <c r="Q54" s="102">
        <v>7.6</v>
      </c>
      <c r="R54" s="102">
        <v>104.7</v>
      </c>
      <c r="S54" s="103">
        <v>105.1</v>
      </c>
      <c r="T54" s="455" t="s">
        <v>153</v>
      </c>
      <c r="U54" s="456" t="s">
        <v>87</v>
      </c>
      <c r="V54" s="141" t="s">
        <v>333</v>
      </c>
      <c r="W54" s="457"/>
      <c r="X54" s="458">
        <v>44991</v>
      </c>
      <c r="Y54" s="459">
        <v>1.0040792540792542</v>
      </c>
      <c r="Z54" s="460">
        <v>1.0002399561223092</v>
      </c>
      <c r="AA54" s="461">
        <v>1.0001864801864804</v>
      </c>
      <c r="AB54" s="207">
        <v>1</v>
      </c>
      <c r="AC54" s="207">
        <v>1.01</v>
      </c>
      <c r="AD54" s="207">
        <v>0.99</v>
      </c>
      <c r="AE54" s="207">
        <v>1.02</v>
      </c>
      <c r="AF54" s="207">
        <v>0.98</v>
      </c>
    </row>
    <row r="55" spans="2:49" s="422" customFormat="1" x14ac:dyDescent="0.25">
      <c r="B55" s="463">
        <v>20230306</v>
      </c>
      <c r="C55" s="410">
        <v>1.7230000000000001</v>
      </c>
      <c r="D55" s="399">
        <v>4.0792540792542464E-3</v>
      </c>
      <c r="E55" s="400">
        <v>2.9103608847498297E-3</v>
      </c>
      <c r="F55" s="420">
        <v>0.33</v>
      </c>
      <c r="G55" s="412">
        <v>0.35</v>
      </c>
      <c r="H55" s="412">
        <v>0.14000000000000001</v>
      </c>
      <c r="I55" s="412">
        <v>0.18</v>
      </c>
      <c r="J55" s="412">
        <v>0.7</v>
      </c>
      <c r="K55" s="412">
        <v>0.14000000000000001</v>
      </c>
      <c r="L55" s="412">
        <v>0.16</v>
      </c>
      <c r="M55" s="413">
        <v>1.7230000000000001</v>
      </c>
      <c r="N55" s="414">
        <v>8</v>
      </c>
      <c r="O55" s="414">
        <v>8.6999999999999993</v>
      </c>
      <c r="P55" s="414">
        <v>7.8</v>
      </c>
      <c r="Q55" s="414">
        <v>7.6</v>
      </c>
      <c r="R55" s="414">
        <v>104.7</v>
      </c>
      <c r="S55" s="396">
        <v>105.1</v>
      </c>
      <c r="T55" s="455" t="s">
        <v>87</v>
      </c>
      <c r="U55" s="464" t="s">
        <v>153</v>
      </c>
      <c r="V55" s="465" t="s">
        <v>333</v>
      </c>
      <c r="W55" s="466"/>
      <c r="X55" s="467">
        <v>44991</v>
      </c>
      <c r="Y55" s="468">
        <v>1.0040792540792542</v>
      </c>
      <c r="Z55" s="469">
        <v>1.0004006410256412</v>
      </c>
      <c r="AA55" s="470">
        <v>1.0001864801864804</v>
      </c>
      <c r="AB55" s="329">
        <v>1</v>
      </c>
      <c r="AC55" s="329">
        <v>1.01</v>
      </c>
      <c r="AD55" s="329">
        <v>0.99</v>
      </c>
      <c r="AE55" s="329">
        <v>1.02</v>
      </c>
      <c r="AF55" s="329">
        <v>0.98</v>
      </c>
      <c r="AG55" s="421"/>
      <c r="AH55" s="421"/>
      <c r="AI55" s="421"/>
      <c r="AJ55" s="421"/>
      <c r="AK55" s="421"/>
      <c r="AL55" s="421"/>
      <c r="AM55" s="421"/>
      <c r="AN55" s="421"/>
      <c r="AO55" s="421"/>
      <c r="AP55" s="421"/>
      <c r="AQ55" s="421"/>
      <c r="AR55" s="421"/>
      <c r="AS55" s="421"/>
      <c r="AT55" s="421"/>
      <c r="AU55" s="421"/>
      <c r="AV55" s="421"/>
      <c r="AW55" s="421"/>
    </row>
    <row r="56" spans="2:49" s="422" customFormat="1" ht="38.25" x14ac:dyDescent="0.25">
      <c r="B56" s="463">
        <v>20230306</v>
      </c>
      <c r="C56" s="410">
        <v>1.714</v>
      </c>
      <c r="D56" s="399">
        <v>-1.1655011655011815E-3</v>
      </c>
      <c r="E56" s="400">
        <v>-2.3282887077997749E-3</v>
      </c>
      <c r="F56" s="420">
        <v>0.35</v>
      </c>
      <c r="G56" s="412">
        <v>0.3</v>
      </c>
      <c r="H56" s="412">
        <v>0.16</v>
      </c>
      <c r="I56" s="412">
        <v>0.1</v>
      </c>
      <c r="J56" s="412">
        <v>0.56000000000000005</v>
      </c>
      <c r="K56" s="412">
        <v>0.16</v>
      </c>
      <c r="L56" s="412">
        <v>0.12</v>
      </c>
      <c r="M56" s="413">
        <v>1.714</v>
      </c>
      <c r="N56" s="414">
        <v>8.6999999999999993</v>
      </c>
      <c r="O56" s="414">
        <v>8.3000000000000007</v>
      </c>
      <c r="P56" s="414">
        <v>8</v>
      </c>
      <c r="Q56" s="414">
        <v>7.8</v>
      </c>
      <c r="R56" s="414">
        <v>104.7</v>
      </c>
      <c r="S56" s="396">
        <v>105</v>
      </c>
      <c r="T56" s="455" t="s">
        <v>330</v>
      </c>
      <c r="U56" s="464" t="s">
        <v>153</v>
      </c>
      <c r="V56" s="465" t="s">
        <v>583</v>
      </c>
      <c r="W56" s="466"/>
      <c r="X56" s="467">
        <v>44991</v>
      </c>
      <c r="Y56" s="468">
        <v>0.99883449883449882</v>
      </c>
      <c r="Z56" s="469">
        <v>1.0006604506604506</v>
      </c>
      <c r="AA56" s="470">
        <v>1.0001864801864804</v>
      </c>
      <c r="AB56" s="329">
        <v>1</v>
      </c>
      <c r="AC56" s="329">
        <v>1.01</v>
      </c>
      <c r="AD56" s="329">
        <v>0.99</v>
      </c>
      <c r="AE56" s="329">
        <v>1.02</v>
      </c>
      <c r="AF56" s="329">
        <v>0.98</v>
      </c>
      <c r="AG56" s="421"/>
      <c r="AH56" s="421"/>
      <c r="AI56" s="421"/>
      <c r="AJ56" s="421"/>
      <c r="AK56" s="421"/>
      <c r="AL56" s="421"/>
      <c r="AM56" s="421"/>
      <c r="AN56" s="421"/>
      <c r="AO56" s="421"/>
      <c r="AP56" s="421"/>
      <c r="AQ56" s="421"/>
      <c r="AR56" s="421"/>
      <c r="AS56" s="421"/>
      <c r="AT56" s="421"/>
      <c r="AU56" s="421"/>
      <c r="AV56" s="421"/>
      <c r="AW56" s="421"/>
    </row>
    <row r="57" spans="2:49" x14ac:dyDescent="0.25">
      <c r="B57" s="454">
        <v>20230307</v>
      </c>
      <c r="C57" s="96">
        <v>1.718</v>
      </c>
      <c r="D57" s="97">
        <v>1.1655011655011815E-3</v>
      </c>
      <c r="E57" s="98">
        <v>0</v>
      </c>
      <c r="F57" s="99">
        <v>0.32</v>
      </c>
      <c r="G57" s="100">
        <v>0.33</v>
      </c>
      <c r="H57" s="100">
        <v>0.11</v>
      </c>
      <c r="I57" s="100">
        <v>0.13</v>
      </c>
      <c r="J57" s="100">
        <v>0.56999999999999995</v>
      </c>
      <c r="K57" s="100">
        <v>0.16</v>
      </c>
      <c r="L57" s="100">
        <v>0.12</v>
      </c>
      <c r="M57" s="101">
        <v>1.718</v>
      </c>
      <c r="N57" s="102">
        <v>8.6999999999999993</v>
      </c>
      <c r="O57" s="102">
        <v>8.3000000000000007</v>
      </c>
      <c r="P57" s="102">
        <v>8.1999999999999993</v>
      </c>
      <c r="Q57" s="102">
        <v>7.5</v>
      </c>
      <c r="R57" s="102">
        <v>104.6</v>
      </c>
      <c r="S57" s="103">
        <v>105</v>
      </c>
      <c r="T57" s="455" t="s">
        <v>201</v>
      </c>
      <c r="U57" s="456" t="s">
        <v>340</v>
      </c>
      <c r="V57" s="141" t="s">
        <v>338</v>
      </c>
      <c r="W57" s="457"/>
      <c r="X57" s="458">
        <v>44992</v>
      </c>
      <c r="Y57" s="459">
        <v>1.0011655011655012</v>
      </c>
      <c r="Z57" s="460">
        <v>1.0009573759573762</v>
      </c>
      <c r="AA57" s="461">
        <v>1.0001864801864804</v>
      </c>
      <c r="AB57" s="207">
        <v>1</v>
      </c>
      <c r="AC57" s="207">
        <v>1.01</v>
      </c>
      <c r="AD57" s="207">
        <v>0.99</v>
      </c>
      <c r="AE57" s="207">
        <v>1.02</v>
      </c>
      <c r="AF57" s="207">
        <v>0.98</v>
      </c>
    </row>
    <row r="58" spans="2:49" x14ac:dyDescent="0.25">
      <c r="B58" s="454">
        <v>20230308</v>
      </c>
      <c r="C58" s="96">
        <v>1.714</v>
      </c>
      <c r="D58" s="97">
        <v>-1.1655011655011815E-3</v>
      </c>
      <c r="E58" s="98">
        <v>-2.3282887077997749E-3</v>
      </c>
      <c r="F58" s="99">
        <v>0.28000000000000003</v>
      </c>
      <c r="G58" s="100">
        <v>0.28000000000000003</v>
      </c>
      <c r="H58" s="100">
        <v>0.11</v>
      </c>
      <c r="I58" s="100">
        <v>0.13</v>
      </c>
      <c r="J58" s="100">
        <v>0.61</v>
      </c>
      <c r="K58" s="100">
        <v>0.16</v>
      </c>
      <c r="L58" s="100">
        <v>0.13</v>
      </c>
      <c r="M58" s="101">
        <v>1.714</v>
      </c>
      <c r="N58" s="102">
        <v>8.6</v>
      </c>
      <c r="O58" s="102">
        <v>8.3000000000000007</v>
      </c>
      <c r="P58" s="102">
        <v>8.3000000000000007</v>
      </c>
      <c r="Q58" s="102">
        <v>7.2</v>
      </c>
      <c r="R58" s="102">
        <v>104.7</v>
      </c>
      <c r="S58" s="103">
        <v>105.1</v>
      </c>
      <c r="T58" s="455" t="s">
        <v>311</v>
      </c>
      <c r="U58" s="456" t="s">
        <v>295</v>
      </c>
      <c r="V58" s="141" t="s">
        <v>345</v>
      </c>
      <c r="W58" s="457"/>
      <c r="X58" s="458">
        <v>44993</v>
      </c>
      <c r="Y58" s="459">
        <v>0.99883449883449882</v>
      </c>
      <c r="Z58" s="460">
        <v>1.0014344629729246</v>
      </c>
      <c r="AA58" s="461">
        <v>1.0001864801864804</v>
      </c>
      <c r="AB58" s="207">
        <v>1</v>
      </c>
      <c r="AC58" s="207">
        <v>1.01</v>
      </c>
      <c r="AD58" s="207">
        <v>0.99</v>
      </c>
      <c r="AE58" s="207">
        <v>1.02</v>
      </c>
      <c r="AF58" s="207">
        <v>0.98</v>
      </c>
    </row>
    <row r="59" spans="2:49" x14ac:dyDescent="0.25">
      <c r="B59" s="454">
        <v>20230309</v>
      </c>
      <c r="C59" s="96">
        <v>1.716</v>
      </c>
      <c r="D59" s="97">
        <v>0</v>
      </c>
      <c r="E59" s="98">
        <v>-1.1641443538998875E-3</v>
      </c>
      <c r="F59" s="99">
        <v>0.37</v>
      </c>
      <c r="G59" s="100">
        <v>0.37</v>
      </c>
      <c r="H59" s="100">
        <v>0.17</v>
      </c>
      <c r="I59" s="100">
        <v>0.16</v>
      </c>
      <c r="J59" s="100">
        <v>0.66</v>
      </c>
      <c r="K59" s="100">
        <v>0.17</v>
      </c>
      <c r="L59" s="100">
        <v>0.17</v>
      </c>
      <c r="M59" s="101">
        <v>1.716</v>
      </c>
      <c r="N59" s="102">
        <v>8.6999999999999993</v>
      </c>
      <c r="O59" s="102">
        <v>8.3000000000000007</v>
      </c>
      <c r="P59" s="102">
        <v>8</v>
      </c>
      <c r="Q59" s="102">
        <v>7.7</v>
      </c>
      <c r="R59" s="102">
        <v>104.7</v>
      </c>
      <c r="S59" s="103">
        <v>105</v>
      </c>
      <c r="T59" s="455" t="s">
        <v>311</v>
      </c>
      <c r="U59" s="456" t="s">
        <v>295</v>
      </c>
      <c r="V59" s="141" t="s">
        <v>352</v>
      </c>
      <c r="W59" s="457"/>
      <c r="X59" s="458">
        <v>44994</v>
      </c>
      <c r="Y59" s="459">
        <v>1</v>
      </c>
      <c r="Z59" s="460">
        <v>1.0011655011655012</v>
      </c>
      <c r="AA59" s="461">
        <v>1.0002428127428129</v>
      </c>
      <c r="AB59" s="207">
        <v>1</v>
      </c>
      <c r="AC59" s="207">
        <v>1.01</v>
      </c>
      <c r="AD59" s="207">
        <v>0.99</v>
      </c>
      <c r="AE59" s="207">
        <v>1.02</v>
      </c>
      <c r="AF59" s="207">
        <v>0.98</v>
      </c>
    </row>
    <row r="60" spans="2:49" x14ac:dyDescent="0.25">
      <c r="B60" s="454">
        <v>20230310</v>
      </c>
      <c r="C60" s="96">
        <v>1.718</v>
      </c>
      <c r="D60" s="97">
        <v>1.1655011655011815E-3</v>
      </c>
      <c r="E60" s="98">
        <v>0</v>
      </c>
      <c r="F60" s="99">
        <v>0.23</v>
      </c>
      <c r="G60" s="100">
        <v>0.35</v>
      </c>
      <c r="H60" s="100">
        <v>0.09</v>
      </c>
      <c r="I60" s="100">
        <v>0.12</v>
      </c>
      <c r="J60" s="100">
        <v>0.56000000000000005</v>
      </c>
      <c r="K60" s="100">
        <v>0.11</v>
      </c>
      <c r="L60" s="100">
        <v>0.13</v>
      </c>
      <c r="M60" s="101">
        <v>1.718</v>
      </c>
      <c r="N60" s="102">
        <v>8.4</v>
      </c>
      <c r="O60" s="102">
        <v>8.5</v>
      </c>
      <c r="P60" s="102">
        <v>7.9</v>
      </c>
      <c r="Q60" s="102">
        <v>7.8</v>
      </c>
      <c r="R60" s="102">
        <v>104.7</v>
      </c>
      <c r="S60" s="103">
        <v>105.1</v>
      </c>
      <c r="T60" s="455" t="s">
        <v>355</v>
      </c>
      <c r="U60" s="456" t="s">
        <v>221</v>
      </c>
      <c r="V60" s="141" t="s">
        <v>356</v>
      </c>
      <c r="W60" s="457"/>
      <c r="X60" s="458">
        <v>44995</v>
      </c>
      <c r="Y60" s="459">
        <v>1.0011655011655012</v>
      </c>
      <c r="Z60" s="460">
        <v>1.0009006145369783</v>
      </c>
      <c r="AA60" s="461">
        <v>1.0003040437823048</v>
      </c>
      <c r="AB60" s="207">
        <v>1</v>
      </c>
      <c r="AC60" s="207">
        <v>1.01</v>
      </c>
      <c r="AD60" s="207">
        <v>0.99</v>
      </c>
      <c r="AE60" s="207">
        <v>1.02</v>
      </c>
      <c r="AF60" s="207">
        <v>0.98</v>
      </c>
    </row>
    <row r="61" spans="2:49" x14ac:dyDescent="0.25">
      <c r="B61" s="454">
        <v>20230313</v>
      </c>
      <c r="C61" s="96">
        <v>1.712</v>
      </c>
      <c r="D61" s="97">
        <v>-2.3310023310023631E-3</v>
      </c>
      <c r="E61" s="98">
        <v>-3.4924330616996624E-3</v>
      </c>
      <c r="F61" s="99">
        <v>0.28999999999999998</v>
      </c>
      <c r="G61" s="100">
        <v>0.34</v>
      </c>
      <c r="H61" s="100">
        <v>0.09</v>
      </c>
      <c r="I61" s="100">
        <v>0.12</v>
      </c>
      <c r="J61" s="100">
        <v>0.62</v>
      </c>
      <c r="K61" s="100">
        <v>0.14000000000000001</v>
      </c>
      <c r="L61" s="100">
        <v>0.13</v>
      </c>
      <c r="M61" s="101">
        <v>1.712</v>
      </c>
      <c r="N61" s="102">
        <v>8.6999999999999993</v>
      </c>
      <c r="O61" s="102">
        <v>8.1999999999999993</v>
      </c>
      <c r="P61" s="102">
        <v>8</v>
      </c>
      <c r="Q61" s="102">
        <v>7.8</v>
      </c>
      <c r="R61" s="102">
        <v>104.7</v>
      </c>
      <c r="S61" s="103">
        <v>105.1</v>
      </c>
      <c r="T61" s="455" t="s">
        <v>323</v>
      </c>
      <c r="U61" s="456" t="s">
        <v>217</v>
      </c>
      <c r="V61" s="141" t="s">
        <v>358</v>
      </c>
      <c r="W61" s="457"/>
      <c r="X61" s="458">
        <v>44998</v>
      </c>
      <c r="Y61" s="459">
        <v>0.99766899766899764</v>
      </c>
      <c r="Z61" s="460">
        <v>1.0006993006993006</v>
      </c>
      <c r="AA61" s="461">
        <v>1.0003708412799324</v>
      </c>
      <c r="AB61" s="207">
        <v>1</v>
      </c>
      <c r="AC61" s="207">
        <v>1.01</v>
      </c>
      <c r="AD61" s="207">
        <v>0.99</v>
      </c>
      <c r="AE61" s="207">
        <v>1.02</v>
      </c>
      <c r="AF61" s="207">
        <v>0.98</v>
      </c>
    </row>
    <row r="62" spans="2:49" x14ac:dyDescent="0.25">
      <c r="B62" s="454">
        <v>20230314</v>
      </c>
      <c r="C62" s="96">
        <v>1.7130000000000001</v>
      </c>
      <c r="D62" s="97">
        <f t="shared" si="0"/>
        <v>-1.7482517482516613E-3</v>
      </c>
      <c r="E62" s="98">
        <f t="shared" si="1"/>
        <v>-2.9103608847496076E-3</v>
      </c>
      <c r="F62" s="99">
        <v>0.31</v>
      </c>
      <c r="G62" s="100">
        <v>0.4</v>
      </c>
      <c r="H62" s="100">
        <v>0.13</v>
      </c>
      <c r="I62" s="100">
        <v>0.18</v>
      </c>
      <c r="J62" s="100">
        <v>0.67</v>
      </c>
      <c r="K62" s="100">
        <v>0.14000000000000001</v>
      </c>
      <c r="L62" s="100">
        <v>0.17</v>
      </c>
      <c r="M62" s="101">
        <v>1.7130000000000001</v>
      </c>
      <c r="N62" s="102">
        <v>8.1</v>
      </c>
      <c r="O62" s="102">
        <v>8.8000000000000007</v>
      </c>
      <c r="P62" s="102">
        <v>8.1999999999999993</v>
      </c>
      <c r="Q62" s="102">
        <v>7.5</v>
      </c>
      <c r="R62" s="102">
        <v>104.7</v>
      </c>
      <c r="S62" s="103">
        <v>105</v>
      </c>
      <c r="T62" s="455" t="s">
        <v>304</v>
      </c>
      <c r="U62" s="456" t="s">
        <v>295</v>
      </c>
      <c r="V62" s="141" t="s">
        <v>362</v>
      </c>
      <c r="W62" s="457"/>
      <c r="X62" s="458">
        <f t="shared" si="2"/>
        <v>44999</v>
      </c>
      <c r="Y62" s="459">
        <f t="shared" si="3"/>
        <v>0.99825174825174834</v>
      </c>
      <c r="Z62" s="460">
        <f t="shared" ref="Z62:Z75" si="5">IF(C62="",IF(Y62="","",Y62),AVERAGE(Y53:Y73))</f>
        <v>0.99927849927849921</v>
      </c>
      <c r="AA62" s="461">
        <f t="shared" ref="AA62:AA65" si="6">IF(C62="",IF(Z62="","",Z62),AVERAGE(Y41:Y83))</f>
        <v>0.99960698216512178</v>
      </c>
      <c r="AB62" s="207">
        <v>1</v>
      </c>
      <c r="AC62" s="207">
        <v>1.01</v>
      </c>
      <c r="AD62" s="207">
        <v>0.99</v>
      </c>
      <c r="AE62" s="207">
        <v>1.02</v>
      </c>
      <c r="AF62" s="207">
        <v>0.98</v>
      </c>
    </row>
    <row r="63" spans="2:49" x14ac:dyDescent="0.25">
      <c r="B63" s="454">
        <v>20230315</v>
      </c>
      <c r="C63" s="96">
        <v>1.7110000000000001</v>
      </c>
      <c r="D63" s="97">
        <f t="shared" si="0"/>
        <v>-2.9137529137528428E-3</v>
      </c>
      <c r="E63" s="98">
        <f t="shared" si="1"/>
        <v>-4.0745052386494951E-3</v>
      </c>
      <c r="F63" s="99">
        <v>0.37</v>
      </c>
      <c r="G63" s="100">
        <v>0.28999999999999998</v>
      </c>
      <c r="H63" s="100">
        <v>0.16</v>
      </c>
      <c r="I63" s="100">
        <v>0.11</v>
      </c>
      <c r="J63" s="100">
        <v>0.74</v>
      </c>
      <c r="K63" s="100">
        <v>0.15</v>
      </c>
      <c r="L63" s="100">
        <v>0.16</v>
      </c>
      <c r="M63" s="101">
        <v>1.7110000000000001</v>
      </c>
      <c r="N63" s="102">
        <v>8.6999999999999993</v>
      </c>
      <c r="O63" s="102">
        <v>8.1</v>
      </c>
      <c r="P63" s="102">
        <v>7.9</v>
      </c>
      <c r="Q63" s="102">
        <v>7.8</v>
      </c>
      <c r="R63" s="102">
        <v>104.7</v>
      </c>
      <c r="S63" s="103">
        <v>105</v>
      </c>
      <c r="T63" s="455" t="s">
        <v>365</v>
      </c>
      <c r="U63" s="456" t="s">
        <v>231</v>
      </c>
      <c r="V63" s="141" t="s">
        <v>366</v>
      </c>
      <c r="W63" s="457"/>
      <c r="X63" s="458">
        <f t="shared" si="2"/>
        <v>45000</v>
      </c>
      <c r="Y63" s="459">
        <f t="shared" si="3"/>
        <v>0.99708624708624716</v>
      </c>
      <c r="Z63" s="460">
        <f t="shared" si="5"/>
        <v>0.99922299922299918</v>
      </c>
      <c r="AA63" s="461">
        <f t="shared" si="6"/>
        <v>0.99951211579118571</v>
      </c>
      <c r="AB63" s="207">
        <v>1</v>
      </c>
      <c r="AC63" s="207">
        <v>1.01</v>
      </c>
      <c r="AD63" s="207">
        <v>0.99</v>
      </c>
      <c r="AE63" s="207">
        <v>1.02</v>
      </c>
      <c r="AF63" s="207">
        <v>0.98</v>
      </c>
    </row>
    <row r="64" spans="2:49" x14ac:dyDescent="0.25">
      <c r="B64" s="454">
        <v>20230316</v>
      </c>
      <c r="C64" s="96">
        <v>1.7090000000000001</v>
      </c>
      <c r="D64" s="97">
        <f t="shared" si="0"/>
        <v>-4.0792540792540244E-3</v>
      </c>
      <c r="E64" s="98">
        <f t="shared" si="1"/>
        <v>-5.2386495925493826E-3</v>
      </c>
      <c r="F64" s="99">
        <v>0.19</v>
      </c>
      <c r="G64" s="100">
        <v>0.31</v>
      </c>
      <c r="H64" s="100">
        <v>0.05</v>
      </c>
      <c r="I64" s="100">
        <v>0.13</v>
      </c>
      <c r="J64" s="100">
        <v>0.57999999999999996</v>
      </c>
      <c r="K64" s="100">
        <v>0.09</v>
      </c>
      <c r="L64" s="100">
        <v>0.13</v>
      </c>
      <c r="M64" s="101">
        <v>1.7090000000000001</v>
      </c>
      <c r="N64" s="102">
        <v>8.4</v>
      </c>
      <c r="O64" s="102">
        <v>8.5</v>
      </c>
      <c r="P64" s="102">
        <v>7.8</v>
      </c>
      <c r="Q64" s="102">
        <v>7.9</v>
      </c>
      <c r="R64" s="102">
        <v>104.7</v>
      </c>
      <c r="S64" s="103">
        <v>105.1</v>
      </c>
      <c r="T64" s="455" t="s">
        <v>311</v>
      </c>
      <c r="U64" s="456" t="s">
        <v>153</v>
      </c>
      <c r="V64" s="141" t="s">
        <v>368</v>
      </c>
      <c r="W64" s="457"/>
      <c r="X64" s="458">
        <f t="shared" si="2"/>
        <v>45001</v>
      </c>
      <c r="Y64" s="459">
        <f t="shared" si="3"/>
        <v>0.99592074592074598</v>
      </c>
      <c r="Z64" s="460">
        <f t="shared" si="5"/>
        <v>0.99900099900099903</v>
      </c>
      <c r="AA64" s="461">
        <f t="shared" si="6"/>
        <v>0.99947145877378452</v>
      </c>
      <c r="AB64" s="207">
        <v>1</v>
      </c>
      <c r="AC64" s="207">
        <v>1.01</v>
      </c>
      <c r="AD64" s="207">
        <v>0.99</v>
      </c>
      <c r="AE64" s="207">
        <v>1.02</v>
      </c>
      <c r="AF64" s="207">
        <v>0.98</v>
      </c>
    </row>
    <row r="65" spans="2:32" x14ac:dyDescent="0.25">
      <c r="B65" s="454">
        <v>20230320</v>
      </c>
      <c r="C65" s="96">
        <v>1.7130000000000001</v>
      </c>
      <c r="D65" s="97">
        <f t="shared" si="0"/>
        <v>-1.7482517482516613E-3</v>
      </c>
      <c r="E65" s="98">
        <f t="shared" si="1"/>
        <v>-2.9103608847496076E-3</v>
      </c>
      <c r="F65" s="99">
        <v>0.26</v>
      </c>
      <c r="G65" s="100">
        <v>0.35</v>
      </c>
      <c r="H65" s="100">
        <v>0.09</v>
      </c>
      <c r="I65" s="100">
        <v>0.13</v>
      </c>
      <c r="J65" s="100">
        <v>0.53</v>
      </c>
      <c r="K65" s="100">
        <v>0.09</v>
      </c>
      <c r="L65" s="100">
        <v>0.13</v>
      </c>
      <c r="M65" s="101">
        <v>1.7130000000000001</v>
      </c>
      <c r="N65" s="102">
        <v>8.4</v>
      </c>
      <c r="O65" s="102">
        <v>8.5</v>
      </c>
      <c r="P65" s="102">
        <v>7.7</v>
      </c>
      <c r="Q65" s="102">
        <v>8.1</v>
      </c>
      <c r="R65" s="102">
        <v>104.7</v>
      </c>
      <c r="S65" s="103">
        <v>105</v>
      </c>
      <c r="T65" s="455" t="s">
        <v>217</v>
      </c>
      <c r="U65" s="456" t="s">
        <v>217</v>
      </c>
      <c r="V65" s="141" t="s">
        <v>373</v>
      </c>
      <c r="W65" s="457"/>
      <c r="X65" s="458">
        <f t="shared" si="2"/>
        <v>45005</v>
      </c>
      <c r="Y65" s="459">
        <f t="shared" si="3"/>
        <v>0.99825174825174834</v>
      </c>
      <c r="Z65" s="460">
        <f t="shared" si="5"/>
        <v>0.99877899877899856</v>
      </c>
      <c r="AA65" s="461">
        <f t="shared" si="6"/>
        <v>0.99943080175638344</v>
      </c>
      <c r="AB65" s="207">
        <v>1</v>
      </c>
      <c r="AC65" s="207">
        <v>1.01</v>
      </c>
      <c r="AD65" s="207">
        <v>0.99</v>
      </c>
      <c r="AE65" s="207">
        <v>1.02</v>
      </c>
      <c r="AF65" s="207">
        <v>0.98</v>
      </c>
    </row>
    <row r="66" spans="2:32" x14ac:dyDescent="0.25">
      <c r="B66" s="454">
        <v>20230321</v>
      </c>
      <c r="C66" s="96">
        <v>1.71</v>
      </c>
      <c r="D66" s="97">
        <f t="shared" si="0"/>
        <v>-3.4965034965035446E-3</v>
      </c>
      <c r="E66" s="98">
        <f t="shared" si="1"/>
        <v>-4.6565774155995499E-3</v>
      </c>
      <c r="F66" s="99">
        <v>0.25</v>
      </c>
      <c r="G66" s="100">
        <v>0.4</v>
      </c>
      <c r="H66" s="100">
        <v>0.09</v>
      </c>
      <c r="I66" s="100">
        <v>0.15</v>
      </c>
      <c r="J66" s="100">
        <v>0.55000000000000004</v>
      </c>
      <c r="K66" s="100">
        <v>0.08</v>
      </c>
      <c r="L66" s="100">
        <v>0.12</v>
      </c>
      <c r="M66" s="101">
        <v>1.71</v>
      </c>
      <c r="N66" s="102">
        <v>8.4</v>
      </c>
      <c r="O66" s="102">
        <v>8.6</v>
      </c>
      <c r="P66" s="102">
        <v>8.4</v>
      </c>
      <c r="Q66" s="102">
        <v>7.4</v>
      </c>
      <c r="R66" s="102">
        <v>104.7</v>
      </c>
      <c r="S66" s="103">
        <v>105</v>
      </c>
      <c r="T66" s="455" t="s">
        <v>375</v>
      </c>
      <c r="U66" s="456" t="s">
        <v>243</v>
      </c>
      <c r="V66" s="141" t="s">
        <v>376</v>
      </c>
      <c r="W66" s="457"/>
      <c r="X66" s="458">
        <f t="shared" si="2"/>
        <v>45006</v>
      </c>
      <c r="Y66" s="459">
        <f t="shared" si="3"/>
        <v>0.99650349650349646</v>
      </c>
      <c r="Z66" s="460">
        <f t="shared" si="5"/>
        <v>0.99883449883449871</v>
      </c>
      <c r="AA66" s="461">
        <f>IF(C66="",IF(Z66="","",Z66),AVERAGE(Y45:Y124))</f>
        <v>0.99911858974358958</v>
      </c>
      <c r="AB66" s="207">
        <v>1</v>
      </c>
      <c r="AC66" s="207">
        <v>1.01</v>
      </c>
      <c r="AD66" s="207">
        <v>0.99</v>
      </c>
      <c r="AE66" s="207">
        <v>1.02</v>
      </c>
      <c r="AF66" s="207">
        <v>0.98</v>
      </c>
    </row>
    <row r="67" spans="2:32" x14ac:dyDescent="0.25">
      <c r="B67" s="454">
        <v>20230322</v>
      </c>
      <c r="C67" s="96">
        <v>1.712</v>
      </c>
      <c r="D67" s="97">
        <f t="shared" si="0"/>
        <v>-2.3310023310023631E-3</v>
      </c>
      <c r="E67" s="98">
        <f t="shared" si="1"/>
        <v>-3.4924330616996624E-3</v>
      </c>
      <c r="F67" s="99">
        <v>0.27</v>
      </c>
      <c r="G67" s="100">
        <v>0.31</v>
      </c>
      <c r="H67" s="100">
        <v>0.05</v>
      </c>
      <c r="I67" s="100">
        <v>0.13</v>
      </c>
      <c r="J67" s="100">
        <v>0.63</v>
      </c>
      <c r="K67" s="100">
        <v>0.12</v>
      </c>
      <c r="L67" s="100">
        <v>0.15</v>
      </c>
      <c r="M67" s="101">
        <v>1.712</v>
      </c>
      <c r="N67" s="102">
        <v>8.6999999999999993</v>
      </c>
      <c r="O67" s="102">
        <v>8.1999999999999993</v>
      </c>
      <c r="P67" s="102">
        <v>8</v>
      </c>
      <c r="Q67" s="102">
        <v>7.7</v>
      </c>
      <c r="R67" s="102">
        <v>104.7</v>
      </c>
      <c r="S67" s="103">
        <v>105</v>
      </c>
      <c r="T67" s="455" t="s">
        <v>379</v>
      </c>
      <c r="U67" s="456" t="s">
        <v>231</v>
      </c>
      <c r="V67" s="141" t="s">
        <v>380</v>
      </c>
      <c r="W67" s="457"/>
      <c r="X67" s="458">
        <f t="shared" si="2"/>
        <v>45007</v>
      </c>
      <c r="Y67" s="459">
        <f>IF(C67="","",C67/$C$21)</f>
        <v>0.99766899766899764</v>
      </c>
      <c r="Z67" s="460">
        <f>IF(C67="",IF(Y67="","",Y67),AVERAGE(Y58:Y78))</f>
        <v>0.99886224886224872</v>
      </c>
      <c r="AA67" s="461">
        <f>IF(C67="",IF(Z67="","",Z67),AVERAGE(Y46:Y125))</f>
        <v>0.99907488344988304</v>
      </c>
      <c r="AB67" s="207">
        <v>1</v>
      </c>
      <c r="AC67" s="207">
        <v>1.01</v>
      </c>
      <c r="AD67" s="207">
        <v>0.99</v>
      </c>
      <c r="AE67" s="207">
        <v>1.02</v>
      </c>
      <c r="AF67" s="207">
        <v>0.98</v>
      </c>
    </row>
    <row r="68" spans="2:32" x14ac:dyDescent="0.25">
      <c r="B68" s="454">
        <v>20230323</v>
      </c>
      <c r="C68" s="96">
        <v>1.718</v>
      </c>
      <c r="D68" s="97">
        <f t="shared" si="0"/>
        <v>1.1655011655011815E-3</v>
      </c>
      <c r="E68" s="98">
        <f t="shared" si="1"/>
        <v>0</v>
      </c>
      <c r="F68" s="99">
        <v>0.31</v>
      </c>
      <c r="G68" s="100">
        <v>0.39</v>
      </c>
      <c r="H68" s="100">
        <v>0.08</v>
      </c>
      <c r="I68" s="100">
        <v>0.18</v>
      </c>
      <c r="J68" s="100">
        <v>0.56999999999999995</v>
      </c>
      <c r="K68" s="100">
        <v>0.1</v>
      </c>
      <c r="L68" s="100">
        <v>0.13</v>
      </c>
      <c r="M68" s="101">
        <v>1.718</v>
      </c>
      <c r="N68" s="102">
        <v>8.4</v>
      </c>
      <c r="O68" s="102">
        <v>8.5</v>
      </c>
      <c r="P68" s="102">
        <v>8.1</v>
      </c>
      <c r="Q68" s="102">
        <v>7.6</v>
      </c>
      <c r="R68" s="102">
        <v>104.7</v>
      </c>
      <c r="S68" s="103">
        <v>105.1</v>
      </c>
      <c r="T68" s="455" t="s">
        <v>284</v>
      </c>
      <c r="U68" s="456" t="s">
        <v>153</v>
      </c>
      <c r="V68" s="141" t="s">
        <v>385</v>
      </c>
      <c r="W68" s="457"/>
      <c r="X68" s="458">
        <f t="shared" si="2"/>
        <v>45008</v>
      </c>
      <c r="Y68" s="459">
        <f t="shared" si="3"/>
        <v>1.0011655011655012</v>
      </c>
      <c r="Z68" s="460">
        <f t="shared" si="5"/>
        <v>0.99900099900099903</v>
      </c>
      <c r="AA68" s="461">
        <f>IF(C68="",IF(Z68="","",Z68),AVERAGE(Y47:Y126))</f>
        <v>0.99926427738927703</v>
      </c>
      <c r="AB68" s="207">
        <v>1</v>
      </c>
      <c r="AC68" s="207">
        <v>1.01</v>
      </c>
      <c r="AD68" s="207">
        <v>0.99</v>
      </c>
      <c r="AE68" s="207">
        <v>1.02</v>
      </c>
      <c r="AF68" s="207">
        <v>0.98</v>
      </c>
    </row>
    <row r="69" spans="2:32" x14ac:dyDescent="0.25">
      <c r="B69" s="454">
        <v>20230324</v>
      </c>
      <c r="C69" s="96">
        <v>1.718</v>
      </c>
      <c r="D69" s="97">
        <f t="shared" si="0"/>
        <v>1.1655011655011815E-3</v>
      </c>
      <c r="E69" s="98">
        <f t="shared" si="1"/>
        <v>0</v>
      </c>
      <c r="F69" s="99">
        <v>0.27</v>
      </c>
      <c r="G69" s="100">
        <v>0.28000000000000003</v>
      </c>
      <c r="H69" s="100">
        <v>7.0000000000000007E-2</v>
      </c>
      <c r="I69" s="100">
        <v>0.14000000000000001</v>
      </c>
      <c r="J69" s="100">
        <v>0.63</v>
      </c>
      <c r="K69" s="100">
        <v>0.15</v>
      </c>
      <c r="L69" s="100">
        <v>0.16</v>
      </c>
      <c r="M69" s="101">
        <v>1.718</v>
      </c>
      <c r="N69" s="102">
        <v>8.6</v>
      </c>
      <c r="O69" s="102">
        <v>8.1999999999999993</v>
      </c>
      <c r="P69" s="102">
        <v>8</v>
      </c>
      <c r="Q69" s="102">
        <v>7.7</v>
      </c>
      <c r="R69" s="102">
        <v>104.7</v>
      </c>
      <c r="S69" s="103">
        <v>105.1</v>
      </c>
      <c r="T69" s="455" t="s">
        <v>304</v>
      </c>
      <c r="U69" s="456" t="s">
        <v>249</v>
      </c>
      <c r="V69" s="141" t="s">
        <v>387</v>
      </c>
      <c r="W69" s="457"/>
      <c r="X69" s="458">
        <f t="shared" si="2"/>
        <v>45009</v>
      </c>
      <c r="Y69" s="459">
        <f t="shared" si="3"/>
        <v>1.0011655011655012</v>
      </c>
      <c r="Z69" s="460">
        <f t="shared" si="5"/>
        <v>0.99902874902874905</v>
      </c>
      <c r="AA69" s="461">
        <f t="shared" ref="AA69:AA79" si="7">IF(C69="",IF(Z69="","",Z69),AVERAGE(Y48:Y217))</f>
        <v>0.99923207633487976</v>
      </c>
      <c r="AB69" s="207">
        <v>1</v>
      </c>
      <c r="AC69" s="207">
        <v>1.01</v>
      </c>
      <c r="AD69" s="207">
        <v>0.99</v>
      </c>
      <c r="AE69" s="207">
        <v>1.02</v>
      </c>
      <c r="AF69" s="207">
        <v>0.98</v>
      </c>
    </row>
    <row r="70" spans="2:32" x14ac:dyDescent="0.25">
      <c r="B70" s="454">
        <v>20230327</v>
      </c>
      <c r="C70" s="96">
        <v>1.708</v>
      </c>
      <c r="D70" s="97">
        <f t="shared" si="0"/>
        <v>-4.6620046620046152E-3</v>
      </c>
      <c r="E70" s="98">
        <f t="shared" si="1"/>
        <v>-5.8207217694994373E-3</v>
      </c>
      <c r="F70" s="99">
        <v>0.33</v>
      </c>
      <c r="G70" s="100">
        <v>0.26</v>
      </c>
      <c r="H70" s="100">
        <v>0.1</v>
      </c>
      <c r="I70" s="100">
        <v>0.09</v>
      </c>
      <c r="J70" s="100">
        <v>0.53</v>
      </c>
      <c r="K70" s="100">
        <v>0.12</v>
      </c>
      <c r="L70" s="100">
        <v>0.13</v>
      </c>
      <c r="M70" s="101">
        <v>1.708</v>
      </c>
      <c r="N70" s="102">
        <v>8.6</v>
      </c>
      <c r="O70" s="102">
        <v>8.4</v>
      </c>
      <c r="P70" s="102">
        <v>8.1</v>
      </c>
      <c r="Q70" s="102">
        <v>7.7</v>
      </c>
      <c r="R70" s="102">
        <v>104.7</v>
      </c>
      <c r="S70" s="103">
        <v>105.1</v>
      </c>
      <c r="T70" s="455" t="s">
        <v>355</v>
      </c>
      <c r="U70" s="456" t="s">
        <v>217</v>
      </c>
      <c r="V70" s="141" t="s">
        <v>390</v>
      </c>
      <c r="W70" s="457"/>
      <c r="X70" s="458">
        <f t="shared" si="2"/>
        <v>45012</v>
      </c>
      <c r="Y70" s="459">
        <f t="shared" si="3"/>
        <v>0.99533799533799538</v>
      </c>
      <c r="Z70" s="460">
        <f t="shared" si="5"/>
        <v>0.99891774891774887</v>
      </c>
      <c r="AA70" s="461">
        <f t="shared" si="7"/>
        <v>0.999274310595065</v>
      </c>
      <c r="AB70" s="207">
        <v>1</v>
      </c>
      <c r="AC70" s="207">
        <v>1.01</v>
      </c>
      <c r="AD70" s="207">
        <v>0.99</v>
      </c>
      <c r="AE70" s="207">
        <v>1.02</v>
      </c>
      <c r="AF70" s="207">
        <v>0.98</v>
      </c>
    </row>
    <row r="71" spans="2:32" x14ac:dyDescent="0.25">
      <c r="B71" s="454">
        <v>20230328</v>
      </c>
      <c r="C71" s="96">
        <v>1.7150000000000001</v>
      </c>
      <c r="D71" s="97">
        <f t="shared" si="0"/>
        <v>-5.8275058275047975E-4</v>
      </c>
      <c r="E71" s="98">
        <f t="shared" si="1"/>
        <v>-1.7462165308497202E-3</v>
      </c>
      <c r="F71" s="99">
        <v>0.3</v>
      </c>
      <c r="G71" s="100">
        <v>0.33</v>
      </c>
      <c r="H71" s="100">
        <v>0.08</v>
      </c>
      <c r="I71" s="100">
        <v>0.09</v>
      </c>
      <c r="J71" s="100">
        <v>0.59</v>
      </c>
      <c r="K71" s="100">
        <v>0.14000000000000001</v>
      </c>
      <c r="L71" s="100">
        <v>0.12</v>
      </c>
      <c r="M71" s="101">
        <v>1.7150000000000001</v>
      </c>
      <c r="N71" s="102">
        <v>8.6</v>
      </c>
      <c r="O71" s="102">
        <v>8.3000000000000007</v>
      </c>
      <c r="P71" s="102">
        <v>7.9</v>
      </c>
      <c r="Q71" s="102">
        <v>7.8</v>
      </c>
      <c r="R71" s="102">
        <v>104.7</v>
      </c>
      <c r="S71" s="103">
        <v>105.1</v>
      </c>
      <c r="T71" s="455" t="s">
        <v>393</v>
      </c>
      <c r="U71" s="456" t="s">
        <v>295</v>
      </c>
      <c r="V71" s="141" t="s">
        <v>394</v>
      </c>
      <c r="W71" s="457"/>
      <c r="X71" s="458">
        <f t="shared" si="2"/>
        <v>45013</v>
      </c>
      <c r="Y71" s="459">
        <f t="shared" si="3"/>
        <v>0.99941724941724952</v>
      </c>
      <c r="Z71" s="460">
        <f t="shared" si="5"/>
        <v>0.99891774891774909</v>
      </c>
      <c r="AA71" s="461">
        <f t="shared" si="7"/>
        <v>0.99922299922299884</v>
      </c>
      <c r="AB71" s="207">
        <v>1</v>
      </c>
      <c r="AC71" s="207">
        <v>1.01</v>
      </c>
      <c r="AD71" s="207">
        <v>0.99</v>
      </c>
      <c r="AE71" s="207">
        <v>1.02</v>
      </c>
      <c r="AF71" s="207">
        <v>0.98</v>
      </c>
    </row>
    <row r="72" spans="2:32" x14ac:dyDescent="0.25">
      <c r="B72" s="454">
        <v>20230329</v>
      </c>
      <c r="C72" s="96">
        <v>1.7130000000000001</v>
      </c>
      <c r="D72" s="97">
        <f t="shared" si="0"/>
        <v>-1.7482517482516613E-3</v>
      </c>
      <c r="E72" s="98">
        <f t="shared" si="1"/>
        <v>-2.9103608847496076E-3</v>
      </c>
      <c r="F72" s="99">
        <v>0.34</v>
      </c>
      <c r="G72" s="100">
        <v>0.38</v>
      </c>
      <c r="H72" s="100">
        <v>0.12</v>
      </c>
      <c r="I72" s="100">
        <v>0.18</v>
      </c>
      <c r="J72" s="100">
        <v>0.67</v>
      </c>
      <c r="K72" s="100">
        <v>0.13</v>
      </c>
      <c r="L72" s="100">
        <v>0.16</v>
      </c>
      <c r="M72" s="101">
        <v>1.7130000000000001</v>
      </c>
      <c r="N72" s="102">
        <v>8.6999999999999993</v>
      </c>
      <c r="O72" s="102">
        <v>8.3000000000000007</v>
      </c>
      <c r="P72" s="102">
        <v>8</v>
      </c>
      <c r="Q72" s="102">
        <v>7.7</v>
      </c>
      <c r="R72" s="102">
        <v>104.7</v>
      </c>
      <c r="S72" s="103">
        <v>105.1</v>
      </c>
      <c r="T72" s="455" t="s">
        <v>311</v>
      </c>
      <c r="U72" s="456" t="s">
        <v>400</v>
      </c>
      <c r="V72" s="141" t="s">
        <v>398</v>
      </c>
      <c r="W72" s="457"/>
      <c r="X72" s="458">
        <f t="shared" si="2"/>
        <v>45014</v>
      </c>
      <c r="Y72" s="459">
        <f t="shared" si="3"/>
        <v>0.99825174825174834</v>
      </c>
      <c r="Z72" s="460">
        <f t="shared" si="5"/>
        <v>0.99877899877899878</v>
      </c>
      <c r="AA72" s="461">
        <f t="shared" si="7"/>
        <v>0.99917630446476557</v>
      </c>
      <c r="AB72" s="207">
        <v>1</v>
      </c>
      <c r="AC72" s="207">
        <v>1.01</v>
      </c>
      <c r="AD72" s="207">
        <v>0.99</v>
      </c>
      <c r="AE72" s="207">
        <v>1.02</v>
      </c>
      <c r="AF72" s="207">
        <v>0.98</v>
      </c>
    </row>
    <row r="73" spans="2:32" x14ac:dyDescent="0.25">
      <c r="B73" s="454">
        <v>20230330</v>
      </c>
      <c r="C73" s="96">
        <v>1.7150000000000001</v>
      </c>
      <c r="D73" s="97">
        <f t="shared" si="0"/>
        <v>-5.8275058275047975E-4</v>
      </c>
      <c r="E73" s="98">
        <f t="shared" si="1"/>
        <v>-1.7462165308497202E-3</v>
      </c>
      <c r="F73" s="99">
        <v>0.31</v>
      </c>
      <c r="G73" s="100">
        <v>0.35</v>
      </c>
      <c r="H73" s="100">
        <v>0.15</v>
      </c>
      <c r="I73" s="100">
        <v>0.16</v>
      </c>
      <c r="J73" s="100">
        <v>0.76</v>
      </c>
      <c r="K73" s="100">
        <v>0.13</v>
      </c>
      <c r="L73" s="100">
        <v>0.19</v>
      </c>
      <c r="M73" s="101">
        <v>1.7150000000000001</v>
      </c>
      <c r="N73" s="102">
        <v>8.1</v>
      </c>
      <c r="O73" s="102">
        <v>8.8000000000000007</v>
      </c>
      <c r="P73" s="102">
        <v>8.1999999999999993</v>
      </c>
      <c r="Q73" s="102">
        <v>7.6</v>
      </c>
      <c r="R73" s="102">
        <v>104.7</v>
      </c>
      <c r="S73" s="103">
        <v>105</v>
      </c>
      <c r="T73" s="455" t="s">
        <v>402</v>
      </c>
      <c r="U73" s="456" t="s">
        <v>405</v>
      </c>
      <c r="V73" s="141" t="s">
        <v>403</v>
      </c>
      <c r="W73" s="457"/>
      <c r="X73" s="458">
        <f t="shared" si="2"/>
        <v>45015</v>
      </c>
      <c r="Y73" s="459">
        <f t="shared" si="3"/>
        <v>0.99941724941724952</v>
      </c>
      <c r="Z73" s="460">
        <f t="shared" si="5"/>
        <v>0.99886224886224861</v>
      </c>
      <c r="AA73" s="461">
        <f t="shared" si="7"/>
        <v>0.9991400185574939</v>
      </c>
      <c r="AB73" s="207">
        <v>1</v>
      </c>
      <c r="AC73" s="207">
        <v>1.01</v>
      </c>
      <c r="AD73" s="207">
        <v>0.99</v>
      </c>
      <c r="AE73" s="207">
        <v>1.02</v>
      </c>
      <c r="AF73" s="207">
        <v>0.98</v>
      </c>
    </row>
    <row r="74" spans="2:32" x14ac:dyDescent="0.25">
      <c r="B74" s="454">
        <v>20230331</v>
      </c>
      <c r="C74" s="96">
        <v>1.7150000000000001</v>
      </c>
      <c r="D74" s="97">
        <f t="shared" si="0"/>
        <v>-5.8275058275047975E-4</v>
      </c>
      <c r="E74" s="98">
        <f t="shared" si="1"/>
        <v>-1.7462165308497202E-3</v>
      </c>
      <c r="F74" s="99">
        <v>0.28000000000000003</v>
      </c>
      <c r="G74" s="100">
        <v>0.3</v>
      </c>
      <c r="H74" s="100">
        <v>0.09</v>
      </c>
      <c r="I74" s="100">
        <v>0.13</v>
      </c>
      <c r="J74" s="100">
        <v>0.62</v>
      </c>
      <c r="K74" s="100">
        <v>0.14000000000000001</v>
      </c>
      <c r="L74" s="100">
        <v>0.14000000000000001</v>
      </c>
      <c r="M74" s="101">
        <v>1.7150000000000001</v>
      </c>
      <c r="N74" s="102">
        <v>8.6999999999999993</v>
      </c>
      <c r="O74" s="102">
        <v>8.1999999999999993</v>
      </c>
      <c r="P74" s="102">
        <v>8</v>
      </c>
      <c r="Q74" s="102">
        <v>7.8</v>
      </c>
      <c r="R74" s="102">
        <v>104.7</v>
      </c>
      <c r="S74" s="103">
        <v>105</v>
      </c>
      <c r="T74" s="455" t="s">
        <v>405</v>
      </c>
      <c r="U74" s="456" t="s">
        <v>243</v>
      </c>
      <c r="V74" s="141" t="s">
        <v>408</v>
      </c>
      <c r="W74" s="457"/>
      <c r="X74" s="458">
        <f t="shared" si="2"/>
        <v>45016</v>
      </c>
      <c r="Y74" s="459">
        <f t="shared" si="3"/>
        <v>0.99941724941724952</v>
      </c>
      <c r="Z74" s="460">
        <f t="shared" si="5"/>
        <v>0.99911199911199911</v>
      </c>
      <c r="AA74" s="461">
        <f t="shared" si="7"/>
        <v>0.99912587412587373</v>
      </c>
      <c r="AB74" s="207">
        <v>1</v>
      </c>
      <c r="AC74" s="207">
        <v>1.01</v>
      </c>
      <c r="AD74" s="207">
        <v>0.99</v>
      </c>
      <c r="AE74" s="207">
        <v>1.02</v>
      </c>
      <c r="AF74" s="207">
        <v>0.98</v>
      </c>
    </row>
    <row r="75" spans="2:32" x14ac:dyDescent="0.25">
      <c r="B75" s="454">
        <v>20230403</v>
      </c>
      <c r="C75" s="96">
        <v>1.7150000000000001</v>
      </c>
      <c r="D75" s="97">
        <f t="shared" si="0"/>
        <v>-5.8275058275047975E-4</v>
      </c>
      <c r="E75" s="98">
        <f t="shared" si="1"/>
        <v>-1.7462165308497202E-3</v>
      </c>
      <c r="F75" s="99">
        <v>0.28999999999999998</v>
      </c>
      <c r="G75" s="100">
        <v>0.34</v>
      </c>
      <c r="H75" s="100">
        <v>0.13</v>
      </c>
      <c r="I75" s="100">
        <v>0.17</v>
      </c>
      <c r="J75" s="100">
        <v>0.62</v>
      </c>
      <c r="K75" s="100">
        <v>0.15</v>
      </c>
      <c r="L75" s="100">
        <v>0.18</v>
      </c>
      <c r="M75" s="101">
        <v>1.7150000000000001</v>
      </c>
      <c r="N75" s="102">
        <v>8.8000000000000007</v>
      </c>
      <c r="O75" s="102">
        <v>8.1999999999999993</v>
      </c>
      <c r="P75" s="102">
        <v>7.8</v>
      </c>
      <c r="Q75" s="102">
        <v>7.9</v>
      </c>
      <c r="R75" s="102">
        <v>104.7</v>
      </c>
      <c r="S75" s="103">
        <v>105.1</v>
      </c>
      <c r="T75" s="455" t="s">
        <v>201</v>
      </c>
      <c r="U75" s="456" t="s">
        <v>295</v>
      </c>
      <c r="V75" s="141" t="s">
        <v>413</v>
      </c>
      <c r="W75" s="457"/>
      <c r="X75" s="458">
        <f t="shared" si="2"/>
        <v>45019</v>
      </c>
      <c r="Y75" s="459">
        <f t="shared" si="3"/>
        <v>0.99941724941724952</v>
      </c>
      <c r="Z75" s="460">
        <f t="shared" si="5"/>
        <v>0.99916749916749925</v>
      </c>
      <c r="AA75" s="461">
        <f t="shared" si="7"/>
        <v>0.99911144960649867</v>
      </c>
      <c r="AB75" s="207">
        <v>1</v>
      </c>
      <c r="AC75" s="207">
        <v>1.01</v>
      </c>
      <c r="AD75" s="207">
        <v>0.99</v>
      </c>
      <c r="AE75" s="207">
        <v>1.02</v>
      </c>
      <c r="AF75" s="207">
        <v>0.98</v>
      </c>
    </row>
    <row r="76" spans="2:32" x14ac:dyDescent="0.25">
      <c r="B76" s="454">
        <v>20230404</v>
      </c>
      <c r="C76" s="96">
        <v>1.7150000000000001</v>
      </c>
      <c r="D76" s="97">
        <f t="shared" si="0"/>
        <v>-5.8275058275047975E-4</v>
      </c>
      <c r="E76" s="98">
        <f t="shared" si="1"/>
        <v>-1.7462165308497202E-3</v>
      </c>
      <c r="F76" s="99">
        <v>0.3</v>
      </c>
      <c r="G76" s="100">
        <v>0.28000000000000003</v>
      </c>
      <c r="H76" s="100">
        <v>0.13</v>
      </c>
      <c r="I76" s="100">
        <v>0.11</v>
      </c>
      <c r="J76" s="100">
        <v>0.62</v>
      </c>
      <c r="K76" s="100">
        <v>0.16</v>
      </c>
      <c r="L76" s="100">
        <v>0.13</v>
      </c>
      <c r="M76" s="101">
        <v>1.7150000000000001</v>
      </c>
      <c r="N76" s="102">
        <v>8.6999999999999993</v>
      </c>
      <c r="O76" s="102">
        <v>8.3000000000000007</v>
      </c>
      <c r="P76" s="102">
        <v>7.8</v>
      </c>
      <c r="Q76" s="102">
        <v>8</v>
      </c>
      <c r="R76" s="102">
        <v>104.7</v>
      </c>
      <c r="S76" s="103">
        <v>105</v>
      </c>
      <c r="T76" s="455" t="s">
        <v>304</v>
      </c>
      <c r="U76" s="456" t="s">
        <v>243</v>
      </c>
      <c r="V76" s="141" t="s">
        <v>417</v>
      </c>
      <c r="W76" s="457"/>
      <c r="X76" s="458">
        <f t="shared" si="2"/>
        <v>45020</v>
      </c>
      <c r="Y76" s="459">
        <f t="shared" si="3"/>
        <v>0.99941724941724952</v>
      </c>
      <c r="Z76" s="460">
        <f>IF(C76="",IF(Y76="","",Y76),AVERAGE(Y67:Y124))</f>
        <v>0.99895506792058497</v>
      </c>
      <c r="AA76" s="461">
        <f t="shared" si="7"/>
        <v>0.99906177156177112</v>
      </c>
      <c r="AB76" s="207">
        <v>1</v>
      </c>
      <c r="AC76" s="207">
        <v>1.01</v>
      </c>
      <c r="AD76" s="207">
        <v>0.99</v>
      </c>
      <c r="AE76" s="207">
        <v>1.02</v>
      </c>
      <c r="AF76" s="207">
        <v>0.98</v>
      </c>
    </row>
    <row r="77" spans="2:32" x14ac:dyDescent="0.25">
      <c r="B77" s="454">
        <v>20230405</v>
      </c>
      <c r="C77" s="96">
        <v>1.716</v>
      </c>
      <c r="D77" s="97">
        <f t="shared" si="0"/>
        <v>0</v>
      </c>
      <c r="E77" s="98">
        <f t="shared" si="1"/>
        <v>-1.1641443538998875E-3</v>
      </c>
      <c r="F77" s="99">
        <v>0.37</v>
      </c>
      <c r="G77" s="100">
        <v>0.28000000000000003</v>
      </c>
      <c r="H77" s="100">
        <v>0.2</v>
      </c>
      <c r="I77" s="100">
        <v>0.14000000000000001</v>
      </c>
      <c r="J77" s="100">
        <v>0.68</v>
      </c>
      <c r="K77" s="100">
        <v>0.2</v>
      </c>
      <c r="L77" s="100">
        <v>0.15</v>
      </c>
      <c r="M77" s="101">
        <v>1.716</v>
      </c>
      <c r="N77" s="102">
        <v>8.6</v>
      </c>
      <c r="O77" s="102">
        <v>8.3000000000000007</v>
      </c>
      <c r="P77" s="102">
        <v>7.8</v>
      </c>
      <c r="Q77" s="102">
        <v>7.8</v>
      </c>
      <c r="R77" s="102">
        <v>104.7</v>
      </c>
      <c r="S77" s="103">
        <v>105.1</v>
      </c>
      <c r="T77" s="455" t="s">
        <v>419</v>
      </c>
      <c r="U77" s="456" t="s">
        <v>243</v>
      </c>
      <c r="V77" s="141" t="s">
        <v>420</v>
      </c>
      <c r="W77" s="457"/>
      <c r="X77" s="458">
        <f t="shared" si="2"/>
        <v>45021</v>
      </c>
      <c r="Y77" s="459">
        <f t="shared" si="3"/>
        <v>1</v>
      </c>
      <c r="Z77" s="460">
        <f>IF(C77="",IF(Y77="","",Y77),AVERAGE(Y68:Y125))</f>
        <v>0.99889478337754189</v>
      </c>
      <c r="AA77" s="461">
        <f t="shared" si="7"/>
        <v>0.99901108992018028</v>
      </c>
      <c r="AB77" s="207">
        <v>1</v>
      </c>
      <c r="AC77" s="207">
        <v>1.01</v>
      </c>
      <c r="AD77" s="207">
        <v>0.99</v>
      </c>
      <c r="AE77" s="207">
        <v>1.02</v>
      </c>
      <c r="AF77" s="207">
        <v>0.98</v>
      </c>
    </row>
    <row r="78" spans="2:32" x14ac:dyDescent="0.25">
      <c r="B78" s="454">
        <v>20230406</v>
      </c>
      <c r="C78" s="96">
        <v>1.7190000000000001</v>
      </c>
      <c r="D78" s="97">
        <f t="shared" si="0"/>
        <v>1.7482517482518833E-3</v>
      </c>
      <c r="E78" s="98">
        <f t="shared" si="1"/>
        <v>5.8207217695005475E-4</v>
      </c>
      <c r="F78" s="99">
        <v>0.26</v>
      </c>
      <c r="G78" s="100">
        <v>0.26</v>
      </c>
      <c r="H78" s="100">
        <v>0.09</v>
      </c>
      <c r="I78" s="100">
        <v>0.11</v>
      </c>
      <c r="J78" s="100">
        <v>0.63</v>
      </c>
      <c r="K78" s="100">
        <v>0.14000000000000001</v>
      </c>
      <c r="L78" s="100">
        <v>0.14000000000000001</v>
      </c>
      <c r="M78" s="101">
        <v>1.7190000000000001</v>
      </c>
      <c r="N78" s="102">
        <v>8.6</v>
      </c>
      <c r="O78" s="102">
        <v>8.4</v>
      </c>
      <c r="P78" s="102">
        <v>8</v>
      </c>
      <c r="Q78" s="102">
        <v>7.7</v>
      </c>
      <c r="R78" s="102">
        <v>104.7</v>
      </c>
      <c r="S78" s="103">
        <v>105.1</v>
      </c>
      <c r="T78" s="455" t="s">
        <v>201</v>
      </c>
      <c r="U78" s="456" t="s">
        <v>231</v>
      </c>
      <c r="V78" s="141" t="s">
        <v>423</v>
      </c>
      <c r="W78" s="457"/>
      <c r="X78" s="458">
        <f t="shared" si="2"/>
        <v>45022</v>
      </c>
      <c r="Y78" s="459">
        <f t="shared" si="3"/>
        <v>1.0017482517482519</v>
      </c>
      <c r="Z78" s="460">
        <f>IF(C78="",IF(Y78="","",Y78),AVERAGE(Y69:Y126))</f>
        <v>0.99907563700667146</v>
      </c>
      <c r="AA78" s="461">
        <f t="shared" si="7"/>
        <v>0.99901289187003439</v>
      </c>
      <c r="AB78" s="207">
        <v>1</v>
      </c>
      <c r="AC78" s="207">
        <v>1.01</v>
      </c>
      <c r="AD78" s="207">
        <v>0.99</v>
      </c>
      <c r="AE78" s="207">
        <v>1.02</v>
      </c>
      <c r="AF78" s="207">
        <v>0.98</v>
      </c>
    </row>
    <row r="79" spans="2:32" x14ac:dyDescent="0.25">
      <c r="B79" s="454">
        <v>20230407</v>
      </c>
      <c r="C79" s="96">
        <v>1.7190000000000001</v>
      </c>
      <c r="D79" s="97">
        <f t="shared" si="0"/>
        <v>1.7482517482518833E-3</v>
      </c>
      <c r="E79" s="98">
        <f t="shared" si="1"/>
        <v>5.8207217695005475E-4</v>
      </c>
      <c r="F79" s="99">
        <v>0.37</v>
      </c>
      <c r="G79" s="100">
        <v>0.32</v>
      </c>
      <c r="H79" s="100">
        <v>0.17</v>
      </c>
      <c r="I79" s="100">
        <v>0.13</v>
      </c>
      <c r="J79" s="100">
        <v>0.62</v>
      </c>
      <c r="K79" s="100">
        <v>0.15</v>
      </c>
      <c r="L79" s="100">
        <v>0.11</v>
      </c>
      <c r="M79" s="101">
        <v>1.7190000000000001</v>
      </c>
      <c r="N79" s="102">
        <v>8.4</v>
      </c>
      <c r="O79" s="102">
        <v>8.5</v>
      </c>
      <c r="P79" s="102">
        <v>8</v>
      </c>
      <c r="Q79" s="102">
        <v>7.8</v>
      </c>
      <c r="R79" s="102">
        <v>104.7</v>
      </c>
      <c r="S79" s="103">
        <v>105.1</v>
      </c>
      <c r="T79" s="455" t="s">
        <v>426</v>
      </c>
      <c r="U79" s="456" t="s">
        <v>231</v>
      </c>
      <c r="V79" s="141" t="s">
        <v>427</v>
      </c>
      <c r="W79" s="457"/>
      <c r="X79" s="458">
        <f t="shared" si="2"/>
        <v>45023</v>
      </c>
      <c r="Y79" s="459">
        <f t="shared" si="3"/>
        <v>1.0017482517482519</v>
      </c>
      <c r="Z79" s="460">
        <f t="shared" ref="Z79:Z111" si="8">IF(C79="",IF(Y79="","",Y79),AVERAGE(Y70:Y217))</f>
        <v>0.99904017551076363</v>
      </c>
      <c r="AA79" s="461">
        <f t="shared" si="7"/>
        <v>0.99899070002162749</v>
      </c>
      <c r="AB79" s="207">
        <v>1</v>
      </c>
      <c r="AC79" s="207">
        <v>1.01</v>
      </c>
      <c r="AD79" s="207">
        <v>0.99</v>
      </c>
      <c r="AE79" s="207">
        <v>1.02</v>
      </c>
      <c r="AF79" s="207">
        <v>0.98</v>
      </c>
    </row>
    <row r="80" spans="2:32" x14ac:dyDescent="0.25">
      <c r="B80" s="454">
        <v>20230411</v>
      </c>
      <c r="C80" s="96">
        <v>1.7170000000000001</v>
      </c>
      <c r="D80" s="97">
        <f t="shared" si="0"/>
        <v>5.827505827507018E-4</v>
      </c>
      <c r="E80" s="98">
        <f t="shared" si="1"/>
        <v>-5.8207217694983271E-4</v>
      </c>
      <c r="F80" s="99">
        <v>0.34</v>
      </c>
      <c r="G80" s="100">
        <v>0.33</v>
      </c>
      <c r="H80" s="100">
        <v>0.1</v>
      </c>
      <c r="I80" s="100">
        <v>0.14000000000000001</v>
      </c>
      <c r="J80" s="100">
        <v>0.63</v>
      </c>
      <c r="K80" s="100">
        <v>0.15</v>
      </c>
      <c r="L80" s="100">
        <v>0.16</v>
      </c>
      <c r="M80" s="101">
        <v>1.7170000000000001</v>
      </c>
      <c r="N80" s="102">
        <v>8.6</v>
      </c>
      <c r="O80" s="102">
        <v>8.4</v>
      </c>
      <c r="P80" s="102">
        <v>8.3000000000000007</v>
      </c>
      <c r="Q80" s="102">
        <v>7.5</v>
      </c>
      <c r="R80" s="102">
        <v>104.7</v>
      </c>
      <c r="S80" s="103">
        <v>105</v>
      </c>
      <c r="T80" s="455" t="s">
        <v>430</v>
      </c>
      <c r="U80" s="456" t="s">
        <v>243</v>
      </c>
      <c r="V80" s="141" t="s">
        <v>431</v>
      </c>
      <c r="W80" s="457"/>
      <c r="X80" s="458">
        <f t="shared" si="2"/>
        <v>45027</v>
      </c>
      <c r="Y80" s="459">
        <f t="shared" si="3"/>
        <v>1.0005827505827507</v>
      </c>
      <c r="Z80" s="460">
        <f t="shared" si="8"/>
        <v>0.99908424908424887</v>
      </c>
      <c r="AA80" s="461">
        <f>IF(C80="",IF(Z80="","",Z80),AVERAGE(Y59:Y227))</f>
        <v>0.99899232711732677</v>
      </c>
      <c r="AB80" s="207">
        <v>1</v>
      </c>
      <c r="AC80" s="207">
        <v>1.01</v>
      </c>
      <c r="AD80" s="207">
        <v>0.99</v>
      </c>
      <c r="AE80" s="207">
        <v>1.02</v>
      </c>
      <c r="AF80" s="207">
        <v>0.98</v>
      </c>
    </row>
    <row r="81" spans="2:32" x14ac:dyDescent="0.25">
      <c r="B81" s="454">
        <v>20230412</v>
      </c>
      <c r="C81" s="96">
        <v>1.714</v>
      </c>
      <c r="D81" s="97">
        <f t="shared" si="0"/>
        <v>-1.1655011655011815E-3</v>
      </c>
      <c r="E81" s="98">
        <f t="shared" si="1"/>
        <v>-2.3282887077997749E-3</v>
      </c>
      <c r="F81" s="99">
        <v>0.25</v>
      </c>
      <c r="G81" s="100">
        <v>0.32</v>
      </c>
      <c r="H81" s="100">
        <v>0.08</v>
      </c>
      <c r="I81" s="100">
        <v>0.09</v>
      </c>
      <c r="J81" s="100">
        <v>0.53</v>
      </c>
      <c r="K81" s="100">
        <v>0.13</v>
      </c>
      <c r="L81" s="100">
        <v>0.1</v>
      </c>
      <c r="M81" s="101">
        <v>1.714</v>
      </c>
      <c r="N81" s="102">
        <v>8.8000000000000007</v>
      </c>
      <c r="O81" s="102">
        <v>8.1</v>
      </c>
      <c r="P81" s="102">
        <v>7.7</v>
      </c>
      <c r="Q81" s="102">
        <v>8.1</v>
      </c>
      <c r="R81" s="102">
        <v>104.7</v>
      </c>
      <c r="S81" s="103">
        <v>105.1</v>
      </c>
      <c r="T81" s="455" t="s">
        <v>434</v>
      </c>
      <c r="U81" s="456" t="s">
        <v>295</v>
      </c>
      <c r="V81" s="141" t="s">
        <v>435</v>
      </c>
      <c r="W81" s="457"/>
      <c r="X81" s="458">
        <f t="shared" si="2"/>
        <v>45028</v>
      </c>
      <c r="Y81" s="459">
        <f t="shared" si="3"/>
        <v>0.99883449883449882</v>
      </c>
      <c r="Z81" s="460">
        <f t="shared" si="8"/>
        <v>0.99908023703204407</v>
      </c>
      <c r="AA81" s="461">
        <f>IF(C81="",IF(Z81="","",Z81),AVERAGE(Y60:Y227))</f>
        <v>0.99898172003435126</v>
      </c>
      <c r="AB81" s="207">
        <v>1</v>
      </c>
      <c r="AC81" s="207">
        <v>1.01</v>
      </c>
      <c r="AD81" s="207">
        <v>0.99</v>
      </c>
      <c r="AE81" s="207">
        <v>1.02</v>
      </c>
      <c r="AF81" s="207">
        <v>0.98</v>
      </c>
    </row>
    <row r="82" spans="2:32" x14ac:dyDescent="0.25">
      <c r="B82" s="454">
        <v>20230413</v>
      </c>
      <c r="C82" s="96">
        <v>1.712</v>
      </c>
      <c r="D82" s="97">
        <f t="shared" si="0"/>
        <v>-2.3310023310023631E-3</v>
      </c>
      <c r="E82" s="98">
        <f t="shared" si="1"/>
        <v>-3.4924330616996624E-3</v>
      </c>
      <c r="F82" s="99">
        <v>0.34</v>
      </c>
      <c r="G82" s="100">
        <v>0.38</v>
      </c>
      <c r="H82" s="100">
        <v>0.12</v>
      </c>
      <c r="I82" s="100">
        <v>0.2</v>
      </c>
      <c r="J82" s="100">
        <v>0.65</v>
      </c>
      <c r="K82" s="100">
        <v>0.13</v>
      </c>
      <c r="L82" s="100">
        <v>0.14000000000000001</v>
      </c>
      <c r="M82" s="101">
        <v>1.712</v>
      </c>
      <c r="N82" s="102">
        <v>8.5</v>
      </c>
      <c r="O82" s="102">
        <v>8.5</v>
      </c>
      <c r="P82" s="102">
        <v>8.3000000000000007</v>
      </c>
      <c r="Q82" s="102">
        <v>7.4</v>
      </c>
      <c r="R82" s="102">
        <v>104.7</v>
      </c>
      <c r="S82" s="103">
        <v>105.1</v>
      </c>
      <c r="T82" s="455" t="s">
        <v>197</v>
      </c>
      <c r="U82" s="456" t="s">
        <v>295</v>
      </c>
      <c r="V82" s="141" t="s">
        <v>438</v>
      </c>
      <c r="W82" s="457"/>
      <c r="X82" s="458">
        <f t="shared" si="2"/>
        <v>45029</v>
      </c>
      <c r="Y82" s="459">
        <f t="shared" si="3"/>
        <v>0.99766899766899764</v>
      </c>
      <c r="Z82" s="460">
        <f t="shared" si="8"/>
        <v>0.99909034055375479</v>
      </c>
      <c r="AA82" s="461">
        <f>IF(C82="",IF(Z82="","",Z82),AVERAGE(Y61:Y227))</f>
        <v>0.99895848832019007</v>
      </c>
      <c r="AB82" s="207">
        <v>1</v>
      </c>
      <c r="AC82" s="207">
        <v>1.01</v>
      </c>
      <c r="AD82" s="207">
        <v>0.99</v>
      </c>
      <c r="AE82" s="207">
        <v>1.02</v>
      </c>
      <c r="AF82" s="207">
        <v>0.98</v>
      </c>
    </row>
    <row r="83" spans="2:32" x14ac:dyDescent="0.25">
      <c r="B83" s="454">
        <v>20230414</v>
      </c>
      <c r="C83" s="96">
        <v>1.708</v>
      </c>
      <c r="D83" s="97">
        <f t="shared" si="0"/>
        <v>-4.6620046620046152E-3</v>
      </c>
      <c r="E83" s="98">
        <f t="shared" si="1"/>
        <v>-5.8207217694994373E-3</v>
      </c>
      <c r="F83" s="99">
        <v>0.28999999999999998</v>
      </c>
      <c r="G83" s="100">
        <v>0.32</v>
      </c>
      <c r="H83" s="100">
        <v>0.11</v>
      </c>
      <c r="I83" s="100">
        <v>0.13</v>
      </c>
      <c r="J83" s="100">
        <v>0.66</v>
      </c>
      <c r="K83" s="100">
        <v>0.16</v>
      </c>
      <c r="L83" s="100">
        <v>0.15</v>
      </c>
      <c r="M83" s="101">
        <v>1.708</v>
      </c>
      <c r="N83" s="102">
        <v>8.6</v>
      </c>
      <c r="O83" s="102">
        <v>8.4</v>
      </c>
      <c r="P83" s="102">
        <v>8.3000000000000007</v>
      </c>
      <c r="Q83" s="102">
        <v>7.4</v>
      </c>
      <c r="R83" s="102">
        <v>104.7</v>
      </c>
      <c r="S83" s="103">
        <v>105.1</v>
      </c>
      <c r="T83" s="455" t="s">
        <v>298</v>
      </c>
      <c r="U83" s="456" t="s">
        <v>243</v>
      </c>
      <c r="V83" s="141" t="s">
        <v>442</v>
      </c>
      <c r="W83" s="457"/>
      <c r="X83" s="458">
        <f t="shared" si="2"/>
        <v>45030</v>
      </c>
      <c r="Y83" s="459">
        <f t="shared" si="3"/>
        <v>0.99533799533799538</v>
      </c>
      <c r="Z83" s="460">
        <f t="shared" si="8"/>
        <v>0.99908630464185999</v>
      </c>
      <c r="AA83" s="461">
        <f>IF(C83="",IF(Z83="","",Z83),AVERAGE(Y62:Y227))</f>
        <v>0.99897235381106331</v>
      </c>
      <c r="AB83" s="207">
        <v>1</v>
      </c>
      <c r="AC83" s="207">
        <v>1.01</v>
      </c>
      <c r="AD83" s="207">
        <v>0.99</v>
      </c>
      <c r="AE83" s="207">
        <v>1.02</v>
      </c>
      <c r="AF83" s="207">
        <v>0.98</v>
      </c>
    </row>
    <row r="84" spans="2:32" x14ac:dyDescent="0.25">
      <c r="B84" s="454">
        <v>20230417</v>
      </c>
      <c r="C84" s="96">
        <v>1.714</v>
      </c>
      <c r="D84" s="97">
        <f t="shared" si="0"/>
        <v>-1.1655011655011815E-3</v>
      </c>
      <c r="E84" s="98">
        <f t="shared" si="1"/>
        <v>-2.3282887077997749E-3</v>
      </c>
      <c r="F84" s="99">
        <v>0.32</v>
      </c>
      <c r="G84" s="100">
        <v>0.33</v>
      </c>
      <c r="H84" s="100">
        <v>0.11</v>
      </c>
      <c r="I84" s="100">
        <v>0.12</v>
      </c>
      <c r="J84" s="100">
        <v>0.65</v>
      </c>
      <c r="K84" s="100">
        <v>0.15</v>
      </c>
      <c r="L84" s="100">
        <v>0.17</v>
      </c>
      <c r="M84" s="101">
        <v>1.714</v>
      </c>
      <c r="N84" s="102">
        <v>8.6</v>
      </c>
      <c r="O84" s="102">
        <v>8.4</v>
      </c>
      <c r="P84" s="102">
        <v>7.8</v>
      </c>
      <c r="Q84" s="102">
        <v>7.9</v>
      </c>
      <c r="R84" s="102">
        <v>104.7</v>
      </c>
      <c r="S84" s="103">
        <v>105.1</v>
      </c>
      <c r="T84" s="455" t="s">
        <v>446</v>
      </c>
      <c r="U84" s="456" t="s">
        <v>243</v>
      </c>
      <c r="V84" s="141" t="s">
        <v>447</v>
      </c>
      <c r="W84" s="457"/>
      <c r="X84" s="458">
        <f t="shared" si="2"/>
        <v>45033</v>
      </c>
      <c r="Y84" s="459">
        <f t="shared" si="3"/>
        <v>0.99883449883449882</v>
      </c>
      <c r="Z84" s="460">
        <f t="shared" si="8"/>
        <v>0.99908216783216752</v>
      </c>
      <c r="AA84" s="461">
        <f>IF(C84="",IF(Z84="","",Z84),AVERAGE(Y63:Y227))</f>
        <v>0.99898018648018627</v>
      </c>
      <c r="AB84" s="207">
        <v>1</v>
      </c>
      <c r="AC84" s="207">
        <v>1.01</v>
      </c>
      <c r="AD84" s="207">
        <v>0.99</v>
      </c>
      <c r="AE84" s="207">
        <v>1.02</v>
      </c>
      <c r="AF84" s="207">
        <v>0.98</v>
      </c>
    </row>
    <row r="85" spans="2:32" x14ac:dyDescent="0.25">
      <c r="B85" s="454">
        <v>20230418</v>
      </c>
      <c r="C85" s="96">
        <v>1.718</v>
      </c>
      <c r="D85" s="97">
        <f t="shared" si="0"/>
        <v>1.1655011655011815E-3</v>
      </c>
      <c r="E85" s="98">
        <f t="shared" si="1"/>
        <v>0</v>
      </c>
      <c r="F85" s="99">
        <v>0.42</v>
      </c>
      <c r="G85" s="100">
        <v>0.33</v>
      </c>
      <c r="H85" s="100">
        <v>0.18</v>
      </c>
      <c r="I85" s="100">
        <v>0.2</v>
      </c>
      <c r="J85" s="100">
        <v>0.67</v>
      </c>
      <c r="K85" s="100">
        <v>0.15</v>
      </c>
      <c r="L85" s="100">
        <v>0.14000000000000001</v>
      </c>
      <c r="M85" s="101">
        <v>1.718</v>
      </c>
      <c r="N85" s="102">
        <v>8.5</v>
      </c>
      <c r="O85" s="102">
        <v>8.5</v>
      </c>
      <c r="P85" s="102">
        <v>8.1999999999999993</v>
      </c>
      <c r="Q85" s="102">
        <v>7.6</v>
      </c>
      <c r="R85" s="102">
        <v>104.7</v>
      </c>
      <c r="S85" s="103">
        <v>105.1</v>
      </c>
      <c r="T85" s="455" t="s">
        <v>178</v>
      </c>
      <c r="U85" s="456" t="s">
        <v>243</v>
      </c>
      <c r="V85" s="141" t="s">
        <v>450</v>
      </c>
      <c r="W85" s="457"/>
      <c r="X85" s="458">
        <f t="shared" si="2"/>
        <v>45034</v>
      </c>
      <c r="Y85" s="459">
        <f t="shared" si="3"/>
        <v>1.0011655011655012</v>
      </c>
      <c r="Z85" s="460">
        <f t="shared" si="8"/>
        <v>0.99907792629311587</v>
      </c>
      <c r="AA85" s="461">
        <f>IF(C85="",IF(Z85="","",Z85),AVERAGE(Y64:Y227))</f>
        <v>0.99900099900099881</v>
      </c>
      <c r="AB85" s="207">
        <v>1</v>
      </c>
      <c r="AC85" s="207">
        <v>1.01</v>
      </c>
      <c r="AD85" s="207">
        <v>0.99</v>
      </c>
      <c r="AE85" s="207">
        <v>1.02</v>
      </c>
      <c r="AF85" s="207">
        <v>0.98</v>
      </c>
    </row>
    <row r="86" spans="2:32" x14ac:dyDescent="0.25">
      <c r="B86" s="454">
        <v>20230419</v>
      </c>
      <c r="C86" s="96">
        <v>1.7150000000000001</v>
      </c>
      <c r="D86" s="97">
        <f t="shared" si="0"/>
        <v>-5.8275058275047975E-4</v>
      </c>
      <c r="E86" s="98">
        <f t="shared" si="1"/>
        <v>-1.7462165308497202E-3</v>
      </c>
      <c r="F86" s="99">
        <v>0.25</v>
      </c>
      <c r="G86" s="100">
        <v>0.43</v>
      </c>
      <c r="H86" s="100">
        <v>0.11</v>
      </c>
      <c r="I86" s="100">
        <v>0.1</v>
      </c>
      <c r="J86" s="100">
        <v>0.55000000000000004</v>
      </c>
      <c r="K86" s="100">
        <v>0.11</v>
      </c>
      <c r="L86" s="100">
        <v>0.1</v>
      </c>
      <c r="M86" s="101">
        <v>1.7150000000000001</v>
      </c>
      <c r="N86" s="102">
        <v>8.3000000000000007</v>
      </c>
      <c r="O86" s="102">
        <v>8.6</v>
      </c>
      <c r="P86" s="102">
        <v>8</v>
      </c>
      <c r="Q86" s="102">
        <v>7.8</v>
      </c>
      <c r="R86" s="102">
        <v>104.7</v>
      </c>
      <c r="S86" s="103">
        <v>105.1</v>
      </c>
      <c r="T86" s="455" t="s">
        <v>311</v>
      </c>
      <c r="U86" s="456" t="s">
        <v>231</v>
      </c>
      <c r="V86" s="141" t="s">
        <v>452</v>
      </c>
      <c r="W86" s="457"/>
      <c r="X86" s="458">
        <f t="shared" si="2"/>
        <v>45035</v>
      </c>
      <c r="Y86" s="459">
        <f t="shared" si="3"/>
        <v>0.99941724941724952</v>
      </c>
      <c r="Z86" s="460">
        <f t="shared" si="8"/>
        <v>0.99907357599665259</v>
      </c>
      <c r="AA86" s="461">
        <f t="shared" ref="AA86:AA111" si="9">IF(C86="",IF(Z86="","",Z86),AVERAGE(Y65:Y227))</f>
        <v>0.99903522403522393</v>
      </c>
      <c r="AB86" s="207">
        <v>1</v>
      </c>
      <c r="AC86" s="207">
        <v>1.01</v>
      </c>
      <c r="AD86" s="207">
        <v>0.99</v>
      </c>
      <c r="AE86" s="207">
        <v>1.02</v>
      </c>
      <c r="AF86" s="207">
        <v>0.98</v>
      </c>
    </row>
    <row r="87" spans="2:32" x14ac:dyDescent="0.25">
      <c r="B87" s="454">
        <v>20230420</v>
      </c>
      <c r="C87" s="96">
        <v>1.714</v>
      </c>
      <c r="D87" s="97">
        <f t="shared" ref="D87:D125" si="10">IF(C87="","",((C87/$C$21)-1))</f>
        <v>-1.1655011655011815E-3</v>
      </c>
      <c r="E87" s="98">
        <f t="shared" ref="E87:E126" si="11">IF(C87="","",((C87/$C$22)-1))</f>
        <v>-2.3282887077997749E-3</v>
      </c>
      <c r="F87" s="99">
        <v>0.25</v>
      </c>
      <c r="G87" s="100">
        <v>0.41</v>
      </c>
      <c r="H87" s="100">
        <v>0.1</v>
      </c>
      <c r="I87" s="100">
        <v>0.22</v>
      </c>
      <c r="J87" s="100">
        <v>0.69</v>
      </c>
      <c r="K87" s="100">
        <v>0.08</v>
      </c>
      <c r="L87" s="100">
        <v>0.2</v>
      </c>
      <c r="M87" s="101">
        <v>1.714</v>
      </c>
      <c r="N87" s="102">
        <v>8</v>
      </c>
      <c r="O87" s="102">
        <v>8.8000000000000007</v>
      </c>
      <c r="P87" s="102">
        <v>8.3000000000000007</v>
      </c>
      <c r="Q87" s="102">
        <v>7.5</v>
      </c>
      <c r="R87" s="102">
        <v>104.7</v>
      </c>
      <c r="S87" s="103">
        <v>105</v>
      </c>
      <c r="T87" s="455" t="s">
        <v>455</v>
      </c>
      <c r="U87" s="456" t="s">
        <v>231</v>
      </c>
      <c r="V87" s="141" t="s">
        <v>456</v>
      </c>
      <c r="W87" s="457"/>
      <c r="X87" s="458">
        <f t="shared" ref="X87:X123" si="12">DATE(LEFT(B87,4), MID(B87,5,2), RIGHT(B87,2))</f>
        <v>45036</v>
      </c>
      <c r="Y87" s="459">
        <f t="shared" ref="Y87:Y123" si="13">IF(C87="","",C87/$C$21)</f>
        <v>0.99883449883449882</v>
      </c>
      <c r="Z87" s="460">
        <f t="shared" si="8"/>
        <v>0.99906154451608964</v>
      </c>
      <c r="AA87" s="461">
        <f t="shared" si="9"/>
        <v>0.99904402713391449</v>
      </c>
      <c r="AB87" s="207">
        <v>1</v>
      </c>
      <c r="AC87" s="207">
        <v>1.01</v>
      </c>
      <c r="AD87" s="207">
        <v>0.99</v>
      </c>
      <c r="AE87" s="207">
        <v>1.02</v>
      </c>
      <c r="AF87" s="207">
        <v>0.98</v>
      </c>
    </row>
    <row r="88" spans="2:32" x14ac:dyDescent="0.25">
      <c r="B88" s="454">
        <v>20230421</v>
      </c>
      <c r="C88" s="96">
        <v>1.7150000000000001</v>
      </c>
      <c r="D88" s="97">
        <f t="shared" si="10"/>
        <v>-5.8275058275047975E-4</v>
      </c>
      <c r="E88" s="98">
        <f t="shared" si="11"/>
        <v>-1.7462165308497202E-3</v>
      </c>
      <c r="F88" s="99">
        <v>0.36</v>
      </c>
      <c r="G88" s="100">
        <v>0.36</v>
      </c>
      <c r="H88" s="100">
        <v>0.15</v>
      </c>
      <c r="I88" s="100">
        <v>0.14000000000000001</v>
      </c>
      <c r="J88" s="100">
        <v>0.62</v>
      </c>
      <c r="K88" s="100">
        <v>0.17</v>
      </c>
      <c r="L88" s="100">
        <v>0.15</v>
      </c>
      <c r="M88" s="101">
        <v>1.7150000000000001</v>
      </c>
      <c r="N88" s="102">
        <v>8.8000000000000007</v>
      </c>
      <c r="O88" s="102">
        <v>8</v>
      </c>
      <c r="P88" s="102">
        <v>8</v>
      </c>
      <c r="Q88" s="102">
        <v>7.8</v>
      </c>
      <c r="R88" s="102">
        <v>104.7</v>
      </c>
      <c r="S88" s="103">
        <v>105.1</v>
      </c>
      <c r="T88" s="455" t="s">
        <v>458</v>
      </c>
      <c r="U88" s="456" t="s">
        <v>231</v>
      </c>
      <c r="V88" s="141" t="s">
        <v>459</v>
      </c>
      <c r="W88" s="457"/>
      <c r="X88" s="458">
        <f t="shared" si="12"/>
        <v>45037</v>
      </c>
      <c r="Y88" s="459">
        <f t="shared" si="13"/>
        <v>0.99941724941724952</v>
      </c>
      <c r="Z88" s="460">
        <f t="shared" si="8"/>
        <v>0.99902619310514007</v>
      </c>
      <c r="AA88" s="461">
        <f t="shared" si="9"/>
        <v>0.99907289680016931</v>
      </c>
      <c r="AB88" s="207">
        <v>1</v>
      </c>
      <c r="AC88" s="207">
        <v>1.01</v>
      </c>
      <c r="AD88" s="207">
        <v>0.99</v>
      </c>
      <c r="AE88" s="207">
        <v>1.02</v>
      </c>
      <c r="AF88" s="207">
        <v>0.98</v>
      </c>
    </row>
    <row r="89" spans="2:32" x14ac:dyDescent="0.25">
      <c r="B89" s="454">
        <v>20230424</v>
      </c>
      <c r="C89" s="96">
        <v>1.71</v>
      </c>
      <c r="D89" s="97">
        <f t="shared" si="10"/>
        <v>-3.4965034965035446E-3</v>
      </c>
      <c r="E89" s="98">
        <f t="shared" si="11"/>
        <v>-4.6565774155995499E-3</v>
      </c>
      <c r="F89" s="99">
        <v>0.36</v>
      </c>
      <c r="G89" s="100">
        <v>0.38</v>
      </c>
      <c r="H89" s="100">
        <v>0.11</v>
      </c>
      <c r="I89" s="100">
        <v>0.16</v>
      </c>
      <c r="J89" s="100">
        <v>0.57999999999999996</v>
      </c>
      <c r="K89" s="100">
        <v>0.14000000000000001</v>
      </c>
      <c r="L89" s="100">
        <v>0.11</v>
      </c>
      <c r="M89" s="101">
        <v>1.71</v>
      </c>
      <c r="N89" s="102">
        <v>8.5</v>
      </c>
      <c r="O89" s="102">
        <v>8.5</v>
      </c>
      <c r="P89" s="102">
        <v>8.1999999999999993</v>
      </c>
      <c r="Q89" s="102">
        <v>7.5</v>
      </c>
      <c r="R89" s="102">
        <v>104.7</v>
      </c>
      <c r="S89" s="103">
        <v>105.1</v>
      </c>
      <c r="T89" s="455" t="s">
        <v>292</v>
      </c>
      <c r="U89" s="456" t="s">
        <v>464</v>
      </c>
      <c r="V89" s="141" t="s">
        <v>462</v>
      </c>
      <c r="W89" s="457"/>
      <c r="X89" s="458">
        <f t="shared" si="12"/>
        <v>45040</v>
      </c>
      <c r="Y89" s="459">
        <f t="shared" si="13"/>
        <v>0.99650349650349646</v>
      </c>
      <c r="Z89" s="460">
        <f t="shared" si="8"/>
        <v>0.99898989898989854</v>
      </c>
      <c r="AA89" s="461">
        <f t="shared" si="9"/>
        <v>0.99908903357179202</v>
      </c>
      <c r="AB89" s="207">
        <v>1</v>
      </c>
      <c r="AC89" s="207">
        <v>1.01</v>
      </c>
      <c r="AD89" s="207">
        <v>0.99</v>
      </c>
      <c r="AE89" s="207">
        <v>1.02</v>
      </c>
      <c r="AF89" s="207">
        <v>0.98</v>
      </c>
    </row>
    <row r="90" spans="2:32" x14ac:dyDescent="0.25">
      <c r="B90" s="454">
        <v>20230425</v>
      </c>
      <c r="C90" s="96">
        <v>1.716</v>
      </c>
      <c r="D90" s="97">
        <f t="shared" si="10"/>
        <v>0</v>
      </c>
      <c r="E90" s="98">
        <f t="shared" si="11"/>
        <v>-1.1641443538998875E-3</v>
      </c>
      <c r="F90" s="99">
        <v>0.36</v>
      </c>
      <c r="G90" s="100">
        <v>0.28999999999999998</v>
      </c>
      <c r="H90" s="100">
        <v>0.14000000000000001</v>
      </c>
      <c r="I90" s="100">
        <v>0.13</v>
      </c>
      <c r="J90" s="100">
        <v>0.57999999999999996</v>
      </c>
      <c r="K90" s="100">
        <v>0.15</v>
      </c>
      <c r="L90" s="100">
        <v>0.15</v>
      </c>
      <c r="M90" s="101">
        <v>1.716</v>
      </c>
      <c r="N90" s="102">
        <v>8.6</v>
      </c>
      <c r="O90" s="102">
        <v>8.3000000000000007</v>
      </c>
      <c r="P90" s="102">
        <v>8.1999999999999993</v>
      </c>
      <c r="Q90" s="102">
        <v>7.4</v>
      </c>
      <c r="R90" s="102">
        <v>104.7</v>
      </c>
      <c r="S90" s="103">
        <v>105.1</v>
      </c>
      <c r="T90" s="455" t="s">
        <v>466</v>
      </c>
      <c r="U90" s="456" t="s">
        <v>231</v>
      </c>
      <c r="V90" s="141" t="s">
        <v>467</v>
      </c>
      <c r="W90" s="457"/>
      <c r="X90" s="458">
        <f t="shared" si="12"/>
        <v>45041</v>
      </c>
      <c r="Y90" s="459">
        <f t="shared" si="13"/>
        <v>1</v>
      </c>
      <c r="Z90" s="460">
        <f t="shared" si="8"/>
        <v>0.99896837396837379</v>
      </c>
      <c r="AA90" s="461">
        <f t="shared" si="9"/>
        <v>0.99906488859977227</v>
      </c>
      <c r="AB90" s="207">
        <v>1</v>
      </c>
      <c r="AC90" s="207">
        <v>1.01</v>
      </c>
      <c r="AD90" s="207">
        <v>0.99</v>
      </c>
      <c r="AE90" s="207">
        <v>1.02</v>
      </c>
      <c r="AF90" s="207">
        <v>0.98</v>
      </c>
    </row>
    <row r="91" spans="2:32" x14ac:dyDescent="0.25">
      <c r="B91" s="454">
        <v>20230426</v>
      </c>
      <c r="C91" s="96">
        <v>1.7210000000000001</v>
      </c>
      <c r="D91" s="97">
        <f t="shared" si="10"/>
        <v>2.9137529137530649E-3</v>
      </c>
      <c r="E91" s="98">
        <f t="shared" si="11"/>
        <v>1.7462165308499422E-3</v>
      </c>
      <c r="F91" s="99">
        <v>0.31</v>
      </c>
      <c r="G91" s="100">
        <v>0.35</v>
      </c>
      <c r="H91" s="100">
        <v>0.13</v>
      </c>
      <c r="I91" s="100">
        <v>0.15</v>
      </c>
      <c r="J91" s="100">
        <v>0.64</v>
      </c>
      <c r="K91" s="100">
        <v>0.19</v>
      </c>
      <c r="L91" s="100">
        <v>0.13</v>
      </c>
      <c r="M91" s="101">
        <v>1.7210000000000001</v>
      </c>
      <c r="N91" s="102">
        <v>8.6</v>
      </c>
      <c r="O91" s="102">
        <v>8.3000000000000007</v>
      </c>
      <c r="P91" s="102">
        <v>8.1999999999999993</v>
      </c>
      <c r="Q91" s="102">
        <v>7.3</v>
      </c>
      <c r="R91" s="102">
        <v>104.7</v>
      </c>
      <c r="S91" s="103">
        <v>105.1</v>
      </c>
      <c r="T91" s="455" t="s">
        <v>469</v>
      </c>
      <c r="U91" s="456" t="s">
        <v>295</v>
      </c>
      <c r="V91" s="141" t="s">
        <v>471</v>
      </c>
      <c r="W91" s="457"/>
      <c r="X91" s="458">
        <f t="shared" si="12"/>
        <v>45042</v>
      </c>
      <c r="Y91" s="459">
        <f t="shared" si="13"/>
        <v>1.0029137529137531</v>
      </c>
      <c r="Z91" s="460">
        <f t="shared" si="8"/>
        <v>0.99897020787431701</v>
      </c>
      <c r="AA91" s="461">
        <f t="shared" si="9"/>
        <v>0.99904017551076363</v>
      </c>
      <c r="AB91" s="207">
        <v>1</v>
      </c>
      <c r="AC91" s="207">
        <v>1.01</v>
      </c>
      <c r="AD91" s="207">
        <v>0.99</v>
      </c>
      <c r="AE91" s="207">
        <v>1.02</v>
      </c>
      <c r="AF91" s="207">
        <v>0.98</v>
      </c>
    </row>
    <row r="92" spans="2:32" x14ac:dyDescent="0.25">
      <c r="B92" s="454">
        <v>20230427</v>
      </c>
      <c r="C92" s="96">
        <v>1.7130000000000001</v>
      </c>
      <c r="D92" s="97">
        <f t="shared" si="10"/>
        <v>-1.7482517482516613E-3</v>
      </c>
      <c r="E92" s="98">
        <f t="shared" si="11"/>
        <v>-2.9103608847496076E-3</v>
      </c>
      <c r="F92" s="99">
        <v>0.28000000000000003</v>
      </c>
      <c r="G92" s="100">
        <v>0.36</v>
      </c>
      <c r="H92" s="100">
        <v>0.12</v>
      </c>
      <c r="I92" s="100">
        <v>0.14000000000000001</v>
      </c>
      <c r="J92" s="100">
        <v>0.69</v>
      </c>
      <c r="K92" s="100">
        <v>0.13</v>
      </c>
      <c r="L92" s="100">
        <v>0.16</v>
      </c>
      <c r="M92" s="101">
        <v>1.7130000000000001</v>
      </c>
      <c r="N92" s="102">
        <v>8.3000000000000007</v>
      </c>
      <c r="O92" s="102">
        <v>8.6</v>
      </c>
      <c r="P92" s="102">
        <v>8.1</v>
      </c>
      <c r="Q92" s="102">
        <v>7.5</v>
      </c>
      <c r="R92" s="102">
        <v>104.7</v>
      </c>
      <c r="S92" s="103">
        <v>105.1</v>
      </c>
      <c r="T92" s="455" t="s">
        <v>473</v>
      </c>
      <c r="U92" s="456" t="s">
        <v>231</v>
      </c>
      <c r="V92" s="141" t="s">
        <v>474</v>
      </c>
      <c r="W92" s="457"/>
      <c r="X92" s="458">
        <f t="shared" si="12"/>
        <v>45043</v>
      </c>
      <c r="Y92" s="459">
        <f t="shared" si="13"/>
        <v>0.99825174825174834</v>
      </c>
      <c r="Z92" s="460">
        <f t="shared" si="8"/>
        <v>0.9989882802382799</v>
      </c>
      <c r="AA92" s="461">
        <f t="shared" si="9"/>
        <v>0.99908424908424887</v>
      </c>
      <c r="AB92" s="207">
        <v>1</v>
      </c>
      <c r="AC92" s="207">
        <v>1.01</v>
      </c>
      <c r="AD92" s="207">
        <v>0.99</v>
      </c>
      <c r="AE92" s="207">
        <v>1.02</v>
      </c>
      <c r="AF92" s="207">
        <v>0.98</v>
      </c>
    </row>
    <row r="93" spans="2:32" x14ac:dyDescent="0.25">
      <c r="B93" s="454">
        <v>20230428</v>
      </c>
      <c r="C93" s="96">
        <v>1.718</v>
      </c>
      <c r="D93" s="97">
        <f t="shared" si="10"/>
        <v>1.1655011655011815E-3</v>
      </c>
      <c r="E93" s="98">
        <f t="shared" si="11"/>
        <v>0</v>
      </c>
      <c r="F93" s="99">
        <v>0.22</v>
      </c>
      <c r="G93" s="100">
        <v>0.36</v>
      </c>
      <c r="H93" s="100">
        <v>7.0000000000000007E-2</v>
      </c>
      <c r="I93" s="100">
        <v>0.13</v>
      </c>
      <c r="J93" s="100">
        <v>0.67</v>
      </c>
      <c r="K93" s="100">
        <v>0.11</v>
      </c>
      <c r="L93" s="100">
        <v>0.15</v>
      </c>
      <c r="M93" s="101">
        <v>1.718</v>
      </c>
      <c r="N93" s="102">
        <v>8.3000000000000007</v>
      </c>
      <c r="O93" s="102">
        <v>8.6</v>
      </c>
      <c r="P93" s="102">
        <v>8.1999999999999993</v>
      </c>
      <c r="Q93" s="102">
        <v>7.6</v>
      </c>
      <c r="R93" s="102">
        <v>104.7</v>
      </c>
      <c r="S93" s="103">
        <v>105</v>
      </c>
      <c r="T93" s="455" t="s">
        <v>476</v>
      </c>
      <c r="U93" s="456" t="s">
        <v>217</v>
      </c>
      <c r="V93" s="141" t="s">
        <v>477</v>
      </c>
      <c r="W93" s="457"/>
      <c r="X93" s="458">
        <f t="shared" si="12"/>
        <v>45044</v>
      </c>
      <c r="Y93" s="459">
        <f t="shared" si="13"/>
        <v>1.0011655011655012</v>
      </c>
      <c r="Z93" s="460">
        <f t="shared" si="8"/>
        <v>0.99903969270166415</v>
      </c>
      <c r="AA93" s="461">
        <f t="shared" si="9"/>
        <v>0.99908023703204407</v>
      </c>
      <c r="AB93" s="207">
        <v>1</v>
      </c>
      <c r="AC93" s="207">
        <v>1.01</v>
      </c>
      <c r="AD93" s="207">
        <v>0.99</v>
      </c>
      <c r="AE93" s="207">
        <v>1.02</v>
      </c>
      <c r="AF93" s="207">
        <v>0.98</v>
      </c>
    </row>
    <row r="94" spans="2:32" x14ac:dyDescent="0.25">
      <c r="B94" s="454">
        <v>20230502</v>
      </c>
      <c r="C94" s="96">
        <v>1.712</v>
      </c>
      <c r="D94" s="97">
        <f t="shared" si="10"/>
        <v>-2.3310023310023631E-3</v>
      </c>
      <c r="E94" s="98">
        <f t="shared" si="11"/>
        <v>-3.4924330616996624E-3</v>
      </c>
      <c r="F94" s="99">
        <v>0.32</v>
      </c>
      <c r="G94" s="100">
        <v>0.41</v>
      </c>
      <c r="H94" s="100">
        <v>0.14000000000000001</v>
      </c>
      <c r="I94" s="100">
        <v>0.14000000000000001</v>
      </c>
      <c r="J94" s="100">
        <v>0.71</v>
      </c>
      <c r="K94" s="100">
        <v>0.15</v>
      </c>
      <c r="L94" s="100">
        <v>0.16</v>
      </c>
      <c r="M94" s="101">
        <v>1.712</v>
      </c>
      <c r="N94" s="102">
        <v>8.3000000000000007</v>
      </c>
      <c r="O94" s="102">
        <v>8.6999999999999993</v>
      </c>
      <c r="P94" s="102">
        <v>8.1999999999999993</v>
      </c>
      <c r="Q94" s="102">
        <v>7.5</v>
      </c>
      <c r="R94" s="102">
        <v>104.6</v>
      </c>
      <c r="S94" s="103">
        <v>105.1</v>
      </c>
      <c r="T94" s="455" t="s">
        <v>480</v>
      </c>
      <c r="U94" s="456" t="s">
        <v>231</v>
      </c>
      <c r="V94" s="141" t="s">
        <v>481</v>
      </c>
      <c r="W94" s="457"/>
      <c r="X94" s="458">
        <f t="shared" si="12"/>
        <v>45048</v>
      </c>
      <c r="Y94" s="459">
        <f t="shared" si="13"/>
        <v>0.99766899766899764</v>
      </c>
      <c r="Z94" s="460">
        <f t="shared" si="8"/>
        <v>0.99904262404262367</v>
      </c>
      <c r="AA94" s="461">
        <f t="shared" si="9"/>
        <v>0.99909034055375479</v>
      </c>
      <c r="AB94" s="207">
        <v>1</v>
      </c>
      <c r="AC94" s="207">
        <v>1.01</v>
      </c>
      <c r="AD94" s="207">
        <v>0.99</v>
      </c>
      <c r="AE94" s="207">
        <v>1.02</v>
      </c>
      <c r="AF94" s="207">
        <v>0.98</v>
      </c>
    </row>
    <row r="95" spans="2:32" x14ac:dyDescent="0.25">
      <c r="B95" s="454">
        <v>20230503</v>
      </c>
      <c r="C95" s="96">
        <v>1.71</v>
      </c>
      <c r="D95" s="97">
        <f t="shared" si="10"/>
        <v>-3.4965034965035446E-3</v>
      </c>
      <c r="E95" s="98">
        <f t="shared" si="11"/>
        <v>-4.6565774155995499E-3</v>
      </c>
      <c r="F95" s="99">
        <v>0.33</v>
      </c>
      <c r="G95" s="100">
        <v>0.35</v>
      </c>
      <c r="H95" s="100">
        <v>0.14000000000000001</v>
      </c>
      <c r="I95" s="100">
        <v>0.14000000000000001</v>
      </c>
      <c r="J95" s="100">
        <v>0.71</v>
      </c>
      <c r="K95" s="100">
        <v>0.18</v>
      </c>
      <c r="L95" s="100">
        <v>0.17</v>
      </c>
      <c r="M95" s="101">
        <v>1.71</v>
      </c>
      <c r="N95" s="102">
        <v>8.6</v>
      </c>
      <c r="O95" s="102">
        <v>8.3000000000000007</v>
      </c>
      <c r="P95" s="102">
        <v>8</v>
      </c>
      <c r="Q95" s="102">
        <v>7.7</v>
      </c>
      <c r="R95" s="102">
        <v>104.7</v>
      </c>
      <c r="S95" s="103">
        <v>105.1</v>
      </c>
      <c r="T95" s="455" t="s">
        <v>311</v>
      </c>
      <c r="U95" s="456" t="s">
        <v>231</v>
      </c>
      <c r="V95" s="141" t="s">
        <v>483</v>
      </c>
      <c r="W95" s="457"/>
      <c r="X95" s="458">
        <f t="shared" si="12"/>
        <v>45049</v>
      </c>
      <c r="Y95" s="459">
        <f t="shared" si="13"/>
        <v>0.99650349650349646</v>
      </c>
      <c r="Z95" s="460">
        <f t="shared" si="8"/>
        <v>0.99901185770750955</v>
      </c>
      <c r="AA95" s="461">
        <f t="shared" si="9"/>
        <v>0.99908630464185999</v>
      </c>
      <c r="AB95" s="207">
        <v>1</v>
      </c>
      <c r="AC95" s="207">
        <v>1.01</v>
      </c>
      <c r="AD95" s="207">
        <v>0.99</v>
      </c>
      <c r="AE95" s="207">
        <v>1.02</v>
      </c>
      <c r="AF95" s="207">
        <v>0.98</v>
      </c>
    </row>
    <row r="96" spans="2:32" x14ac:dyDescent="0.25">
      <c r="B96" s="454">
        <v>20230504</v>
      </c>
      <c r="C96" s="96">
        <v>1.716</v>
      </c>
      <c r="D96" s="97">
        <f t="shared" si="10"/>
        <v>0</v>
      </c>
      <c r="E96" s="98">
        <f t="shared" si="11"/>
        <v>-1.1641443538998875E-3</v>
      </c>
      <c r="F96" s="99">
        <v>0.27</v>
      </c>
      <c r="G96" s="100">
        <v>0.34</v>
      </c>
      <c r="H96" s="100">
        <v>0.1</v>
      </c>
      <c r="I96" s="100">
        <v>0.18</v>
      </c>
      <c r="J96" s="100">
        <v>0.72</v>
      </c>
      <c r="K96" s="100">
        <v>0.12</v>
      </c>
      <c r="L96" s="100">
        <v>0.17</v>
      </c>
      <c r="M96" s="101">
        <v>1.716</v>
      </c>
      <c r="N96" s="102">
        <v>8.3000000000000007</v>
      </c>
      <c r="O96" s="102">
        <v>8.6999999999999993</v>
      </c>
      <c r="P96" s="102">
        <v>8.1</v>
      </c>
      <c r="Q96" s="102">
        <v>7.5</v>
      </c>
      <c r="R96" s="102">
        <v>104.7</v>
      </c>
      <c r="S96" s="103">
        <v>105.1</v>
      </c>
      <c r="T96" s="455" t="s">
        <v>485</v>
      </c>
      <c r="U96" s="456" t="s">
        <v>295</v>
      </c>
      <c r="V96" s="141" t="s">
        <v>486</v>
      </c>
      <c r="W96" s="457"/>
      <c r="X96" s="458">
        <f t="shared" si="12"/>
        <v>45050</v>
      </c>
      <c r="Y96" s="459">
        <f t="shared" si="13"/>
        <v>1</v>
      </c>
      <c r="Z96" s="460">
        <f t="shared" si="8"/>
        <v>0.99900589606471923</v>
      </c>
      <c r="AA96" s="461">
        <f t="shared" si="9"/>
        <v>0.99908216783216752</v>
      </c>
      <c r="AB96" s="207">
        <v>1</v>
      </c>
      <c r="AC96" s="207">
        <v>1.01</v>
      </c>
      <c r="AD96" s="207">
        <v>0.99</v>
      </c>
      <c r="AE96" s="207">
        <v>1.02</v>
      </c>
      <c r="AF96" s="207">
        <v>0.98</v>
      </c>
    </row>
    <row r="97" spans="2:32" x14ac:dyDescent="0.25">
      <c r="B97" s="454">
        <v>20230505</v>
      </c>
      <c r="C97" s="96">
        <v>1.7210000000000001</v>
      </c>
      <c r="D97" s="97">
        <f t="shared" si="10"/>
        <v>2.9137529137530649E-3</v>
      </c>
      <c r="E97" s="98">
        <f t="shared" si="11"/>
        <v>1.7462165308499422E-3</v>
      </c>
      <c r="F97" s="99">
        <v>0.27</v>
      </c>
      <c r="G97" s="100">
        <v>0.28000000000000003</v>
      </c>
      <c r="H97" s="100">
        <v>0.09</v>
      </c>
      <c r="I97" s="100">
        <v>0.1</v>
      </c>
      <c r="J97" s="100">
        <v>0.49</v>
      </c>
      <c r="K97" s="100">
        <v>0.1</v>
      </c>
      <c r="L97" s="100">
        <v>0.1</v>
      </c>
      <c r="M97" s="101">
        <v>1.7210000000000001</v>
      </c>
      <c r="N97" s="102">
        <v>8.5</v>
      </c>
      <c r="O97" s="102">
        <v>8.4</v>
      </c>
      <c r="P97" s="102">
        <v>7.9</v>
      </c>
      <c r="Q97" s="102">
        <v>7.8</v>
      </c>
      <c r="R97" s="102">
        <v>104.7</v>
      </c>
      <c r="S97" s="103">
        <v>105.1</v>
      </c>
      <c r="T97" s="455" t="s">
        <v>201</v>
      </c>
      <c r="U97" s="456" t="s">
        <v>217</v>
      </c>
      <c r="V97" s="141" t="s">
        <v>489</v>
      </c>
      <c r="W97" s="457"/>
      <c r="X97" s="458">
        <f t="shared" si="12"/>
        <v>45051</v>
      </c>
      <c r="Y97" s="459">
        <f t="shared" si="13"/>
        <v>1.0029137529137531</v>
      </c>
      <c r="Z97" s="460">
        <f t="shared" si="8"/>
        <v>0.99900845423233453</v>
      </c>
      <c r="AA97" s="461">
        <f t="shared" si="9"/>
        <v>0.99907792629311587</v>
      </c>
      <c r="AB97" s="207">
        <v>1</v>
      </c>
      <c r="AC97" s="207">
        <v>1.01</v>
      </c>
      <c r="AD97" s="207">
        <v>0.99</v>
      </c>
      <c r="AE97" s="207">
        <v>1.02</v>
      </c>
      <c r="AF97" s="207">
        <v>0.98</v>
      </c>
    </row>
    <row r="98" spans="2:32" x14ac:dyDescent="0.25">
      <c r="B98" s="454">
        <v>20230508</v>
      </c>
      <c r="C98" s="96">
        <v>1.716</v>
      </c>
      <c r="D98" s="97">
        <f t="shared" si="10"/>
        <v>0</v>
      </c>
      <c r="E98" s="98">
        <f t="shared" si="11"/>
        <v>-1.1641443538998875E-3</v>
      </c>
      <c r="F98" s="99">
        <v>0.31</v>
      </c>
      <c r="G98" s="100">
        <v>0.27</v>
      </c>
      <c r="H98" s="100">
        <v>0.09</v>
      </c>
      <c r="I98" s="100">
        <v>0.11</v>
      </c>
      <c r="J98" s="100">
        <v>0.55000000000000004</v>
      </c>
      <c r="K98" s="100">
        <v>0.11</v>
      </c>
      <c r="L98" s="100">
        <v>0.11</v>
      </c>
      <c r="M98" s="101">
        <v>1.716</v>
      </c>
      <c r="N98" s="102">
        <v>8.5</v>
      </c>
      <c r="O98" s="102">
        <v>8.5</v>
      </c>
      <c r="P98" s="102">
        <v>8</v>
      </c>
      <c r="Q98" s="102">
        <v>7.7</v>
      </c>
      <c r="R98" s="102">
        <v>104.7</v>
      </c>
      <c r="S98" s="103">
        <v>105.1</v>
      </c>
      <c r="T98" s="455" t="s">
        <v>491</v>
      </c>
      <c r="U98" s="456" t="s">
        <v>217</v>
      </c>
      <c r="V98" s="141" t="s">
        <v>492</v>
      </c>
      <c r="W98" s="457"/>
      <c r="X98" s="458">
        <f t="shared" si="12"/>
        <v>45054</v>
      </c>
      <c r="Y98" s="459">
        <f t="shared" si="13"/>
        <v>1</v>
      </c>
      <c r="Z98" s="460">
        <f t="shared" si="8"/>
        <v>0.99900226036589623</v>
      </c>
      <c r="AA98" s="461">
        <f t="shared" si="9"/>
        <v>0.99907357599665259</v>
      </c>
      <c r="AB98" s="207">
        <v>1</v>
      </c>
      <c r="AC98" s="207">
        <v>1.01</v>
      </c>
      <c r="AD98" s="207">
        <v>0.99</v>
      </c>
      <c r="AE98" s="207">
        <v>1.02</v>
      </c>
      <c r="AF98" s="207">
        <v>0.98</v>
      </c>
    </row>
    <row r="99" spans="2:32" x14ac:dyDescent="0.25">
      <c r="B99" s="454">
        <v>20230509</v>
      </c>
      <c r="C99" s="96">
        <v>1.712</v>
      </c>
      <c r="D99" s="97">
        <f t="shared" si="10"/>
        <v>-2.3310023310023631E-3</v>
      </c>
      <c r="E99" s="98">
        <f t="shared" si="11"/>
        <v>-3.4924330616996624E-3</v>
      </c>
      <c r="F99" s="99">
        <v>0.26</v>
      </c>
      <c r="G99" s="100">
        <v>0.37</v>
      </c>
      <c r="H99" s="100">
        <v>0.1</v>
      </c>
      <c r="I99" s="100">
        <v>0.12</v>
      </c>
      <c r="J99" s="100">
        <v>0.7</v>
      </c>
      <c r="K99" s="100">
        <v>0.13</v>
      </c>
      <c r="L99" s="100">
        <v>0.14000000000000001</v>
      </c>
      <c r="M99" s="101">
        <v>1.712</v>
      </c>
      <c r="N99" s="102">
        <v>8.4</v>
      </c>
      <c r="O99" s="102">
        <v>8.6</v>
      </c>
      <c r="P99" s="102">
        <v>8.3000000000000007</v>
      </c>
      <c r="Q99" s="102">
        <v>7.2</v>
      </c>
      <c r="R99" s="102">
        <v>104.7</v>
      </c>
      <c r="S99" s="103">
        <v>105.1</v>
      </c>
      <c r="T99" s="455" t="s">
        <v>495</v>
      </c>
      <c r="U99" s="456" t="s">
        <v>243</v>
      </c>
      <c r="V99" s="141" t="s">
        <v>496</v>
      </c>
      <c r="W99" s="457"/>
      <c r="X99" s="458">
        <f t="shared" si="12"/>
        <v>45055</v>
      </c>
      <c r="Y99" s="459">
        <f t="shared" si="13"/>
        <v>0.99766899766899764</v>
      </c>
      <c r="Z99" s="460">
        <f t="shared" si="8"/>
        <v>0.9990407028868562</v>
      </c>
      <c r="AA99" s="461">
        <f t="shared" si="9"/>
        <v>0.99906154451608964</v>
      </c>
      <c r="AB99" s="207">
        <v>1</v>
      </c>
      <c r="AC99" s="207">
        <v>1.01</v>
      </c>
      <c r="AD99" s="207">
        <v>0.99</v>
      </c>
      <c r="AE99" s="207">
        <v>1.02</v>
      </c>
      <c r="AF99" s="207">
        <v>0.98</v>
      </c>
    </row>
    <row r="100" spans="2:32" x14ac:dyDescent="0.25">
      <c r="B100" s="454">
        <v>20230510</v>
      </c>
      <c r="C100" s="96">
        <v>1.716</v>
      </c>
      <c r="D100" s="97">
        <f t="shared" si="10"/>
        <v>0</v>
      </c>
      <c r="E100" s="98">
        <f t="shared" si="11"/>
        <v>-1.1641443538998875E-3</v>
      </c>
      <c r="F100" s="99">
        <v>0.28999999999999998</v>
      </c>
      <c r="G100" s="100">
        <v>0.21</v>
      </c>
      <c r="H100" s="100">
        <v>0.11</v>
      </c>
      <c r="I100" s="100">
        <v>0.03</v>
      </c>
      <c r="J100" s="100">
        <v>0.5</v>
      </c>
      <c r="K100" s="100">
        <v>0.1</v>
      </c>
      <c r="L100" s="100">
        <v>0.08</v>
      </c>
      <c r="M100" s="101">
        <v>1.716</v>
      </c>
      <c r="N100" s="102">
        <v>8.8000000000000007</v>
      </c>
      <c r="O100" s="102">
        <v>8.1</v>
      </c>
      <c r="P100" s="102">
        <v>7.8</v>
      </c>
      <c r="Q100" s="102">
        <v>7.7</v>
      </c>
      <c r="R100" s="102">
        <v>104.6</v>
      </c>
      <c r="S100" s="103">
        <v>105.1</v>
      </c>
      <c r="T100" s="455" t="s">
        <v>197</v>
      </c>
      <c r="U100" s="456" t="s">
        <v>243</v>
      </c>
      <c r="V100" s="141" t="s">
        <v>499</v>
      </c>
      <c r="W100" s="457"/>
      <c r="X100" s="458">
        <f t="shared" si="12"/>
        <v>45056</v>
      </c>
      <c r="Y100" s="459">
        <f t="shared" si="13"/>
        <v>1</v>
      </c>
      <c r="Z100" s="460">
        <f t="shared" si="8"/>
        <v>0.99902571386946337</v>
      </c>
      <c r="AA100" s="461">
        <f t="shared" si="9"/>
        <v>0.99902619310514007</v>
      </c>
      <c r="AB100" s="207">
        <v>1</v>
      </c>
      <c r="AC100" s="207">
        <v>1.01</v>
      </c>
      <c r="AD100" s="207">
        <v>0.99</v>
      </c>
      <c r="AE100" s="207">
        <v>1.02</v>
      </c>
      <c r="AF100" s="207">
        <v>0.98</v>
      </c>
    </row>
    <row r="101" spans="2:32" x14ac:dyDescent="0.25">
      <c r="B101" s="454">
        <v>20230511</v>
      </c>
      <c r="C101" s="96">
        <v>1.718</v>
      </c>
      <c r="D101" s="97">
        <f t="shared" si="10"/>
        <v>1.1655011655011815E-3</v>
      </c>
      <c r="E101" s="98">
        <f t="shared" si="11"/>
        <v>0</v>
      </c>
      <c r="F101" s="99">
        <v>0.39</v>
      </c>
      <c r="G101" s="100">
        <v>0.37</v>
      </c>
      <c r="H101" s="100">
        <v>0.14000000000000001</v>
      </c>
      <c r="I101" s="100">
        <v>0.13</v>
      </c>
      <c r="J101" s="100">
        <v>0.69</v>
      </c>
      <c r="K101" s="100">
        <v>0.15</v>
      </c>
      <c r="L101" s="100">
        <v>0.15</v>
      </c>
      <c r="M101" s="101">
        <v>1.718</v>
      </c>
      <c r="N101" s="102">
        <v>8.9</v>
      </c>
      <c r="O101" s="102">
        <v>8</v>
      </c>
      <c r="P101" s="102">
        <v>8.1</v>
      </c>
      <c r="Q101" s="102">
        <v>7.5</v>
      </c>
      <c r="R101" s="102">
        <v>104.6</v>
      </c>
      <c r="S101" s="103">
        <v>105.1</v>
      </c>
      <c r="T101" s="455" t="s">
        <v>311</v>
      </c>
      <c r="U101" s="456" t="s">
        <v>231</v>
      </c>
      <c r="V101" s="141" t="s">
        <v>501</v>
      </c>
      <c r="W101" s="457"/>
      <c r="X101" s="458">
        <f t="shared" si="12"/>
        <v>45057</v>
      </c>
      <c r="Y101" s="459">
        <f t="shared" si="13"/>
        <v>1.0011655011655012</v>
      </c>
      <c r="Z101" s="460">
        <f t="shared" si="8"/>
        <v>0.99896399896399857</v>
      </c>
      <c r="AA101" s="461">
        <f t="shared" si="9"/>
        <v>0.99898989898989854</v>
      </c>
      <c r="AB101" s="207">
        <v>1</v>
      </c>
      <c r="AC101" s="207">
        <v>1.01</v>
      </c>
      <c r="AD101" s="207">
        <v>0.99</v>
      </c>
      <c r="AE101" s="207">
        <v>1.02</v>
      </c>
      <c r="AF101" s="207">
        <v>0.98</v>
      </c>
    </row>
    <row r="102" spans="2:32" x14ac:dyDescent="0.25">
      <c r="B102" s="454">
        <v>20230512</v>
      </c>
      <c r="C102" s="96">
        <v>1.716</v>
      </c>
      <c r="D102" s="97">
        <f t="shared" si="10"/>
        <v>0</v>
      </c>
      <c r="E102" s="98">
        <f t="shared" si="11"/>
        <v>-1.1641443538998875E-3</v>
      </c>
      <c r="F102" s="99">
        <v>0.3</v>
      </c>
      <c r="G102" s="100">
        <v>0.35</v>
      </c>
      <c r="H102" s="100">
        <v>0.11</v>
      </c>
      <c r="I102" s="100">
        <v>0.14000000000000001</v>
      </c>
      <c r="J102" s="100">
        <v>0.62</v>
      </c>
      <c r="K102" s="100">
        <v>0.15</v>
      </c>
      <c r="L102" s="100">
        <v>0.14000000000000001</v>
      </c>
      <c r="M102" s="101">
        <v>1.716</v>
      </c>
      <c r="N102" s="102">
        <v>8.6999999999999993</v>
      </c>
      <c r="O102" s="102">
        <v>8.1999999999999993</v>
      </c>
      <c r="P102" s="102">
        <v>8.1999999999999993</v>
      </c>
      <c r="Q102" s="102">
        <v>7.4</v>
      </c>
      <c r="R102" s="102">
        <v>104.7</v>
      </c>
      <c r="S102" s="103">
        <v>105.1</v>
      </c>
      <c r="T102" s="455" t="s">
        <v>503</v>
      </c>
      <c r="U102" s="456" t="s">
        <v>507</v>
      </c>
      <c r="V102" s="141" t="s">
        <v>504</v>
      </c>
      <c r="W102" s="457"/>
      <c r="X102" s="458">
        <f t="shared" si="12"/>
        <v>45058</v>
      </c>
      <c r="Y102" s="459">
        <f t="shared" si="13"/>
        <v>1</v>
      </c>
      <c r="Z102" s="460">
        <f t="shared" si="8"/>
        <v>0.99897548687871218</v>
      </c>
      <c r="AA102" s="461">
        <f t="shared" si="9"/>
        <v>0.99896837396837379</v>
      </c>
      <c r="AB102" s="207">
        <v>1</v>
      </c>
      <c r="AC102" s="207">
        <v>1.01</v>
      </c>
      <c r="AD102" s="207">
        <v>0.99</v>
      </c>
      <c r="AE102" s="207">
        <v>1.02</v>
      </c>
      <c r="AF102" s="207">
        <v>0.98</v>
      </c>
    </row>
    <row r="103" spans="2:32" x14ac:dyDescent="0.25">
      <c r="B103" s="454">
        <v>20230515</v>
      </c>
      <c r="C103" s="96">
        <v>1.7090000000000001</v>
      </c>
      <c r="D103" s="97">
        <f t="shared" si="10"/>
        <v>-4.0792540792540244E-3</v>
      </c>
      <c r="E103" s="98">
        <f t="shared" si="11"/>
        <v>-5.2386495925493826E-3</v>
      </c>
      <c r="F103" s="99">
        <v>0.39</v>
      </c>
      <c r="G103" s="100">
        <v>0.43</v>
      </c>
      <c r="H103" s="100">
        <v>0.18</v>
      </c>
      <c r="I103" s="100">
        <v>0.18</v>
      </c>
      <c r="J103" s="100">
        <v>0.72</v>
      </c>
      <c r="K103" s="100">
        <v>0.19</v>
      </c>
      <c r="L103" s="100">
        <v>0.14000000000000001</v>
      </c>
      <c r="M103" s="101">
        <v>1.7090000000000001</v>
      </c>
      <c r="N103" s="102">
        <v>8.5</v>
      </c>
      <c r="O103" s="102">
        <v>8.5</v>
      </c>
      <c r="P103" s="102">
        <v>7.8</v>
      </c>
      <c r="Q103" s="102">
        <v>8.1</v>
      </c>
      <c r="R103" s="102">
        <v>104.6</v>
      </c>
      <c r="S103" s="103">
        <v>105</v>
      </c>
      <c r="T103" s="455" t="s">
        <v>197</v>
      </c>
      <c r="U103" s="456" t="s">
        <v>243</v>
      </c>
      <c r="V103" s="141" t="s">
        <v>509</v>
      </c>
      <c r="W103" s="457"/>
      <c r="X103" s="458">
        <f t="shared" si="12"/>
        <v>45061</v>
      </c>
      <c r="Y103" s="459">
        <f t="shared" si="13"/>
        <v>0.99592074592074598</v>
      </c>
      <c r="Z103" s="460">
        <f t="shared" si="8"/>
        <v>0.99893958500515823</v>
      </c>
      <c r="AA103" s="461">
        <f t="shared" si="9"/>
        <v>0.99897020787431701</v>
      </c>
      <c r="AB103" s="207">
        <v>1</v>
      </c>
      <c r="AC103" s="207">
        <v>1.01</v>
      </c>
      <c r="AD103" s="207">
        <v>0.99</v>
      </c>
      <c r="AE103" s="207">
        <v>1.02</v>
      </c>
      <c r="AF103" s="207">
        <v>0.98</v>
      </c>
    </row>
    <row r="104" spans="2:32" x14ac:dyDescent="0.25">
      <c r="B104" s="454">
        <v>20230516</v>
      </c>
      <c r="C104" s="96">
        <v>1.7150000000000001</v>
      </c>
      <c r="D104" s="97">
        <f t="shared" si="10"/>
        <v>-5.8275058275047975E-4</v>
      </c>
      <c r="E104" s="98">
        <f t="shared" si="11"/>
        <v>-1.7462165308497202E-3</v>
      </c>
      <c r="F104" s="99">
        <v>0.31</v>
      </c>
      <c r="G104" s="100">
        <v>0.32</v>
      </c>
      <c r="H104" s="100">
        <v>0.12</v>
      </c>
      <c r="I104" s="100">
        <v>0.13</v>
      </c>
      <c r="J104" s="100">
        <v>0.66</v>
      </c>
      <c r="K104" s="100">
        <v>0.14000000000000001</v>
      </c>
      <c r="L104" s="100">
        <v>0.16</v>
      </c>
      <c r="M104" s="101">
        <v>1.7150000000000001</v>
      </c>
      <c r="N104" s="102">
        <v>8.4</v>
      </c>
      <c r="O104" s="102">
        <v>8.5</v>
      </c>
      <c r="P104" s="102">
        <v>7.9</v>
      </c>
      <c r="Q104" s="102">
        <v>7.8</v>
      </c>
      <c r="R104" s="102">
        <v>104.7</v>
      </c>
      <c r="S104" s="103">
        <v>105.1</v>
      </c>
      <c r="T104" s="455" t="s">
        <v>511</v>
      </c>
      <c r="U104" s="456" t="s">
        <v>515</v>
      </c>
      <c r="V104" s="141" t="s">
        <v>512</v>
      </c>
      <c r="W104" s="457"/>
      <c r="X104" s="458">
        <f t="shared" si="12"/>
        <v>45062</v>
      </c>
      <c r="Y104" s="459">
        <f t="shared" si="13"/>
        <v>0.99941724941724952</v>
      </c>
      <c r="Z104" s="460">
        <f t="shared" si="8"/>
        <v>0.99896076146076118</v>
      </c>
      <c r="AA104" s="461">
        <f t="shared" si="9"/>
        <v>0.9989882802382799</v>
      </c>
      <c r="AB104" s="207">
        <v>1</v>
      </c>
      <c r="AC104" s="207">
        <v>1.01</v>
      </c>
      <c r="AD104" s="207">
        <v>0.99</v>
      </c>
      <c r="AE104" s="207">
        <v>1.02</v>
      </c>
      <c r="AF104" s="207">
        <v>0.98</v>
      </c>
    </row>
    <row r="105" spans="2:32" x14ac:dyDescent="0.25">
      <c r="B105" s="454">
        <v>20230517</v>
      </c>
      <c r="C105" s="96">
        <v>1.718</v>
      </c>
      <c r="D105" s="97">
        <f t="shared" si="10"/>
        <v>1.1655011655011815E-3</v>
      </c>
      <c r="E105" s="98">
        <f t="shared" si="11"/>
        <v>0</v>
      </c>
      <c r="F105" s="99">
        <v>0.28999999999999998</v>
      </c>
      <c r="G105" s="100">
        <v>0.27</v>
      </c>
      <c r="H105" s="100">
        <v>0.1</v>
      </c>
      <c r="I105" s="100">
        <v>0.09</v>
      </c>
      <c r="J105" s="100">
        <v>0.59</v>
      </c>
      <c r="K105" s="100">
        <v>0.13</v>
      </c>
      <c r="L105" s="100">
        <v>0.14000000000000001</v>
      </c>
      <c r="M105" s="101">
        <v>1.718</v>
      </c>
      <c r="N105" s="102">
        <v>8.4</v>
      </c>
      <c r="O105" s="102">
        <v>8.6</v>
      </c>
      <c r="P105" s="102">
        <v>8.3000000000000007</v>
      </c>
      <c r="Q105" s="102">
        <v>7.4</v>
      </c>
      <c r="R105" s="102">
        <v>104.7</v>
      </c>
      <c r="S105" s="103">
        <v>105.1</v>
      </c>
      <c r="T105" s="455" t="s">
        <v>517</v>
      </c>
      <c r="U105" s="456" t="s">
        <v>400</v>
      </c>
      <c r="V105" s="141" t="s">
        <v>518</v>
      </c>
      <c r="W105" s="457"/>
      <c r="X105" s="458">
        <f t="shared" si="12"/>
        <v>45063</v>
      </c>
      <c r="Y105" s="459">
        <f t="shared" si="13"/>
        <v>1.0011655011655012</v>
      </c>
      <c r="Z105" s="460">
        <f t="shared" si="8"/>
        <v>0.99900241001935886</v>
      </c>
      <c r="AA105" s="461">
        <f t="shared" si="9"/>
        <v>0.99903969270166415</v>
      </c>
      <c r="AB105" s="207">
        <v>1</v>
      </c>
      <c r="AC105" s="207">
        <v>1.01</v>
      </c>
      <c r="AD105" s="207">
        <v>0.99</v>
      </c>
      <c r="AE105" s="207">
        <v>1.02</v>
      </c>
      <c r="AF105" s="207">
        <v>0.98</v>
      </c>
    </row>
    <row r="106" spans="2:32" x14ac:dyDescent="0.25">
      <c r="B106" s="454">
        <v>20230519</v>
      </c>
      <c r="C106" s="96">
        <v>1.72</v>
      </c>
      <c r="D106" s="97">
        <f t="shared" si="10"/>
        <v>2.3310023310023631E-3</v>
      </c>
      <c r="E106" s="98">
        <f t="shared" si="11"/>
        <v>1.1641443538998875E-3</v>
      </c>
      <c r="F106" s="99">
        <v>0.2</v>
      </c>
      <c r="G106" s="100">
        <v>0.31</v>
      </c>
      <c r="H106" s="100">
        <v>0.06</v>
      </c>
      <c r="I106" s="100">
        <v>0.15</v>
      </c>
      <c r="J106" s="100">
        <v>0.56000000000000005</v>
      </c>
      <c r="K106" s="100">
        <v>0.06</v>
      </c>
      <c r="L106" s="100">
        <v>0.15</v>
      </c>
      <c r="M106" s="101">
        <v>1.72</v>
      </c>
      <c r="N106" s="102">
        <v>8.3000000000000007</v>
      </c>
      <c r="O106" s="102">
        <v>8.6</v>
      </c>
      <c r="P106" s="102">
        <v>7.9</v>
      </c>
      <c r="Q106" s="102">
        <v>7.6</v>
      </c>
      <c r="R106" s="102">
        <v>104.7</v>
      </c>
      <c r="S106" s="103">
        <v>105.1</v>
      </c>
      <c r="T106" s="455" t="s">
        <v>521</v>
      </c>
      <c r="U106" s="456" t="s">
        <v>221</v>
      </c>
      <c r="V106" s="141" t="s">
        <v>522</v>
      </c>
      <c r="W106" s="457"/>
      <c r="X106" s="458">
        <f t="shared" si="12"/>
        <v>45065</v>
      </c>
      <c r="Y106" s="459">
        <f t="shared" si="13"/>
        <v>1.0023310023310024</v>
      </c>
      <c r="Z106" s="460">
        <f t="shared" si="8"/>
        <v>0.9989852101921064</v>
      </c>
      <c r="AA106" s="461">
        <f t="shared" si="9"/>
        <v>0.99904262404262367</v>
      </c>
      <c r="AB106" s="207">
        <v>1</v>
      </c>
      <c r="AC106" s="207">
        <v>1.01</v>
      </c>
      <c r="AD106" s="207">
        <v>0.99</v>
      </c>
      <c r="AE106" s="207">
        <v>1.02</v>
      </c>
      <c r="AF106" s="207">
        <v>0.98</v>
      </c>
    </row>
    <row r="107" spans="2:32" x14ac:dyDescent="0.25">
      <c r="B107" s="454">
        <v>20230522</v>
      </c>
      <c r="C107" s="96">
        <v>1.712</v>
      </c>
      <c r="D107" s="97">
        <f t="shared" si="10"/>
        <v>-2.3310023310023631E-3</v>
      </c>
      <c r="E107" s="98">
        <f t="shared" si="11"/>
        <v>-3.4924330616996624E-3</v>
      </c>
      <c r="F107" s="99">
        <v>0.32</v>
      </c>
      <c r="G107" s="100">
        <v>0.32</v>
      </c>
      <c r="H107" s="100">
        <v>0.15</v>
      </c>
      <c r="I107" s="100">
        <v>0.12</v>
      </c>
      <c r="J107" s="100">
        <v>0.63</v>
      </c>
      <c r="K107" s="100">
        <v>0.15</v>
      </c>
      <c r="L107" s="100">
        <v>0.13</v>
      </c>
      <c r="M107" s="101">
        <v>1.712</v>
      </c>
      <c r="N107" s="102">
        <v>8.6999999999999993</v>
      </c>
      <c r="O107" s="102">
        <v>8.3000000000000007</v>
      </c>
      <c r="P107" s="102">
        <v>8.1</v>
      </c>
      <c r="Q107" s="102">
        <v>7.8</v>
      </c>
      <c r="R107" s="102">
        <v>104.7</v>
      </c>
      <c r="S107" s="103">
        <v>105</v>
      </c>
      <c r="T107" s="455" t="s">
        <v>329</v>
      </c>
      <c r="U107" s="456" t="s">
        <v>243</v>
      </c>
      <c r="V107" s="141" t="s">
        <v>525</v>
      </c>
      <c r="W107" s="457"/>
      <c r="X107" s="458">
        <f t="shared" si="12"/>
        <v>45068</v>
      </c>
      <c r="Y107" s="459">
        <f t="shared" si="13"/>
        <v>0.99766899766899764</v>
      </c>
      <c r="Z107" s="460">
        <f t="shared" si="8"/>
        <v>0.99891628838997215</v>
      </c>
      <c r="AA107" s="461">
        <f t="shared" si="9"/>
        <v>0.99901185770750955</v>
      </c>
      <c r="AB107" s="207">
        <v>1</v>
      </c>
      <c r="AC107" s="207">
        <v>1.01</v>
      </c>
      <c r="AD107" s="207">
        <v>0.99</v>
      </c>
      <c r="AE107" s="207">
        <v>1.02</v>
      </c>
      <c r="AF107" s="207">
        <v>0.98</v>
      </c>
    </row>
    <row r="108" spans="2:32" x14ac:dyDescent="0.25">
      <c r="B108" s="454">
        <v>20230523</v>
      </c>
      <c r="C108" s="96">
        <v>1.714</v>
      </c>
      <c r="D108" s="97">
        <f t="shared" si="10"/>
        <v>-1.1655011655011815E-3</v>
      </c>
      <c r="E108" s="98">
        <f t="shared" si="11"/>
        <v>-2.3282887077997749E-3</v>
      </c>
      <c r="F108" s="99">
        <v>0.33</v>
      </c>
      <c r="G108" s="100">
        <v>0.27</v>
      </c>
      <c r="H108" s="100">
        <v>0.1</v>
      </c>
      <c r="I108" s="100">
        <v>0.1</v>
      </c>
      <c r="J108" s="100">
        <v>0.67</v>
      </c>
      <c r="K108" s="100">
        <v>0.16</v>
      </c>
      <c r="L108" s="100">
        <v>0.14000000000000001</v>
      </c>
      <c r="M108" s="101">
        <v>1.714</v>
      </c>
      <c r="N108" s="102">
        <v>8.6</v>
      </c>
      <c r="O108" s="102">
        <v>8.3000000000000007</v>
      </c>
      <c r="P108" s="102">
        <v>8</v>
      </c>
      <c r="Q108" s="102">
        <v>7.8</v>
      </c>
      <c r="R108" s="102">
        <v>104.7</v>
      </c>
      <c r="S108" s="103">
        <v>105</v>
      </c>
      <c r="T108" s="455" t="s">
        <v>304</v>
      </c>
      <c r="U108" s="456" t="s">
        <v>231</v>
      </c>
      <c r="V108" s="141" t="s">
        <v>528</v>
      </c>
      <c r="W108" s="457"/>
      <c r="X108" s="458">
        <f t="shared" si="12"/>
        <v>45069</v>
      </c>
      <c r="Y108" s="459">
        <f t="shared" si="13"/>
        <v>0.99883449883449882</v>
      </c>
      <c r="Z108" s="460">
        <f t="shared" si="8"/>
        <v>0.998896936396936</v>
      </c>
      <c r="AA108" s="461">
        <f t="shared" si="9"/>
        <v>0.99900589606471923</v>
      </c>
      <c r="AB108" s="207">
        <v>1</v>
      </c>
      <c r="AC108" s="207">
        <v>1.01</v>
      </c>
      <c r="AD108" s="207">
        <v>0.99</v>
      </c>
      <c r="AE108" s="207">
        <v>1.02</v>
      </c>
      <c r="AF108" s="207">
        <v>0.98</v>
      </c>
    </row>
    <row r="109" spans="2:32" x14ac:dyDescent="0.25">
      <c r="B109" s="454">
        <v>20230524</v>
      </c>
      <c r="C109" s="96">
        <v>1.712</v>
      </c>
      <c r="D109" s="97">
        <f t="shared" si="10"/>
        <v>-2.3310023310023631E-3</v>
      </c>
      <c r="E109" s="98">
        <f t="shared" si="11"/>
        <v>-3.4924330616996624E-3</v>
      </c>
      <c r="F109" s="99">
        <v>0.38</v>
      </c>
      <c r="G109" s="100">
        <v>0.35</v>
      </c>
      <c r="H109" s="100">
        <v>0.16</v>
      </c>
      <c r="I109" s="100">
        <v>0.12</v>
      </c>
      <c r="J109" s="100">
        <v>0.56999999999999995</v>
      </c>
      <c r="K109" s="100">
        <v>0.14000000000000001</v>
      </c>
      <c r="L109" s="100">
        <v>0.12</v>
      </c>
      <c r="M109" s="101">
        <v>1.712</v>
      </c>
      <c r="N109" s="102">
        <v>9.1</v>
      </c>
      <c r="O109" s="102">
        <v>7.5</v>
      </c>
      <c r="P109" s="102">
        <v>8</v>
      </c>
      <c r="Q109" s="102">
        <v>7.9</v>
      </c>
      <c r="R109" s="102">
        <v>104.6</v>
      </c>
      <c r="S109" s="103">
        <v>105</v>
      </c>
      <c r="T109" s="455" t="s">
        <v>311</v>
      </c>
      <c r="U109" s="456" t="s">
        <v>221</v>
      </c>
      <c r="V109" s="141" t="s">
        <v>531</v>
      </c>
      <c r="W109" s="457"/>
      <c r="X109" s="458">
        <f t="shared" si="12"/>
        <v>45070</v>
      </c>
      <c r="Y109" s="459">
        <f t="shared" si="13"/>
        <v>0.99766899766899764</v>
      </c>
      <c r="Z109" s="460">
        <f t="shared" si="8"/>
        <v>0.9989192625556258</v>
      </c>
      <c r="AA109" s="461">
        <f t="shared" si="9"/>
        <v>0.99900845423233453</v>
      </c>
      <c r="AB109" s="207">
        <v>1</v>
      </c>
      <c r="AC109" s="207">
        <v>1.01</v>
      </c>
      <c r="AD109" s="207">
        <v>0.99</v>
      </c>
      <c r="AE109" s="207">
        <v>1.02</v>
      </c>
      <c r="AF109" s="207">
        <v>0.98</v>
      </c>
    </row>
    <row r="110" spans="2:32" x14ac:dyDescent="0.25">
      <c r="B110" s="454">
        <v>20230525</v>
      </c>
      <c r="C110" s="96">
        <v>1.7170000000000001</v>
      </c>
      <c r="D110" s="97">
        <f t="shared" ref="D110:D111" si="14">IF(C110="","",((C110/$C$21)-1))</f>
        <v>5.827505827507018E-4</v>
      </c>
      <c r="E110" s="98">
        <f t="shared" ref="E110:E111" si="15">IF(C110="","",((C110/$C$22)-1))</f>
        <v>-5.8207217694983271E-4</v>
      </c>
      <c r="F110" s="99">
        <v>0.36</v>
      </c>
      <c r="G110" s="100">
        <v>0.41</v>
      </c>
      <c r="H110" s="100">
        <v>0.13</v>
      </c>
      <c r="I110" s="100">
        <v>0.13</v>
      </c>
      <c r="J110" s="100">
        <v>0.67</v>
      </c>
      <c r="K110" s="100">
        <v>0.14000000000000001</v>
      </c>
      <c r="L110" s="100">
        <v>0.12</v>
      </c>
      <c r="M110" s="101">
        <v>1.7170000000000001</v>
      </c>
      <c r="N110" s="102">
        <v>8.4</v>
      </c>
      <c r="O110" s="102">
        <v>8.5</v>
      </c>
      <c r="P110" s="102">
        <v>8</v>
      </c>
      <c r="Q110" s="102">
        <v>7.9</v>
      </c>
      <c r="R110" s="102">
        <v>104.7</v>
      </c>
      <c r="S110" s="103">
        <v>105</v>
      </c>
      <c r="T110" s="455" t="s">
        <v>446</v>
      </c>
      <c r="U110" s="456" t="s">
        <v>243</v>
      </c>
      <c r="V110" s="141" t="s">
        <v>534</v>
      </c>
      <c r="W110" s="457"/>
      <c r="X110" s="458">
        <f t="shared" si="12"/>
        <v>45071</v>
      </c>
      <c r="Y110" s="459">
        <f t="shared" si="13"/>
        <v>1.0005827505827507</v>
      </c>
      <c r="Z110" s="460">
        <f t="shared" si="8"/>
        <v>0.99889924889924853</v>
      </c>
      <c r="AA110" s="461">
        <f t="shared" si="9"/>
        <v>0.99900226036589623</v>
      </c>
      <c r="AB110" s="207">
        <v>1</v>
      </c>
      <c r="AC110" s="207">
        <v>1.01</v>
      </c>
      <c r="AD110" s="207">
        <v>0.99</v>
      </c>
      <c r="AE110" s="207">
        <v>1.02</v>
      </c>
      <c r="AF110" s="207">
        <v>0.98</v>
      </c>
    </row>
    <row r="111" spans="2:32" x14ac:dyDescent="0.25">
      <c r="B111" s="454">
        <v>20230526</v>
      </c>
      <c r="C111" s="96">
        <v>1.7150000000000001</v>
      </c>
      <c r="D111" s="97">
        <f t="shared" si="14"/>
        <v>-5.8275058275047975E-4</v>
      </c>
      <c r="E111" s="98">
        <f t="shared" si="15"/>
        <v>-1.7462165308497202E-3</v>
      </c>
      <c r="F111" s="99">
        <v>0.39</v>
      </c>
      <c r="G111" s="100">
        <v>0.37</v>
      </c>
      <c r="H111" s="100">
        <v>0.16</v>
      </c>
      <c r="I111" s="100">
        <v>0.12</v>
      </c>
      <c r="J111" s="100">
        <v>0.64</v>
      </c>
      <c r="K111" s="100">
        <v>0.16</v>
      </c>
      <c r="L111" s="100">
        <v>0.13</v>
      </c>
      <c r="M111" s="101">
        <v>1.7150000000000001</v>
      </c>
      <c r="N111" s="102">
        <v>8.8000000000000007</v>
      </c>
      <c r="O111" s="102">
        <v>8.1</v>
      </c>
      <c r="P111" s="102">
        <v>8.1</v>
      </c>
      <c r="Q111" s="102">
        <v>7.7</v>
      </c>
      <c r="R111" s="102">
        <v>104.7</v>
      </c>
      <c r="S111" s="103">
        <v>105</v>
      </c>
      <c r="T111" s="455" t="s">
        <v>446</v>
      </c>
      <c r="U111" s="456" t="s">
        <v>217</v>
      </c>
      <c r="V111" s="141" t="s">
        <v>538</v>
      </c>
      <c r="W111" s="457"/>
      <c r="X111" s="458">
        <f t="shared" si="12"/>
        <v>45072</v>
      </c>
      <c r="Y111" s="459">
        <f t="shared" si="13"/>
        <v>0.99941724941724952</v>
      </c>
      <c r="Z111" s="460">
        <f t="shared" si="8"/>
        <v>0.99885648942252681</v>
      </c>
      <c r="AA111" s="461">
        <f t="shared" si="9"/>
        <v>0.9990407028868562</v>
      </c>
      <c r="AB111" s="207">
        <v>1</v>
      </c>
      <c r="AC111" s="207">
        <v>1.01</v>
      </c>
      <c r="AD111" s="207">
        <v>0.99</v>
      </c>
      <c r="AE111" s="207">
        <v>1.02</v>
      </c>
      <c r="AF111" s="207">
        <v>0.98</v>
      </c>
    </row>
    <row r="112" spans="2:32" x14ac:dyDescent="0.25">
      <c r="B112" s="454">
        <v>20230529</v>
      </c>
      <c r="C112" s="96">
        <v>1.712</v>
      </c>
      <c r="D112" s="97">
        <f t="shared" si="10"/>
        <v>-2.3310023310023631E-3</v>
      </c>
      <c r="E112" s="98">
        <f t="shared" si="11"/>
        <v>-3.4924330616996624E-3</v>
      </c>
      <c r="F112" s="99">
        <v>0.24</v>
      </c>
      <c r="G112" s="100">
        <v>0.36</v>
      </c>
      <c r="H112" s="100">
        <v>0.06</v>
      </c>
      <c r="I112" s="100">
        <v>0.12</v>
      </c>
      <c r="J112" s="100">
        <v>0.56000000000000005</v>
      </c>
      <c r="K112" s="100">
        <v>0.1</v>
      </c>
      <c r="L112" s="100">
        <v>0.13</v>
      </c>
      <c r="M112" s="101">
        <v>1.712</v>
      </c>
      <c r="N112" s="102">
        <v>8.6</v>
      </c>
      <c r="O112" s="102">
        <v>8.1999999999999993</v>
      </c>
      <c r="P112" s="102">
        <v>8.1999999999999993</v>
      </c>
      <c r="Q112" s="102">
        <v>7.6</v>
      </c>
      <c r="R112" s="102">
        <v>104.7</v>
      </c>
      <c r="S112" s="103">
        <v>105</v>
      </c>
      <c r="T112" s="455" t="s">
        <v>537</v>
      </c>
      <c r="U112" s="456" t="s">
        <v>231</v>
      </c>
      <c r="V112" s="141" t="s">
        <v>540</v>
      </c>
      <c r="W112" s="457"/>
      <c r="X112" s="458">
        <f t="shared" si="12"/>
        <v>45075</v>
      </c>
      <c r="Y112" s="459">
        <f t="shared" si="13"/>
        <v>0.99766899766899764</v>
      </c>
      <c r="Z112" s="460">
        <f t="shared" ref="Z112:Z119" si="16">IF(C112="",IF(Y112="","",Y112),AVERAGE(Y105:Y252))</f>
        <v>0.99888111888111875</v>
      </c>
      <c r="AA112" s="461">
        <f t="shared" ref="AA112:AA123" si="17">IF(C112="",IF(Z112="","",Z112),AVERAGE(Y93:Y255))</f>
        <v>0.99897548687871218</v>
      </c>
      <c r="AB112" s="207">
        <v>1</v>
      </c>
      <c r="AC112" s="207">
        <v>1.01</v>
      </c>
      <c r="AD112" s="207">
        <v>0.99</v>
      </c>
      <c r="AE112" s="207">
        <v>1.02</v>
      </c>
      <c r="AF112" s="207">
        <v>0.98</v>
      </c>
    </row>
    <row r="113" spans="2:32" x14ac:dyDescent="0.25">
      <c r="B113" s="454">
        <v>20230530</v>
      </c>
      <c r="C113" s="96">
        <v>1.71</v>
      </c>
      <c r="D113" s="97">
        <f t="shared" si="10"/>
        <v>-3.4965034965035446E-3</v>
      </c>
      <c r="E113" s="98">
        <f t="shared" si="11"/>
        <v>-4.6565774155995499E-3</v>
      </c>
      <c r="F113" s="99">
        <v>0.25</v>
      </c>
      <c r="G113" s="100">
        <v>0.36</v>
      </c>
      <c r="H113" s="100">
        <v>0.06</v>
      </c>
      <c r="I113" s="100">
        <v>0.16</v>
      </c>
      <c r="J113" s="100">
        <v>0.65</v>
      </c>
      <c r="K113" s="100">
        <v>0.11</v>
      </c>
      <c r="L113" s="100">
        <v>0.12</v>
      </c>
      <c r="M113" s="101">
        <v>1.71</v>
      </c>
      <c r="N113" s="102">
        <v>8.3000000000000007</v>
      </c>
      <c r="O113" s="102">
        <v>8.6</v>
      </c>
      <c r="P113" s="102">
        <v>8.1</v>
      </c>
      <c r="Q113" s="102">
        <v>7.6</v>
      </c>
      <c r="R113" s="102">
        <v>104.7</v>
      </c>
      <c r="S113" s="103">
        <v>105</v>
      </c>
      <c r="T113" s="455" t="s">
        <v>473</v>
      </c>
      <c r="U113" s="456" t="s">
        <v>295</v>
      </c>
      <c r="V113" s="141" t="s">
        <v>542</v>
      </c>
      <c r="W113" s="457"/>
      <c r="X113" s="458">
        <f t="shared" si="12"/>
        <v>45076</v>
      </c>
      <c r="Y113" s="459">
        <f t="shared" si="13"/>
        <v>0.99650349650349646</v>
      </c>
      <c r="Z113" s="460">
        <f t="shared" si="16"/>
        <v>0.99883449883449882</v>
      </c>
      <c r="AA113" s="461">
        <f t="shared" si="17"/>
        <v>0.99893958500515823</v>
      </c>
      <c r="AB113" s="207">
        <v>1</v>
      </c>
      <c r="AC113" s="207">
        <v>1.01</v>
      </c>
      <c r="AD113" s="207">
        <v>0.99</v>
      </c>
      <c r="AE113" s="207">
        <v>1.02</v>
      </c>
      <c r="AF113" s="207">
        <v>0.98</v>
      </c>
    </row>
    <row r="114" spans="2:32" x14ac:dyDescent="0.25">
      <c r="B114" s="454">
        <v>20230531</v>
      </c>
      <c r="C114" s="96">
        <v>1.716</v>
      </c>
      <c r="D114" s="97">
        <f t="shared" si="10"/>
        <v>0</v>
      </c>
      <c r="E114" s="98">
        <f t="shared" si="11"/>
        <v>-1.1641443538998875E-3</v>
      </c>
      <c r="F114" s="99">
        <v>0.28000000000000003</v>
      </c>
      <c r="G114" s="100">
        <v>0.35</v>
      </c>
      <c r="H114" s="100">
        <v>0.13</v>
      </c>
      <c r="I114" s="100">
        <v>0.15</v>
      </c>
      <c r="J114" s="100">
        <v>0.65</v>
      </c>
      <c r="K114" s="100">
        <v>0.15</v>
      </c>
      <c r="L114" s="100">
        <v>0.18</v>
      </c>
      <c r="M114" s="101">
        <v>1.716</v>
      </c>
      <c r="N114" s="102">
        <v>8.6</v>
      </c>
      <c r="O114" s="102">
        <v>8.3000000000000007</v>
      </c>
      <c r="P114" s="102">
        <v>8</v>
      </c>
      <c r="Q114" s="102">
        <v>7.7</v>
      </c>
      <c r="R114" s="102">
        <v>104.7</v>
      </c>
      <c r="S114" s="103">
        <v>105</v>
      </c>
      <c r="T114" s="455" t="s">
        <v>544</v>
      </c>
      <c r="U114" s="456" t="s">
        <v>295</v>
      </c>
      <c r="V114" s="141" t="s">
        <v>545</v>
      </c>
      <c r="W114" s="457"/>
      <c r="X114" s="458">
        <f t="shared" si="12"/>
        <v>45077</v>
      </c>
      <c r="Y114" s="459">
        <f t="shared" si="13"/>
        <v>1</v>
      </c>
      <c r="Z114" s="460">
        <f t="shared" si="16"/>
        <v>0.99876165501165515</v>
      </c>
      <c r="AA114" s="461">
        <f t="shared" si="17"/>
        <v>0.99896076146076118</v>
      </c>
      <c r="AB114" s="207">
        <v>1</v>
      </c>
      <c r="AC114" s="207">
        <v>1.01</v>
      </c>
      <c r="AD114" s="207">
        <v>0.99</v>
      </c>
      <c r="AE114" s="207">
        <v>1.02</v>
      </c>
      <c r="AF114" s="207">
        <v>0.98</v>
      </c>
    </row>
    <row r="115" spans="2:32" x14ac:dyDescent="0.25">
      <c r="B115" s="454">
        <v>20230601</v>
      </c>
      <c r="C115" s="96">
        <v>1.7130000000000001</v>
      </c>
      <c r="D115" s="97">
        <f t="shared" si="10"/>
        <v>-1.7482517482516613E-3</v>
      </c>
      <c r="E115" s="98">
        <f t="shared" si="11"/>
        <v>-2.9103608847496076E-3</v>
      </c>
      <c r="F115" s="99">
        <v>0.28000000000000003</v>
      </c>
      <c r="G115" s="100">
        <v>0.37</v>
      </c>
      <c r="H115" s="100">
        <v>0.13</v>
      </c>
      <c r="I115" s="100">
        <v>0.15</v>
      </c>
      <c r="J115" s="100">
        <v>0.66</v>
      </c>
      <c r="K115" s="100">
        <v>0.15</v>
      </c>
      <c r="L115" s="100">
        <v>0.16</v>
      </c>
      <c r="M115" s="101">
        <v>1.7130000000000001</v>
      </c>
      <c r="N115" s="102">
        <v>8.3000000000000007</v>
      </c>
      <c r="O115" s="102">
        <v>8.6999999999999993</v>
      </c>
      <c r="P115" s="102">
        <v>8.1</v>
      </c>
      <c r="Q115" s="102">
        <v>7.7</v>
      </c>
      <c r="R115" s="102">
        <v>104.7</v>
      </c>
      <c r="S115" s="103">
        <v>105</v>
      </c>
      <c r="T115" s="455" t="s">
        <v>405</v>
      </c>
      <c r="U115" s="456" t="s">
        <v>221</v>
      </c>
      <c r="V115" s="141" t="s">
        <v>548</v>
      </c>
      <c r="W115" s="457"/>
      <c r="X115" s="458">
        <f t="shared" si="12"/>
        <v>45078</v>
      </c>
      <c r="Y115" s="459">
        <f t="shared" si="13"/>
        <v>0.99825174825174834</v>
      </c>
      <c r="Z115" s="460">
        <f t="shared" si="16"/>
        <v>0.99878490304022238</v>
      </c>
      <c r="AA115" s="461">
        <f t="shared" si="17"/>
        <v>0.99900241001935886</v>
      </c>
      <c r="AB115" s="207">
        <v>1</v>
      </c>
      <c r="AC115" s="207">
        <v>1.01</v>
      </c>
      <c r="AD115" s="207">
        <v>0.99</v>
      </c>
      <c r="AE115" s="207">
        <v>1.02</v>
      </c>
      <c r="AF115" s="207">
        <v>0.98</v>
      </c>
    </row>
    <row r="116" spans="2:32" x14ac:dyDescent="0.25">
      <c r="B116" s="454">
        <v>20230602</v>
      </c>
      <c r="C116" s="96">
        <v>1.702</v>
      </c>
      <c r="D116" s="97">
        <f t="shared" si="10"/>
        <v>-8.1585081585081598E-3</v>
      </c>
      <c r="E116" s="98">
        <f t="shared" si="11"/>
        <v>-9.3131548311990997E-3</v>
      </c>
      <c r="F116" s="99">
        <v>0.32</v>
      </c>
      <c r="G116" s="100">
        <v>0.35</v>
      </c>
      <c r="H116" s="100">
        <v>0.1</v>
      </c>
      <c r="I116" s="100">
        <v>0.14000000000000001</v>
      </c>
      <c r="J116" s="100">
        <v>0.65</v>
      </c>
      <c r="K116" s="100">
        <v>0.13</v>
      </c>
      <c r="L116" s="100">
        <v>0.15</v>
      </c>
      <c r="M116" s="101">
        <v>1.702</v>
      </c>
      <c r="N116" s="102">
        <v>8.6999999999999993</v>
      </c>
      <c r="O116" s="102">
        <v>8.1999999999999993</v>
      </c>
      <c r="P116" s="102">
        <v>8.3000000000000007</v>
      </c>
      <c r="Q116" s="102">
        <v>7.3</v>
      </c>
      <c r="R116" s="102">
        <v>104.7</v>
      </c>
      <c r="S116" s="103">
        <v>105</v>
      </c>
      <c r="T116" s="455" t="s">
        <v>552</v>
      </c>
      <c r="U116" s="456" t="s">
        <v>217</v>
      </c>
      <c r="V116" s="141" t="s">
        <v>553</v>
      </c>
      <c r="W116" s="457"/>
      <c r="X116" s="458">
        <f t="shared" si="12"/>
        <v>45079</v>
      </c>
      <c r="Y116" s="459">
        <f t="shared" si="13"/>
        <v>0.99184149184149184</v>
      </c>
      <c r="Z116" s="460">
        <f t="shared" si="16"/>
        <v>0.99878382487078166</v>
      </c>
      <c r="AA116" s="461">
        <f t="shared" si="17"/>
        <v>0.9989852101921064</v>
      </c>
      <c r="AB116" s="207">
        <v>1</v>
      </c>
      <c r="AC116" s="207">
        <v>1.01</v>
      </c>
      <c r="AD116" s="207">
        <v>0.99</v>
      </c>
      <c r="AE116" s="207">
        <v>1.02</v>
      </c>
      <c r="AF116" s="207">
        <v>0.98</v>
      </c>
    </row>
    <row r="117" spans="2:32" x14ac:dyDescent="0.25">
      <c r="B117" s="454">
        <v>20230605</v>
      </c>
      <c r="C117" s="96">
        <v>1.7150000000000001</v>
      </c>
      <c r="D117" s="97">
        <f t="shared" si="10"/>
        <v>-5.8275058275047975E-4</v>
      </c>
      <c r="E117" s="98">
        <f t="shared" si="11"/>
        <v>-1.7462165308497202E-3</v>
      </c>
      <c r="F117" s="99">
        <v>0.4</v>
      </c>
      <c r="G117" s="100">
        <v>0.36</v>
      </c>
      <c r="H117" s="100">
        <v>0.18</v>
      </c>
      <c r="I117" s="100">
        <v>0.17</v>
      </c>
      <c r="J117" s="100">
        <v>0.64</v>
      </c>
      <c r="K117" s="100">
        <v>0.16</v>
      </c>
      <c r="L117" s="100">
        <v>0.13</v>
      </c>
      <c r="M117" s="101">
        <v>1.7150000000000001</v>
      </c>
      <c r="N117" s="102">
        <v>8.4</v>
      </c>
      <c r="O117" s="102">
        <v>8.5</v>
      </c>
      <c r="P117" s="102">
        <v>8</v>
      </c>
      <c r="Q117" s="102">
        <v>7.8</v>
      </c>
      <c r="R117" s="102">
        <v>104.7</v>
      </c>
      <c r="S117" s="103">
        <v>105</v>
      </c>
      <c r="T117" s="455" t="s">
        <v>197</v>
      </c>
      <c r="U117" s="456" t="s">
        <v>558</v>
      </c>
      <c r="V117" s="141" t="s">
        <v>556</v>
      </c>
      <c r="W117" s="457"/>
      <c r="X117" s="458">
        <f t="shared" si="12"/>
        <v>45082</v>
      </c>
      <c r="Y117" s="459">
        <f t="shared" si="13"/>
        <v>0.99941724941724952</v>
      </c>
      <c r="Z117" s="460">
        <f t="shared" si="16"/>
        <v>0.99880859880859896</v>
      </c>
      <c r="AA117" s="461">
        <f t="shared" si="17"/>
        <v>0.99891628838997215</v>
      </c>
      <c r="AB117" s="207">
        <v>1</v>
      </c>
      <c r="AC117" s="207">
        <v>1.01</v>
      </c>
      <c r="AD117" s="207">
        <v>0.99</v>
      </c>
      <c r="AE117" s="207">
        <v>1.02</v>
      </c>
      <c r="AF117" s="207">
        <v>0.98</v>
      </c>
    </row>
    <row r="118" spans="2:32" x14ac:dyDescent="0.25">
      <c r="B118" s="454">
        <v>20230607</v>
      </c>
      <c r="C118" s="96">
        <v>1.7130000000000001</v>
      </c>
      <c r="D118" s="97">
        <f t="shared" si="10"/>
        <v>-1.7482517482516613E-3</v>
      </c>
      <c r="E118" s="98">
        <f t="shared" si="11"/>
        <v>-2.9103608847496076E-3</v>
      </c>
      <c r="F118" s="99">
        <v>0.33</v>
      </c>
      <c r="G118" s="100">
        <v>0.26</v>
      </c>
      <c r="H118" s="100">
        <v>0.15</v>
      </c>
      <c r="I118" s="100">
        <v>0.11</v>
      </c>
      <c r="J118" s="100">
        <v>0.6</v>
      </c>
      <c r="K118" s="100">
        <v>0.16</v>
      </c>
      <c r="L118" s="100">
        <v>0.13</v>
      </c>
      <c r="M118" s="101">
        <v>1.7130000000000001</v>
      </c>
      <c r="N118" s="102">
        <v>8.6</v>
      </c>
      <c r="O118" s="102">
        <v>8.3000000000000007</v>
      </c>
      <c r="P118" s="102">
        <v>7.4</v>
      </c>
      <c r="Q118" s="102">
        <v>8.3000000000000007</v>
      </c>
      <c r="R118" s="102">
        <v>104.6</v>
      </c>
      <c r="S118" s="103">
        <v>105</v>
      </c>
      <c r="T118" s="455" t="s">
        <v>559</v>
      </c>
      <c r="U118" s="456" t="s">
        <v>295</v>
      </c>
      <c r="V118" s="141" t="s">
        <v>560</v>
      </c>
      <c r="W118" s="457"/>
      <c r="X118" s="458">
        <f t="shared" si="12"/>
        <v>45084</v>
      </c>
      <c r="Y118" s="459">
        <f t="shared" si="13"/>
        <v>0.99825174825174834</v>
      </c>
      <c r="Z118" s="460">
        <f t="shared" si="16"/>
        <v>0.99876827717736838</v>
      </c>
      <c r="AA118" s="461">
        <f t="shared" si="17"/>
        <v>0.998896936396936</v>
      </c>
      <c r="AB118" s="207">
        <v>1</v>
      </c>
      <c r="AC118" s="207">
        <v>1.01</v>
      </c>
      <c r="AD118" s="207">
        <v>0.99</v>
      </c>
      <c r="AE118" s="207">
        <v>1.02</v>
      </c>
      <c r="AF118" s="207">
        <v>0.98</v>
      </c>
    </row>
    <row r="119" spans="2:32" x14ac:dyDescent="0.25">
      <c r="B119" s="454">
        <v>20230608</v>
      </c>
      <c r="C119" s="96">
        <v>1.7150000000000001</v>
      </c>
      <c r="D119" s="97">
        <f t="shared" si="10"/>
        <v>-5.8275058275047975E-4</v>
      </c>
      <c r="E119" s="98">
        <f t="shared" si="11"/>
        <v>-1.7462165308497202E-3</v>
      </c>
      <c r="F119" s="99">
        <v>0.31</v>
      </c>
      <c r="G119" s="100">
        <v>0.39</v>
      </c>
      <c r="H119" s="100">
        <v>0.11</v>
      </c>
      <c r="I119" s="100">
        <v>0.16</v>
      </c>
      <c r="J119" s="100">
        <v>0.56999999999999995</v>
      </c>
      <c r="K119" s="100">
        <v>0.09</v>
      </c>
      <c r="L119" s="100">
        <v>0.12</v>
      </c>
      <c r="M119" s="101">
        <v>1.7150000000000001</v>
      </c>
      <c r="N119" s="102">
        <v>8.4</v>
      </c>
      <c r="O119" s="102">
        <v>8.5</v>
      </c>
      <c r="P119" s="102">
        <v>8.1999999999999993</v>
      </c>
      <c r="Q119" s="102">
        <v>7.5</v>
      </c>
      <c r="R119" s="102">
        <v>104.7</v>
      </c>
      <c r="S119" s="103">
        <v>105</v>
      </c>
      <c r="T119" s="455" t="s">
        <v>552</v>
      </c>
      <c r="U119" s="456" t="s">
        <v>243</v>
      </c>
      <c r="V119" s="141" t="s">
        <v>563</v>
      </c>
      <c r="W119" s="457"/>
      <c r="X119" s="458">
        <f t="shared" si="12"/>
        <v>45085</v>
      </c>
      <c r="Y119" s="459">
        <f t="shared" si="13"/>
        <v>0.99941724941724952</v>
      </c>
      <c r="Z119" s="460">
        <f t="shared" si="16"/>
        <v>0.99875318479969655</v>
      </c>
      <c r="AA119" s="461">
        <f t="shared" si="17"/>
        <v>0.9989192625556258</v>
      </c>
      <c r="AB119" s="207">
        <v>1</v>
      </c>
      <c r="AC119" s="207">
        <v>1.01</v>
      </c>
      <c r="AD119" s="207">
        <v>0.99</v>
      </c>
      <c r="AE119" s="207">
        <v>1.02</v>
      </c>
      <c r="AF119" s="207">
        <v>0.98</v>
      </c>
    </row>
    <row r="120" spans="2:32" x14ac:dyDescent="0.25">
      <c r="B120" s="454">
        <v>20230609</v>
      </c>
      <c r="C120" s="96">
        <v>1.7070000000000001</v>
      </c>
      <c r="D120" s="97">
        <f t="shared" si="10"/>
        <v>-5.2447552447552059E-3</v>
      </c>
      <c r="E120" s="98">
        <f t="shared" si="11"/>
        <v>-6.40279394644927E-3</v>
      </c>
      <c r="F120" s="99">
        <v>0.33</v>
      </c>
      <c r="G120" s="100">
        <v>0.36</v>
      </c>
      <c r="H120" s="100">
        <v>0.15</v>
      </c>
      <c r="I120" s="100">
        <v>0.09</v>
      </c>
      <c r="J120" s="100">
        <v>0.72</v>
      </c>
      <c r="K120" s="100">
        <v>0.18</v>
      </c>
      <c r="L120" s="100">
        <v>0.12</v>
      </c>
      <c r="M120" s="101">
        <v>1.7070000000000001</v>
      </c>
      <c r="N120" s="102">
        <v>8.8000000000000007</v>
      </c>
      <c r="O120" s="102">
        <v>8.1</v>
      </c>
      <c r="P120" s="102">
        <v>8</v>
      </c>
      <c r="Q120" s="102">
        <v>7.7</v>
      </c>
      <c r="R120" s="102">
        <v>104.6</v>
      </c>
      <c r="S120" s="103">
        <v>105</v>
      </c>
      <c r="T120" s="455" t="s">
        <v>405</v>
      </c>
      <c r="U120" s="456" t="s">
        <v>217</v>
      </c>
      <c r="V120" s="141" t="s">
        <v>566</v>
      </c>
      <c r="W120" s="457"/>
      <c r="X120" s="458">
        <f t="shared" si="12"/>
        <v>45086</v>
      </c>
      <c r="Y120" s="459">
        <f t="shared" si="13"/>
        <v>0.99475524475524479</v>
      </c>
      <c r="Z120" s="460">
        <f>IF(C120="",IF(Y120="","",Y120),AVERAGE(Y112:Y260))</f>
        <v>0.99875318479969655</v>
      </c>
      <c r="AA120" s="461">
        <f t="shared" si="17"/>
        <v>0.99889924889924853</v>
      </c>
      <c r="AB120" s="207">
        <v>1</v>
      </c>
      <c r="AC120" s="207">
        <v>1.01</v>
      </c>
      <c r="AD120" s="207">
        <v>0.99</v>
      </c>
      <c r="AE120" s="207">
        <v>1.02</v>
      </c>
      <c r="AF120" s="207">
        <v>0.98</v>
      </c>
    </row>
    <row r="121" spans="2:32" x14ac:dyDescent="0.25">
      <c r="B121" s="454">
        <v>20230612</v>
      </c>
      <c r="C121" s="96">
        <v>1.708</v>
      </c>
      <c r="D121" s="97">
        <f t="shared" si="10"/>
        <v>-4.6620046620046152E-3</v>
      </c>
      <c r="E121" s="98">
        <f t="shared" si="11"/>
        <v>-5.8207217694994373E-3</v>
      </c>
      <c r="F121" s="99">
        <v>0.33</v>
      </c>
      <c r="G121" s="100">
        <v>0.35</v>
      </c>
      <c r="H121" s="100">
        <v>0.13</v>
      </c>
      <c r="I121" s="100">
        <v>0.13</v>
      </c>
      <c r="J121" s="100">
        <v>0.76</v>
      </c>
      <c r="K121" s="100">
        <v>0.16</v>
      </c>
      <c r="L121" s="100">
        <v>0.17</v>
      </c>
      <c r="M121" s="101">
        <v>1.708</v>
      </c>
      <c r="N121" s="102">
        <v>8.1999999999999993</v>
      </c>
      <c r="O121" s="102">
        <v>8.6999999999999993</v>
      </c>
      <c r="P121" s="102">
        <v>7.9</v>
      </c>
      <c r="Q121" s="102">
        <v>7.8</v>
      </c>
      <c r="R121" s="102">
        <v>104.6</v>
      </c>
      <c r="S121" s="103">
        <v>105</v>
      </c>
      <c r="T121" s="455" t="s">
        <v>552</v>
      </c>
      <c r="U121" s="456" t="s">
        <v>217</v>
      </c>
      <c r="V121" s="141" t="s">
        <v>568</v>
      </c>
      <c r="W121" s="457"/>
      <c r="X121" s="458">
        <f t="shared" si="12"/>
        <v>45089</v>
      </c>
      <c r="Y121" s="459">
        <f t="shared" si="13"/>
        <v>0.99533799533799538</v>
      </c>
      <c r="Z121" s="460">
        <f>IF(C121="",IF(Y121="","",Y121),AVERAGE(Y112:Y261))</f>
        <v>0.99875318479969655</v>
      </c>
      <c r="AA121" s="461">
        <f t="shared" si="17"/>
        <v>0.99885648942252681</v>
      </c>
      <c r="AB121" s="207">
        <v>1</v>
      </c>
      <c r="AC121" s="207">
        <v>1.01</v>
      </c>
      <c r="AD121" s="207">
        <v>0.99</v>
      </c>
      <c r="AE121" s="207">
        <v>1.02</v>
      </c>
      <c r="AF121" s="207">
        <v>0.98</v>
      </c>
    </row>
    <row r="122" spans="2:32" x14ac:dyDescent="0.25">
      <c r="B122" s="454">
        <v>20230613</v>
      </c>
      <c r="C122" s="96">
        <v>1.7130000000000001</v>
      </c>
      <c r="D122" s="97">
        <f t="shared" si="10"/>
        <v>-1.7482517482516613E-3</v>
      </c>
      <c r="E122" s="98">
        <f t="shared" si="11"/>
        <v>-2.9103608847496076E-3</v>
      </c>
      <c r="F122" s="99">
        <v>0.37</v>
      </c>
      <c r="G122" s="100">
        <v>0.38</v>
      </c>
      <c r="H122" s="100">
        <v>0.12</v>
      </c>
      <c r="I122" s="100">
        <v>0.19</v>
      </c>
      <c r="J122" s="100">
        <v>0.61</v>
      </c>
      <c r="K122" s="100">
        <v>0.15</v>
      </c>
      <c r="L122" s="100">
        <v>0.15</v>
      </c>
      <c r="M122" s="101">
        <v>1.7130000000000001</v>
      </c>
      <c r="N122" s="102">
        <v>8.6</v>
      </c>
      <c r="O122" s="102">
        <v>8.3000000000000007</v>
      </c>
      <c r="P122" s="102">
        <v>8.1</v>
      </c>
      <c r="Q122" s="102">
        <v>7.7</v>
      </c>
      <c r="R122" s="102">
        <v>104.7</v>
      </c>
      <c r="S122" s="103">
        <v>105</v>
      </c>
      <c r="T122" s="455" t="s">
        <v>552</v>
      </c>
      <c r="U122" s="456" t="s">
        <v>243</v>
      </c>
      <c r="V122" s="141" t="s">
        <v>570</v>
      </c>
      <c r="W122" s="457"/>
      <c r="X122" s="458">
        <f t="shared" si="12"/>
        <v>45090</v>
      </c>
      <c r="Y122" s="459">
        <f t="shared" si="13"/>
        <v>0.99825174825174834</v>
      </c>
      <c r="Z122" s="460">
        <f>IF(C122="",IF(Y122="","",Y122),AVERAGE(Y113:Y262))</f>
        <v>0.99877899877899901</v>
      </c>
      <c r="AA122" s="461">
        <f t="shared" si="17"/>
        <v>0.99883449883449871</v>
      </c>
      <c r="AB122" s="207">
        <v>1</v>
      </c>
      <c r="AC122" s="207">
        <v>1.01</v>
      </c>
      <c r="AD122" s="207">
        <v>0.99</v>
      </c>
      <c r="AE122" s="207">
        <v>1.02</v>
      </c>
      <c r="AF122" s="207">
        <v>0.98</v>
      </c>
    </row>
    <row r="123" spans="2:32" x14ac:dyDescent="0.25">
      <c r="B123" s="454">
        <v>20230614</v>
      </c>
      <c r="C123" s="96">
        <v>1.7130000000000001</v>
      </c>
      <c r="D123" s="97">
        <f t="shared" si="10"/>
        <v>-1.7482517482516613E-3</v>
      </c>
      <c r="E123" s="98">
        <f t="shared" si="11"/>
        <v>-2.9103608847496076E-3</v>
      </c>
      <c r="F123" s="99">
        <v>0.39</v>
      </c>
      <c r="G123" s="100">
        <v>0.35</v>
      </c>
      <c r="H123" s="100">
        <v>0.16</v>
      </c>
      <c r="I123" s="100">
        <v>0.14000000000000001</v>
      </c>
      <c r="J123" s="100">
        <v>0.66</v>
      </c>
      <c r="K123" s="100">
        <v>0.18</v>
      </c>
      <c r="L123" s="100">
        <v>0.16</v>
      </c>
      <c r="M123" s="101">
        <v>1.7130000000000001</v>
      </c>
      <c r="N123" s="102">
        <v>8.6</v>
      </c>
      <c r="O123" s="102">
        <v>8.3000000000000007</v>
      </c>
      <c r="P123" s="102">
        <v>7.9</v>
      </c>
      <c r="Q123" s="102">
        <v>7.9</v>
      </c>
      <c r="R123" s="102">
        <v>104.7</v>
      </c>
      <c r="S123" s="103">
        <v>105</v>
      </c>
      <c r="T123" s="455" t="s">
        <v>446</v>
      </c>
      <c r="U123" s="456" t="s">
        <v>295</v>
      </c>
      <c r="V123" s="141" t="s">
        <v>573</v>
      </c>
      <c r="W123" s="457"/>
      <c r="X123" s="458">
        <f t="shared" si="12"/>
        <v>45091</v>
      </c>
      <c r="Y123" s="459">
        <f t="shared" si="13"/>
        <v>0.99825174825174834</v>
      </c>
      <c r="Z123" s="460">
        <f>IF(C123="",IF(Y123="","",Y123),AVERAGE(Y114:Y263))</f>
        <v>0.99883449883449904</v>
      </c>
      <c r="AA123" s="461">
        <f t="shared" si="17"/>
        <v>0.99889163124457214</v>
      </c>
      <c r="AB123" s="207">
        <v>1</v>
      </c>
      <c r="AC123" s="207">
        <v>1.01</v>
      </c>
      <c r="AD123" s="207">
        <v>0.99</v>
      </c>
      <c r="AE123" s="207">
        <v>1.02</v>
      </c>
      <c r="AF123" s="207">
        <v>0.98</v>
      </c>
    </row>
    <row r="124" spans="2:32" x14ac:dyDescent="0.25">
      <c r="B124" s="454">
        <v>20230615</v>
      </c>
      <c r="C124" s="96">
        <v>1.7150000000000001</v>
      </c>
      <c r="D124" s="97">
        <f t="shared" si="10"/>
        <v>-5.8275058275047975E-4</v>
      </c>
      <c r="E124" s="98">
        <f t="shared" si="11"/>
        <v>-1.7462165308497202E-3</v>
      </c>
      <c r="F124" s="99">
        <v>0.4</v>
      </c>
      <c r="G124" s="100">
        <v>0.28000000000000003</v>
      </c>
      <c r="H124" s="100">
        <v>0.16</v>
      </c>
      <c r="I124" s="100">
        <v>0.15</v>
      </c>
      <c r="J124" s="100">
        <v>0.65</v>
      </c>
      <c r="K124" s="100">
        <v>0.16</v>
      </c>
      <c r="L124" s="100">
        <v>0.12</v>
      </c>
      <c r="M124" s="101">
        <v>1.7150000000000001</v>
      </c>
      <c r="N124" s="102">
        <v>8.5</v>
      </c>
      <c r="O124" s="102">
        <v>8.4</v>
      </c>
      <c r="P124" s="102">
        <v>8.1</v>
      </c>
      <c r="Q124" s="102">
        <v>7.6</v>
      </c>
      <c r="R124" s="102">
        <v>104.7</v>
      </c>
      <c r="S124" s="103">
        <v>105</v>
      </c>
      <c r="T124" s="455" t="s">
        <v>405</v>
      </c>
      <c r="U124" s="456" t="s">
        <v>295</v>
      </c>
      <c r="V124" s="141" t="s">
        <v>575</v>
      </c>
      <c r="W124" s="457"/>
      <c r="X124" s="458">
        <f t="shared" si="2"/>
        <v>45092</v>
      </c>
      <c r="Y124" s="459">
        <f t="shared" si="3"/>
        <v>0.99941724941724952</v>
      </c>
      <c r="Z124" s="460">
        <f>IF(C124="",IF(Y124="","",Y124),AVERAGE(Y78:Y225))</f>
        <v>0.99906154451608964</v>
      </c>
      <c r="AA124" s="461">
        <f>IF(C124="",IF(Z124="","",Z124),AVERAGE(Y66:Y227))</f>
        <v>0.99904402713391449</v>
      </c>
      <c r="AB124" s="207">
        <v>1</v>
      </c>
      <c r="AC124" s="207">
        <v>1.01</v>
      </c>
      <c r="AD124" s="207">
        <v>0.99</v>
      </c>
      <c r="AE124" s="207">
        <v>1.02</v>
      </c>
      <c r="AF124" s="207">
        <v>0.98</v>
      </c>
    </row>
    <row r="125" spans="2:32" x14ac:dyDescent="0.25">
      <c r="B125" s="454">
        <v>20230616</v>
      </c>
      <c r="C125" s="96">
        <v>1.706</v>
      </c>
      <c r="D125" s="97">
        <f t="shared" si="10"/>
        <v>-5.8275058275057967E-3</v>
      </c>
      <c r="E125" s="98">
        <f t="shared" si="11"/>
        <v>-6.9848661233993248E-3</v>
      </c>
      <c r="F125" s="99">
        <v>0.3</v>
      </c>
      <c r="G125" s="100">
        <v>0.39</v>
      </c>
      <c r="H125" s="100">
        <v>0.18</v>
      </c>
      <c r="I125" s="100">
        <v>0.13</v>
      </c>
      <c r="J125" s="100">
        <v>0.59</v>
      </c>
      <c r="K125" s="100">
        <v>0.14000000000000001</v>
      </c>
      <c r="L125" s="100">
        <v>0.1</v>
      </c>
      <c r="M125" s="101">
        <v>1.706</v>
      </c>
      <c r="N125" s="102">
        <v>8.3000000000000007</v>
      </c>
      <c r="O125" s="102">
        <v>8.6999999999999993</v>
      </c>
      <c r="P125" s="102">
        <v>8.3000000000000007</v>
      </c>
      <c r="Q125" s="102">
        <v>7.4</v>
      </c>
      <c r="R125" s="102">
        <v>104.7</v>
      </c>
      <c r="S125" s="103">
        <v>105</v>
      </c>
      <c r="T125" s="455" t="s">
        <v>495</v>
      </c>
      <c r="U125" s="456" t="s">
        <v>217</v>
      </c>
      <c r="V125" s="141" t="s">
        <v>577</v>
      </c>
      <c r="W125" s="457"/>
      <c r="X125" s="458">
        <f t="shared" si="2"/>
        <v>45093</v>
      </c>
      <c r="Y125" s="459">
        <f t="shared" si="3"/>
        <v>0.9941724941724942</v>
      </c>
      <c r="Z125" s="460">
        <f>IF(C125="",IF(Y125="","",Y125),AVERAGE(Y79:Y226))</f>
        <v>0.99902619310514007</v>
      </c>
      <c r="AA125" s="461">
        <f>IF(C125="",IF(Z125="","",Z125),AVERAGE(Y67:Y227))</f>
        <v>0.99907289680016931</v>
      </c>
      <c r="AB125" s="207">
        <v>1</v>
      </c>
      <c r="AC125" s="207">
        <v>1.01</v>
      </c>
      <c r="AD125" s="207">
        <v>0.99</v>
      </c>
      <c r="AE125" s="207">
        <v>1.02</v>
      </c>
      <c r="AF125" s="207">
        <v>0.98</v>
      </c>
    </row>
    <row r="126" spans="2:32" x14ac:dyDescent="0.25">
      <c r="B126" s="454">
        <v>20230619</v>
      </c>
      <c r="C126" s="96">
        <v>1.736</v>
      </c>
      <c r="D126" s="97">
        <f>IF(C126="","",((C126/$C$21)-1))</f>
        <v>1.1655011655011593E-2</v>
      </c>
      <c r="E126" s="98">
        <f t="shared" si="11"/>
        <v>1.0477299185098987E-2</v>
      </c>
      <c r="F126" s="99">
        <v>0.33</v>
      </c>
      <c r="G126" s="100">
        <v>0.46</v>
      </c>
      <c r="H126" s="100">
        <v>0.1</v>
      </c>
      <c r="I126" s="100">
        <v>0.22</v>
      </c>
      <c r="J126" s="100">
        <v>0.84</v>
      </c>
      <c r="K126" s="100">
        <v>0.19</v>
      </c>
      <c r="L126" s="100">
        <v>0.22</v>
      </c>
      <c r="M126" s="101">
        <v>1.736</v>
      </c>
      <c r="N126" s="102">
        <v>8.9</v>
      </c>
      <c r="O126" s="102">
        <v>7.8</v>
      </c>
      <c r="P126" s="102">
        <v>7.8</v>
      </c>
      <c r="Q126" s="102">
        <v>8</v>
      </c>
      <c r="R126" s="102">
        <v>104.6</v>
      </c>
      <c r="S126" s="103">
        <v>105</v>
      </c>
      <c r="T126" s="455" t="s">
        <v>446</v>
      </c>
      <c r="U126" s="456" t="s">
        <v>153</v>
      </c>
      <c r="V126" s="141" t="s">
        <v>579</v>
      </c>
      <c r="W126" s="457"/>
      <c r="X126" s="458">
        <f t="shared" si="2"/>
        <v>45096</v>
      </c>
      <c r="Y126" s="459">
        <f>IF(C126="","",C126/$C$21)</f>
        <v>1.0116550116550116</v>
      </c>
      <c r="Z126" s="460">
        <f>IF(C126="",IF(Y126="","",Y126),AVERAGE(Y80:Y227))</f>
        <v>0.99898989898989854</v>
      </c>
      <c r="AA126" s="461">
        <f>IF(C126="",IF(Z126="","",Z126),AVERAGE(Y68:Y227))</f>
        <v>0.99908903357179202</v>
      </c>
      <c r="AB126" s="207">
        <v>1</v>
      </c>
      <c r="AC126" s="207">
        <v>1.01</v>
      </c>
      <c r="AD126" s="207">
        <v>0.99</v>
      </c>
      <c r="AE126" s="207">
        <v>1.02</v>
      </c>
      <c r="AF126" s="207">
        <v>0.98</v>
      </c>
    </row>
    <row r="127" spans="2:32" x14ac:dyDescent="0.25">
      <c r="B127" s="454">
        <v>20230620</v>
      </c>
      <c r="C127" s="96">
        <v>1.7110000000000001</v>
      </c>
      <c r="D127" s="97">
        <f t="shared" ref="D127:D190" si="18">IF(C127="","",((C127/$C$21)-1))</f>
        <v>-2.9137529137528428E-3</v>
      </c>
      <c r="E127" s="98">
        <f t="shared" ref="E127:E190" si="19">IF(C127="","",((C127/$C$22)-1))</f>
        <v>-4.0745052386494951E-3</v>
      </c>
      <c r="F127" s="99">
        <v>0.39</v>
      </c>
      <c r="G127" s="100">
        <v>0.38</v>
      </c>
      <c r="H127" s="100">
        <v>0.19</v>
      </c>
      <c r="I127" s="100">
        <v>0.18</v>
      </c>
      <c r="J127" s="100">
        <v>0.78</v>
      </c>
      <c r="K127" s="100">
        <v>0.17</v>
      </c>
      <c r="L127" s="100">
        <v>0.2</v>
      </c>
      <c r="M127" s="101">
        <v>1.7110000000000001</v>
      </c>
      <c r="N127" s="102">
        <v>8.6</v>
      </c>
      <c r="O127" s="102">
        <v>8.3000000000000007</v>
      </c>
      <c r="P127" s="102">
        <v>8</v>
      </c>
      <c r="Q127" s="102">
        <v>7.8</v>
      </c>
      <c r="R127" s="102">
        <v>104.6</v>
      </c>
      <c r="S127" s="103">
        <v>105</v>
      </c>
      <c r="T127" s="455" t="s">
        <v>495</v>
      </c>
      <c r="U127" s="456" t="s">
        <v>243</v>
      </c>
      <c r="V127" s="141" t="s">
        <v>585</v>
      </c>
      <c r="W127" s="457"/>
      <c r="X127" s="458">
        <f t="shared" ref="X127:X190" si="20">DATE(LEFT(B127,4), MID(B127,5,2), RIGHT(B127,2))</f>
        <v>45097</v>
      </c>
      <c r="Y127" s="459">
        <f t="shared" ref="Y127:Y190" si="21">IF(C127="","",C127/$C$21)</f>
        <v>0.99708624708624716</v>
      </c>
      <c r="Z127" s="460">
        <f t="shared" ref="Z127:Z190" si="22">IF(C127="",IF(Y127="","",Y127),AVERAGE(Y81:Y228))</f>
        <v>0.99896837396837379</v>
      </c>
      <c r="AA127" s="461">
        <f t="shared" ref="AA127:AA190" si="23">IF(C127="",IF(Z127="","",Z127),AVERAGE(Y69:Y228))</f>
        <v>0.99906488859977227</v>
      </c>
      <c r="AB127" s="207">
        <v>1</v>
      </c>
      <c r="AC127" s="207">
        <v>1.01</v>
      </c>
      <c r="AD127" s="207">
        <v>0.99</v>
      </c>
      <c r="AE127" s="207">
        <v>1.02</v>
      </c>
      <c r="AF127" s="207">
        <v>0.98</v>
      </c>
    </row>
    <row r="128" spans="2:32" x14ac:dyDescent="0.25">
      <c r="B128" s="454">
        <v>20230621</v>
      </c>
      <c r="C128" s="96">
        <v>1.71</v>
      </c>
      <c r="D128" s="97">
        <f t="shared" si="18"/>
        <v>-3.4965034965035446E-3</v>
      </c>
      <c r="E128" s="98">
        <f t="shared" si="19"/>
        <v>-4.6565774155995499E-3</v>
      </c>
      <c r="F128" s="99">
        <v>0.32</v>
      </c>
      <c r="G128" s="100">
        <v>0.39</v>
      </c>
      <c r="H128" s="100">
        <v>0.13</v>
      </c>
      <c r="I128" s="100">
        <v>0.18</v>
      </c>
      <c r="J128" s="100">
        <v>0.67</v>
      </c>
      <c r="K128" s="100">
        <v>0.13</v>
      </c>
      <c r="L128" s="100">
        <v>0.19</v>
      </c>
      <c r="M128" s="101">
        <v>1.71</v>
      </c>
      <c r="N128" s="102">
        <v>8.9</v>
      </c>
      <c r="O128" s="102">
        <v>7.9</v>
      </c>
      <c r="P128" s="102">
        <v>8</v>
      </c>
      <c r="Q128" s="102">
        <v>7.7</v>
      </c>
      <c r="R128" s="102">
        <v>104.6</v>
      </c>
      <c r="S128" s="103">
        <v>105</v>
      </c>
      <c r="T128" s="455" t="s">
        <v>405</v>
      </c>
      <c r="U128" s="456" t="s">
        <v>231</v>
      </c>
      <c r="V128" s="141" t="s">
        <v>587</v>
      </c>
      <c r="W128" s="457"/>
      <c r="X128" s="458">
        <f t="shared" si="20"/>
        <v>45098</v>
      </c>
      <c r="Y128" s="459">
        <f t="shared" si="21"/>
        <v>0.99650349650349646</v>
      </c>
      <c r="Z128" s="460">
        <f t="shared" si="22"/>
        <v>0.99897020787431701</v>
      </c>
      <c r="AA128" s="461">
        <f t="shared" si="23"/>
        <v>0.99904017551076363</v>
      </c>
      <c r="AB128" s="207">
        <v>1</v>
      </c>
      <c r="AC128" s="207">
        <v>1.01</v>
      </c>
      <c r="AD128" s="207">
        <v>0.99</v>
      </c>
      <c r="AE128" s="207">
        <v>1.02</v>
      </c>
      <c r="AF128" s="207">
        <v>0.98</v>
      </c>
    </row>
    <row r="129" spans="2:32" x14ac:dyDescent="0.25">
      <c r="B129" s="454">
        <v>20230622</v>
      </c>
      <c r="C129" s="96">
        <v>1.716</v>
      </c>
      <c r="D129" s="97">
        <f t="shared" si="18"/>
        <v>0</v>
      </c>
      <c r="E129" s="98">
        <f t="shared" si="19"/>
        <v>-1.1641443538998875E-3</v>
      </c>
      <c r="F129" s="99">
        <v>0.28000000000000003</v>
      </c>
      <c r="G129" s="100">
        <v>0.38</v>
      </c>
      <c r="H129" s="100">
        <v>0.12</v>
      </c>
      <c r="I129" s="100">
        <v>0.16</v>
      </c>
      <c r="J129" s="100">
        <v>0.61</v>
      </c>
      <c r="K129" s="100">
        <v>0.1</v>
      </c>
      <c r="L129" s="100">
        <v>0.16</v>
      </c>
      <c r="M129" s="101">
        <v>1.716</v>
      </c>
      <c r="N129" s="102">
        <v>8.1</v>
      </c>
      <c r="O129" s="102">
        <v>8.6999999999999993</v>
      </c>
      <c r="P129" s="102">
        <v>8.1</v>
      </c>
      <c r="Q129" s="102">
        <v>7.5</v>
      </c>
      <c r="R129" s="102">
        <v>104.7</v>
      </c>
      <c r="S129" s="103">
        <v>105</v>
      </c>
      <c r="T129" s="455" t="s">
        <v>201</v>
      </c>
      <c r="U129" s="456" t="s">
        <v>153</v>
      </c>
      <c r="V129" s="141" t="s">
        <v>590</v>
      </c>
      <c r="W129" s="457"/>
      <c r="X129" s="458">
        <f t="shared" si="20"/>
        <v>45099</v>
      </c>
      <c r="Y129" s="459">
        <f t="shared" si="21"/>
        <v>1</v>
      </c>
      <c r="Z129" s="460">
        <f t="shared" si="22"/>
        <v>0.9989882802382799</v>
      </c>
      <c r="AA129" s="461">
        <f t="shared" si="23"/>
        <v>0.99908424908424887</v>
      </c>
      <c r="AB129" s="207">
        <v>1</v>
      </c>
      <c r="AC129" s="207">
        <v>1.01</v>
      </c>
      <c r="AD129" s="207">
        <v>0.99</v>
      </c>
      <c r="AE129" s="207">
        <v>1.02</v>
      </c>
      <c r="AF129" s="207">
        <v>0.98</v>
      </c>
    </row>
    <row r="130" spans="2:32" x14ac:dyDescent="0.25">
      <c r="B130" s="454">
        <v>20230626</v>
      </c>
      <c r="C130" s="96">
        <v>1.7210000000000001</v>
      </c>
      <c r="D130" s="97">
        <f t="shared" si="18"/>
        <v>2.9137529137530649E-3</v>
      </c>
      <c r="E130" s="98">
        <f t="shared" si="19"/>
        <v>1.7462165308499422E-3</v>
      </c>
      <c r="F130" s="99">
        <v>0.28000000000000003</v>
      </c>
      <c r="G130" s="100">
        <v>0.38</v>
      </c>
      <c r="H130" s="100">
        <v>0.08</v>
      </c>
      <c r="I130" s="100">
        <v>0.14000000000000001</v>
      </c>
      <c r="J130" s="100">
        <v>0.49</v>
      </c>
      <c r="K130" s="100">
        <v>7.0000000000000007E-2</v>
      </c>
      <c r="L130" s="100">
        <v>0.15</v>
      </c>
      <c r="M130" s="101">
        <v>1.7210000000000001</v>
      </c>
      <c r="N130" s="102">
        <v>8.8000000000000007</v>
      </c>
      <c r="O130" s="102">
        <v>7.9</v>
      </c>
      <c r="P130" s="102">
        <v>7.9</v>
      </c>
      <c r="Q130" s="102">
        <v>7.7</v>
      </c>
      <c r="R130" s="102">
        <v>104.6</v>
      </c>
      <c r="S130" s="103">
        <v>105</v>
      </c>
      <c r="T130" s="455" t="s">
        <v>201</v>
      </c>
      <c r="U130" s="456" t="s">
        <v>595</v>
      </c>
      <c r="V130" s="141" t="s">
        <v>593</v>
      </c>
      <c r="W130" s="457"/>
      <c r="X130" s="458">
        <f t="shared" si="20"/>
        <v>45103</v>
      </c>
      <c r="Y130" s="459">
        <f t="shared" si="21"/>
        <v>1.0029137529137531</v>
      </c>
      <c r="Z130" s="460">
        <f t="shared" si="22"/>
        <v>0.99903969270166415</v>
      </c>
      <c r="AA130" s="461">
        <f t="shared" si="23"/>
        <v>0.99908023703204407</v>
      </c>
      <c r="AB130" s="207">
        <v>1</v>
      </c>
      <c r="AC130" s="207">
        <v>1.01</v>
      </c>
      <c r="AD130" s="207">
        <v>0.99</v>
      </c>
      <c r="AE130" s="207">
        <v>1.02</v>
      </c>
      <c r="AF130" s="207">
        <v>0.98</v>
      </c>
    </row>
    <row r="131" spans="2:32" x14ac:dyDescent="0.25">
      <c r="B131" s="454">
        <v>20230627</v>
      </c>
      <c r="C131" s="96">
        <v>1.7170000000000001</v>
      </c>
      <c r="D131" s="97">
        <f t="shared" si="18"/>
        <v>5.827505827507018E-4</v>
      </c>
      <c r="E131" s="98">
        <f t="shared" si="19"/>
        <v>-5.8207217694983271E-4</v>
      </c>
      <c r="F131" s="99">
        <v>0.28000000000000003</v>
      </c>
      <c r="G131" s="100">
        <v>0.4</v>
      </c>
      <c r="H131" s="100">
        <v>7.0000000000000007E-2</v>
      </c>
      <c r="I131" s="100">
        <v>0.14000000000000001</v>
      </c>
      <c r="J131" s="100">
        <v>0.6</v>
      </c>
      <c r="K131" s="100">
        <v>0.15</v>
      </c>
      <c r="L131" s="100">
        <v>0.12</v>
      </c>
      <c r="M131" s="101">
        <v>1.7170000000000001</v>
      </c>
      <c r="N131" s="102">
        <v>8.9</v>
      </c>
      <c r="O131" s="102">
        <v>7.9</v>
      </c>
      <c r="P131" s="102">
        <v>7.9</v>
      </c>
      <c r="Q131" s="102">
        <v>7.9</v>
      </c>
      <c r="R131" s="102">
        <v>104.6</v>
      </c>
      <c r="S131" s="103">
        <v>105</v>
      </c>
      <c r="T131" s="455" t="s">
        <v>446</v>
      </c>
      <c r="U131" s="456" t="s">
        <v>217</v>
      </c>
      <c r="V131" s="141" t="s">
        <v>596</v>
      </c>
      <c r="W131" s="457"/>
      <c r="X131" s="458">
        <f t="shared" si="20"/>
        <v>45104</v>
      </c>
      <c r="Y131" s="459">
        <f t="shared" si="21"/>
        <v>1.0005827505827507</v>
      </c>
      <c r="Z131" s="460">
        <f t="shared" si="22"/>
        <v>0.99904262404262367</v>
      </c>
      <c r="AA131" s="461">
        <f t="shared" si="23"/>
        <v>0.99909034055375479</v>
      </c>
      <c r="AB131" s="207">
        <v>1</v>
      </c>
      <c r="AC131" s="207">
        <v>1.01</v>
      </c>
      <c r="AD131" s="207">
        <v>0.99</v>
      </c>
      <c r="AE131" s="207">
        <v>1.02</v>
      </c>
      <c r="AF131" s="207">
        <v>0.98</v>
      </c>
    </row>
    <row r="132" spans="2:32" x14ac:dyDescent="0.25">
      <c r="B132" s="454">
        <v>20230628</v>
      </c>
      <c r="C132" s="96">
        <v>1.718</v>
      </c>
      <c r="D132" s="97">
        <f t="shared" si="18"/>
        <v>1.1655011655011815E-3</v>
      </c>
      <c r="E132" s="98">
        <f t="shared" si="19"/>
        <v>0</v>
      </c>
      <c r="F132" s="99">
        <v>0.38</v>
      </c>
      <c r="G132" s="100">
        <v>0.33</v>
      </c>
      <c r="H132" s="100">
        <v>0.16</v>
      </c>
      <c r="I132" s="100">
        <v>0.08</v>
      </c>
      <c r="J132" s="100">
        <v>0.68</v>
      </c>
      <c r="K132" s="100">
        <v>0.18</v>
      </c>
      <c r="L132" s="100">
        <v>0.13</v>
      </c>
      <c r="M132" s="101">
        <v>1.718</v>
      </c>
      <c r="N132" s="102">
        <v>8.8000000000000007</v>
      </c>
      <c r="O132" s="102">
        <v>8</v>
      </c>
      <c r="P132" s="102">
        <v>7.9</v>
      </c>
      <c r="Q132" s="102">
        <v>7.7</v>
      </c>
      <c r="R132" s="102">
        <v>104.6</v>
      </c>
      <c r="S132" s="103">
        <v>105</v>
      </c>
      <c r="T132" s="455" t="s">
        <v>495</v>
      </c>
      <c r="U132" s="456" t="s">
        <v>221</v>
      </c>
      <c r="V132" s="141" t="s">
        <v>598</v>
      </c>
      <c r="W132" s="457"/>
      <c r="X132" s="458">
        <f t="shared" si="20"/>
        <v>45105</v>
      </c>
      <c r="Y132" s="459">
        <f t="shared" si="21"/>
        <v>1.0011655011655012</v>
      </c>
      <c r="Z132" s="460">
        <f t="shared" si="22"/>
        <v>0.99901185770750955</v>
      </c>
      <c r="AA132" s="461">
        <f t="shared" si="23"/>
        <v>0.99908630464185999</v>
      </c>
      <c r="AB132" s="207">
        <v>1</v>
      </c>
      <c r="AC132" s="207">
        <v>1.01</v>
      </c>
      <c r="AD132" s="207">
        <v>0.99</v>
      </c>
      <c r="AE132" s="207">
        <v>1.02</v>
      </c>
      <c r="AF132" s="207">
        <v>0.98</v>
      </c>
    </row>
    <row r="133" spans="2:32" x14ac:dyDescent="0.25">
      <c r="B133" s="454">
        <v>20230629</v>
      </c>
      <c r="C133" s="96">
        <v>1.712</v>
      </c>
      <c r="D133" s="97">
        <f t="shared" si="18"/>
        <v>-2.3310023310023631E-3</v>
      </c>
      <c r="E133" s="98">
        <f t="shared" si="19"/>
        <v>-3.4924330616996624E-3</v>
      </c>
      <c r="F133" s="99">
        <v>0.28000000000000003</v>
      </c>
      <c r="G133" s="100">
        <v>0.28999999999999998</v>
      </c>
      <c r="H133" s="100">
        <v>0.09</v>
      </c>
      <c r="I133" s="100">
        <v>0.12</v>
      </c>
      <c r="J133" s="100">
        <v>0.62</v>
      </c>
      <c r="K133" s="100">
        <v>0.16</v>
      </c>
      <c r="L133" s="100">
        <v>0.12</v>
      </c>
      <c r="M133" s="101">
        <v>1.712</v>
      </c>
      <c r="N133" s="102">
        <v>8.4</v>
      </c>
      <c r="O133" s="102">
        <v>8.4</v>
      </c>
      <c r="P133" s="102">
        <v>8.1</v>
      </c>
      <c r="Q133" s="102">
        <v>7.6</v>
      </c>
      <c r="R133" s="102">
        <v>104.7</v>
      </c>
      <c r="S133" s="103">
        <v>105</v>
      </c>
      <c r="T133" s="455" t="s">
        <v>201</v>
      </c>
      <c r="U133" s="456" t="s">
        <v>153</v>
      </c>
      <c r="V133" s="141" t="s">
        <v>600</v>
      </c>
      <c r="W133" s="457"/>
      <c r="X133" s="458">
        <f t="shared" si="20"/>
        <v>45106</v>
      </c>
      <c r="Y133" s="459">
        <f t="shared" si="21"/>
        <v>0.99766899766899764</v>
      </c>
      <c r="Z133" s="460">
        <f t="shared" si="22"/>
        <v>0.99900589606471923</v>
      </c>
      <c r="AA133" s="461">
        <f t="shared" si="23"/>
        <v>0.99908216783216752</v>
      </c>
      <c r="AB133" s="207">
        <v>1</v>
      </c>
      <c r="AC133" s="207">
        <v>1.01</v>
      </c>
      <c r="AD133" s="207">
        <v>0.99</v>
      </c>
      <c r="AE133" s="207">
        <v>1.02</v>
      </c>
      <c r="AF133" s="207">
        <v>0.98</v>
      </c>
    </row>
    <row r="134" spans="2:32" x14ac:dyDescent="0.25">
      <c r="B134" s="454">
        <v>20230630</v>
      </c>
      <c r="C134" s="96">
        <v>1.7150000000000001</v>
      </c>
      <c r="D134" s="97">
        <f t="shared" si="18"/>
        <v>-5.8275058275047975E-4</v>
      </c>
      <c r="E134" s="98">
        <f t="shared" si="19"/>
        <v>-1.7462165308497202E-3</v>
      </c>
      <c r="F134" s="99">
        <v>0.28999999999999998</v>
      </c>
      <c r="G134" s="100">
        <v>0.44</v>
      </c>
      <c r="H134" s="100">
        <v>0.14000000000000001</v>
      </c>
      <c r="I134" s="100">
        <v>0.18</v>
      </c>
      <c r="J134" s="100">
        <v>0.7</v>
      </c>
      <c r="K134" s="100">
        <v>0.16</v>
      </c>
      <c r="L134" s="100">
        <v>0.2</v>
      </c>
      <c r="M134" s="101">
        <v>1.7150000000000001</v>
      </c>
      <c r="N134" s="102">
        <v>8.6999999999999993</v>
      </c>
      <c r="O134" s="102">
        <v>8.1</v>
      </c>
      <c r="P134" s="102">
        <v>7.9</v>
      </c>
      <c r="Q134" s="102">
        <v>7.9</v>
      </c>
      <c r="R134" s="102">
        <v>104.6</v>
      </c>
      <c r="S134" s="103">
        <v>105</v>
      </c>
      <c r="T134" s="455" t="s">
        <v>197</v>
      </c>
      <c r="U134" s="456" t="s">
        <v>153</v>
      </c>
      <c r="V134" s="141" t="s">
        <v>608</v>
      </c>
      <c r="W134" s="457"/>
      <c r="X134" s="458">
        <f t="shared" si="20"/>
        <v>45107</v>
      </c>
      <c r="Y134" s="459">
        <f t="shared" si="21"/>
        <v>0.99941724941724952</v>
      </c>
      <c r="Z134" s="460">
        <f t="shared" si="22"/>
        <v>0.99900845423233453</v>
      </c>
      <c r="AA134" s="461">
        <f t="shared" si="23"/>
        <v>0.99907792629311587</v>
      </c>
      <c r="AB134" s="207">
        <v>1</v>
      </c>
      <c r="AC134" s="207">
        <v>1.01</v>
      </c>
      <c r="AD134" s="207">
        <v>0.99</v>
      </c>
      <c r="AE134" s="207">
        <v>1.02</v>
      </c>
      <c r="AF134" s="207">
        <v>0.98</v>
      </c>
    </row>
    <row r="135" spans="2:32" x14ac:dyDescent="0.25">
      <c r="B135" s="454">
        <v>20230703</v>
      </c>
      <c r="C135" s="96">
        <v>1.712</v>
      </c>
      <c r="D135" s="97">
        <f t="shared" si="18"/>
        <v>-2.3310023310023631E-3</v>
      </c>
      <c r="E135" s="98">
        <f t="shared" si="19"/>
        <v>-3.4924330616996624E-3</v>
      </c>
      <c r="F135" s="99">
        <v>0.34</v>
      </c>
      <c r="G135" s="100">
        <v>0.38</v>
      </c>
      <c r="H135" s="100">
        <v>0.13</v>
      </c>
      <c r="I135" s="100">
        <v>0.1</v>
      </c>
      <c r="J135" s="100">
        <v>0.63</v>
      </c>
      <c r="K135" s="100">
        <v>0.15</v>
      </c>
      <c r="L135" s="100">
        <v>0.11</v>
      </c>
      <c r="M135" s="101">
        <v>1.712</v>
      </c>
      <c r="N135" s="102">
        <v>8.6</v>
      </c>
      <c r="O135" s="102">
        <v>8.3000000000000007</v>
      </c>
      <c r="P135" s="102">
        <v>8.1999999999999993</v>
      </c>
      <c r="Q135" s="102">
        <v>7.4</v>
      </c>
      <c r="R135" s="102">
        <v>104.7</v>
      </c>
      <c r="S135" s="103">
        <v>105</v>
      </c>
      <c r="T135" s="455" t="s">
        <v>201</v>
      </c>
      <c r="U135" s="456" t="s">
        <v>610</v>
      </c>
      <c r="V135" s="141" t="s">
        <v>614</v>
      </c>
      <c r="W135" s="457"/>
      <c r="X135" s="458">
        <f t="shared" si="20"/>
        <v>45110</v>
      </c>
      <c r="Y135" s="459">
        <f t="shared" si="21"/>
        <v>0.99766899766899764</v>
      </c>
      <c r="Z135" s="460">
        <f t="shared" si="22"/>
        <v>0.99900226036589623</v>
      </c>
      <c r="AA135" s="461">
        <f t="shared" si="23"/>
        <v>0.99907357599665259</v>
      </c>
      <c r="AB135" s="207">
        <v>1</v>
      </c>
      <c r="AC135" s="207">
        <v>1.01</v>
      </c>
      <c r="AD135" s="207">
        <v>0.99</v>
      </c>
      <c r="AE135" s="207">
        <v>1.02</v>
      </c>
      <c r="AF135" s="207">
        <v>0.98</v>
      </c>
    </row>
    <row r="136" spans="2:32" x14ac:dyDescent="0.25">
      <c r="B136" s="454">
        <v>20230704</v>
      </c>
      <c r="C136" s="96">
        <v>1.7110000000000001</v>
      </c>
      <c r="D136" s="97">
        <f t="shared" si="18"/>
        <v>-2.9137529137528428E-3</v>
      </c>
      <c r="E136" s="98">
        <f t="shared" si="19"/>
        <v>-4.0745052386494951E-3</v>
      </c>
      <c r="F136" s="99">
        <v>0.32</v>
      </c>
      <c r="G136" s="100">
        <v>0.33</v>
      </c>
      <c r="H136" s="100">
        <v>0.13</v>
      </c>
      <c r="I136" s="100">
        <v>0.12</v>
      </c>
      <c r="J136" s="100">
        <v>0.57999999999999996</v>
      </c>
      <c r="K136" s="100">
        <v>0.16</v>
      </c>
      <c r="L136" s="100">
        <v>0.13</v>
      </c>
      <c r="M136" s="101">
        <v>1.7110000000000001</v>
      </c>
      <c r="N136" s="102">
        <v>8.6999999999999993</v>
      </c>
      <c r="O136" s="102">
        <v>8.1999999999999993</v>
      </c>
      <c r="P136" s="102">
        <v>8</v>
      </c>
      <c r="Q136" s="102">
        <v>7.7</v>
      </c>
      <c r="R136" s="102">
        <v>104.6</v>
      </c>
      <c r="S136" s="103">
        <v>105.1</v>
      </c>
      <c r="T136" s="455" t="s">
        <v>197</v>
      </c>
      <c r="U136" s="456" t="s">
        <v>217</v>
      </c>
      <c r="V136" s="141" t="s">
        <v>612</v>
      </c>
      <c r="W136" s="457"/>
      <c r="X136" s="458">
        <f t="shared" si="20"/>
        <v>45111</v>
      </c>
      <c r="Y136" s="459">
        <f t="shared" si="21"/>
        <v>0.99708624708624716</v>
      </c>
      <c r="Z136" s="460">
        <f t="shared" si="22"/>
        <v>0.9990407028868562</v>
      </c>
      <c r="AA136" s="461">
        <f t="shared" si="23"/>
        <v>0.99906154451608964</v>
      </c>
      <c r="AB136" s="207">
        <v>1</v>
      </c>
      <c r="AC136" s="207">
        <v>1.01</v>
      </c>
      <c r="AD136" s="207">
        <v>0.99</v>
      </c>
      <c r="AE136" s="207">
        <v>1.02</v>
      </c>
      <c r="AF136" s="207">
        <v>0.98</v>
      </c>
    </row>
    <row r="137" spans="2:32" x14ac:dyDescent="0.25">
      <c r="B137" s="454">
        <v>20230705</v>
      </c>
      <c r="C137" s="96">
        <v>1.71</v>
      </c>
      <c r="D137" s="97">
        <f t="shared" si="18"/>
        <v>-3.4965034965035446E-3</v>
      </c>
      <c r="E137" s="98">
        <f t="shared" si="19"/>
        <v>-4.6565774155995499E-3</v>
      </c>
      <c r="F137" s="99">
        <v>0.37</v>
      </c>
      <c r="G137" s="100">
        <v>0.34</v>
      </c>
      <c r="H137" s="100">
        <v>0.19</v>
      </c>
      <c r="I137" s="100">
        <v>0.18</v>
      </c>
      <c r="J137" s="100">
        <v>0.72</v>
      </c>
      <c r="K137" s="100">
        <v>0.18</v>
      </c>
      <c r="L137" s="100">
        <v>0.2</v>
      </c>
      <c r="M137" s="101">
        <v>1.71</v>
      </c>
      <c r="N137" s="102">
        <v>8.6</v>
      </c>
      <c r="O137" s="102">
        <v>8.4</v>
      </c>
      <c r="P137" s="102">
        <v>8.1</v>
      </c>
      <c r="Q137" s="102">
        <v>7.5</v>
      </c>
      <c r="R137" s="102">
        <v>104.6</v>
      </c>
      <c r="S137" s="103">
        <v>105</v>
      </c>
      <c r="T137" s="455" t="s">
        <v>405</v>
      </c>
      <c r="U137" s="456" t="s">
        <v>221</v>
      </c>
      <c r="V137" s="141" t="s">
        <v>616</v>
      </c>
      <c r="W137" s="457"/>
      <c r="X137" s="458">
        <f t="shared" si="20"/>
        <v>45112</v>
      </c>
      <c r="Y137" s="459">
        <f t="shared" si="21"/>
        <v>0.99650349650349646</v>
      </c>
      <c r="Z137" s="460">
        <f t="shared" si="22"/>
        <v>0.99902571386946337</v>
      </c>
      <c r="AA137" s="461">
        <f t="shared" si="23"/>
        <v>0.99902619310514007</v>
      </c>
      <c r="AB137" s="207">
        <v>1</v>
      </c>
      <c r="AC137" s="207">
        <v>1.01</v>
      </c>
      <c r="AD137" s="207">
        <v>0.99</v>
      </c>
      <c r="AE137" s="207">
        <v>1.02</v>
      </c>
      <c r="AF137" s="207">
        <v>0.98</v>
      </c>
    </row>
    <row r="138" spans="2:32" x14ac:dyDescent="0.25">
      <c r="B138" s="454">
        <v>20230706</v>
      </c>
      <c r="C138" s="96">
        <v>1.712</v>
      </c>
      <c r="D138" s="97">
        <f t="shared" si="18"/>
        <v>-2.3310023310023631E-3</v>
      </c>
      <c r="E138" s="98">
        <f t="shared" si="19"/>
        <v>-3.4924330616996624E-3</v>
      </c>
      <c r="F138" s="99">
        <v>0.33</v>
      </c>
      <c r="G138" s="100">
        <v>0.33</v>
      </c>
      <c r="H138" s="100">
        <v>0.12</v>
      </c>
      <c r="I138" s="100">
        <v>0.14000000000000001</v>
      </c>
      <c r="J138" s="100">
        <v>0.7</v>
      </c>
      <c r="K138" s="100">
        <v>0.15</v>
      </c>
      <c r="L138" s="100">
        <v>0.16</v>
      </c>
      <c r="M138" s="101">
        <v>1.712</v>
      </c>
      <c r="N138" s="102">
        <v>8.6999999999999993</v>
      </c>
      <c r="O138" s="102">
        <v>8.3000000000000007</v>
      </c>
      <c r="P138" s="102">
        <v>8</v>
      </c>
      <c r="Q138" s="102">
        <v>7.7</v>
      </c>
      <c r="R138" s="102">
        <v>104.7</v>
      </c>
      <c r="S138" s="103">
        <v>105.1</v>
      </c>
      <c r="T138" s="455" t="s">
        <v>405</v>
      </c>
      <c r="U138" s="456" t="s">
        <v>221</v>
      </c>
      <c r="V138" s="141" t="s">
        <v>618</v>
      </c>
      <c r="W138" s="457"/>
      <c r="X138" s="458">
        <f t="shared" si="20"/>
        <v>45113</v>
      </c>
      <c r="Y138" s="459">
        <f t="shared" si="21"/>
        <v>0.99766899766899764</v>
      </c>
      <c r="Z138" s="460">
        <f t="shared" si="22"/>
        <v>0.99896399896399857</v>
      </c>
      <c r="AA138" s="461">
        <f t="shared" si="23"/>
        <v>0.99898989898989854</v>
      </c>
      <c r="AB138" s="207">
        <v>1</v>
      </c>
      <c r="AC138" s="207">
        <v>1.01</v>
      </c>
      <c r="AD138" s="207">
        <v>0.99</v>
      </c>
      <c r="AE138" s="207">
        <v>1.02</v>
      </c>
      <c r="AF138" s="207">
        <v>0.98</v>
      </c>
    </row>
    <row r="139" spans="2:32" x14ac:dyDescent="0.25">
      <c r="B139" s="454">
        <v>20230707</v>
      </c>
      <c r="C139" s="96">
        <v>1.702</v>
      </c>
      <c r="D139" s="97">
        <f t="shared" ref="D139" si="24">IF(C139="","",((C139/$C$21)-1))</f>
        <v>-8.1585081585081598E-3</v>
      </c>
      <c r="E139" s="98">
        <f t="shared" ref="E139" si="25">IF(C139="","",((C139/$C$22)-1))</f>
        <v>-9.3131548311990997E-3</v>
      </c>
      <c r="F139" s="99">
        <v>0.34</v>
      </c>
      <c r="G139" s="100">
        <v>0.39</v>
      </c>
      <c r="H139" s="100">
        <v>0.16</v>
      </c>
      <c r="I139" s="100">
        <v>0.15</v>
      </c>
      <c r="J139" s="100">
        <v>0.69</v>
      </c>
      <c r="K139" s="100">
        <v>0.17</v>
      </c>
      <c r="L139" s="100">
        <v>0.15</v>
      </c>
      <c r="M139" s="101">
        <v>1.702</v>
      </c>
      <c r="N139" s="102">
        <v>8.5</v>
      </c>
      <c r="O139" s="102">
        <v>8.4</v>
      </c>
      <c r="P139" s="102">
        <v>8.3000000000000007</v>
      </c>
      <c r="Q139" s="102">
        <v>7.5</v>
      </c>
      <c r="R139" s="102">
        <v>104.7</v>
      </c>
      <c r="S139" s="103">
        <v>105</v>
      </c>
      <c r="T139" s="455" t="s">
        <v>197</v>
      </c>
      <c r="U139" s="456" t="s">
        <v>153</v>
      </c>
      <c r="V139" s="141" t="s">
        <v>620</v>
      </c>
      <c r="W139" s="457"/>
      <c r="X139" s="458">
        <f t="shared" si="20"/>
        <v>45114</v>
      </c>
      <c r="Y139" s="459">
        <f t="shared" si="21"/>
        <v>0.99184149184149184</v>
      </c>
      <c r="Z139" s="460">
        <f t="shared" si="22"/>
        <v>0.99897548687871218</v>
      </c>
      <c r="AA139" s="461">
        <f t="shared" si="23"/>
        <v>0.99896837396837379</v>
      </c>
      <c r="AB139" s="207">
        <v>1</v>
      </c>
      <c r="AC139" s="207">
        <v>1.01</v>
      </c>
      <c r="AD139" s="207">
        <v>0.99</v>
      </c>
      <c r="AE139" s="207">
        <v>1.02</v>
      </c>
      <c r="AF139" s="207">
        <v>0.98</v>
      </c>
    </row>
    <row r="140" spans="2:32" x14ac:dyDescent="0.25">
      <c r="B140" s="454">
        <v>20230710</v>
      </c>
      <c r="C140" s="96">
        <v>1.712</v>
      </c>
      <c r="D140" s="97">
        <f t="shared" si="18"/>
        <v>-2.3310023310023631E-3</v>
      </c>
      <c r="E140" s="98">
        <f t="shared" si="19"/>
        <v>-3.4924330616996624E-3</v>
      </c>
      <c r="F140" s="99">
        <v>0.42</v>
      </c>
      <c r="G140" s="100">
        <v>0.25</v>
      </c>
      <c r="H140" s="100">
        <v>0.19</v>
      </c>
      <c r="I140" s="100">
        <v>0.1</v>
      </c>
      <c r="J140" s="100">
        <v>0.6</v>
      </c>
      <c r="K140" s="100">
        <v>0.16</v>
      </c>
      <c r="L140" s="100">
        <v>0.13</v>
      </c>
      <c r="M140" s="101">
        <v>1.712</v>
      </c>
      <c r="N140" s="102">
        <v>8.9</v>
      </c>
      <c r="O140" s="102">
        <v>8</v>
      </c>
      <c r="P140" s="102">
        <v>7.5</v>
      </c>
      <c r="Q140" s="102">
        <v>8.1</v>
      </c>
      <c r="R140" s="102">
        <v>104.6</v>
      </c>
      <c r="S140" s="103">
        <v>105</v>
      </c>
      <c r="T140" s="455" t="s">
        <v>197</v>
      </c>
      <c r="U140" s="456" t="s">
        <v>217</v>
      </c>
      <c r="V140" s="141" t="s">
        <v>622</v>
      </c>
      <c r="W140" s="457"/>
      <c r="X140" s="458">
        <f t="shared" si="20"/>
        <v>45117</v>
      </c>
      <c r="Y140" s="459">
        <f t="shared" si="21"/>
        <v>0.99766899766899764</v>
      </c>
      <c r="Z140" s="460">
        <f t="shared" si="22"/>
        <v>0.99893958500515823</v>
      </c>
      <c r="AA140" s="461">
        <f t="shared" si="23"/>
        <v>0.99897020787431701</v>
      </c>
      <c r="AB140" s="207">
        <v>1</v>
      </c>
      <c r="AC140" s="207">
        <v>1.01</v>
      </c>
      <c r="AD140" s="207">
        <v>0.99</v>
      </c>
      <c r="AE140" s="207">
        <v>1.02</v>
      </c>
      <c r="AF140" s="207">
        <v>0.98</v>
      </c>
    </row>
    <row r="141" spans="2:32" x14ac:dyDescent="0.25">
      <c r="B141" s="454">
        <v>20230711</v>
      </c>
      <c r="C141" s="96">
        <v>1.714</v>
      </c>
      <c r="D141" s="97">
        <f t="shared" si="18"/>
        <v>-1.1655011655011815E-3</v>
      </c>
      <c r="E141" s="98">
        <f t="shared" si="19"/>
        <v>-2.3282887077997749E-3</v>
      </c>
      <c r="F141" s="99">
        <v>0.36</v>
      </c>
      <c r="G141" s="100">
        <v>0.41</v>
      </c>
      <c r="H141" s="100">
        <v>0.16</v>
      </c>
      <c r="I141" s="100">
        <v>0.15</v>
      </c>
      <c r="J141" s="100">
        <v>0.66</v>
      </c>
      <c r="K141" s="100">
        <v>0.16</v>
      </c>
      <c r="L141" s="100">
        <v>0.15</v>
      </c>
      <c r="M141" s="101">
        <v>1.714</v>
      </c>
      <c r="N141" s="102">
        <v>8.6999999999999993</v>
      </c>
      <c r="O141" s="102">
        <v>8.1999999999999993</v>
      </c>
      <c r="P141" s="102">
        <v>7.9</v>
      </c>
      <c r="Q141" s="102">
        <v>7.9</v>
      </c>
      <c r="R141" s="102">
        <v>104.6</v>
      </c>
      <c r="S141" s="103">
        <v>105</v>
      </c>
      <c r="T141" s="455" t="s">
        <v>495</v>
      </c>
      <c r="U141" s="456" t="s">
        <v>295</v>
      </c>
      <c r="V141" s="141" t="s">
        <v>625</v>
      </c>
      <c r="W141" s="457"/>
      <c r="X141" s="458">
        <f t="shared" si="20"/>
        <v>45118</v>
      </c>
      <c r="Y141" s="459">
        <f t="shared" si="21"/>
        <v>0.99883449883449882</v>
      </c>
      <c r="Z141" s="460">
        <f t="shared" si="22"/>
        <v>0.99896076146076118</v>
      </c>
      <c r="AA141" s="461">
        <f t="shared" si="23"/>
        <v>0.9989882802382799</v>
      </c>
      <c r="AB141" s="207">
        <v>1</v>
      </c>
      <c r="AC141" s="207">
        <v>1.01</v>
      </c>
      <c r="AD141" s="207">
        <v>0.99</v>
      </c>
      <c r="AE141" s="207">
        <v>1.02</v>
      </c>
      <c r="AF141" s="207">
        <v>0.98</v>
      </c>
    </row>
    <row r="142" spans="2:32" x14ac:dyDescent="0.25">
      <c r="B142" s="454">
        <v>20230712</v>
      </c>
      <c r="C142" s="96">
        <v>1.7110000000000001</v>
      </c>
      <c r="D142" s="97">
        <f t="shared" si="18"/>
        <v>-2.9137529137528428E-3</v>
      </c>
      <c r="E142" s="98">
        <f t="shared" si="19"/>
        <v>-4.0745052386494951E-3</v>
      </c>
      <c r="F142" s="99">
        <v>0.31</v>
      </c>
      <c r="G142" s="100">
        <v>0.38</v>
      </c>
      <c r="H142" s="100">
        <v>0.16</v>
      </c>
      <c r="I142" s="100">
        <v>0.16</v>
      </c>
      <c r="J142" s="100">
        <v>0.65</v>
      </c>
      <c r="K142" s="100">
        <v>0.13</v>
      </c>
      <c r="L142" s="100">
        <v>0.18</v>
      </c>
      <c r="M142" s="101">
        <v>1.7110000000000001</v>
      </c>
      <c r="N142" s="102">
        <v>8.5</v>
      </c>
      <c r="O142" s="102">
        <v>8.3000000000000007</v>
      </c>
      <c r="P142" s="102">
        <v>8.1</v>
      </c>
      <c r="Q142" s="102">
        <v>7.4</v>
      </c>
      <c r="R142" s="102">
        <v>104.7</v>
      </c>
      <c r="S142" s="103">
        <v>105.1</v>
      </c>
      <c r="T142" s="455" t="s">
        <v>201</v>
      </c>
      <c r="U142" s="456" t="s">
        <v>295</v>
      </c>
      <c r="V142" s="141" t="s">
        <v>627</v>
      </c>
      <c r="W142" s="457"/>
      <c r="X142" s="458">
        <f t="shared" si="20"/>
        <v>45119</v>
      </c>
      <c r="Y142" s="459">
        <f t="shared" si="21"/>
        <v>0.99708624708624716</v>
      </c>
      <c r="Z142" s="460">
        <f t="shared" si="22"/>
        <v>0.99900241001935886</v>
      </c>
      <c r="AA142" s="461">
        <f t="shared" si="23"/>
        <v>0.99903969270166415</v>
      </c>
      <c r="AB142" s="207">
        <v>1</v>
      </c>
      <c r="AC142" s="207">
        <v>1.01</v>
      </c>
      <c r="AD142" s="207">
        <v>0.99</v>
      </c>
      <c r="AE142" s="207">
        <v>1.02</v>
      </c>
      <c r="AF142" s="207">
        <v>0.98</v>
      </c>
    </row>
    <row r="143" spans="2:32" x14ac:dyDescent="0.25">
      <c r="B143" s="454">
        <v>20230713</v>
      </c>
      <c r="C143" s="96">
        <v>1.714</v>
      </c>
      <c r="D143" s="97">
        <f t="shared" si="18"/>
        <v>-1.1655011655011815E-3</v>
      </c>
      <c r="E143" s="98">
        <f t="shared" si="19"/>
        <v>-2.3282887077997749E-3</v>
      </c>
      <c r="F143" s="99">
        <v>0.33</v>
      </c>
      <c r="G143" s="100">
        <v>0.33</v>
      </c>
      <c r="H143" s="100">
        <v>0.17</v>
      </c>
      <c r="I143" s="100">
        <v>0.15</v>
      </c>
      <c r="J143" s="100">
        <v>0.72</v>
      </c>
      <c r="K143" s="100">
        <v>0.16</v>
      </c>
      <c r="L143" s="100">
        <v>0.18</v>
      </c>
      <c r="M143" s="101">
        <v>1.714</v>
      </c>
      <c r="N143" s="102">
        <v>8.6999999999999993</v>
      </c>
      <c r="O143" s="102">
        <v>8.1999999999999993</v>
      </c>
      <c r="P143" s="102">
        <v>8</v>
      </c>
      <c r="Q143" s="102">
        <v>7.8</v>
      </c>
      <c r="R143" s="102">
        <v>104.6</v>
      </c>
      <c r="S143" s="103">
        <v>105</v>
      </c>
      <c r="T143" s="455" t="s">
        <v>201</v>
      </c>
      <c r="U143" s="456" t="s">
        <v>221</v>
      </c>
      <c r="V143" s="141" t="s">
        <v>629</v>
      </c>
      <c r="W143" s="457"/>
      <c r="X143" s="458">
        <f t="shared" si="20"/>
        <v>45120</v>
      </c>
      <c r="Y143" s="459">
        <f t="shared" si="21"/>
        <v>0.99883449883449882</v>
      </c>
      <c r="Z143" s="460">
        <f t="shared" si="22"/>
        <v>0.9989852101921064</v>
      </c>
      <c r="AA143" s="461">
        <f t="shared" si="23"/>
        <v>0.99904262404262367</v>
      </c>
      <c r="AB143" s="207">
        <v>1</v>
      </c>
      <c r="AC143" s="207">
        <v>1.01</v>
      </c>
      <c r="AD143" s="207">
        <v>0.99</v>
      </c>
      <c r="AE143" s="207">
        <v>1.02</v>
      </c>
      <c r="AF143" s="207">
        <v>0.98</v>
      </c>
    </row>
    <row r="144" spans="2:32" x14ac:dyDescent="0.25">
      <c r="B144" s="454">
        <v>20230714</v>
      </c>
      <c r="C144" s="96">
        <v>1.72</v>
      </c>
      <c r="D144" s="97">
        <f t="shared" si="18"/>
        <v>2.3310023310023631E-3</v>
      </c>
      <c r="E144" s="98">
        <f t="shared" si="19"/>
        <v>1.1641443538998875E-3</v>
      </c>
      <c r="F144" s="99">
        <v>0.35</v>
      </c>
      <c r="G144" s="100">
        <v>0.36</v>
      </c>
      <c r="H144" s="100">
        <v>0.22</v>
      </c>
      <c r="I144" s="100">
        <v>0.18</v>
      </c>
      <c r="J144" s="100">
        <v>0.69</v>
      </c>
      <c r="K144" s="100">
        <v>0.2</v>
      </c>
      <c r="L144" s="100">
        <v>0.16</v>
      </c>
      <c r="M144" s="101">
        <v>1.72</v>
      </c>
      <c r="N144" s="102">
        <v>8.4</v>
      </c>
      <c r="O144" s="102">
        <v>8.5</v>
      </c>
      <c r="P144" s="102">
        <v>7.9</v>
      </c>
      <c r="Q144" s="102">
        <v>7.6</v>
      </c>
      <c r="R144" s="102">
        <v>104.6</v>
      </c>
      <c r="S144" s="103">
        <v>105.1</v>
      </c>
      <c r="T144" s="455" t="s">
        <v>201</v>
      </c>
      <c r="U144" s="456" t="s">
        <v>295</v>
      </c>
      <c r="V144" s="141" t="s">
        <v>631</v>
      </c>
      <c r="W144" s="457"/>
      <c r="X144" s="458">
        <f t="shared" si="20"/>
        <v>45121</v>
      </c>
      <c r="Y144" s="459">
        <f t="shared" si="21"/>
        <v>1.0023310023310024</v>
      </c>
      <c r="Z144" s="460">
        <f t="shared" si="22"/>
        <v>0.99891628838997215</v>
      </c>
      <c r="AA144" s="461">
        <f t="shared" si="23"/>
        <v>0.99901185770750955</v>
      </c>
      <c r="AB144" s="207">
        <v>1</v>
      </c>
      <c r="AC144" s="207">
        <v>1.01</v>
      </c>
      <c r="AD144" s="207">
        <v>0.99</v>
      </c>
      <c r="AE144" s="207">
        <v>1.02</v>
      </c>
      <c r="AF144" s="207">
        <v>0.98</v>
      </c>
    </row>
    <row r="145" spans="2:32" x14ac:dyDescent="0.25">
      <c r="B145" s="454">
        <v>20230717</v>
      </c>
      <c r="C145" s="96">
        <v>1.7110000000000001</v>
      </c>
      <c r="D145" s="97">
        <f t="shared" si="18"/>
        <v>-2.9137529137528428E-3</v>
      </c>
      <c r="E145" s="98">
        <f t="shared" si="19"/>
        <v>-4.0745052386494951E-3</v>
      </c>
      <c r="F145" s="99">
        <v>0.49</v>
      </c>
      <c r="G145" s="100">
        <v>0.4</v>
      </c>
      <c r="H145" s="100">
        <v>0.27</v>
      </c>
      <c r="I145" s="100">
        <v>0.17</v>
      </c>
      <c r="J145" s="100">
        <v>0.73</v>
      </c>
      <c r="K145" s="100">
        <v>0.22</v>
      </c>
      <c r="L145" s="100">
        <v>0.19</v>
      </c>
      <c r="M145" s="101">
        <v>1.7110000000000001</v>
      </c>
      <c r="N145" s="102">
        <v>8.6</v>
      </c>
      <c r="O145" s="102">
        <v>8.4</v>
      </c>
      <c r="P145" s="102">
        <v>8.1</v>
      </c>
      <c r="Q145" s="102">
        <v>7.6</v>
      </c>
      <c r="R145" s="102">
        <v>104.7</v>
      </c>
      <c r="S145" s="103">
        <v>105</v>
      </c>
      <c r="T145" s="455" t="s">
        <v>495</v>
      </c>
      <c r="U145" s="456" t="s">
        <v>221</v>
      </c>
      <c r="V145" s="141" t="s">
        <v>633</v>
      </c>
      <c r="W145" s="457"/>
      <c r="X145" s="458">
        <f t="shared" si="20"/>
        <v>45124</v>
      </c>
      <c r="Y145" s="459">
        <f t="shared" si="21"/>
        <v>0.99708624708624716</v>
      </c>
      <c r="Z145" s="460">
        <f t="shared" si="22"/>
        <v>0.998896936396936</v>
      </c>
      <c r="AA145" s="461">
        <f t="shared" si="23"/>
        <v>0.99900589606471923</v>
      </c>
      <c r="AB145" s="207">
        <v>1</v>
      </c>
      <c r="AC145" s="207">
        <v>1.01</v>
      </c>
      <c r="AD145" s="207">
        <v>0.99</v>
      </c>
      <c r="AE145" s="207">
        <v>1.02</v>
      </c>
      <c r="AF145" s="207">
        <v>0.98</v>
      </c>
    </row>
    <row r="146" spans="2:32" x14ac:dyDescent="0.25">
      <c r="B146" s="454">
        <v>20230718</v>
      </c>
      <c r="C146" s="96">
        <v>1.718</v>
      </c>
      <c r="D146" s="97">
        <f t="shared" si="18"/>
        <v>1.1655011655011815E-3</v>
      </c>
      <c r="E146" s="98">
        <f t="shared" si="19"/>
        <v>0</v>
      </c>
      <c r="F146" s="99">
        <v>0.38</v>
      </c>
      <c r="G146" s="100">
        <v>0.4</v>
      </c>
      <c r="H146" s="100">
        <v>0.22</v>
      </c>
      <c r="I146" s="100">
        <v>0.17</v>
      </c>
      <c r="J146" s="100">
        <v>0.76</v>
      </c>
      <c r="K146" s="100">
        <v>0.2</v>
      </c>
      <c r="L146" s="100">
        <v>0.25</v>
      </c>
      <c r="M146" s="101">
        <v>1.718</v>
      </c>
      <c r="N146" s="102">
        <v>8.6</v>
      </c>
      <c r="O146" s="102">
        <v>8.5</v>
      </c>
      <c r="P146" s="102">
        <v>8.3000000000000007</v>
      </c>
      <c r="Q146" s="102">
        <v>7.4</v>
      </c>
      <c r="R146" s="102">
        <v>104.7</v>
      </c>
      <c r="S146" s="103">
        <v>105.1</v>
      </c>
      <c r="T146" s="455" t="s">
        <v>197</v>
      </c>
      <c r="U146" s="456" t="s">
        <v>637</v>
      </c>
      <c r="V146" s="141" t="s">
        <v>635</v>
      </c>
      <c r="W146" s="457"/>
      <c r="X146" s="458">
        <f t="shared" si="20"/>
        <v>45125</v>
      </c>
      <c r="Y146" s="459">
        <f t="shared" si="21"/>
        <v>1.0011655011655012</v>
      </c>
      <c r="Z146" s="460">
        <f t="shared" si="22"/>
        <v>0.9989192625556258</v>
      </c>
      <c r="AA146" s="461">
        <f t="shared" si="23"/>
        <v>0.99900845423233453</v>
      </c>
      <c r="AB146" s="207">
        <v>1</v>
      </c>
      <c r="AC146" s="207">
        <v>1.01</v>
      </c>
      <c r="AD146" s="207">
        <v>0.99</v>
      </c>
      <c r="AE146" s="207">
        <v>1.02</v>
      </c>
      <c r="AF146" s="207">
        <v>0.98</v>
      </c>
    </row>
    <row r="147" spans="2:32" x14ac:dyDescent="0.25">
      <c r="B147" s="454">
        <v>20230719</v>
      </c>
      <c r="C147" s="96">
        <v>1.718</v>
      </c>
      <c r="D147" s="97">
        <f t="shared" si="18"/>
        <v>1.1655011655011815E-3</v>
      </c>
      <c r="E147" s="98">
        <f t="shared" si="19"/>
        <v>0</v>
      </c>
      <c r="F147" s="99">
        <v>0.36</v>
      </c>
      <c r="G147" s="100">
        <v>0.36</v>
      </c>
      <c r="H147" s="100">
        <v>0.15</v>
      </c>
      <c r="I147" s="100">
        <v>0.14000000000000001</v>
      </c>
      <c r="J147" s="100">
        <v>0.62</v>
      </c>
      <c r="K147" s="100">
        <v>0.16</v>
      </c>
      <c r="L147" s="100">
        <v>0.15</v>
      </c>
      <c r="M147" s="101">
        <v>1.718</v>
      </c>
      <c r="N147" s="102">
        <v>8.6999999999999993</v>
      </c>
      <c r="O147" s="102">
        <v>8.1999999999999993</v>
      </c>
      <c r="P147" s="102">
        <v>7.8</v>
      </c>
      <c r="Q147" s="102">
        <v>7.8</v>
      </c>
      <c r="R147" s="102">
        <v>104.7</v>
      </c>
      <c r="S147" s="103">
        <v>105.1</v>
      </c>
      <c r="T147" s="455" t="s">
        <v>197</v>
      </c>
      <c r="U147" s="456" t="s">
        <v>464</v>
      </c>
      <c r="V147" s="141" t="s">
        <v>638</v>
      </c>
      <c r="W147" s="457"/>
      <c r="X147" s="458">
        <f t="shared" si="20"/>
        <v>45126</v>
      </c>
      <c r="Y147" s="459">
        <f t="shared" si="21"/>
        <v>1.0011655011655012</v>
      </c>
      <c r="Z147" s="460">
        <f t="shared" si="22"/>
        <v>0.99889924889924853</v>
      </c>
      <c r="AA147" s="461">
        <f t="shared" si="23"/>
        <v>0.99900226036589623</v>
      </c>
      <c r="AB147" s="207">
        <v>1</v>
      </c>
      <c r="AC147" s="207">
        <v>1.01</v>
      </c>
      <c r="AD147" s="207">
        <v>0.99</v>
      </c>
      <c r="AE147" s="207">
        <v>1.02</v>
      </c>
      <c r="AF147" s="207">
        <v>0.98</v>
      </c>
    </row>
    <row r="148" spans="2:32" x14ac:dyDescent="0.25">
      <c r="B148" s="454">
        <v>20230720</v>
      </c>
      <c r="C148" s="96">
        <v>1.7150000000000001</v>
      </c>
      <c r="D148" s="97">
        <f t="shared" si="18"/>
        <v>-5.8275058275047975E-4</v>
      </c>
      <c r="E148" s="98">
        <f t="shared" si="19"/>
        <v>-1.7462165308497202E-3</v>
      </c>
      <c r="F148" s="99">
        <v>0.26</v>
      </c>
      <c r="G148" s="100">
        <v>0.42</v>
      </c>
      <c r="H148" s="100">
        <v>0.1</v>
      </c>
      <c r="I148" s="100">
        <v>0.15</v>
      </c>
      <c r="J148" s="100">
        <v>0.69</v>
      </c>
      <c r="K148" s="100">
        <v>0.12</v>
      </c>
      <c r="L148" s="100">
        <v>0.12</v>
      </c>
      <c r="M148" s="101">
        <v>1.7150000000000001</v>
      </c>
      <c r="N148" s="102">
        <v>8.4</v>
      </c>
      <c r="O148" s="102">
        <v>8.6</v>
      </c>
      <c r="P148" s="102">
        <v>7.8</v>
      </c>
      <c r="Q148" s="102">
        <v>7.9</v>
      </c>
      <c r="R148" s="102">
        <v>104.7</v>
      </c>
      <c r="S148" s="103">
        <v>105</v>
      </c>
      <c r="T148" s="455" t="s">
        <v>405</v>
      </c>
      <c r="U148" s="456" t="s">
        <v>295</v>
      </c>
      <c r="V148" s="141" t="s">
        <v>640</v>
      </c>
      <c r="W148" s="457"/>
      <c r="X148" s="458">
        <f t="shared" si="20"/>
        <v>45127</v>
      </c>
      <c r="Y148" s="459">
        <f t="shared" si="21"/>
        <v>0.99941724941724952</v>
      </c>
      <c r="Z148" s="460">
        <f t="shared" si="22"/>
        <v>0.99885648942252681</v>
      </c>
      <c r="AA148" s="461">
        <f t="shared" si="23"/>
        <v>0.9990407028868562</v>
      </c>
      <c r="AB148" s="207">
        <v>1</v>
      </c>
      <c r="AC148" s="207">
        <v>1.01</v>
      </c>
      <c r="AD148" s="207">
        <v>0.99</v>
      </c>
      <c r="AE148" s="207">
        <v>1.02</v>
      </c>
      <c r="AF148" s="207">
        <v>0.98</v>
      </c>
    </row>
    <row r="149" spans="2:32" x14ac:dyDescent="0.25">
      <c r="B149" s="454">
        <v>20230721</v>
      </c>
      <c r="C149" s="96">
        <v>1.7170000000000001</v>
      </c>
      <c r="D149" s="97">
        <f t="shared" si="18"/>
        <v>5.827505827507018E-4</v>
      </c>
      <c r="E149" s="98">
        <f t="shared" si="19"/>
        <v>-5.8207217694983271E-4</v>
      </c>
      <c r="F149" s="99">
        <v>0.26</v>
      </c>
      <c r="G149" s="100">
        <v>0.42</v>
      </c>
      <c r="H149" s="100">
        <v>0.09</v>
      </c>
      <c r="I149" s="100">
        <v>0.12</v>
      </c>
      <c r="J149" s="100">
        <v>0.75</v>
      </c>
      <c r="K149" s="100">
        <v>0.13</v>
      </c>
      <c r="L149" s="100">
        <v>0.13</v>
      </c>
      <c r="M149" s="101">
        <v>1.7170000000000001</v>
      </c>
      <c r="N149" s="102">
        <v>8.6999999999999993</v>
      </c>
      <c r="O149" s="102">
        <v>8.1</v>
      </c>
      <c r="P149" s="102">
        <v>8</v>
      </c>
      <c r="Q149" s="102">
        <v>7.6</v>
      </c>
      <c r="R149" s="102">
        <v>104.7</v>
      </c>
      <c r="S149" s="103">
        <v>105.1</v>
      </c>
      <c r="T149" s="455" t="s">
        <v>495</v>
      </c>
      <c r="U149" s="456" t="s">
        <v>646</v>
      </c>
      <c r="V149" s="141" t="s">
        <v>643</v>
      </c>
      <c r="W149" s="457"/>
      <c r="X149" s="458">
        <f t="shared" si="20"/>
        <v>45128</v>
      </c>
      <c r="Y149" s="459">
        <f t="shared" si="21"/>
        <v>1.0005827505827507</v>
      </c>
      <c r="Z149" s="460">
        <f t="shared" si="22"/>
        <v>0.99883449883449871</v>
      </c>
      <c r="AA149" s="461">
        <f t="shared" si="23"/>
        <v>0.99902571386946337</v>
      </c>
      <c r="AB149" s="207">
        <v>1</v>
      </c>
      <c r="AC149" s="207">
        <v>1.01</v>
      </c>
      <c r="AD149" s="207">
        <v>0.99</v>
      </c>
      <c r="AE149" s="207">
        <v>1.02</v>
      </c>
      <c r="AF149" s="207">
        <v>0.98</v>
      </c>
    </row>
    <row r="150" spans="2:32" x14ac:dyDescent="0.25">
      <c r="B150" s="454">
        <v>20230724</v>
      </c>
      <c r="C150" s="96">
        <v>1.7150000000000001</v>
      </c>
      <c r="D150" s="97">
        <f t="shared" si="18"/>
        <v>-5.8275058275047975E-4</v>
      </c>
      <c r="E150" s="98">
        <f t="shared" si="19"/>
        <v>-1.7462165308497202E-3</v>
      </c>
      <c r="F150" s="99">
        <v>0.26</v>
      </c>
      <c r="G150" s="100">
        <v>0.36</v>
      </c>
      <c r="H150" s="100">
        <v>0.11</v>
      </c>
      <c r="I150" s="100">
        <v>0.16</v>
      </c>
      <c r="J150" s="100">
        <v>0.63</v>
      </c>
      <c r="K150" s="100">
        <v>0.16</v>
      </c>
      <c r="L150" s="100">
        <v>0.16</v>
      </c>
      <c r="M150" s="101">
        <v>1.7150000000000001</v>
      </c>
      <c r="N150" s="102">
        <v>8.5</v>
      </c>
      <c r="O150" s="102">
        <v>8.5</v>
      </c>
      <c r="P150" s="102">
        <v>7.8</v>
      </c>
      <c r="Q150" s="102">
        <v>7.8</v>
      </c>
      <c r="R150" s="102">
        <v>104.7</v>
      </c>
      <c r="S150" s="103">
        <v>105.1</v>
      </c>
      <c r="T150" s="455" t="s">
        <v>405</v>
      </c>
      <c r="U150" s="456" t="s">
        <v>340</v>
      </c>
      <c r="V150" s="141" t="s">
        <v>653</v>
      </c>
      <c r="W150" s="457"/>
      <c r="X150" s="458">
        <f t="shared" si="20"/>
        <v>45131</v>
      </c>
      <c r="Y150" s="459">
        <f t="shared" si="21"/>
        <v>0.99941724941724952</v>
      </c>
      <c r="Z150" s="460">
        <f t="shared" si="22"/>
        <v>0.99889163124457214</v>
      </c>
      <c r="AA150" s="461">
        <f t="shared" si="23"/>
        <v>0.99896399896399857</v>
      </c>
      <c r="AB150" s="207">
        <v>1</v>
      </c>
      <c r="AC150" s="207">
        <v>1.01</v>
      </c>
      <c r="AD150" s="207">
        <v>0.99</v>
      </c>
      <c r="AE150" s="207">
        <v>1.02</v>
      </c>
      <c r="AF150" s="207">
        <v>0.98</v>
      </c>
    </row>
    <row r="151" spans="2:32" x14ac:dyDescent="0.25">
      <c r="B151" s="454">
        <v>20230725</v>
      </c>
      <c r="C151" s="96">
        <v>1.7210000000000001</v>
      </c>
      <c r="D151" s="97">
        <f t="shared" si="18"/>
        <v>2.9137529137530649E-3</v>
      </c>
      <c r="E151" s="98">
        <f t="shared" si="19"/>
        <v>1.7462165308499422E-3</v>
      </c>
      <c r="F151" s="99">
        <v>0.28999999999999998</v>
      </c>
      <c r="G151" s="100">
        <v>0.41</v>
      </c>
      <c r="H151" s="100">
        <v>0.08</v>
      </c>
      <c r="I151" s="100">
        <v>0.18</v>
      </c>
      <c r="J151" s="100">
        <v>0.69</v>
      </c>
      <c r="K151" s="100">
        <v>0.14000000000000001</v>
      </c>
      <c r="L151" s="100">
        <v>0.18</v>
      </c>
      <c r="M151" s="101">
        <v>1.7210000000000001</v>
      </c>
      <c r="N151" s="102">
        <v>8.4</v>
      </c>
      <c r="O151" s="102">
        <v>8.5</v>
      </c>
      <c r="P151" s="102">
        <v>7.9</v>
      </c>
      <c r="Q151" s="102">
        <v>7.9</v>
      </c>
      <c r="R151" s="102">
        <v>104.7</v>
      </c>
      <c r="S151" s="103">
        <v>105</v>
      </c>
      <c r="T151" s="455" t="s">
        <v>197</v>
      </c>
      <c r="U151" s="456" t="s">
        <v>340</v>
      </c>
      <c r="V151" s="141" t="s">
        <v>657</v>
      </c>
      <c r="W151" s="457"/>
      <c r="X151" s="458">
        <f t="shared" si="20"/>
        <v>45132</v>
      </c>
      <c r="Y151" s="459">
        <f t="shared" si="21"/>
        <v>1.0029137529137531</v>
      </c>
      <c r="Z151" s="460">
        <f t="shared" si="22"/>
        <v>0.99888111888111875</v>
      </c>
      <c r="AA151" s="461">
        <f t="shared" si="23"/>
        <v>0.99897548687871218</v>
      </c>
      <c r="AB151" s="207">
        <v>1</v>
      </c>
      <c r="AC151" s="207">
        <v>1.01</v>
      </c>
      <c r="AD151" s="207">
        <v>0.99</v>
      </c>
      <c r="AE151" s="207">
        <v>1.02</v>
      </c>
      <c r="AF151" s="207">
        <v>0.98</v>
      </c>
    </row>
    <row r="152" spans="2:32" x14ac:dyDescent="0.25">
      <c r="B152" s="454">
        <v>20230726</v>
      </c>
      <c r="C152" s="96">
        <v>1.716</v>
      </c>
      <c r="D152" s="97">
        <f t="shared" si="18"/>
        <v>0</v>
      </c>
      <c r="E152" s="98">
        <f t="shared" si="19"/>
        <v>-1.1641443538998875E-3</v>
      </c>
      <c r="F152" s="99">
        <v>0.32</v>
      </c>
      <c r="G152" s="100">
        <v>0.37</v>
      </c>
      <c r="H152" s="100">
        <v>0.14000000000000001</v>
      </c>
      <c r="I152" s="100">
        <v>0.16</v>
      </c>
      <c r="J152" s="100">
        <v>0.65</v>
      </c>
      <c r="K152" s="100">
        <v>0.15</v>
      </c>
      <c r="L152" s="100">
        <v>0.14000000000000001</v>
      </c>
      <c r="M152" s="101">
        <v>1.716</v>
      </c>
      <c r="N152" s="102">
        <v>8.5</v>
      </c>
      <c r="O152" s="102">
        <v>8.3000000000000007</v>
      </c>
      <c r="P152" s="102">
        <v>7.9</v>
      </c>
      <c r="Q152" s="102">
        <v>7.7</v>
      </c>
      <c r="R152" s="102">
        <v>104.7</v>
      </c>
      <c r="S152" s="103">
        <v>105.1</v>
      </c>
      <c r="T152" s="455" t="s">
        <v>495</v>
      </c>
      <c r="U152" s="456" t="s">
        <v>295</v>
      </c>
      <c r="V152" s="141" t="s">
        <v>660</v>
      </c>
      <c r="W152" s="457"/>
      <c r="X152" s="458">
        <f t="shared" si="20"/>
        <v>45133</v>
      </c>
      <c r="Y152" s="459">
        <f t="shared" si="21"/>
        <v>1</v>
      </c>
      <c r="Z152" s="460">
        <f t="shared" si="22"/>
        <v>0.99883449883449882</v>
      </c>
      <c r="AA152" s="461">
        <f t="shared" si="23"/>
        <v>0.99893958500515823</v>
      </c>
      <c r="AB152" s="207">
        <v>1</v>
      </c>
      <c r="AC152" s="207">
        <v>1.01</v>
      </c>
      <c r="AD152" s="207">
        <v>0.99</v>
      </c>
      <c r="AE152" s="207">
        <v>1.02</v>
      </c>
      <c r="AF152" s="207">
        <v>0.98</v>
      </c>
    </row>
    <row r="153" spans="2:32" x14ac:dyDescent="0.25">
      <c r="B153" s="454">
        <v>20230727</v>
      </c>
      <c r="C153" s="96">
        <v>1.7170000000000001</v>
      </c>
      <c r="D153" s="97">
        <f t="shared" si="18"/>
        <v>5.827505827507018E-4</v>
      </c>
      <c r="E153" s="98">
        <f t="shared" si="19"/>
        <v>-5.8207217694983271E-4</v>
      </c>
      <c r="F153" s="99">
        <v>0.33</v>
      </c>
      <c r="G153" s="100">
        <v>0.38</v>
      </c>
      <c r="H153" s="100">
        <v>0.14000000000000001</v>
      </c>
      <c r="I153" s="100">
        <v>0.15</v>
      </c>
      <c r="J153" s="100">
        <v>0.77</v>
      </c>
      <c r="K153" s="100">
        <v>0.19</v>
      </c>
      <c r="L153" s="100">
        <v>0.18</v>
      </c>
      <c r="M153" s="101">
        <v>1.7170000000000001</v>
      </c>
      <c r="N153" s="102">
        <v>8.6999999999999993</v>
      </c>
      <c r="O153" s="102">
        <v>8.3000000000000007</v>
      </c>
      <c r="P153" s="102">
        <v>8</v>
      </c>
      <c r="Q153" s="102">
        <v>7.7</v>
      </c>
      <c r="R153" s="102">
        <v>104.6</v>
      </c>
      <c r="S153" s="103">
        <v>105</v>
      </c>
      <c r="T153" s="455" t="s">
        <v>495</v>
      </c>
      <c r="U153" s="456" t="s">
        <v>340</v>
      </c>
      <c r="V153" s="141" t="s">
        <v>662</v>
      </c>
      <c r="W153" s="457"/>
      <c r="X153" s="458">
        <f t="shared" si="20"/>
        <v>45134</v>
      </c>
      <c r="Y153" s="459">
        <f t="shared" si="21"/>
        <v>1.0005827505827507</v>
      </c>
      <c r="Z153" s="460">
        <f t="shared" si="22"/>
        <v>0.99876165501165515</v>
      </c>
      <c r="AA153" s="461">
        <f t="shared" si="23"/>
        <v>0.99896076146076118</v>
      </c>
      <c r="AB153" s="207">
        <v>1</v>
      </c>
      <c r="AC153" s="207">
        <v>1.01</v>
      </c>
      <c r="AD153" s="207">
        <v>0.99</v>
      </c>
      <c r="AE153" s="207">
        <v>1.02</v>
      </c>
      <c r="AF153" s="207">
        <v>0.98</v>
      </c>
    </row>
    <row r="154" spans="2:32" x14ac:dyDescent="0.25">
      <c r="B154" s="454">
        <v>20230728</v>
      </c>
      <c r="C154" s="96">
        <v>1.716</v>
      </c>
      <c r="D154" s="97">
        <f t="shared" si="18"/>
        <v>0</v>
      </c>
      <c r="E154" s="98">
        <f t="shared" si="19"/>
        <v>-1.1641443538998875E-3</v>
      </c>
      <c r="F154" s="99">
        <v>0.32</v>
      </c>
      <c r="G154" s="100">
        <v>0.39</v>
      </c>
      <c r="H154" s="100">
        <v>0.17</v>
      </c>
      <c r="I154" s="100">
        <v>0.17</v>
      </c>
      <c r="J154" s="100">
        <v>0.65</v>
      </c>
      <c r="K154" s="100">
        <v>0.12</v>
      </c>
      <c r="L154" s="100">
        <v>0.18</v>
      </c>
      <c r="M154" s="101">
        <v>1.716</v>
      </c>
      <c r="N154" s="102">
        <v>8.1999999999999993</v>
      </c>
      <c r="O154" s="102">
        <v>8.6</v>
      </c>
      <c r="P154" s="102">
        <v>8</v>
      </c>
      <c r="Q154" s="102">
        <v>7.7</v>
      </c>
      <c r="R154" s="102">
        <v>104.7</v>
      </c>
      <c r="S154" s="103">
        <v>105</v>
      </c>
      <c r="T154" s="455" t="s">
        <v>495</v>
      </c>
      <c r="U154" s="456" t="s">
        <v>669</v>
      </c>
      <c r="V154" s="141" t="s">
        <v>666</v>
      </c>
      <c r="W154" s="457"/>
      <c r="X154" s="458">
        <f t="shared" si="20"/>
        <v>45135</v>
      </c>
      <c r="Y154" s="459">
        <f t="shared" si="21"/>
        <v>1</v>
      </c>
      <c r="Z154" s="460">
        <f t="shared" si="22"/>
        <v>0.99878490304022238</v>
      </c>
      <c r="AA154" s="461">
        <f t="shared" si="23"/>
        <v>0.99900241001935886</v>
      </c>
      <c r="AB154" s="207">
        <v>1</v>
      </c>
      <c r="AC154" s="207">
        <v>1.01</v>
      </c>
      <c r="AD154" s="207">
        <v>0.99</v>
      </c>
      <c r="AE154" s="207">
        <v>1.02</v>
      </c>
      <c r="AF154" s="207">
        <v>0.98</v>
      </c>
    </row>
    <row r="155" spans="2:32" x14ac:dyDescent="0.25">
      <c r="B155" s="454"/>
      <c r="C155" s="96"/>
      <c r="D155" s="97" t="str">
        <f t="shared" si="18"/>
        <v/>
      </c>
      <c r="E155" s="98" t="str">
        <f t="shared" si="19"/>
        <v/>
      </c>
      <c r="F155" s="99"/>
      <c r="G155" s="100"/>
      <c r="H155" s="100"/>
      <c r="I155" s="100"/>
      <c r="J155" s="100"/>
      <c r="K155" s="100"/>
      <c r="L155" s="100"/>
      <c r="M155" s="101"/>
      <c r="N155" s="102"/>
      <c r="O155" s="102"/>
      <c r="P155" s="102"/>
      <c r="Q155" s="102"/>
      <c r="R155" s="102"/>
      <c r="S155" s="103"/>
      <c r="T155" s="455"/>
      <c r="U155" s="456"/>
      <c r="V155" s="141"/>
      <c r="W155" s="457"/>
      <c r="X155" s="458" t="e">
        <f t="shared" si="20"/>
        <v>#VALUE!</v>
      </c>
      <c r="Y155" s="459" t="str">
        <f t="shared" si="21"/>
        <v/>
      </c>
      <c r="Z155" s="460" t="str">
        <f t="shared" si="22"/>
        <v/>
      </c>
      <c r="AA155" s="461" t="str">
        <f t="shared" si="23"/>
        <v/>
      </c>
      <c r="AB155" s="207">
        <v>1</v>
      </c>
      <c r="AC155" s="207">
        <v>1.01</v>
      </c>
      <c r="AD155" s="207">
        <v>0.99</v>
      </c>
      <c r="AE155" s="207">
        <v>1.02</v>
      </c>
      <c r="AF155" s="207">
        <v>0.98</v>
      </c>
    </row>
    <row r="156" spans="2:32" x14ac:dyDescent="0.25">
      <c r="B156" s="454"/>
      <c r="C156" s="96"/>
      <c r="D156" s="97" t="str">
        <f t="shared" si="18"/>
        <v/>
      </c>
      <c r="E156" s="98" t="str">
        <f t="shared" si="19"/>
        <v/>
      </c>
      <c r="F156" s="99"/>
      <c r="G156" s="100"/>
      <c r="H156" s="100"/>
      <c r="I156" s="100"/>
      <c r="J156" s="100"/>
      <c r="K156" s="100"/>
      <c r="L156" s="100"/>
      <c r="M156" s="101"/>
      <c r="N156" s="102"/>
      <c r="O156" s="102"/>
      <c r="P156" s="102"/>
      <c r="Q156" s="102"/>
      <c r="R156" s="102"/>
      <c r="S156" s="103"/>
      <c r="T156" s="455"/>
      <c r="U156" s="456"/>
      <c r="V156" s="141"/>
      <c r="W156" s="457"/>
      <c r="X156" s="458" t="e">
        <f t="shared" si="20"/>
        <v>#VALUE!</v>
      </c>
      <c r="Y156" s="459" t="str">
        <f t="shared" si="21"/>
        <v/>
      </c>
      <c r="Z156" s="460" t="str">
        <f t="shared" si="22"/>
        <v/>
      </c>
      <c r="AA156" s="461" t="str">
        <f t="shared" si="23"/>
        <v/>
      </c>
      <c r="AB156" s="207">
        <v>1</v>
      </c>
      <c r="AC156" s="207">
        <v>1.01</v>
      </c>
      <c r="AD156" s="207">
        <v>0.99</v>
      </c>
      <c r="AE156" s="207">
        <v>1.02</v>
      </c>
      <c r="AF156" s="207">
        <v>0.98</v>
      </c>
    </row>
    <row r="157" spans="2:32" x14ac:dyDescent="0.25">
      <c r="B157" s="454"/>
      <c r="C157" s="96"/>
      <c r="D157" s="97" t="str">
        <f t="shared" si="18"/>
        <v/>
      </c>
      <c r="E157" s="98" t="str">
        <f t="shared" si="19"/>
        <v/>
      </c>
      <c r="F157" s="99"/>
      <c r="G157" s="100"/>
      <c r="H157" s="100"/>
      <c r="I157" s="100"/>
      <c r="J157" s="100"/>
      <c r="K157" s="100"/>
      <c r="L157" s="100"/>
      <c r="M157" s="101"/>
      <c r="N157" s="102"/>
      <c r="O157" s="102"/>
      <c r="P157" s="102"/>
      <c r="Q157" s="102"/>
      <c r="R157" s="102"/>
      <c r="S157" s="103"/>
      <c r="T157" s="455"/>
      <c r="U157" s="456"/>
      <c r="V157" s="141"/>
      <c r="W157" s="457"/>
      <c r="X157" s="458" t="e">
        <f t="shared" si="20"/>
        <v>#VALUE!</v>
      </c>
      <c r="Y157" s="459" t="str">
        <f t="shared" si="21"/>
        <v/>
      </c>
      <c r="Z157" s="460" t="str">
        <f t="shared" si="22"/>
        <v/>
      </c>
      <c r="AA157" s="461" t="str">
        <f t="shared" si="23"/>
        <v/>
      </c>
      <c r="AB157" s="207">
        <v>1</v>
      </c>
      <c r="AC157" s="207">
        <v>1.01</v>
      </c>
      <c r="AD157" s="207">
        <v>0.99</v>
      </c>
      <c r="AE157" s="207">
        <v>1.02</v>
      </c>
      <c r="AF157" s="207">
        <v>0.98</v>
      </c>
    </row>
    <row r="158" spans="2:32" x14ac:dyDescent="0.25">
      <c r="B158" s="454"/>
      <c r="C158" s="96"/>
      <c r="D158" s="97" t="str">
        <f t="shared" si="18"/>
        <v/>
      </c>
      <c r="E158" s="98" t="str">
        <f t="shared" si="19"/>
        <v/>
      </c>
      <c r="F158" s="99"/>
      <c r="G158" s="100"/>
      <c r="H158" s="100"/>
      <c r="I158" s="100"/>
      <c r="J158" s="100"/>
      <c r="K158" s="100"/>
      <c r="L158" s="100"/>
      <c r="M158" s="101"/>
      <c r="N158" s="102"/>
      <c r="O158" s="102"/>
      <c r="P158" s="102"/>
      <c r="Q158" s="102"/>
      <c r="R158" s="102"/>
      <c r="S158" s="103"/>
      <c r="T158" s="455"/>
      <c r="U158" s="456"/>
      <c r="V158" s="141"/>
      <c r="W158" s="457"/>
      <c r="X158" s="458" t="e">
        <f t="shared" si="20"/>
        <v>#VALUE!</v>
      </c>
      <c r="Y158" s="459" t="str">
        <f t="shared" si="21"/>
        <v/>
      </c>
      <c r="Z158" s="460" t="str">
        <f t="shared" si="22"/>
        <v/>
      </c>
      <c r="AA158" s="461" t="str">
        <f t="shared" si="23"/>
        <v/>
      </c>
      <c r="AB158" s="207">
        <v>1</v>
      </c>
      <c r="AC158" s="207">
        <v>1.01</v>
      </c>
      <c r="AD158" s="207">
        <v>0.99</v>
      </c>
      <c r="AE158" s="207">
        <v>1.02</v>
      </c>
      <c r="AF158" s="207">
        <v>0.98</v>
      </c>
    </row>
    <row r="159" spans="2:32" x14ac:dyDescent="0.25">
      <c r="B159" s="454"/>
      <c r="C159" s="96"/>
      <c r="D159" s="97" t="str">
        <f t="shared" si="18"/>
        <v/>
      </c>
      <c r="E159" s="98" t="str">
        <f t="shared" si="19"/>
        <v/>
      </c>
      <c r="F159" s="99"/>
      <c r="G159" s="100"/>
      <c r="H159" s="100"/>
      <c r="I159" s="100"/>
      <c r="J159" s="100"/>
      <c r="K159" s="100"/>
      <c r="L159" s="100"/>
      <c r="M159" s="101"/>
      <c r="N159" s="102"/>
      <c r="O159" s="102"/>
      <c r="P159" s="102"/>
      <c r="Q159" s="102"/>
      <c r="R159" s="102"/>
      <c r="S159" s="103"/>
      <c r="T159" s="455"/>
      <c r="U159" s="456"/>
      <c r="V159" s="141"/>
      <c r="W159" s="457"/>
      <c r="X159" s="458" t="e">
        <f t="shared" si="20"/>
        <v>#VALUE!</v>
      </c>
      <c r="Y159" s="459" t="str">
        <f t="shared" si="21"/>
        <v/>
      </c>
      <c r="Z159" s="460" t="str">
        <f t="shared" si="22"/>
        <v/>
      </c>
      <c r="AA159" s="461" t="str">
        <f t="shared" si="23"/>
        <v/>
      </c>
      <c r="AB159" s="207">
        <v>1</v>
      </c>
      <c r="AC159" s="207">
        <v>1.01</v>
      </c>
      <c r="AD159" s="207">
        <v>0.99</v>
      </c>
      <c r="AE159" s="207">
        <v>1.02</v>
      </c>
      <c r="AF159" s="207">
        <v>0.98</v>
      </c>
    </row>
    <row r="160" spans="2:32" x14ac:dyDescent="0.25">
      <c r="B160" s="454"/>
      <c r="C160" s="96"/>
      <c r="D160" s="97" t="str">
        <f t="shared" si="18"/>
        <v/>
      </c>
      <c r="E160" s="98" t="str">
        <f t="shared" si="19"/>
        <v/>
      </c>
      <c r="F160" s="99"/>
      <c r="G160" s="100"/>
      <c r="H160" s="100"/>
      <c r="I160" s="100"/>
      <c r="J160" s="100"/>
      <c r="K160" s="100"/>
      <c r="L160" s="100"/>
      <c r="M160" s="101"/>
      <c r="N160" s="102"/>
      <c r="O160" s="102"/>
      <c r="P160" s="102"/>
      <c r="Q160" s="102"/>
      <c r="R160" s="102"/>
      <c r="S160" s="103"/>
      <c r="T160" s="455"/>
      <c r="U160" s="456"/>
      <c r="V160" s="141"/>
      <c r="W160" s="457"/>
      <c r="X160" s="458" t="e">
        <f t="shared" si="20"/>
        <v>#VALUE!</v>
      </c>
      <c r="Y160" s="459" t="str">
        <f t="shared" si="21"/>
        <v/>
      </c>
      <c r="Z160" s="460" t="str">
        <f t="shared" si="22"/>
        <v/>
      </c>
      <c r="AA160" s="461" t="str">
        <f t="shared" si="23"/>
        <v/>
      </c>
      <c r="AB160" s="207">
        <v>1</v>
      </c>
      <c r="AC160" s="207">
        <v>1.01</v>
      </c>
      <c r="AD160" s="207">
        <v>0.99</v>
      </c>
      <c r="AE160" s="207">
        <v>1.02</v>
      </c>
      <c r="AF160" s="207">
        <v>0.98</v>
      </c>
    </row>
    <row r="161" spans="2:32" x14ac:dyDescent="0.25">
      <c r="B161" s="454"/>
      <c r="C161" s="96"/>
      <c r="D161" s="97" t="str">
        <f t="shared" si="18"/>
        <v/>
      </c>
      <c r="E161" s="98" t="str">
        <f t="shared" si="19"/>
        <v/>
      </c>
      <c r="F161" s="99"/>
      <c r="G161" s="100"/>
      <c r="H161" s="100"/>
      <c r="I161" s="100"/>
      <c r="J161" s="100"/>
      <c r="K161" s="100"/>
      <c r="L161" s="100"/>
      <c r="M161" s="101"/>
      <c r="N161" s="102"/>
      <c r="O161" s="102"/>
      <c r="P161" s="102"/>
      <c r="Q161" s="102"/>
      <c r="R161" s="102"/>
      <c r="S161" s="103"/>
      <c r="T161" s="455"/>
      <c r="U161" s="456"/>
      <c r="V161" s="141"/>
      <c r="W161" s="457"/>
      <c r="X161" s="458" t="e">
        <f t="shared" si="20"/>
        <v>#VALUE!</v>
      </c>
      <c r="Y161" s="459" t="str">
        <f t="shared" si="21"/>
        <v/>
      </c>
      <c r="Z161" s="460" t="str">
        <f t="shared" si="22"/>
        <v/>
      </c>
      <c r="AA161" s="461" t="str">
        <f t="shared" si="23"/>
        <v/>
      </c>
      <c r="AB161" s="207">
        <v>1</v>
      </c>
      <c r="AC161" s="207">
        <v>1.01</v>
      </c>
      <c r="AD161" s="207">
        <v>0.99</v>
      </c>
      <c r="AE161" s="207">
        <v>1.02</v>
      </c>
      <c r="AF161" s="207">
        <v>0.98</v>
      </c>
    </row>
    <row r="162" spans="2:32" x14ac:dyDescent="0.25">
      <c r="B162" s="454"/>
      <c r="C162" s="96"/>
      <c r="D162" s="97" t="str">
        <f t="shared" si="18"/>
        <v/>
      </c>
      <c r="E162" s="98" t="str">
        <f t="shared" si="19"/>
        <v/>
      </c>
      <c r="F162" s="99"/>
      <c r="G162" s="100"/>
      <c r="H162" s="100"/>
      <c r="I162" s="100"/>
      <c r="J162" s="100"/>
      <c r="K162" s="100"/>
      <c r="L162" s="100"/>
      <c r="M162" s="101"/>
      <c r="N162" s="102"/>
      <c r="O162" s="102"/>
      <c r="P162" s="102"/>
      <c r="Q162" s="102"/>
      <c r="R162" s="102"/>
      <c r="S162" s="103"/>
      <c r="T162" s="455"/>
      <c r="U162" s="456"/>
      <c r="V162" s="141"/>
      <c r="W162" s="457"/>
      <c r="X162" s="458" t="e">
        <f t="shared" si="20"/>
        <v>#VALUE!</v>
      </c>
      <c r="Y162" s="459" t="str">
        <f t="shared" si="21"/>
        <v/>
      </c>
      <c r="Z162" s="460" t="str">
        <f t="shared" si="22"/>
        <v/>
      </c>
      <c r="AA162" s="461" t="str">
        <f t="shared" si="23"/>
        <v/>
      </c>
      <c r="AB162" s="207">
        <v>1</v>
      </c>
      <c r="AC162" s="207">
        <v>1.01</v>
      </c>
      <c r="AD162" s="207">
        <v>0.99</v>
      </c>
      <c r="AE162" s="207">
        <v>1.02</v>
      </c>
      <c r="AF162" s="207">
        <v>0.98</v>
      </c>
    </row>
    <row r="163" spans="2:32" x14ac:dyDescent="0.25">
      <c r="B163" s="454"/>
      <c r="C163" s="96"/>
      <c r="D163" s="97" t="str">
        <f t="shared" si="18"/>
        <v/>
      </c>
      <c r="E163" s="98" t="str">
        <f t="shared" si="19"/>
        <v/>
      </c>
      <c r="F163" s="99"/>
      <c r="G163" s="100"/>
      <c r="H163" s="100"/>
      <c r="I163" s="100"/>
      <c r="J163" s="100"/>
      <c r="K163" s="100"/>
      <c r="L163" s="100"/>
      <c r="M163" s="101"/>
      <c r="N163" s="102"/>
      <c r="O163" s="102"/>
      <c r="P163" s="102"/>
      <c r="Q163" s="102"/>
      <c r="R163" s="102"/>
      <c r="S163" s="103"/>
      <c r="T163" s="455"/>
      <c r="U163" s="456"/>
      <c r="V163" s="141"/>
      <c r="W163" s="457"/>
      <c r="X163" s="458" t="e">
        <f t="shared" si="20"/>
        <v>#VALUE!</v>
      </c>
      <c r="Y163" s="459" t="str">
        <f t="shared" si="21"/>
        <v/>
      </c>
      <c r="Z163" s="460" t="str">
        <f t="shared" si="22"/>
        <v/>
      </c>
      <c r="AA163" s="461" t="str">
        <f t="shared" si="23"/>
        <v/>
      </c>
      <c r="AB163" s="207">
        <v>1</v>
      </c>
      <c r="AC163" s="207">
        <v>1.01</v>
      </c>
      <c r="AD163" s="207">
        <v>0.99</v>
      </c>
      <c r="AE163" s="207">
        <v>1.02</v>
      </c>
      <c r="AF163" s="207">
        <v>0.98</v>
      </c>
    </row>
    <row r="164" spans="2:32" x14ac:dyDescent="0.25">
      <c r="B164" s="454"/>
      <c r="C164" s="96"/>
      <c r="D164" s="97" t="str">
        <f t="shared" si="18"/>
        <v/>
      </c>
      <c r="E164" s="98" t="str">
        <f t="shared" si="19"/>
        <v/>
      </c>
      <c r="F164" s="99"/>
      <c r="G164" s="100"/>
      <c r="H164" s="100"/>
      <c r="I164" s="100"/>
      <c r="J164" s="100"/>
      <c r="K164" s="100"/>
      <c r="L164" s="100"/>
      <c r="M164" s="101"/>
      <c r="N164" s="102"/>
      <c r="O164" s="102"/>
      <c r="P164" s="102"/>
      <c r="Q164" s="102"/>
      <c r="R164" s="102"/>
      <c r="S164" s="103"/>
      <c r="T164" s="455"/>
      <c r="U164" s="456"/>
      <c r="V164" s="141"/>
      <c r="W164" s="457"/>
      <c r="X164" s="458" t="e">
        <f t="shared" si="20"/>
        <v>#VALUE!</v>
      </c>
      <c r="Y164" s="459" t="str">
        <f t="shared" si="21"/>
        <v/>
      </c>
      <c r="Z164" s="460" t="str">
        <f t="shared" si="22"/>
        <v/>
      </c>
      <c r="AA164" s="461" t="str">
        <f t="shared" si="23"/>
        <v/>
      </c>
      <c r="AB164" s="207">
        <v>1</v>
      </c>
      <c r="AC164" s="207">
        <v>1.01</v>
      </c>
      <c r="AD164" s="207">
        <v>0.99</v>
      </c>
      <c r="AE164" s="207">
        <v>1.02</v>
      </c>
      <c r="AF164" s="207">
        <v>0.98</v>
      </c>
    </row>
    <row r="165" spans="2:32" x14ac:dyDescent="0.25">
      <c r="B165" s="454"/>
      <c r="C165" s="96"/>
      <c r="D165" s="97" t="str">
        <f t="shared" si="18"/>
        <v/>
      </c>
      <c r="E165" s="98" t="str">
        <f t="shared" si="19"/>
        <v/>
      </c>
      <c r="F165" s="99"/>
      <c r="G165" s="100"/>
      <c r="H165" s="100"/>
      <c r="I165" s="100"/>
      <c r="J165" s="100"/>
      <c r="K165" s="100"/>
      <c r="L165" s="100"/>
      <c r="M165" s="101"/>
      <c r="N165" s="102"/>
      <c r="O165" s="102"/>
      <c r="P165" s="102"/>
      <c r="Q165" s="102"/>
      <c r="R165" s="102"/>
      <c r="S165" s="103"/>
      <c r="T165" s="455"/>
      <c r="U165" s="456"/>
      <c r="V165" s="141"/>
      <c r="W165" s="457"/>
      <c r="X165" s="458" t="e">
        <f t="shared" si="20"/>
        <v>#VALUE!</v>
      </c>
      <c r="Y165" s="459" t="str">
        <f t="shared" si="21"/>
        <v/>
      </c>
      <c r="Z165" s="460" t="str">
        <f t="shared" si="22"/>
        <v/>
      </c>
      <c r="AA165" s="461" t="str">
        <f t="shared" si="23"/>
        <v/>
      </c>
      <c r="AB165" s="207">
        <v>1</v>
      </c>
      <c r="AC165" s="207">
        <v>1.01</v>
      </c>
      <c r="AD165" s="207">
        <v>0.99</v>
      </c>
      <c r="AE165" s="207">
        <v>1.02</v>
      </c>
      <c r="AF165" s="207">
        <v>0.98</v>
      </c>
    </row>
    <row r="166" spans="2:32" x14ac:dyDescent="0.25">
      <c r="B166" s="454"/>
      <c r="C166" s="96"/>
      <c r="D166" s="97" t="str">
        <f t="shared" si="18"/>
        <v/>
      </c>
      <c r="E166" s="98" t="str">
        <f t="shared" si="19"/>
        <v/>
      </c>
      <c r="F166" s="99"/>
      <c r="G166" s="100"/>
      <c r="H166" s="100"/>
      <c r="I166" s="100"/>
      <c r="J166" s="100"/>
      <c r="K166" s="100"/>
      <c r="L166" s="100"/>
      <c r="M166" s="101"/>
      <c r="N166" s="102"/>
      <c r="O166" s="102"/>
      <c r="P166" s="102"/>
      <c r="Q166" s="102"/>
      <c r="R166" s="102"/>
      <c r="S166" s="103"/>
      <c r="T166" s="455"/>
      <c r="U166" s="456"/>
      <c r="V166" s="141"/>
      <c r="W166" s="457"/>
      <c r="X166" s="458" t="e">
        <f t="shared" si="20"/>
        <v>#VALUE!</v>
      </c>
      <c r="Y166" s="459" t="str">
        <f t="shared" si="21"/>
        <v/>
      </c>
      <c r="Z166" s="460" t="str">
        <f t="shared" si="22"/>
        <v/>
      </c>
      <c r="AA166" s="461" t="str">
        <f t="shared" si="23"/>
        <v/>
      </c>
      <c r="AB166" s="207">
        <v>1</v>
      </c>
      <c r="AC166" s="207">
        <v>1.01</v>
      </c>
      <c r="AD166" s="207">
        <v>0.99</v>
      </c>
      <c r="AE166" s="207">
        <v>1.02</v>
      </c>
      <c r="AF166" s="207">
        <v>0.98</v>
      </c>
    </row>
    <row r="167" spans="2:32" x14ac:dyDescent="0.25">
      <c r="B167" s="454"/>
      <c r="C167" s="96"/>
      <c r="D167" s="97" t="str">
        <f t="shared" si="18"/>
        <v/>
      </c>
      <c r="E167" s="98" t="str">
        <f t="shared" si="19"/>
        <v/>
      </c>
      <c r="F167" s="99"/>
      <c r="G167" s="100"/>
      <c r="H167" s="100"/>
      <c r="I167" s="100"/>
      <c r="J167" s="100"/>
      <c r="K167" s="100"/>
      <c r="L167" s="100"/>
      <c r="M167" s="101"/>
      <c r="N167" s="102"/>
      <c r="O167" s="102"/>
      <c r="P167" s="102"/>
      <c r="Q167" s="102"/>
      <c r="R167" s="102"/>
      <c r="S167" s="103"/>
      <c r="T167" s="455"/>
      <c r="U167" s="456"/>
      <c r="V167" s="141"/>
      <c r="W167" s="457"/>
      <c r="X167" s="458" t="e">
        <f t="shared" si="20"/>
        <v>#VALUE!</v>
      </c>
      <c r="Y167" s="459" t="str">
        <f t="shared" si="21"/>
        <v/>
      </c>
      <c r="Z167" s="460" t="str">
        <f t="shared" si="22"/>
        <v/>
      </c>
      <c r="AA167" s="461" t="str">
        <f t="shared" si="23"/>
        <v/>
      </c>
      <c r="AB167" s="207">
        <v>1</v>
      </c>
      <c r="AC167" s="207">
        <v>1.01</v>
      </c>
      <c r="AD167" s="207">
        <v>0.99</v>
      </c>
      <c r="AE167" s="207">
        <v>1.02</v>
      </c>
      <c r="AF167" s="207">
        <v>0.98</v>
      </c>
    </row>
    <row r="168" spans="2:32" x14ac:dyDescent="0.25">
      <c r="B168" s="454"/>
      <c r="C168" s="96"/>
      <c r="D168" s="97" t="str">
        <f t="shared" si="18"/>
        <v/>
      </c>
      <c r="E168" s="98" t="str">
        <f t="shared" si="19"/>
        <v/>
      </c>
      <c r="F168" s="99"/>
      <c r="G168" s="100"/>
      <c r="H168" s="100"/>
      <c r="I168" s="100"/>
      <c r="J168" s="100"/>
      <c r="K168" s="100"/>
      <c r="L168" s="100"/>
      <c r="M168" s="101"/>
      <c r="N168" s="102"/>
      <c r="O168" s="102"/>
      <c r="P168" s="102"/>
      <c r="Q168" s="102"/>
      <c r="R168" s="102"/>
      <c r="S168" s="103"/>
      <c r="T168" s="455"/>
      <c r="U168" s="456"/>
      <c r="V168" s="141"/>
      <c r="W168" s="457"/>
      <c r="X168" s="458" t="e">
        <f t="shared" si="20"/>
        <v>#VALUE!</v>
      </c>
      <c r="Y168" s="459" t="str">
        <f t="shared" si="21"/>
        <v/>
      </c>
      <c r="Z168" s="460" t="str">
        <f t="shared" si="22"/>
        <v/>
      </c>
      <c r="AA168" s="461" t="str">
        <f t="shared" si="23"/>
        <v/>
      </c>
      <c r="AB168" s="207">
        <v>1</v>
      </c>
      <c r="AC168" s="207">
        <v>1.01</v>
      </c>
      <c r="AD168" s="207">
        <v>0.99</v>
      </c>
      <c r="AE168" s="207">
        <v>1.02</v>
      </c>
      <c r="AF168" s="207">
        <v>0.98</v>
      </c>
    </row>
    <row r="169" spans="2:32" x14ac:dyDescent="0.25">
      <c r="B169" s="454"/>
      <c r="C169" s="96"/>
      <c r="D169" s="97" t="str">
        <f t="shared" si="18"/>
        <v/>
      </c>
      <c r="E169" s="98" t="str">
        <f t="shared" si="19"/>
        <v/>
      </c>
      <c r="F169" s="99"/>
      <c r="G169" s="100"/>
      <c r="H169" s="100"/>
      <c r="I169" s="100"/>
      <c r="J169" s="100"/>
      <c r="K169" s="100"/>
      <c r="L169" s="100"/>
      <c r="M169" s="101"/>
      <c r="N169" s="102"/>
      <c r="O169" s="102"/>
      <c r="P169" s="102"/>
      <c r="Q169" s="102"/>
      <c r="R169" s="102"/>
      <c r="S169" s="103"/>
      <c r="T169" s="455"/>
      <c r="U169" s="456"/>
      <c r="V169" s="141"/>
      <c r="W169" s="457"/>
      <c r="X169" s="458" t="e">
        <f t="shared" si="20"/>
        <v>#VALUE!</v>
      </c>
      <c r="Y169" s="459" t="str">
        <f t="shared" si="21"/>
        <v/>
      </c>
      <c r="Z169" s="460" t="str">
        <f t="shared" si="22"/>
        <v/>
      </c>
      <c r="AA169" s="461" t="str">
        <f t="shared" si="23"/>
        <v/>
      </c>
      <c r="AB169" s="207">
        <v>1</v>
      </c>
      <c r="AC169" s="207">
        <v>1.01</v>
      </c>
      <c r="AD169" s="207">
        <v>0.99</v>
      </c>
      <c r="AE169" s="207">
        <v>1.02</v>
      </c>
      <c r="AF169" s="207">
        <v>0.98</v>
      </c>
    </row>
    <row r="170" spans="2:32" x14ac:dyDescent="0.25">
      <c r="B170" s="454"/>
      <c r="C170" s="96"/>
      <c r="D170" s="97" t="str">
        <f t="shared" si="18"/>
        <v/>
      </c>
      <c r="E170" s="98" t="str">
        <f t="shared" si="19"/>
        <v/>
      </c>
      <c r="F170" s="99"/>
      <c r="G170" s="100"/>
      <c r="H170" s="100"/>
      <c r="I170" s="100"/>
      <c r="J170" s="100"/>
      <c r="K170" s="100"/>
      <c r="L170" s="100"/>
      <c r="M170" s="101"/>
      <c r="N170" s="102"/>
      <c r="O170" s="102"/>
      <c r="P170" s="102"/>
      <c r="Q170" s="102"/>
      <c r="R170" s="102"/>
      <c r="S170" s="103"/>
      <c r="T170" s="455"/>
      <c r="U170" s="456"/>
      <c r="V170" s="141"/>
      <c r="W170" s="457"/>
      <c r="X170" s="458" t="e">
        <f t="shared" si="20"/>
        <v>#VALUE!</v>
      </c>
      <c r="Y170" s="459" t="str">
        <f t="shared" si="21"/>
        <v/>
      </c>
      <c r="Z170" s="460" t="str">
        <f t="shared" si="22"/>
        <v/>
      </c>
      <c r="AA170" s="461" t="str">
        <f t="shared" si="23"/>
        <v/>
      </c>
      <c r="AB170" s="207">
        <v>1</v>
      </c>
      <c r="AC170" s="207">
        <v>1.01</v>
      </c>
      <c r="AD170" s="207">
        <v>0.99</v>
      </c>
      <c r="AE170" s="207">
        <v>1.02</v>
      </c>
      <c r="AF170" s="207">
        <v>0.98</v>
      </c>
    </row>
    <row r="171" spans="2:32" x14ac:dyDescent="0.25">
      <c r="B171" s="454"/>
      <c r="C171" s="96"/>
      <c r="D171" s="97" t="str">
        <f t="shared" si="18"/>
        <v/>
      </c>
      <c r="E171" s="98" t="str">
        <f t="shared" si="19"/>
        <v/>
      </c>
      <c r="F171" s="99"/>
      <c r="G171" s="100"/>
      <c r="H171" s="100"/>
      <c r="I171" s="100"/>
      <c r="J171" s="100"/>
      <c r="K171" s="100"/>
      <c r="L171" s="100"/>
      <c r="M171" s="101"/>
      <c r="N171" s="102"/>
      <c r="O171" s="102"/>
      <c r="P171" s="102"/>
      <c r="Q171" s="102"/>
      <c r="R171" s="102"/>
      <c r="S171" s="103"/>
      <c r="T171" s="455"/>
      <c r="U171" s="456"/>
      <c r="V171" s="141"/>
      <c r="W171" s="457"/>
      <c r="X171" s="458" t="e">
        <f t="shared" si="20"/>
        <v>#VALUE!</v>
      </c>
      <c r="Y171" s="459" t="str">
        <f t="shared" si="21"/>
        <v/>
      </c>
      <c r="Z171" s="460" t="str">
        <f t="shared" si="22"/>
        <v/>
      </c>
      <c r="AA171" s="461" t="str">
        <f t="shared" si="23"/>
        <v/>
      </c>
      <c r="AB171" s="207">
        <v>1</v>
      </c>
      <c r="AC171" s="207">
        <v>1.01</v>
      </c>
      <c r="AD171" s="207">
        <v>0.99</v>
      </c>
      <c r="AE171" s="207">
        <v>1.02</v>
      </c>
      <c r="AF171" s="207">
        <v>0.98</v>
      </c>
    </row>
    <row r="172" spans="2:32" x14ac:dyDescent="0.25">
      <c r="B172" s="454"/>
      <c r="C172" s="96"/>
      <c r="D172" s="97" t="str">
        <f t="shared" si="18"/>
        <v/>
      </c>
      <c r="E172" s="98" t="str">
        <f t="shared" si="19"/>
        <v/>
      </c>
      <c r="F172" s="99"/>
      <c r="G172" s="100"/>
      <c r="H172" s="100"/>
      <c r="I172" s="100"/>
      <c r="J172" s="100"/>
      <c r="K172" s="100"/>
      <c r="L172" s="100"/>
      <c r="M172" s="101"/>
      <c r="N172" s="102"/>
      <c r="O172" s="102"/>
      <c r="P172" s="102"/>
      <c r="Q172" s="102"/>
      <c r="R172" s="102"/>
      <c r="S172" s="103"/>
      <c r="T172" s="455"/>
      <c r="U172" s="456"/>
      <c r="V172" s="141"/>
      <c r="W172" s="457"/>
      <c r="X172" s="458" t="e">
        <f t="shared" si="20"/>
        <v>#VALUE!</v>
      </c>
      <c r="Y172" s="459" t="str">
        <f t="shared" si="21"/>
        <v/>
      </c>
      <c r="Z172" s="460" t="str">
        <f t="shared" si="22"/>
        <v/>
      </c>
      <c r="AA172" s="461" t="str">
        <f t="shared" si="23"/>
        <v/>
      </c>
      <c r="AB172" s="207">
        <v>1</v>
      </c>
      <c r="AC172" s="207">
        <v>1.01</v>
      </c>
      <c r="AD172" s="207">
        <v>0.99</v>
      </c>
      <c r="AE172" s="207">
        <v>1.02</v>
      </c>
      <c r="AF172" s="207">
        <v>0.98</v>
      </c>
    </row>
    <row r="173" spans="2:32" x14ac:dyDescent="0.25">
      <c r="B173" s="454"/>
      <c r="C173" s="96"/>
      <c r="D173" s="97" t="str">
        <f t="shared" si="18"/>
        <v/>
      </c>
      <c r="E173" s="98" t="str">
        <f t="shared" si="19"/>
        <v/>
      </c>
      <c r="F173" s="99"/>
      <c r="G173" s="100"/>
      <c r="H173" s="100"/>
      <c r="I173" s="100"/>
      <c r="J173" s="100"/>
      <c r="K173" s="100"/>
      <c r="L173" s="100"/>
      <c r="M173" s="101"/>
      <c r="N173" s="102"/>
      <c r="O173" s="102"/>
      <c r="P173" s="102"/>
      <c r="Q173" s="102"/>
      <c r="R173" s="102"/>
      <c r="S173" s="103"/>
      <c r="T173" s="455"/>
      <c r="U173" s="456"/>
      <c r="V173" s="141"/>
      <c r="W173" s="457"/>
      <c r="X173" s="458" t="e">
        <f t="shared" si="20"/>
        <v>#VALUE!</v>
      </c>
      <c r="Y173" s="459" t="str">
        <f t="shared" si="21"/>
        <v/>
      </c>
      <c r="Z173" s="460" t="str">
        <f t="shared" si="22"/>
        <v/>
      </c>
      <c r="AA173" s="461" t="str">
        <f t="shared" si="23"/>
        <v/>
      </c>
      <c r="AB173" s="207">
        <v>1</v>
      </c>
      <c r="AC173" s="207">
        <v>1.01</v>
      </c>
      <c r="AD173" s="207">
        <v>0.99</v>
      </c>
      <c r="AE173" s="207">
        <v>1.02</v>
      </c>
      <c r="AF173" s="207">
        <v>0.98</v>
      </c>
    </row>
    <row r="174" spans="2:32" x14ac:dyDescent="0.25">
      <c r="B174" s="454"/>
      <c r="C174" s="96"/>
      <c r="D174" s="97" t="str">
        <f t="shared" si="18"/>
        <v/>
      </c>
      <c r="E174" s="98" t="str">
        <f t="shared" si="19"/>
        <v/>
      </c>
      <c r="F174" s="99"/>
      <c r="G174" s="100"/>
      <c r="H174" s="100"/>
      <c r="I174" s="100"/>
      <c r="J174" s="100"/>
      <c r="K174" s="100"/>
      <c r="L174" s="100"/>
      <c r="M174" s="101"/>
      <c r="N174" s="102"/>
      <c r="O174" s="102"/>
      <c r="P174" s="102"/>
      <c r="Q174" s="102"/>
      <c r="R174" s="102"/>
      <c r="S174" s="103"/>
      <c r="T174" s="455"/>
      <c r="U174" s="456"/>
      <c r="V174" s="141"/>
      <c r="W174" s="457"/>
      <c r="X174" s="458" t="e">
        <f t="shared" si="20"/>
        <v>#VALUE!</v>
      </c>
      <c r="Y174" s="459" t="str">
        <f t="shared" si="21"/>
        <v/>
      </c>
      <c r="Z174" s="460" t="str">
        <f t="shared" si="22"/>
        <v/>
      </c>
      <c r="AA174" s="461" t="str">
        <f t="shared" si="23"/>
        <v/>
      </c>
      <c r="AB174" s="207">
        <v>1</v>
      </c>
      <c r="AC174" s="207">
        <v>1.01</v>
      </c>
      <c r="AD174" s="207">
        <v>0.99</v>
      </c>
      <c r="AE174" s="207">
        <v>1.02</v>
      </c>
      <c r="AF174" s="207">
        <v>0.98</v>
      </c>
    </row>
    <row r="175" spans="2:32" x14ac:dyDescent="0.25">
      <c r="B175" s="454"/>
      <c r="C175" s="96"/>
      <c r="D175" s="97" t="str">
        <f t="shared" si="18"/>
        <v/>
      </c>
      <c r="E175" s="98" t="str">
        <f t="shared" si="19"/>
        <v/>
      </c>
      <c r="F175" s="99"/>
      <c r="G175" s="100"/>
      <c r="H175" s="100"/>
      <c r="I175" s="100"/>
      <c r="J175" s="100"/>
      <c r="K175" s="100"/>
      <c r="L175" s="100"/>
      <c r="M175" s="101"/>
      <c r="N175" s="102"/>
      <c r="O175" s="102"/>
      <c r="P175" s="102"/>
      <c r="Q175" s="102"/>
      <c r="R175" s="102"/>
      <c r="S175" s="103"/>
      <c r="T175" s="455"/>
      <c r="U175" s="456"/>
      <c r="V175" s="141"/>
      <c r="W175" s="457"/>
      <c r="X175" s="458" t="e">
        <f t="shared" si="20"/>
        <v>#VALUE!</v>
      </c>
      <c r="Y175" s="459" t="str">
        <f t="shared" si="21"/>
        <v/>
      </c>
      <c r="Z175" s="460" t="str">
        <f t="shared" si="22"/>
        <v/>
      </c>
      <c r="AA175" s="461" t="str">
        <f t="shared" si="23"/>
        <v/>
      </c>
      <c r="AB175" s="207">
        <v>1</v>
      </c>
      <c r="AC175" s="207">
        <v>1.01</v>
      </c>
      <c r="AD175" s="207">
        <v>0.99</v>
      </c>
      <c r="AE175" s="207">
        <v>1.02</v>
      </c>
      <c r="AF175" s="207">
        <v>0.98</v>
      </c>
    </row>
    <row r="176" spans="2:32" x14ac:dyDescent="0.25">
      <c r="B176" s="454"/>
      <c r="C176" s="96"/>
      <c r="D176" s="97" t="str">
        <f t="shared" si="18"/>
        <v/>
      </c>
      <c r="E176" s="98" t="str">
        <f t="shared" si="19"/>
        <v/>
      </c>
      <c r="F176" s="99"/>
      <c r="G176" s="100"/>
      <c r="H176" s="100"/>
      <c r="I176" s="100"/>
      <c r="J176" s="100"/>
      <c r="K176" s="100"/>
      <c r="L176" s="100"/>
      <c r="M176" s="101"/>
      <c r="N176" s="102"/>
      <c r="O176" s="102"/>
      <c r="P176" s="102"/>
      <c r="Q176" s="102"/>
      <c r="R176" s="102"/>
      <c r="S176" s="103"/>
      <c r="T176" s="455"/>
      <c r="U176" s="456"/>
      <c r="V176" s="141"/>
      <c r="W176" s="457"/>
      <c r="X176" s="458" t="e">
        <f t="shared" si="20"/>
        <v>#VALUE!</v>
      </c>
      <c r="Y176" s="459" t="str">
        <f t="shared" si="21"/>
        <v/>
      </c>
      <c r="Z176" s="460" t="str">
        <f t="shared" si="22"/>
        <v/>
      </c>
      <c r="AA176" s="461" t="str">
        <f t="shared" si="23"/>
        <v/>
      </c>
      <c r="AB176" s="207">
        <v>1</v>
      </c>
      <c r="AC176" s="207">
        <v>1.01</v>
      </c>
      <c r="AD176" s="207">
        <v>0.99</v>
      </c>
      <c r="AE176" s="207">
        <v>1.02</v>
      </c>
      <c r="AF176" s="207">
        <v>0.98</v>
      </c>
    </row>
    <row r="177" spans="2:32" x14ac:dyDescent="0.25">
      <c r="B177" s="454"/>
      <c r="C177" s="96"/>
      <c r="D177" s="97" t="str">
        <f t="shared" si="18"/>
        <v/>
      </c>
      <c r="E177" s="98" t="str">
        <f t="shared" si="19"/>
        <v/>
      </c>
      <c r="F177" s="99"/>
      <c r="G177" s="100"/>
      <c r="H177" s="100"/>
      <c r="I177" s="100"/>
      <c r="J177" s="100"/>
      <c r="K177" s="100"/>
      <c r="L177" s="100"/>
      <c r="M177" s="101"/>
      <c r="N177" s="102"/>
      <c r="O177" s="102"/>
      <c r="P177" s="102"/>
      <c r="Q177" s="102"/>
      <c r="R177" s="102"/>
      <c r="S177" s="103"/>
      <c r="T177" s="455"/>
      <c r="U177" s="456"/>
      <c r="V177" s="141"/>
      <c r="W177" s="457"/>
      <c r="X177" s="458" t="e">
        <f t="shared" si="20"/>
        <v>#VALUE!</v>
      </c>
      <c r="Y177" s="459" t="str">
        <f t="shared" si="21"/>
        <v/>
      </c>
      <c r="Z177" s="460" t="str">
        <f t="shared" si="22"/>
        <v/>
      </c>
      <c r="AA177" s="461" t="str">
        <f t="shared" si="23"/>
        <v/>
      </c>
      <c r="AB177" s="207">
        <v>1</v>
      </c>
      <c r="AC177" s="207">
        <v>1.01</v>
      </c>
      <c r="AD177" s="207">
        <v>0.99</v>
      </c>
      <c r="AE177" s="207">
        <v>1.02</v>
      </c>
      <c r="AF177" s="207">
        <v>0.98</v>
      </c>
    </row>
    <row r="178" spans="2:32" x14ac:dyDescent="0.25">
      <c r="B178" s="454"/>
      <c r="C178" s="96"/>
      <c r="D178" s="97" t="str">
        <f t="shared" si="18"/>
        <v/>
      </c>
      <c r="E178" s="98" t="str">
        <f t="shared" si="19"/>
        <v/>
      </c>
      <c r="F178" s="99"/>
      <c r="G178" s="100"/>
      <c r="H178" s="100"/>
      <c r="I178" s="100"/>
      <c r="J178" s="100"/>
      <c r="K178" s="100"/>
      <c r="L178" s="100"/>
      <c r="M178" s="101"/>
      <c r="N178" s="102"/>
      <c r="O178" s="102"/>
      <c r="P178" s="102"/>
      <c r="Q178" s="102"/>
      <c r="R178" s="102"/>
      <c r="S178" s="103"/>
      <c r="T178" s="455"/>
      <c r="U178" s="456"/>
      <c r="V178" s="141"/>
      <c r="W178" s="457"/>
      <c r="X178" s="458" t="e">
        <f t="shared" si="20"/>
        <v>#VALUE!</v>
      </c>
      <c r="Y178" s="459" t="str">
        <f t="shared" si="21"/>
        <v/>
      </c>
      <c r="Z178" s="460" t="str">
        <f t="shared" si="22"/>
        <v/>
      </c>
      <c r="AA178" s="461" t="str">
        <f t="shared" si="23"/>
        <v/>
      </c>
      <c r="AB178" s="207">
        <v>1</v>
      </c>
      <c r="AC178" s="207">
        <v>1.01</v>
      </c>
      <c r="AD178" s="207">
        <v>0.99</v>
      </c>
      <c r="AE178" s="207">
        <v>1.02</v>
      </c>
      <c r="AF178" s="207">
        <v>0.98</v>
      </c>
    </row>
    <row r="179" spans="2:32" x14ac:dyDescent="0.25">
      <c r="B179" s="454"/>
      <c r="C179" s="96"/>
      <c r="D179" s="97" t="str">
        <f t="shared" si="18"/>
        <v/>
      </c>
      <c r="E179" s="98" t="str">
        <f t="shared" si="19"/>
        <v/>
      </c>
      <c r="F179" s="99"/>
      <c r="G179" s="100"/>
      <c r="H179" s="100"/>
      <c r="I179" s="100"/>
      <c r="J179" s="100"/>
      <c r="K179" s="100"/>
      <c r="L179" s="100"/>
      <c r="M179" s="101"/>
      <c r="N179" s="102"/>
      <c r="O179" s="102"/>
      <c r="P179" s="102"/>
      <c r="Q179" s="102"/>
      <c r="R179" s="102"/>
      <c r="S179" s="103"/>
      <c r="T179" s="455"/>
      <c r="U179" s="456"/>
      <c r="V179" s="141"/>
      <c r="W179" s="457"/>
      <c r="X179" s="458" t="e">
        <f t="shared" si="20"/>
        <v>#VALUE!</v>
      </c>
      <c r="Y179" s="459" t="str">
        <f t="shared" si="21"/>
        <v/>
      </c>
      <c r="Z179" s="460" t="str">
        <f t="shared" si="22"/>
        <v/>
      </c>
      <c r="AA179" s="461" t="str">
        <f t="shared" si="23"/>
        <v/>
      </c>
      <c r="AB179" s="207">
        <v>1</v>
      </c>
      <c r="AC179" s="207">
        <v>1.01</v>
      </c>
      <c r="AD179" s="207">
        <v>0.99</v>
      </c>
      <c r="AE179" s="207">
        <v>1.02</v>
      </c>
      <c r="AF179" s="207">
        <v>0.98</v>
      </c>
    </row>
    <row r="180" spans="2:32" x14ac:dyDescent="0.25">
      <c r="B180" s="454"/>
      <c r="C180" s="96"/>
      <c r="D180" s="97" t="str">
        <f t="shared" si="18"/>
        <v/>
      </c>
      <c r="E180" s="98" t="str">
        <f t="shared" si="19"/>
        <v/>
      </c>
      <c r="F180" s="99"/>
      <c r="G180" s="100"/>
      <c r="H180" s="100"/>
      <c r="I180" s="100"/>
      <c r="J180" s="100"/>
      <c r="K180" s="100"/>
      <c r="L180" s="100"/>
      <c r="M180" s="101"/>
      <c r="N180" s="102"/>
      <c r="O180" s="102"/>
      <c r="P180" s="102"/>
      <c r="Q180" s="102"/>
      <c r="R180" s="102"/>
      <c r="S180" s="103"/>
      <c r="T180" s="455"/>
      <c r="U180" s="456"/>
      <c r="V180" s="141"/>
      <c r="W180" s="457"/>
      <c r="X180" s="458" t="e">
        <f t="shared" si="20"/>
        <v>#VALUE!</v>
      </c>
      <c r="Y180" s="459" t="str">
        <f t="shared" si="21"/>
        <v/>
      </c>
      <c r="Z180" s="460" t="str">
        <f t="shared" si="22"/>
        <v/>
      </c>
      <c r="AA180" s="461" t="str">
        <f t="shared" si="23"/>
        <v/>
      </c>
      <c r="AB180" s="207">
        <v>1</v>
      </c>
      <c r="AC180" s="207">
        <v>1.01</v>
      </c>
      <c r="AD180" s="207">
        <v>0.99</v>
      </c>
      <c r="AE180" s="207">
        <v>1.02</v>
      </c>
      <c r="AF180" s="207">
        <v>0.98</v>
      </c>
    </row>
    <row r="181" spans="2:32" x14ac:dyDescent="0.25">
      <c r="B181" s="454"/>
      <c r="C181" s="96"/>
      <c r="D181" s="97" t="str">
        <f t="shared" si="18"/>
        <v/>
      </c>
      <c r="E181" s="98" t="str">
        <f t="shared" si="19"/>
        <v/>
      </c>
      <c r="F181" s="99"/>
      <c r="G181" s="100"/>
      <c r="H181" s="100"/>
      <c r="I181" s="100"/>
      <c r="J181" s="100"/>
      <c r="K181" s="100"/>
      <c r="L181" s="100"/>
      <c r="M181" s="101"/>
      <c r="N181" s="102"/>
      <c r="O181" s="102"/>
      <c r="P181" s="102"/>
      <c r="Q181" s="102"/>
      <c r="R181" s="102"/>
      <c r="S181" s="103"/>
      <c r="T181" s="455"/>
      <c r="U181" s="456"/>
      <c r="V181" s="141"/>
      <c r="W181" s="457"/>
      <c r="X181" s="458" t="e">
        <f t="shared" si="20"/>
        <v>#VALUE!</v>
      </c>
      <c r="Y181" s="459" t="str">
        <f t="shared" si="21"/>
        <v/>
      </c>
      <c r="Z181" s="460" t="str">
        <f t="shared" si="22"/>
        <v/>
      </c>
      <c r="AA181" s="461" t="str">
        <f t="shared" si="23"/>
        <v/>
      </c>
      <c r="AB181" s="207">
        <v>1</v>
      </c>
      <c r="AC181" s="207">
        <v>1.01</v>
      </c>
      <c r="AD181" s="207">
        <v>0.99</v>
      </c>
      <c r="AE181" s="207">
        <v>1.02</v>
      </c>
      <c r="AF181" s="207">
        <v>0.98</v>
      </c>
    </row>
    <row r="182" spans="2:32" x14ac:dyDescent="0.25">
      <c r="B182" s="454"/>
      <c r="C182" s="96"/>
      <c r="D182" s="97" t="str">
        <f t="shared" si="18"/>
        <v/>
      </c>
      <c r="E182" s="98" t="str">
        <f t="shared" si="19"/>
        <v/>
      </c>
      <c r="F182" s="99"/>
      <c r="G182" s="100"/>
      <c r="H182" s="100"/>
      <c r="I182" s="100"/>
      <c r="J182" s="100"/>
      <c r="K182" s="100"/>
      <c r="L182" s="100"/>
      <c r="M182" s="101"/>
      <c r="N182" s="102"/>
      <c r="O182" s="102"/>
      <c r="P182" s="102"/>
      <c r="Q182" s="102"/>
      <c r="R182" s="102"/>
      <c r="S182" s="103"/>
      <c r="T182" s="455"/>
      <c r="U182" s="456"/>
      <c r="V182" s="141"/>
      <c r="W182" s="457"/>
      <c r="X182" s="458" t="e">
        <f t="shared" si="20"/>
        <v>#VALUE!</v>
      </c>
      <c r="Y182" s="459" t="str">
        <f t="shared" si="21"/>
        <v/>
      </c>
      <c r="Z182" s="460" t="str">
        <f t="shared" si="22"/>
        <v/>
      </c>
      <c r="AA182" s="461" t="str">
        <f t="shared" si="23"/>
        <v/>
      </c>
      <c r="AB182" s="207">
        <v>1</v>
      </c>
      <c r="AC182" s="207">
        <v>1.01</v>
      </c>
      <c r="AD182" s="207">
        <v>0.99</v>
      </c>
      <c r="AE182" s="207">
        <v>1.02</v>
      </c>
      <c r="AF182" s="207">
        <v>0.98</v>
      </c>
    </row>
    <row r="183" spans="2:32" x14ac:dyDescent="0.25">
      <c r="B183" s="454"/>
      <c r="C183" s="96"/>
      <c r="D183" s="97" t="str">
        <f t="shared" si="18"/>
        <v/>
      </c>
      <c r="E183" s="98" t="str">
        <f t="shared" si="19"/>
        <v/>
      </c>
      <c r="F183" s="99"/>
      <c r="G183" s="100"/>
      <c r="H183" s="100"/>
      <c r="I183" s="100"/>
      <c r="J183" s="100"/>
      <c r="K183" s="100"/>
      <c r="L183" s="100"/>
      <c r="M183" s="101"/>
      <c r="N183" s="102"/>
      <c r="O183" s="102"/>
      <c r="P183" s="102"/>
      <c r="Q183" s="102"/>
      <c r="R183" s="102"/>
      <c r="S183" s="103"/>
      <c r="T183" s="455"/>
      <c r="U183" s="456"/>
      <c r="V183" s="141"/>
      <c r="W183" s="457"/>
      <c r="X183" s="458" t="e">
        <f t="shared" si="20"/>
        <v>#VALUE!</v>
      </c>
      <c r="Y183" s="459" t="str">
        <f t="shared" si="21"/>
        <v/>
      </c>
      <c r="Z183" s="460" t="str">
        <f t="shared" si="22"/>
        <v/>
      </c>
      <c r="AA183" s="461" t="str">
        <f t="shared" si="23"/>
        <v/>
      </c>
      <c r="AB183" s="207">
        <v>1</v>
      </c>
      <c r="AC183" s="207">
        <v>1.01</v>
      </c>
      <c r="AD183" s="207">
        <v>0.99</v>
      </c>
      <c r="AE183" s="207">
        <v>1.02</v>
      </c>
      <c r="AF183" s="207">
        <v>0.98</v>
      </c>
    </row>
    <row r="184" spans="2:32" x14ac:dyDescent="0.25">
      <c r="B184" s="454"/>
      <c r="C184" s="96"/>
      <c r="D184" s="97" t="str">
        <f t="shared" si="18"/>
        <v/>
      </c>
      <c r="E184" s="98" t="str">
        <f t="shared" si="19"/>
        <v/>
      </c>
      <c r="F184" s="99"/>
      <c r="G184" s="100"/>
      <c r="H184" s="100"/>
      <c r="I184" s="100"/>
      <c r="J184" s="100"/>
      <c r="K184" s="100"/>
      <c r="L184" s="100"/>
      <c r="M184" s="101"/>
      <c r="N184" s="102"/>
      <c r="O184" s="102"/>
      <c r="P184" s="102"/>
      <c r="Q184" s="102"/>
      <c r="R184" s="102"/>
      <c r="S184" s="103"/>
      <c r="T184" s="455"/>
      <c r="U184" s="456"/>
      <c r="V184" s="141"/>
      <c r="W184" s="457"/>
      <c r="X184" s="458" t="e">
        <f t="shared" si="20"/>
        <v>#VALUE!</v>
      </c>
      <c r="Y184" s="459" t="str">
        <f t="shared" si="21"/>
        <v/>
      </c>
      <c r="Z184" s="460" t="str">
        <f t="shared" si="22"/>
        <v/>
      </c>
      <c r="AA184" s="461" t="str">
        <f t="shared" si="23"/>
        <v/>
      </c>
      <c r="AB184" s="207">
        <v>1</v>
      </c>
      <c r="AC184" s="207">
        <v>1.01</v>
      </c>
      <c r="AD184" s="207">
        <v>0.99</v>
      </c>
      <c r="AE184" s="207">
        <v>1.02</v>
      </c>
      <c r="AF184" s="207">
        <v>0.98</v>
      </c>
    </row>
    <row r="185" spans="2:32" x14ac:dyDescent="0.25">
      <c r="B185" s="454"/>
      <c r="C185" s="96"/>
      <c r="D185" s="97" t="str">
        <f t="shared" si="18"/>
        <v/>
      </c>
      <c r="E185" s="98" t="str">
        <f t="shared" si="19"/>
        <v/>
      </c>
      <c r="F185" s="99"/>
      <c r="G185" s="100"/>
      <c r="H185" s="100"/>
      <c r="I185" s="100"/>
      <c r="J185" s="100"/>
      <c r="K185" s="100"/>
      <c r="L185" s="100"/>
      <c r="M185" s="101"/>
      <c r="N185" s="102"/>
      <c r="O185" s="102"/>
      <c r="P185" s="102"/>
      <c r="Q185" s="102"/>
      <c r="R185" s="102"/>
      <c r="S185" s="103"/>
      <c r="T185" s="455"/>
      <c r="U185" s="456"/>
      <c r="V185" s="141"/>
      <c r="W185" s="457"/>
      <c r="X185" s="458" t="e">
        <f t="shared" si="20"/>
        <v>#VALUE!</v>
      </c>
      <c r="Y185" s="459" t="str">
        <f t="shared" si="21"/>
        <v/>
      </c>
      <c r="Z185" s="460" t="str">
        <f t="shared" si="22"/>
        <v/>
      </c>
      <c r="AA185" s="461" t="str">
        <f t="shared" si="23"/>
        <v/>
      </c>
      <c r="AB185" s="207">
        <v>1</v>
      </c>
      <c r="AC185" s="207">
        <v>1.01</v>
      </c>
      <c r="AD185" s="207">
        <v>0.99</v>
      </c>
      <c r="AE185" s="207">
        <v>1.02</v>
      </c>
      <c r="AF185" s="207">
        <v>0.98</v>
      </c>
    </row>
    <row r="186" spans="2:32" x14ac:dyDescent="0.25">
      <c r="B186" s="454"/>
      <c r="C186" s="96"/>
      <c r="D186" s="97" t="str">
        <f t="shared" si="18"/>
        <v/>
      </c>
      <c r="E186" s="98" t="str">
        <f t="shared" si="19"/>
        <v/>
      </c>
      <c r="F186" s="99"/>
      <c r="G186" s="100"/>
      <c r="H186" s="100"/>
      <c r="I186" s="100"/>
      <c r="J186" s="100"/>
      <c r="K186" s="100"/>
      <c r="L186" s="100"/>
      <c r="M186" s="101"/>
      <c r="N186" s="102"/>
      <c r="O186" s="102"/>
      <c r="P186" s="102"/>
      <c r="Q186" s="102"/>
      <c r="R186" s="102"/>
      <c r="S186" s="103"/>
      <c r="T186" s="455"/>
      <c r="U186" s="456"/>
      <c r="V186" s="141"/>
      <c r="W186" s="457"/>
      <c r="X186" s="458" t="e">
        <f t="shared" si="20"/>
        <v>#VALUE!</v>
      </c>
      <c r="Y186" s="459" t="str">
        <f t="shared" si="21"/>
        <v/>
      </c>
      <c r="Z186" s="460" t="str">
        <f t="shared" si="22"/>
        <v/>
      </c>
      <c r="AA186" s="461" t="str">
        <f t="shared" si="23"/>
        <v/>
      </c>
      <c r="AB186" s="207">
        <v>1</v>
      </c>
      <c r="AC186" s="207">
        <v>1.01</v>
      </c>
      <c r="AD186" s="207">
        <v>0.99</v>
      </c>
      <c r="AE186" s="207">
        <v>1.02</v>
      </c>
      <c r="AF186" s="207">
        <v>0.98</v>
      </c>
    </row>
    <row r="187" spans="2:32" x14ac:dyDescent="0.25">
      <c r="B187" s="454"/>
      <c r="C187" s="96"/>
      <c r="D187" s="97" t="str">
        <f t="shared" si="18"/>
        <v/>
      </c>
      <c r="E187" s="98" t="str">
        <f t="shared" si="19"/>
        <v/>
      </c>
      <c r="F187" s="99"/>
      <c r="G187" s="100"/>
      <c r="H187" s="100"/>
      <c r="I187" s="100"/>
      <c r="J187" s="100"/>
      <c r="K187" s="100"/>
      <c r="L187" s="100"/>
      <c r="M187" s="101"/>
      <c r="N187" s="102"/>
      <c r="O187" s="102"/>
      <c r="P187" s="102"/>
      <c r="Q187" s="102"/>
      <c r="R187" s="102"/>
      <c r="S187" s="103"/>
      <c r="T187" s="455"/>
      <c r="U187" s="456"/>
      <c r="V187" s="141"/>
      <c r="W187" s="457"/>
      <c r="X187" s="458" t="e">
        <f t="shared" si="20"/>
        <v>#VALUE!</v>
      </c>
      <c r="Y187" s="459" t="str">
        <f t="shared" si="21"/>
        <v/>
      </c>
      <c r="Z187" s="460" t="str">
        <f t="shared" si="22"/>
        <v/>
      </c>
      <c r="AA187" s="461" t="str">
        <f t="shared" si="23"/>
        <v/>
      </c>
      <c r="AB187" s="207">
        <v>1</v>
      </c>
      <c r="AC187" s="207">
        <v>1.01</v>
      </c>
      <c r="AD187" s="207">
        <v>0.99</v>
      </c>
      <c r="AE187" s="207">
        <v>1.02</v>
      </c>
      <c r="AF187" s="207">
        <v>0.98</v>
      </c>
    </row>
    <row r="188" spans="2:32" x14ac:dyDescent="0.25">
      <c r="B188" s="454"/>
      <c r="C188" s="96"/>
      <c r="D188" s="97" t="str">
        <f t="shared" si="18"/>
        <v/>
      </c>
      <c r="E188" s="98" t="str">
        <f t="shared" si="19"/>
        <v/>
      </c>
      <c r="F188" s="99"/>
      <c r="G188" s="100"/>
      <c r="H188" s="100"/>
      <c r="I188" s="100"/>
      <c r="J188" s="100"/>
      <c r="K188" s="100"/>
      <c r="L188" s="100"/>
      <c r="M188" s="101"/>
      <c r="N188" s="102"/>
      <c r="O188" s="102"/>
      <c r="P188" s="102"/>
      <c r="Q188" s="102"/>
      <c r="R188" s="102"/>
      <c r="S188" s="103"/>
      <c r="T188" s="455"/>
      <c r="U188" s="456"/>
      <c r="V188" s="141"/>
      <c r="W188" s="457"/>
      <c r="X188" s="458" t="e">
        <f t="shared" si="20"/>
        <v>#VALUE!</v>
      </c>
      <c r="Y188" s="459" t="str">
        <f t="shared" si="21"/>
        <v/>
      </c>
      <c r="Z188" s="460" t="str">
        <f t="shared" si="22"/>
        <v/>
      </c>
      <c r="AA188" s="461" t="str">
        <f t="shared" si="23"/>
        <v/>
      </c>
      <c r="AB188" s="207">
        <v>1</v>
      </c>
      <c r="AC188" s="207">
        <v>1.01</v>
      </c>
      <c r="AD188" s="207">
        <v>0.99</v>
      </c>
      <c r="AE188" s="207">
        <v>1.02</v>
      </c>
      <c r="AF188" s="207">
        <v>0.98</v>
      </c>
    </row>
    <row r="189" spans="2:32" x14ac:dyDescent="0.25">
      <c r="B189" s="454"/>
      <c r="C189" s="96"/>
      <c r="D189" s="97" t="str">
        <f t="shared" si="18"/>
        <v/>
      </c>
      <c r="E189" s="98" t="str">
        <f t="shared" si="19"/>
        <v/>
      </c>
      <c r="F189" s="99"/>
      <c r="G189" s="100"/>
      <c r="H189" s="100"/>
      <c r="I189" s="100"/>
      <c r="J189" s="100"/>
      <c r="K189" s="100"/>
      <c r="L189" s="100"/>
      <c r="M189" s="101"/>
      <c r="N189" s="102"/>
      <c r="O189" s="102"/>
      <c r="P189" s="102"/>
      <c r="Q189" s="102"/>
      <c r="R189" s="102"/>
      <c r="S189" s="103"/>
      <c r="T189" s="455"/>
      <c r="U189" s="456"/>
      <c r="V189" s="141"/>
      <c r="W189" s="457"/>
      <c r="X189" s="458" t="e">
        <f t="shared" si="20"/>
        <v>#VALUE!</v>
      </c>
      <c r="Y189" s="459" t="str">
        <f t="shared" si="21"/>
        <v/>
      </c>
      <c r="Z189" s="460" t="str">
        <f t="shared" si="22"/>
        <v/>
      </c>
      <c r="AA189" s="461" t="str">
        <f t="shared" si="23"/>
        <v/>
      </c>
      <c r="AB189" s="207">
        <v>1</v>
      </c>
      <c r="AC189" s="207">
        <v>1.01</v>
      </c>
      <c r="AD189" s="207">
        <v>0.99</v>
      </c>
      <c r="AE189" s="207">
        <v>1.02</v>
      </c>
      <c r="AF189" s="207">
        <v>0.98</v>
      </c>
    </row>
    <row r="190" spans="2:32" x14ac:dyDescent="0.25">
      <c r="B190" s="454"/>
      <c r="C190" s="96"/>
      <c r="D190" s="97" t="str">
        <f t="shared" si="18"/>
        <v/>
      </c>
      <c r="E190" s="98" t="str">
        <f t="shared" si="19"/>
        <v/>
      </c>
      <c r="F190" s="99"/>
      <c r="G190" s="100"/>
      <c r="H190" s="100"/>
      <c r="I190" s="100"/>
      <c r="J190" s="100"/>
      <c r="K190" s="100"/>
      <c r="L190" s="100"/>
      <c r="M190" s="101"/>
      <c r="N190" s="102"/>
      <c r="O190" s="102"/>
      <c r="P190" s="102"/>
      <c r="Q190" s="102"/>
      <c r="R190" s="102"/>
      <c r="S190" s="103"/>
      <c r="T190" s="455"/>
      <c r="U190" s="456"/>
      <c r="V190" s="141"/>
      <c r="W190" s="457"/>
      <c r="X190" s="458" t="e">
        <f t="shared" si="20"/>
        <v>#VALUE!</v>
      </c>
      <c r="Y190" s="459" t="str">
        <f t="shared" si="21"/>
        <v/>
      </c>
      <c r="Z190" s="460" t="str">
        <f t="shared" si="22"/>
        <v/>
      </c>
      <c r="AA190" s="461" t="str">
        <f t="shared" si="23"/>
        <v/>
      </c>
      <c r="AB190" s="207">
        <v>1</v>
      </c>
      <c r="AC190" s="207">
        <v>1.01</v>
      </c>
      <c r="AD190" s="207">
        <v>0.99</v>
      </c>
      <c r="AE190" s="207">
        <v>1.02</v>
      </c>
      <c r="AF190" s="207">
        <v>0.98</v>
      </c>
    </row>
    <row r="191" spans="2:32" x14ac:dyDescent="0.25">
      <c r="B191" s="454"/>
      <c r="C191" s="96"/>
      <c r="D191" s="97" t="str">
        <f t="shared" ref="D191:D226" si="26">IF(C191="","",((C191/$C$21)-1))</f>
        <v/>
      </c>
      <c r="E191" s="98" t="str">
        <f t="shared" ref="E191:E226" si="27">IF(C191="","",((C191/$C$22)-1))</f>
        <v/>
      </c>
      <c r="F191" s="99"/>
      <c r="G191" s="100"/>
      <c r="H191" s="100"/>
      <c r="I191" s="100"/>
      <c r="J191" s="100"/>
      <c r="K191" s="100"/>
      <c r="L191" s="100"/>
      <c r="M191" s="101"/>
      <c r="N191" s="102"/>
      <c r="O191" s="102"/>
      <c r="P191" s="102"/>
      <c r="Q191" s="102"/>
      <c r="R191" s="102"/>
      <c r="S191" s="103"/>
      <c r="T191" s="455"/>
      <c r="U191" s="456"/>
      <c r="V191" s="141"/>
      <c r="W191" s="457"/>
      <c r="X191" s="458" t="e">
        <f t="shared" ref="X191:X226" si="28">DATE(LEFT(B191,4), MID(B191,5,2), RIGHT(B191,2))</f>
        <v>#VALUE!</v>
      </c>
      <c r="Y191" s="459" t="str">
        <f t="shared" ref="Y191:Y226" si="29">IF(C191="","",C191/$C$21)</f>
        <v/>
      </c>
      <c r="Z191" s="460" t="str">
        <f t="shared" ref="Z191:Z226" si="30">IF(C191="",IF(Y191="","",Y191),AVERAGE(Y145:Y292))</f>
        <v/>
      </c>
      <c r="AA191" s="461" t="str">
        <f t="shared" ref="AA191:AA226" si="31">IF(C191="",IF(Z191="","",Z191),AVERAGE(Y133:Y292))</f>
        <v/>
      </c>
      <c r="AB191" s="207">
        <v>1</v>
      </c>
      <c r="AC191" s="207">
        <v>1.01</v>
      </c>
      <c r="AD191" s="207">
        <v>0.99</v>
      </c>
      <c r="AE191" s="207">
        <v>1.02</v>
      </c>
      <c r="AF191" s="207">
        <v>0.98</v>
      </c>
    </row>
    <row r="192" spans="2:32" x14ac:dyDescent="0.25">
      <c r="B192" s="454"/>
      <c r="C192" s="96"/>
      <c r="D192" s="97" t="str">
        <f t="shared" si="26"/>
        <v/>
      </c>
      <c r="E192" s="98" t="str">
        <f t="shared" si="27"/>
        <v/>
      </c>
      <c r="F192" s="99"/>
      <c r="G192" s="100"/>
      <c r="H192" s="100"/>
      <c r="I192" s="100"/>
      <c r="J192" s="100"/>
      <c r="K192" s="100"/>
      <c r="L192" s="100"/>
      <c r="M192" s="101"/>
      <c r="N192" s="102"/>
      <c r="O192" s="102"/>
      <c r="P192" s="102"/>
      <c r="Q192" s="102"/>
      <c r="R192" s="102"/>
      <c r="S192" s="103"/>
      <c r="T192" s="455"/>
      <c r="U192" s="456"/>
      <c r="V192" s="141"/>
      <c r="W192" s="457"/>
      <c r="X192" s="458" t="e">
        <f t="shared" si="28"/>
        <v>#VALUE!</v>
      </c>
      <c r="Y192" s="459" t="str">
        <f t="shared" si="29"/>
        <v/>
      </c>
      <c r="Z192" s="460" t="str">
        <f t="shared" si="30"/>
        <v/>
      </c>
      <c r="AA192" s="461" t="str">
        <f t="shared" si="31"/>
        <v/>
      </c>
      <c r="AB192" s="207">
        <v>1</v>
      </c>
      <c r="AC192" s="207">
        <v>1.01</v>
      </c>
      <c r="AD192" s="207">
        <v>0.99</v>
      </c>
      <c r="AE192" s="207">
        <v>1.02</v>
      </c>
      <c r="AF192" s="207">
        <v>0.98</v>
      </c>
    </row>
    <row r="193" spans="2:32" x14ac:dyDescent="0.25">
      <c r="B193" s="454"/>
      <c r="C193" s="96"/>
      <c r="D193" s="97" t="str">
        <f t="shared" si="26"/>
        <v/>
      </c>
      <c r="E193" s="98" t="str">
        <f t="shared" si="27"/>
        <v/>
      </c>
      <c r="F193" s="99"/>
      <c r="G193" s="100"/>
      <c r="H193" s="100"/>
      <c r="I193" s="100"/>
      <c r="J193" s="100"/>
      <c r="K193" s="100"/>
      <c r="L193" s="100"/>
      <c r="M193" s="101"/>
      <c r="N193" s="102"/>
      <c r="O193" s="102"/>
      <c r="P193" s="102"/>
      <c r="Q193" s="102"/>
      <c r="R193" s="102"/>
      <c r="S193" s="103"/>
      <c r="T193" s="455"/>
      <c r="U193" s="456"/>
      <c r="V193" s="141"/>
      <c r="W193" s="457"/>
      <c r="X193" s="458" t="e">
        <f t="shared" si="28"/>
        <v>#VALUE!</v>
      </c>
      <c r="Y193" s="459" t="str">
        <f t="shared" si="29"/>
        <v/>
      </c>
      <c r="Z193" s="460" t="str">
        <f t="shared" si="30"/>
        <v/>
      </c>
      <c r="AA193" s="461" t="str">
        <f t="shared" si="31"/>
        <v/>
      </c>
      <c r="AB193" s="207">
        <v>1</v>
      </c>
      <c r="AC193" s="207">
        <v>1.01</v>
      </c>
      <c r="AD193" s="207">
        <v>0.99</v>
      </c>
      <c r="AE193" s="207">
        <v>1.02</v>
      </c>
      <c r="AF193" s="207">
        <v>0.98</v>
      </c>
    </row>
    <row r="194" spans="2:32" x14ac:dyDescent="0.25">
      <c r="B194" s="454"/>
      <c r="C194" s="96"/>
      <c r="D194" s="97" t="str">
        <f t="shared" si="26"/>
        <v/>
      </c>
      <c r="E194" s="98" t="str">
        <f t="shared" si="27"/>
        <v/>
      </c>
      <c r="F194" s="99"/>
      <c r="G194" s="100"/>
      <c r="H194" s="100"/>
      <c r="I194" s="100"/>
      <c r="J194" s="100"/>
      <c r="K194" s="100"/>
      <c r="L194" s="100"/>
      <c r="M194" s="101"/>
      <c r="N194" s="102"/>
      <c r="O194" s="102"/>
      <c r="P194" s="102"/>
      <c r="Q194" s="102"/>
      <c r="R194" s="102"/>
      <c r="S194" s="103"/>
      <c r="T194" s="455"/>
      <c r="U194" s="456"/>
      <c r="V194" s="141"/>
      <c r="W194" s="457"/>
      <c r="X194" s="458" t="e">
        <f t="shared" si="28"/>
        <v>#VALUE!</v>
      </c>
      <c r="Y194" s="459" t="str">
        <f t="shared" si="29"/>
        <v/>
      </c>
      <c r="Z194" s="460" t="str">
        <f t="shared" si="30"/>
        <v/>
      </c>
      <c r="AA194" s="461" t="str">
        <f t="shared" si="31"/>
        <v/>
      </c>
      <c r="AB194" s="207">
        <v>1</v>
      </c>
      <c r="AC194" s="207">
        <v>1.01</v>
      </c>
      <c r="AD194" s="207">
        <v>0.99</v>
      </c>
      <c r="AE194" s="207">
        <v>1.02</v>
      </c>
      <c r="AF194" s="207">
        <v>0.98</v>
      </c>
    </row>
    <row r="195" spans="2:32" x14ac:dyDescent="0.25">
      <c r="B195" s="454"/>
      <c r="C195" s="96"/>
      <c r="D195" s="97" t="str">
        <f t="shared" si="26"/>
        <v/>
      </c>
      <c r="E195" s="98" t="str">
        <f t="shared" si="27"/>
        <v/>
      </c>
      <c r="F195" s="99"/>
      <c r="G195" s="100"/>
      <c r="H195" s="100"/>
      <c r="I195" s="100"/>
      <c r="J195" s="100"/>
      <c r="K195" s="100"/>
      <c r="L195" s="100"/>
      <c r="M195" s="101"/>
      <c r="N195" s="102"/>
      <c r="O195" s="102"/>
      <c r="P195" s="102"/>
      <c r="Q195" s="102"/>
      <c r="R195" s="102"/>
      <c r="S195" s="103"/>
      <c r="T195" s="455"/>
      <c r="U195" s="456"/>
      <c r="V195" s="141"/>
      <c r="W195" s="457"/>
      <c r="X195" s="458" t="e">
        <f t="shared" si="28"/>
        <v>#VALUE!</v>
      </c>
      <c r="Y195" s="459" t="str">
        <f t="shared" si="29"/>
        <v/>
      </c>
      <c r="Z195" s="460" t="str">
        <f t="shared" si="30"/>
        <v/>
      </c>
      <c r="AA195" s="461" t="str">
        <f t="shared" si="31"/>
        <v/>
      </c>
      <c r="AB195" s="207">
        <v>1</v>
      </c>
      <c r="AC195" s="207">
        <v>1.01</v>
      </c>
      <c r="AD195" s="207">
        <v>0.99</v>
      </c>
      <c r="AE195" s="207">
        <v>1.02</v>
      </c>
      <c r="AF195" s="207">
        <v>0.98</v>
      </c>
    </row>
    <row r="196" spans="2:32" x14ac:dyDescent="0.25">
      <c r="B196" s="454"/>
      <c r="C196" s="96"/>
      <c r="D196" s="97" t="str">
        <f t="shared" si="26"/>
        <v/>
      </c>
      <c r="E196" s="98" t="str">
        <f t="shared" si="27"/>
        <v/>
      </c>
      <c r="F196" s="99"/>
      <c r="G196" s="100"/>
      <c r="H196" s="100"/>
      <c r="I196" s="100"/>
      <c r="J196" s="100"/>
      <c r="K196" s="100"/>
      <c r="L196" s="100"/>
      <c r="M196" s="101"/>
      <c r="N196" s="102"/>
      <c r="O196" s="102"/>
      <c r="P196" s="102"/>
      <c r="Q196" s="102"/>
      <c r="R196" s="102"/>
      <c r="S196" s="103"/>
      <c r="T196" s="455"/>
      <c r="U196" s="456"/>
      <c r="V196" s="141"/>
      <c r="W196" s="457"/>
      <c r="X196" s="458" t="e">
        <f t="shared" si="28"/>
        <v>#VALUE!</v>
      </c>
      <c r="Y196" s="459" t="str">
        <f t="shared" si="29"/>
        <v/>
      </c>
      <c r="Z196" s="460" t="str">
        <f t="shared" si="30"/>
        <v/>
      </c>
      <c r="AA196" s="461" t="str">
        <f t="shared" si="31"/>
        <v/>
      </c>
      <c r="AB196" s="207">
        <v>1</v>
      </c>
      <c r="AC196" s="207">
        <v>1.01</v>
      </c>
      <c r="AD196" s="207">
        <v>0.99</v>
      </c>
      <c r="AE196" s="207">
        <v>1.02</v>
      </c>
      <c r="AF196" s="207">
        <v>0.98</v>
      </c>
    </row>
    <row r="197" spans="2:32" x14ac:dyDescent="0.25">
      <c r="B197" s="454"/>
      <c r="C197" s="96"/>
      <c r="D197" s="97" t="str">
        <f t="shared" si="26"/>
        <v/>
      </c>
      <c r="E197" s="98" t="str">
        <f t="shared" si="27"/>
        <v/>
      </c>
      <c r="F197" s="99"/>
      <c r="G197" s="100"/>
      <c r="H197" s="100"/>
      <c r="I197" s="100"/>
      <c r="J197" s="100"/>
      <c r="K197" s="100"/>
      <c r="L197" s="100"/>
      <c r="M197" s="101"/>
      <c r="N197" s="102"/>
      <c r="O197" s="102"/>
      <c r="P197" s="102"/>
      <c r="Q197" s="102"/>
      <c r="R197" s="102"/>
      <c r="S197" s="103"/>
      <c r="T197" s="455"/>
      <c r="U197" s="456"/>
      <c r="V197" s="141"/>
      <c r="W197" s="457"/>
      <c r="X197" s="458" t="e">
        <f t="shared" si="28"/>
        <v>#VALUE!</v>
      </c>
      <c r="Y197" s="459" t="str">
        <f t="shared" si="29"/>
        <v/>
      </c>
      <c r="Z197" s="460" t="str">
        <f t="shared" si="30"/>
        <v/>
      </c>
      <c r="AA197" s="461" t="str">
        <f t="shared" si="31"/>
        <v/>
      </c>
      <c r="AB197" s="207">
        <v>1</v>
      </c>
      <c r="AC197" s="207">
        <v>1.01</v>
      </c>
      <c r="AD197" s="207">
        <v>0.99</v>
      </c>
      <c r="AE197" s="207">
        <v>1.02</v>
      </c>
      <c r="AF197" s="207">
        <v>0.98</v>
      </c>
    </row>
    <row r="198" spans="2:32" x14ac:dyDescent="0.25">
      <c r="B198" s="454"/>
      <c r="C198" s="96"/>
      <c r="D198" s="97" t="str">
        <f t="shared" si="26"/>
        <v/>
      </c>
      <c r="E198" s="98" t="str">
        <f t="shared" si="27"/>
        <v/>
      </c>
      <c r="F198" s="99"/>
      <c r="G198" s="100"/>
      <c r="H198" s="100"/>
      <c r="I198" s="100"/>
      <c r="J198" s="100"/>
      <c r="K198" s="100"/>
      <c r="L198" s="100"/>
      <c r="M198" s="101"/>
      <c r="N198" s="102"/>
      <c r="O198" s="102"/>
      <c r="P198" s="102"/>
      <c r="Q198" s="102"/>
      <c r="R198" s="102"/>
      <c r="S198" s="103"/>
      <c r="T198" s="455"/>
      <c r="U198" s="456"/>
      <c r="V198" s="141"/>
      <c r="W198" s="457"/>
      <c r="X198" s="458" t="e">
        <f t="shared" si="28"/>
        <v>#VALUE!</v>
      </c>
      <c r="Y198" s="459" t="str">
        <f t="shared" si="29"/>
        <v/>
      </c>
      <c r="Z198" s="460" t="str">
        <f t="shared" si="30"/>
        <v/>
      </c>
      <c r="AA198" s="461" t="str">
        <f t="shared" si="31"/>
        <v/>
      </c>
      <c r="AB198" s="207">
        <v>1</v>
      </c>
      <c r="AC198" s="207">
        <v>1.01</v>
      </c>
      <c r="AD198" s="207">
        <v>0.99</v>
      </c>
      <c r="AE198" s="207">
        <v>1.02</v>
      </c>
      <c r="AF198" s="207">
        <v>0.98</v>
      </c>
    </row>
    <row r="199" spans="2:32" x14ac:dyDescent="0.25">
      <c r="B199" s="454"/>
      <c r="C199" s="96"/>
      <c r="D199" s="97" t="str">
        <f t="shared" si="26"/>
        <v/>
      </c>
      <c r="E199" s="98" t="str">
        <f t="shared" si="27"/>
        <v/>
      </c>
      <c r="F199" s="99"/>
      <c r="G199" s="100"/>
      <c r="H199" s="100"/>
      <c r="I199" s="100"/>
      <c r="J199" s="100"/>
      <c r="K199" s="100"/>
      <c r="L199" s="100"/>
      <c r="M199" s="101"/>
      <c r="N199" s="102"/>
      <c r="O199" s="102"/>
      <c r="P199" s="102"/>
      <c r="Q199" s="102"/>
      <c r="R199" s="102"/>
      <c r="S199" s="103"/>
      <c r="T199" s="455"/>
      <c r="U199" s="456"/>
      <c r="V199" s="141"/>
      <c r="W199" s="457"/>
      <c r="X199" s="458" t="e">
        <f t="shared" si="28"/>
        <v>#VALUE!</v>
      </c>
      <c r="Y199" s="459" t="str">
        <f t="shared" si="29"/>
        <v/>
      </c>
      <c r="Z199" s="460" t="str">
        <f t="shared" si="30"/>
        <v/>
      </c>
      <c r="AA199" s="461" t="str">
        <f t="shared" si="31"/>
        <v/>
      </c>
      <c r="AB199" s="207">
        <v>1</v>
      </c>
      <c r="AC199" s="207">
        <v>1.01</v>
      </c>
      <c r="AD199" s="207">
        <v>0.99</v>
      </c>
      <c r="AE199" s="207">
        <v>1.02</v>
      </c>
      <c r="AF199" s="207">
        <v>0.98</v>
      </c>
    </row>
    <row r="200" spans="2:32" x14ac:dyDescent="0.25">
      <c r="B200" s="454"/>
      <c r="C200" s="96"/>
      <c r="D200" s="97" t="str">
        <f t="shared" si="26"/>
        <v/>
      </c>
      <c r="E200" s="98" t="str">
        <f t="shared" si="27"/>
        <v/>
      </c>
      <c r="F200" s="99"/>
      <c r="G200" s="100"/>
      <c r="H200" s="100"/>
      <c r="I200" s="100"/>
      <c r="J200" s="100"/>
      <c r="K200" s="100"/>
      <c r="L200" s="100"/>
      <c r="M200" s="101"/>
      <c r="N200" s="102"/>
      <c r="O200" s="102"/>
      <c r="P200" s="102"/>
      <c r="Q200" s="102"/>
      <c r="R200" s="102"/>
      <c r="S200" s="103"/>
      <c r="T200" s="455"/>
      <c r="U200" s="456"/>
      <c r="V200" s="141"/>
      <c r="W200" s="457"/>
      <c r="X200" s="458" t="e">
        <f t="shared" si="28"/>
        <v>#VALUE!</v>
      </c>
      <c r="Y200" s="459" t="str">
        <f t="shared" si="29"/>
        <v/>
      </c>
      <c r="Z200" s="460" t="str">
        <f t="shared" si="30"/>
        <v/>
      </c>
      <c r="AA200" s="461" t="str">
        <f t="shared" si="31"/>
        <v/>
      </c>
      <c r="AB200" s="207">
        <v>1</v>
      </c>
      <c r="AC200" s="207">
        <v>1.01</v>
      </c>
      <c r="AD200" s="207">
        <v>0.99</v>
      </c>
      <c r="AE200" s="207">
        <v>1.02</v>
      </c>
      <c r="AF200" s="207">
        <v>0.98</v>
      </c>
    </row>
    <row r="201" spans="2:32" x14ac:dyDescent="0.25">
      <c r="B201" s="454"/>
      <c r="C201" s="96"/>
      <c r="D201" s="97" t="str">
        <f t="shared" si="26"/>
        <v/>
      </c>
      <c r="E201" s="98" t="str">
        <f t="shared" si="27"/>
        <v/>
      </c>
      <c r="F201" s="99"/>
      <c r="G201" s="100"/>
      <c r="H201" s="100"/>
      <c r="I201" s="100"/>
      <c r="J201" s="100"/>
      <c r="K201" s="100"/>
      <c r="L201" s="100"/>
      <c r="M201" s="101"/>
      <c r="N201" s="102"/>
      <c r="O201" s="102"/>
      <c r="P201" s="102"/>
      <c r="Q201" s="102"/>
      <c r="R201" s="102"/>
      <c r="S201" s="103"/>
      <c r="T201" s="455"/>
      <c r="U201" s="456"/>
      <c r="V201" s="141"/>
      <c r="W201" s="457"/>
      <c r="X201" s="458" t="e">
        <f t="shared" si="28"/>
        <v>#VALUE!</v>
      </c>
      <c r="Y201" s="459" t="str">
        <f t="shared" si="29"/>
        <v/>
      </c>
      <c r="Z201" s="460" t="str">
        <f t="shared" si="30"/>
        <v/>
      </c>
      <c r="AA201" s="461" t="str">
        <f t="shared" si="31"/>
        <v/>
      </c>
      <c r="AB201" s="207">
        <v>1</v>
      </c>
      <c r="AC201" s="207">
        <v>1.01</v>
      </c>
      <c r="AD201" s="207">
        <v>0.99</v>
      </c>
      <c r="AE201" s="207">
        <v>1.02</v>
      </c>
      <c r="AF201" s="207">
        <v>0.98</v>
      </c>
    </row>
    <row r="202" spans="2:32" x14ac:dyDescent="0.25">
      <c r="B202" s="454"/>
      <c r="C202" s="96"/>
      <c r="D202" s="97" t="str">
        <f t="shared" si="26"/>
        <v/>
      </c>
      <c r="E202" s="98" t="str">
        <f t="shared" si="27"/>
        <v/>
      </c>
      <c r="F202" s="99"/>
      <c r="G202" s="100"/>
      <c r="H202" s="100"/>
      <c r="I202" s="100"/>
      <c r="J202" s="100"/>
      <c r="K202" s="100"/>
      <c r="L202" s="100"/>
      <c r="M202" s="101"/>
      <c r="N202" s="102"/>
      <c r="O202" s="102"/>
      <c r="P202" s="102"/>
      <c r="Q202" s="102"/>
      <c r="R202" s="102"/>
      <c r="S202" s="103"/>
      <c r="T202" s="455"/>
      <c r="U202" s="456"/>
      <c r="V202" s="141"/>
      <c r="W202" s="457"/>
      <c r="X202" s="458" t="e">
        <f t="shared" si="28"/>
        <v>#VALUE!</v>
      </c>
      <c r="Y202" s="459" t="str">
        <f t="shared" si="29"/>
        <v/>
      </c>
      <c r="Z202" s="460" t="str">
        <f t="shared" si="30"/>
        <v/>
      </c>
      <c r="AA202" s="461" t="str">
        <f t="shared" si="31"/>
        <v/>
      </c>
      <c r="AB202" s="207">
        <v>1</v>
      </c>
      <c r="AC202" s="207">
        <v>1.01</v>
      </c>
      <c r="AD202" s="207">
        <v>0.99</v>
      </c>
      <c r="AE202" s="207">
        <v>1.02</v>
      </c>
      <c r="AF202" s="207">
        <v>0.98</v>
      </c>
    </row>
    <row r="203" spans="2:32" x14ac:dyDescent="0.25">
      <c r="B203" s="454"/>
      <c r="C203" s="96"/>
      <c r="D203" s="97" t="str">
        <f t="shared" si="26"/>
        <v/>
      </c>
      <c r="E203" s="98" t="str">
        <f t="shared" si="27"/>
        <v/>
      </c>
      <c r="F203" s="99"/>
      <c r="G203" s="100"/>
      <c r="H203" s="100"/>
      <c r="I203" s="100"/>
      <c r="J203" s="100"/>
      <c r="K203" s="100"/>
      <c r="L203" s="100"/>
      <c r="M203" s="101"/>
      <c r="N203" s="102"/>
      <c r="O203" s="102"/>
      <c r="P203" s="102"/>
      <c r="Q203" s="102"/>
      <c r="R203" s="102"/>
      <c r="S203" s="103"/>
      <c r="T203" s="455"/>
      <c r="U203" s="456"/>
      <c r="V203" s="141"/>
      <c r="W203" s="457"/>
      <c r="X203" s="458" t="e">
        <f t="shared" si="28"/>
        <v>#VALUE!</v>
      </c>
      <c r="Y203" s="459" t="str">
        <f t="shared" si="29"/>
        <v/>
      </c>
      <c r="Z203" s="460" t="str">
        <f t="shared" si="30"/>
        <v/>
      </c>
      <c r="AA203" s="461" t="str">
        <f t="shared" si="31"/>
        <v/>
      </c>
      <c r="AB203" s="207">
        <v>1</v>
      </c>
      <c r="AC203" s="207">
        <v>1.01</v>
      </c>
      <c r="AD203" s="207">
        <v>0.99</v>
      </c>
      <c r="AE203" s="207">
        <v>1.02</v>
      </c>
      <c r="AF203" s="207">
        <v>0.98</v>
      </c>
    </row>
    <row r="204" spans="2:32" x14ac:dyDescent="0.25">
      <c r="B204" s="454"/>
      <c r="C204" s="96"/>
      <c r="D204" s="97" t="str">
        <f t="shared" si="26"/>
        <v/>
      </c>
      <c r="E204" s="98" t="str">
        <f t="shared" si="27"/>
        <v/>
      </c>
      <c r="F204" s="99"/>
      <c r="G204" s="100"/>
      <c r="H204" s="100"/>
      <c r="I204" s="100"/>
      <c r="J204" s="100"/>
      <c r="K204" s="100"/>
      <c r="L204" s="100"/>
      <c r="M204" s="101"/>
      <c r="N204" s="102"/>
      <c r="O204" s="102"/>
      <c r="P204" s="102"/>
      <c r="Q204" s="102"/>
      <c r="R204" s="102"/>
      <c r="S204" s="103"/>
      <c r="T204" s="455"/>
      <c r="U204" s="456"/>
      <c r="V204" s="141"/>
      <c r="W204" s="457"/>
      <c r="X204" s="458" t="e">
        <f t="shared" si="28"/>
        <v>#VALUE!</v>
      </c>
      <c r="Y204" s="459" t="str">
        <f t="shared" si="29"/>
        <v/>
      </c>
      <c r="Z204" s="460" t="str">
        <f t="shared" si="30"/>
        <v/>
      </c>
      <c r="AA204" s="461" t="str">
        <f t="shared" si="31"/>
        <v/>
      </c>
      <c r="AB204" s="207">
        <v>1</v>
      </c>
      <c r="AC204" s="207">
        <v>1.01</v>
      </c>
      <c r="AD204" s="207">
        <v>0.99</v>
      </c>
      <c r="AE204" s="207">
        <v>1.02</v>
      </c>
      <c r="AF204" s="207">
        <v>0.98</v>
      </c>
    </row>
    <row r="205" spans="2:32" x14ac:dyDescent="0.25">
      <c r="B205" s="454"/>
      <c r="C205" s="96"/>
      <c r="D205" s="97" t="str">
        <f t="shared" si="26"/>
        <v/>
      </c>
      <c r="E205" s="98" t="str">
        <f t="shared" si="27"/>
        <v/>
      </c>
      <c r="F205" s="99"/>
      <c r="G205" s="100"/>
      <c r="H205" s="100"/>
      <c r="I205" s="100"/>
      <c r="J205" s="100"/>
      <c r="K205" s="100"/>
      <c r="L205" s="100"/>
      <c r="M205" s="101"/>
      <c r="N205" s="102"/>
      <c r="O205" s="102"/>
      <c r="P205" s="102"/>
      <c r="Q205" s="102"/>
      <c r="R205" s="102"/>
      <c r="S205" s="103"/>
      <c r="T205" s="455"/>
      <c r="U205" s="456"/>
      <c r="V205" s="141"/>
      <c r="W205" s="457"/>
      <c r="X205" s="458" t="e">
        <f t="shared" si="28"/>
        <v>#VALUE!</v>
      </c>
      <c r="Y205" s="459" t="str">
        <f t="shared" si="29"/>
        <v/>
      </c>
      <c r="Z205" s="460" t="str">
        <f t="shared" si="30"/>
        <v/>
      </c>
      <c r="AA205" s="461" t="str">
        <f t="shared" si="31"/>
        <v/>
      </c>
      <c r="AB205" s="207">
        <v>1</v>
      </c>
      <c r="AC205" s="207">
        <v>1.01</v>
      </c>
      <c r="AD205" s="207">
        <v>0.99</v>
      </c>
      <c r="AE205" s="207">
        <v>1.02</v>
      </c>
      <c r="AF205" s="207">
        <v>0.98</v>
      </c>
    </row>
    <row r="206" spans="2:32" x14ac:dyDescent="0.25">
      <c r="B206" s="454"/>
      <c r="C206" s="96"/>
      <c r="D206" s="97" t="str">
        <f t="shared" si="26"/>
        <v/>
      </c>
      <c r="E206" s="98" t="str">
        <f t="shared" si="27"/>
        <v/>
      </c>
      <c r="F206" s="99"/>
      <c r="G206" s="100"/>
      <c r="H206" s="100"/>
      <c r="I206" s="100"/>
      <c r="J206" s="100"/>
      <c r="K206" s="100"/>
      <c r="L206" s="100"/>
      <c r="M206" s="101"/>
      <c r="N206" s="102"/>
      <c r="O206" s="102"/>
      <c r="P206" s="102"/>
      <c r="Q206" s="102"/>
      <c r="R206" s="102"/>
      <c r="S206" s="103"/>
      <c r="T206" s="455"/>
      <c r="U206" s="456"/>
      <c r="V206" s="141"/>
      <c r="W206" s="457"/>
      <c r="X206" s="458" t="e">
        <f t="shared" si="28"/>
        <v>#VALUE!</v>
      </c>
      <c r="Y206" s="459" t="str">
        <f t="shared" si="29"/>
        <v/>
      </c>
      <c r="Z206" s="460" t="str">
        <f t="shared" si="30"/>
        <v/>
      </c>
      <c r="AA206" s="461" t="str">
        <f t="shared" si="31"/>
        <v/>
      </c>
      <c r="AB206" s="207">
        <v>1</v>
      </c>
      <c r="AC206" s="207">
        <v>1.01</v>
      </c>
      <c r="AD206" s="207">
        <v>0.99</v>
      </c>
      <c r="AE206" s="207">
        <v>1.02</v>
      </c>
      <c r="AF206" s="207">
        <v>0.98</v>
      </c>
    </row>
    <row r="207" spans="2:32" x14ac:dyDescent="0.25">
      <c r="B207" s="454"/>
      <c r="C207" s="96"/>
      <c r="D207" s="97" t="str">
        <f t="shared" si="26"/>
        <v/>
      </c>
      <c r="E207" s="98" t="str">
        <f t="shared" si="27"/>
        <v/>
      </c>
      <c r="F207" s="99"/>
      <c r="G207" s="100"/>
      <c r="H207" s="100"/>
      <c r="I207" s="100"/>
      <c r="J207" s="100"/>
      <c r="K207" s="100"/>
      <c r="L207" s="100"/>
      <c r="M207" s="101"/>
      <c r="N207" s="102"/>
      <c r="O207" s="102"/>
      <c r="P207" s="102"/>
      <c r="Q207" s="102"/>
      <c r="R207" s="102"/>
      <c r="S207" s="103"/>
      <c r="T207" s="455"/>
      <c r="U207" s="456"/>
      <c r="V207" s="141"/>
      <c r="W207" s="457"/>
      <c r="X207" s="458" t="e">
        <f t="shared" si="28"/>
        <v>#VALUE!</v>
      </c>
      <c r="Y207" s="459" t="str">
        <f t="shared" si="29"/>
        <v/>
      </c>
      <c r="Z207" s="460" t="str">
        <f t="shared" si="30"/>
        <v/>
      </c>
      <c r="AA207" s="461" t="str">
        <f t="shared" si="31"/>
        <v/>
      </c>
      <c r="AB207" s="207">
        <v>1</v>
      </c>
      <c r="AC207" s="207">
        <v>1.01</v>
      </c>
      <c r="AD207" s="207">
        <v>0.99</v>
      </c>
      <c r="AE207" s="207">
        <v>1.02</v>
      </c>
      <c r="AF207" s="207">
        <v>0.98</v>
      </c>
    </row>
    <row r="208" spans="2:32" x14ac:dyDescent="0.25">
      <c r="B208" s="454"/>
      <c r="C208" s="96"/>
      <c r="D208" s="97" t="str">
        <f t="shared" si="26"/>
        <v/>
      </c>
      <c r="E208" s="98" t="str">
        <f t="shared" si="27"/>
        <v/>
      </c>
      <c r="F208" s="99"/>
      <c r="G208" s="100"/>
      <c r="H208" s="100"/>
      <c r="I208" s="100"/>
      <c r="J208" s="100"/>
      <c r="K208" s="100"/>
      <c r="L208" s="100"/>
      <c r="M208" s="101"/>
      <c r="N208" s="102"/>
      <c r="O208" s="102"/>
      <c r="P208" s="102"/>
      <c r="Q208" s="102"/>
      <c r="R208" s="102"/>
      <c r="S208" s="103"/>
      <c r="T208" s="455"/>
      <c r="U208" s="456"/>
      <c r="V208" s="141"/>
      <c r="W208" s="457"/>
      <c r="X208" s="458" t="e">
        <f t="shared" si="28"/>
        <v>#VALUE!</v>
      </c>
      <c r="Y208" s="459" t="str">
        <f t="shared" si="29"/>
        <v/>
      </c>
      <c r="Z208" s="460" t="str">
        <f t="shared" si="30"/>
        <v/>
      </c>
      <c r="AA208" s="461" t="str">
        <f t="shared" si="31"/>
        <v/>
      </c>
      <c r="AB208" s="207">
        <v>1</v>
      </c>
      <c r="AC208" s="207">
        <v>1.01</v>
      </c>
      <c r="AD208" s="207">
        <v>0.99</v>
      </c>
      <c r="AE208" s="207">
        <v>1.02</v>
      </c>
      <c r="AF208" s="207">
        <v>0.98</v>
      </c>
    </row>
    <row r="209" spans="2:32" x14ac:dyDescent="0.25">
      <c r="B209" s="454"/>
      <c r="C209" s="96"/>
      <c r="D209" s="97" t="str">
        <f t="shared" si="26"/>
        <v/>
      </c>
      <c r="E209" s="98" t="str">
        <f t="shared" si="27"/>
        <v/>
      </c>
      <c r="F209" s="99"/>
      <c r="G209" s="100"/>
      <c r="H209" s="100"/>
      <c r="I209" s="100"/>
      <c r="J209" s="100"/>
      <c r="K209" s="100"/>
      <c r="L209" s="100"/>
      <c r="M209" s="101"/>
      <c r="N209" s="102"/>
      <c r="O209" s="102"/>
      <c r="P209" s="102"/>
      <c r="Q209" s="102"/>
      <c r="R209" s="102"/>
      <c r="S209" s="103"/>
      <c r="T209" s="455"/>
      <c r="U209" s="456"/>
      <c r="V209" s="141"/>
      <c r="W209" s="457"/>
      <c r="X209" s="458" t="e">
        <f t="shared" si="28"/>
        <v>#VALUE!</v>
      </c>
      <c r="Y209" s="459" t="str">
        <f t="shared" si="29"/>
        <v/>
      </c>
      <c r="Z209" s="460" t="str">
        <f t="shared" si="30"/>
        <v/>
      </c>
      <c r="AA209" s="461" t="str">
        <f t="shared" si="31"/>
        <v/>
      </c>
      <c r="AB209" s="207">
        <v>1</v>
      </c>
      <c r="AC209" s="207">
        <v>1.01</v>
      </c>
      <c r="AD209" s="207">
        <v>0.99</v>
      </c>
      <c r="AE209" s="207">
        <v>1.02</v>
      </c>
      <c r="AF209" s="207">
        <v>0.98</v>
      </c>
    </row>
    <row r="210" spans="2:32" x14ac:dyDescent="0.25">
      <c r="B210" s="454"/>
      <c r="C210" s="96"/>
      <c r="D210" s="97" t="str">
        <f t="shared" si="26"/>
        <v/>
      </c>
      <c r="E210" s="98" t="str">
        <f t="shared" si="27"/>
        <v/>
      </c>
      <c r="F210" s="99"/>
      <c r="G210" s="100"/>
      <c r="H210" s="100"/>
      <c r="I210" s="100"/>
      <c r="J210" s="100"/>
      <c r="K210" s="100"/>
      <c r="L210" s="100"/>
      <c r="M210" s="101"/>
      <c r="N210" s="102"/>
      <c r="O210" s="102"/>
      <c r="P210" s="102"/>
      <c r="Q210" s="102"/>
      <c r="R210" s="102"/>
      <c r="S210" s="103"/>
      <c r="T210" s="455"/>
      <c r="U210" s="456"/>
      <c r="V210" s="141"/>
      <c r="W210" s="457"/>
      <c r="X210" s="458" t="e">
        <f t="shared" si="28"/>
        <v>#VALUE!</v>
      </c>
      <c r="Y210" s="459" t="str">
        <f t="shared" si="29"/>
        <v/>
      </c>
      <c r="Z210" s="460" t="str">
        <f t="shared" si="30"/>
        <v/>
      </c>
      <c r="AA210" s="461" t="str">
        <f t="shared" si="31"/>
        <v/>
      </c>
      <c r="AB210" s="207">
        <v>1</v>
      </c>
      <c r="AC210" s="207">
        <v>1.01</v>
      </c>
      <c r="AD210" s="207">
        <v>0.99</v>
      </c>
      <c r="AE210" s="207">
        <v>1.02</v>
      </c>
      <c r="AF210" s="207">
        <v>0.98</v>
      </c>
    </row>
    <row r="211" spans="2:32" x14ac:dyDescent="0.25">
      <c r="B211" s="454"/>
      <c r="C211" s="96"/>
      <c r="D211" s="97" t="str">
        <f t="shared" si="26"/>
        <v/>
      </c>
      <c r="E211" s="98" t="str">
        <f t="shared" si="27"/>
        <v/>
      </c>
      <c r="F211" s="99"/>
      <c r="G211" s="100"/>
      <c r="H211" s="100"/>
      <c r="I211" s="100"/>
      <c r="J211" s="100"/>
      <c r="K211" s="100"/>
      <c r="L211" s="100"/>
      <c r="M211" s="101"/>
      <c r="N211" s="102"/>
      <c r="O211" s="102"/>
      <c r="P211" s="102"/>
      <c r="Q211" s="102"/>
      <c r="R211" s="102"/>
      <c r="S211" s="103"/>
      <c r="T211" s="455"/>
      <c r="U211" s="456"/>
      <c r="V211" s="141"/>
      <c r="W211" s="457"/>
      <c r="X211" s="458" t="e">
        <f t="shared" si="28"/>
        <v>#VALUE!</v>
      </c>
      <c r="Y211" s="459" t="str">
        <f t="shared" si="29"/>
        <v/>
      </c>
      <c r="Z211" s="460" t="str">
        <f t="shared" si="30"/>
        <v/>
      </c>
      <c r="AA211" s="461" t="str">
        <f t="shared" si="31"/>
        <v/>
      </c>
      <c r="AB211" s="207">
        <v>1</v>
      </c>
      <c r="AC211" s="207">
        <v>1.01</v>
      </c>
      <c r="AD211" s="207">
        <v>0.99</v>
      </c>
      <c r="AE211" s="207">
        <v>1.02</v>
      </c>
      <c r="AF211" s="207">
        <v>0.98</v>
      </c>
    </row>
    <row r="212" spans="2:32" x14ac:dyDescent="0.25">
      <c r="B212" s="454"/>
      <c r="C212" s="96"/>
      <c r="D212" s="97" t="str">
        <f t="shared" si="26"/>
        <v/>
      </c>
      <c r="E212" s="98" t="str">
        <f t="shared" si="27"/>
        <v/>
      </c>
      <c r="F212" s="99"/>
      <c r="G212" s="100"/>
      <c r="H212" s="100"/>
      <c r="I212" s="100"/>
      <c r="J212" s="100"/>
      <c r="K212" s="100"/>
      <c r="L212" s="100"/>
      <c r="M212" s="101"/>
      <c r="N212" s="102"/>
      <c r="O212" s="102"/>
      <c r="P212" s="102"/>
      <c r="Q212" s="102"/>
      <c r="R212" s="102"/>
      <c r="S212" s="103"/>
      <c r="T212" s="455"/>
      <c r="U212" s="456"/>
      <c r="V212" s="141"/>
      <c r="W212" s="457"/>
      <c r="X212" s="458" t="e">
        <f t="shared" si="28"/>
        <v>#VALUE!</v>
      </c>
      <c r="Y212" s="459" t="str">
        <f t="shared" si="29"/>
        <v/>
      </c>
      <c r="Z212" s="460" t="str">
        <f t="shared" si="30"/>
        <v/>
      </c>
      <c r="AA212" s="461" t="str">
        <f t="shared" si="31"/>
        <v/>
      </c>
      <c r="AB212" s="207">
        <v>1</v>
      </c>
      <c r="AC212" s="207">
        <v>1.01</v>
      </c>
      <c r="AD212" s="207">
        <v>0.99</v>
      </c>
      <c r="AE212" s="207">
        <v>1.02</v>
      </c>
      <c r="AF212" s="207">
        <v>0.98</v>
      </c>
    </row>
    <row r="213" spans="2:32" x14ac:dyDescent="0.25">
      <c r="B213" s="454"/>
      <c r="C213" s="96"/>
      <c r="D213" s="97" t="str">
        <f t="shared" si="26"/>
        <v/>
      </c>
      <c r="E213" s="98" t="str">
        <f t="shared" si="27"/>
        <v/>
      </c>
      <c r="F213" s="99"/>
      <c r="G213" s="100"/>
      <c r="H213" s="100"/>
      <c r="I213" s="100"/>
      <c r="J213" s="100"/>
      <c r="K213" s="100"/>
      <c r="L213" s="100"/>
      <c r="M213" s="101"/>
      <c r="N213" s="102"/>
      <c r="O213" s="102"/>
      <c r="P213" s="102"/>
      <c r="Q213" s="102"/>
      <c r="R213" s="102"/>
      <c r="S213" s="103"/>
      <c r="T213" s="455"/>
      <c r="U213" s="456"/>
      <c r="V213" s="141"/>
      <c r="W213" s="457"/>
      <c r="X213" s="458" t="e">
        <f t="shared" si="28"/>
        <v>#VALUE!</v>
      </c>
      <c r="Y213" s="459" t="str">
        <f t="shared" si="29"/>
        <v/>
      </c>
      <c r="Z213" s="460" t="str">
        <f t="shared" si="30"/>
        <v/>
      </c>
      <c r="AA213" s="461" t="str">
        <f t="shared" si="31"/>
        <v/>
      </c>
      <c r="AB213" s="207">
        <v>1</v>
      </c>
      <c r="AC213" s="207">
        <v>1.01</v>
      </c>
      <c r="AD213" s="207">
        <v>0.99</v>
      </c>
      <c r="AE213" s="207">
        <v>1.02</v>
      </c>
      <c r="AF213" s="207">
        <v>0.98</v>
      </c>
    </row>
    <row r="214" spans="2:32" x14ac:dyDescent="0.25">
      <c r="B214" s="454"/>
      <c r="C214" s="96"/>
      <c r="D214" s="97" t="str">
        <f t="shared" si="26"/>
        <v/>
      </c>
      <c r="E214" s="98" t="str">
        <f t="shared" si="27"/>
        <v/>
      </c>
      <c r="F214" s="99"/>
      <c r="G214" s="100"/>
      <c r="H214" s="100"/>
      <c r="I214" s="100"/>
      <c r="J214" s="100"/>
      <c r="K214" s="100"/>
      <c r="L214" s="100"/>
      <c r="M214" s="101"/>
      <c r="N214" s="102"/>
      <c r="O214" s="102"/>
      <c r="P214" s="102"/>
      <c r="Q214" s="102"/>
      <c r="R214" s="102"/>
      <c r="S214" s="103"/>
      <c r="T214" s="455"/>
      <c r="U214" s="456"/>
      <c r="V214" s="141"/>
      <c r="W214" s="457"/>
      <c r="X214" s="458" t="e">
        <f t="shared" si="28"/>
        <v>#VALUE!</v>
      </c>
      <c r="Y214" s="459" t="str">
        <f t="shared" si="29"/>
        <v/>
      </c>
      <c r="Z214" s="460" t="str">
        <f t="shared" si="30"/>
        <v/>
      </c>
      <c r="AA214" s="461" t="str">
        <f t="shared" si="31"/>
        <v/>
      </c>
      <c r="AB214" s="207">
        <v>1</v>
      </c>
      <c r="AC214" s="207">
        <v>1.01</v>
      </c>
      <c r="AD214" s="207">
        <v>0.99</v>
      </c>
      <c r="AE214" s="207">
        <v>1.02</v>
      </c>
      <c r="AF214" s="207">
        <v>0.98</v>
      </c>
    </row>
    <row r="215" spans="2:32" x14ac:dyDescent="0.25">
      <c r="B215" s="454"/>
      <c r="C215" s="96"/>
      <c r="D215" s="97" t="str">
        <f t="shared" si="26"/>
        <v/>
      </c>
      <c r="E215" s="98" t="str">
        <f t="shared" si="27"/>
        <v/>
      </c>
      <c r="F215" s="99"/>
      <c r="G215" s="100"/>
      <c r="H215" s="100"/>
      <c r="I215" s="100"/>
      <c r="J215" s="100"/>
      <c r="K215" s="100"/>
      <c r="L215" s="100"/>
      <c r="M215" s="101"/>
      <c r="N215" s="102"/>
      <c r="O215" s="102"/>
      <c r="P215" s="102"/>
      <c r="Q215" s="102"/>
      <c r="R215" s="102"/>
      <c r="S215" s="103"/>
      <c r="T215" s="455"/>
      <c r="U215" s="456"/>
      <c r="V215" s="141"/>
      <c r="W215" s="457"/>
      <c r="X215" s="458" t="e">
        <f t="shared" si="28"/>
        <v>#VALUE!</v>
      </c>
      <c r="Y215" s="459" t="str">
        <f t="shared" si="29"/>
        <v/>
      </c>
      <c r="Z215" s="460" t="str">
        <f t="shared" si="30"/>
        <v/>
      </c>
      <c r="AA215" s="461" t="str">
        <f t="shared" si="31"/>
        <v/>
      </c>
      <c r="AB215" s="207">
        <v>1</v>
      </c>
      <c r="AC215" s="207">
        <v>1.01</v>
      </c>
      <c r="AD215" s="207">
        <v>0.99</v>
      </c>
      <c r="AE215" s="207">
        <v>1.02</v>
      </c>
      <c r="AF215" s="207">
        <v>0.98</v>
      </c>
    </row>
    <row r="216" spans="2:32" x14ac:dyDescent="0.25">
      <c r="B216" s="454"/>
      <c r="C216" s="96"/>
      <c r="D216" s="97" t="str">
        <f t="shared" si="26"/>
        <v/>
      </c>
      <c r="E216" s="98" t="str">
        <f t="shared" si="27"/>
        <v/>
      </c>
      <c r="F216" s="99"/>
      <c r="G216" s="100"/>
      <c r="H216" s="100"/>
      <c r="I216" s="100"/>
      <c r="J216" s="100"/>
      <c r="K216" s="100"/>
      <c r="L216" s="100"/>
      <c r="M216" s="101"/>
      <c r="N216" s="102"/>
      <c r="O216" s="102"/>
      <c r="P216" s="102"/>
      <c r="Q216" s="102"/>
      <c r="R216" s="102"/>
      <c r="S216" s="103"/>
      <c r="T216" s="455"/>
      <c r="U216" s="456"/>
      <c r="V216" s="141"/>
      <c r="W216" s="457"/>
      <c r="X216" s="458" t="e">
        <f t="shared" si="28"/>
        <v>#VALUE!</v>
      </c>
      <c r="Y216" s="459" t="str">
        <f t="shared" si="29"/>
        <v/>
      </c>
      <c r="Z216" s="460" t="str">
        <f t="shared" si="30"/>
        <v/>
      </c>
      <c r="AA216" s="461" t="str">
        <f t="shared" si="31"/>
        <v/>
      </c>
      <c r="AB216" s="207">
        <v>1</v>
      </c>
      <c r="AC216" s="207">
        <v>1.01</v>
      </c>
      <c r="AD216" s="207">
        <v>0.99</v>
      </c>
      <c r="AE216" s="207">
        <v>1.02</v>
      </c>
      <c r="AF216" s="207">
        <v>0.98</v>
      </c>
    </row>
    <row r="217" spans="2:32" x14ac:dyDescent="0.25">
      <c r="B217" s="454"/>
      <c r="C217" s="96"/>
      <c r="D217" s="97" t="str">
        <f t="shared" si="26"/>
        <v/>
      </c>
      <c r="E217" s="98" t="str">
        <f t="shared" si="27"/>
        <v/>
      </c>
      <c r="F217" s="99"/>
      <c r="G217" s="100" t="str">
        <f t="shared" ref="G217:G227" si="32">IF(F217="","",F217/$C$21)</f>
        <v/>
      </c>
      <c r="H217" s="100"/>
      <c r="I217" s="100"/>
      <c r="J217" s="100"/>
      <c r="K217" s="100"/>
      <c r="L217" s="100"/>
      <c r="M217" s="101"/>
      <c r="N217" s="102"/>
      <c r="O217" s="102"/>
      <c r="P217" s="102"/>
      <c r="Q217" s="102"/>
      <c r="R217" s="102"/>
      <c r="S217" s="103"/>
      <c r="T217" s="471"/>
      <c r="U217" s="472"/>
      <c r="V217" s="474"/>
      <c r="W217" s="457"/>
      <c r="X217" s="458" t="e">
        <f t="shared" si="28"/>
        <v>#VALUE!</v>
      </c>
      <c r="Y217" s="459" t="str">
        <f t="shared" si="29"/>
        <v/>
      </c>
      <c r="Z217" s="460" t="str">
        <f t="shared" si="30"/>
        <v/>
      </c>
      <c r="AA217" s="461" t="str">
        <f t="shared" si="31"/>
        <v/>
      </c>
      <c r="AB217" s="207">
        <v>1</v>
      </c>
      <c r="AC217" s="207">
        <v>1.01</v>
      </c>
      <c r="AD217" s="207">
        <v>0.99</v>
      </c>
      <c r="AE217" s="207">
        <v>1.02</v>
      </c>
      <c r="AF217" s="207">
        <v>0.98</v>
      </c>
    </row>
    <row r="218" spans="2:32" x14ac:dyDescent="0.25">
      <c r="B218" s="454"/>
      <c r="C218" s="96"/>
      <c r="D218" s="97" t="str">
        <f t="shared" si="26"/>
        <v/>
      </c>
      <c r="E218" s="98" t="str">
        <f t="shared" si="27"/>
        <v/>
      </c>
      <c r="F218" s="99"/>
      <c r="G218" s="100" t="str">
        <f t="shared" si="32"/>
        <v/>
      </c>
      <c r="H218" s="100"/>
      <c r="I218" s="100"/>
      <c r="J218" s="100"/>
      <c r="K218" s="100"/>
      <c r="L218" s="100"/>
      <c r="M218" s="101"/>
      <c r="N218" s="102"/>
      <c r="O218" s="102"/>
      <c r="P218" s="102"/>
      <c r="Q218" s="102"/>
      <c r="R218" s="102"/>
      <c r="S218" s="103"/>
      <c r="T218" s="471"/>
      <c r="U218" s="472"/>
      <c r="V218" s="474"/>
      <c r="W218" s="457"/>
      <c r="X218" s="458" t="e">
        <f t="shared" si="28"/>
        <v>#VALUE!</v>
      </c>
      <c r="Y218" s="459" t="str">
        <f t="shared" si="29"/>
        <v/>
      </c>
      <c r="Z218" s="460" t="str">
        <f t="shared" si="30"/>
        <v/>
      </c>
      <c r="AA218" s="461" t="str">
        <f t="shared" si="31"/>
        <v/>
      </c>
      <c r="AB218" s="207">
        <v>1</v>
      </c>
      <c r="AC218" s="207">
        <v>1.01</v>
      </c>
      <c r="AD218" s="207">
        <v>0.99</v>
      </c>
      <c r="AE218" s="207">
        <v>1.02</v>
      </c>
      <c r="AF218" s="207">
        <v>0.98</v>
      </c>
    </row>
    <row r="219" spans="2:32" x14ac:dyDescent="0.25">
      <c r="B219" s="454"/>
      <c r="C219" s="96"/>
      <c r="D219" s="97" t="str">
        <f t="shared" si="26"/>
        <v/>
      </c>
      <c r="E219" s="98" t="str">
        <f t="shared" si="27"/>
        <v/>
      </c>
      <c r="F219" s="99"/>
      <c r="G219" s="100" t="str">
        <f t="shared" si="32"/>
        <v/>
      </c>
      <c r="H219" s="100"/>
      <c r="I219" s="100"/>
      <c r="J219" s="100"/>
      <c r="K219" s="100"/>
      <c r="L219" s="100"/>
      <c r="M219" s="101"/>
      <c r="N219" s="102"/>
      <c r="O219" s="102"/>
      <c r="P219" s="102"/>
      <c r="Q219" s="102"/>
      <c r="R219" s="102"/>
      <c r="S219" s="103"/>
      <c r="T219" s="471"/>
      <c r="U219" s="472"/>
      <c r="V219" s="474"/>
      <c r="W219" s="457"/>
      <c r="X219" s="458" t="e">
        <f t="shared" si="28"/>
        <v>#VALUE!</v>
      </c>
      <c r="Y219" s="459" t="str">
        <f t="shared" si="29"/>
        <v/>
      </c>
      <c r="Z219" s="460" t="str">
        <f t="shared" si="30"/>
        <v/>
      </c>
      <c r="AA219" s="461" t="str">
        <f t="shared" si="31"/>
        <v/>
      </c>
      <c r="AB219" s="207">
        <v>1</v>
      </c>
      <c r="AC219" s="207">
        <v>1.01</v>
      </c>
      <c r="AD219" s="207">
        <v>0.99</v>
      </c>
      <c r="AE219" s="207">
        <v>1.02</v>
      </c>
      <c r="AF219" s="207">
        <v>0.98</v>
      </c>
    </row>
    <row r="220" spans="2:32" x14ac:dyDescent="0.25">
      <c r="B220" s="454"/>
      <c r="C220" s="96"/>
      <c r="D220" s="97" t="str">
        <f t="shared" si="26"/>
        <v/>
      </c>
      <c r="E220" s="98" t="str">
        <f t="shared" si="27"/>
        <v/>
      </c>
      <c r="F220" s="99"/>
      <c r="G220" s="100" t="str">
        <f t="shared" si="32"/>
        <v/>
      </c>
      <c r="H220" s="100"/>
      <c r="I220" s="100"/>
      <c r="J220" s="100"/>
      <c r="K220" s="100"/>
      <c r="L220" s="100"/>
      <c r="M220" s="101"/>
      <c r="N220" s="102"/>
      <c r="O220" s="102"/>
      <c r="P220" s="102"/>
      <c r="Q220" s="102"/>
      <c r="R220" s="102"/>
      <c r="S220" s="103"/>
      <c r="T220" s="471"/>
      <c r="U220" s="472"/>
      <c r="V220" s="474"/>
      <c r="W220" s="457"/>
      <c r="X220" s="458" t="e">
        <f t="shared" si="28"/>
        <v>#VALUE!</v>
      </c>
      <c r="Y220" s="459" t="str">
        <f t="shared" si="29"/>
        <v/>
      </c>
      <c r="Z220" s="460" t="str">
        <f t="shared" si="30"/>
        <v/>
      </c>
      <c r="AA220" s="461" t="str">
        <f t="shared" si="31"/>
        <v/>
      </c>
      <c r="AB220" s="207">
        <v>1</v>
      </c>
      <c r="AC220" s="207">
        <v>1.01</v>
      </c>
      <c r="AD220" s="207">
        <v>0.99</v>
      </c>
      <c r="AE220" s="207">
        <v>1.02</v>
      </c>
      <c r="AF220" s="207">
        <v>0.98</v>
      </c>
    </row>
    <row r="221" spans="2:32" x14ac:dyDescent="0.25">
      <c r="B221" s="454"/>
      <c r="C221" s="96"/>
      <c r="D221" s="97" t="str">
        <f t="shared" si="26"/>
        <v/>
      </c>
      <c r="E221" s="98" t="str">
        <f t="shared" si="27"/>
        <v/>
      </c>
      <c r="F221" s="99"/>
      <c r="G221" s="100" t="str">
        <f t="shared" si="32"/>
        <v/>
      </c>
      <c r="H221" s="100"/>
      <c r="I221" s="100"/>
      <c r="J221" s="100"/>
      <c r="K221" s="100"/>
      <c r="L221" s="100"/>
      <c r="M221" s="101"/>
      <c r="N221" s="102"/>
      <c r="O221" s="102"/>
      <c r="P221" s="102"/>
      <c r="Q221" s="102"/>
      <c r="R221" s="102"/>
      <c r="S221" s="103"/>
      <c r="T221" s="471"/>
      <c r="U221" s="472"/>
      <c r="V221" s="474"/>
      <c r="W221" s="457"/>
      <c r="X221" s="458" t="e">
        <f t="shared" si="28"/>
        <v>#VALUE!</v>
      </c>
      <c r="Y221" s="459" t="str">
        <f t="shared" si="29"/>
        <v/>
      </c>
      <c r="Z221" s="460" t="str">
        <f t="shared" si="30"/>
        <v/>
      </c>
      <c r="AA221" s="461" t="str">
        <f t="shared" si="31"/>
        <v/>
      </c>
      <c r="AB221" s="207">
        <v>1</v>
      </c>
      <c r="AC221" s="207">
        <v>1.01</v>
      </c>
      <c r="AD221" s="207">
        <v>0.99</v>
      </c>
      <c r="AE221" s="207">
        <v>1.02</v>
      </c>
      <c r="AF221" s="207">
        <v>0.98</v>
      </c>
    </row>
    <row r="222" spans="2:32" x14ac:dyDescent="0.25">
      <c r="B222" s="454"/>
      <c r="C222" s="96"/>
      <c r="D222" s="97" t="str">
        <f t="shared" si="26"/>
        <v/>
      </c>
      <c r="E222" s="98" t="str">
        <f t="shared" si="27"/>
        <v/>
      </c>
      <c r="F222" s="99"/>
      <c r="G222" s="100" t="str">
        <f t="shared" si="32"/>
        <v/>
      </c>
      <c r="H222" s="100"/>
      <c r="I222" s="100"/>
      <c r="J222" s="100"/>
      <c r="K222" s="100"/>
      <c r="L222" s="100"/>
      <c r="M222" s="101"/>
      <c r="N222" s="102"/>
      <c r="O222" s="102"/>
      <c r="P222" s="102"/>
      <c r="Q222" s="102"/>
      <c r="R222" s="102"/>
      <c r="S222" s="103"/>
      <c r="T222" s="471"/>
      <c r="U222" s="472"/>
      <c r="V222" s="474"/>
      <c r="W222" s="457"/>
      <c r="X222" s="458" t="e">
        <f t="shared" si="28"/>
        <v>#VALUE!</v>
      </c>
      <c r="Y222" s="459" t="str">
        <f t="shared" si="29"/>
        <v/>
      </c>
      <c r="Z222" s="460" t="str">
        <f t="shared" si="30"/>
        <v/>
      </c>
      <c r="AA222" s="461" t="str">
        <f t="shared" si="31"/>
        <v/>
      </c>
      <c r="AB222" s="207">
        <v>1</v>
      </c>
      <c r="AC222" s="207">
        <v>1.01</v>
      </c>
      <c r="AD222" s="207">
        <v>0.99</v>
      </c>
      <c r="AE222" s="207">
        <v>1.02</v>
      </c>
      <c r="AF222" s="207">
        <v>0.98</v>
      </c>
    </row>
    <row r="223" spans="2:32" x14ac:dyDescent="0.25">
      <c r="B223" s="454"/>
      <c r="C223" s="96"/>
      <c r="D223" s="97" t="str">
        <f t="shared" si="26"/>
        <v/>
      </c>
      <c r="E223" s="98" t="str">
        <f t="shared" si="27"/>
        <v/>
      </c>
      <c r="F223" s="99"/>
      <c r="G223" s="100" t="str">
        <f t="shared" si="32"/>
        <v/>
      </c>
      <c r="H223" s="100"/>
      <c r="I223" s="100"/>
      <c r="J223" s="100"/>
      <c r="K223" s="100"/>
      <c r="L223" s="100"/>
      <c r="M223" s="101"/>
      <c r="N223" s="102"/>
      <c r="O223" s="102"/>
      <c r="P223" s="102"/>
      <c r="Q223" s="102"/>
      <c r="R223" s="102"/>
      <c r="S223" s="103"/>
      <c r="T223" s="471"/>
      <c r="U223" s="472"/>
      <c r="V223" s="474"/>
      <c r="W223" s="457"/>
      <c r="X223" s="458" t="e">
        <f t="shared" si="28"/>
        <v>#VALUE!</v>
      </c>
      <c r="Y223" s="459" t="str">
        <f t="shared" si="29"/>
        <v/>
      </c>
      <c r="Z223" s="460" t="str">
        <f t="shared" si="30"/>
        <v/>
      </c>
      <c r="AA223" s="461" t="str">
        <f t="shared" si="31"/>
        <v/>
      </c>
      <c r="AB223" s="207">
        <v>1</v>
      </c>
      <c r="AC223" s="207">
        <v>1.01</v>
      </c>
      <c r="AD223" s="207">
        <v>0.99</v>
      </c>
      <c r="AE223" s="207">
        <v>1.02</v>
      </c>
      <c r="AF223" s="207">
        <v>0.98</v>
      </c>
    </row>
    <row r="224" spans="2:32" x14ac:dyDescent="0.25">
      <c r="B224" s="454"/>
      <c r="C224" s="96"/>
      <c r="D224" s="97" t="str">
        <f t="shared" si="26"/>
        <v/>
      </c>
      <c r="E224" s="98" t="str">
        <f t="shared" si="27"/>
        <v/>
      </c>
      <c r="F224" s="99"/>
      <c r="G224" s="100" t="str">
        <f t="shared" si="32"/>
        <v/>
      </c>
      <c r="H224" s="100"/>
      <c r="I224" s="100"/>
      <c r="J224" s="100"/>
      <c r="K224" s="100"/>
      <c r="L224" s="100"/>
      <c r="M224" s="101"/>
      <c r="N224" s="102"/>
      <c r="O224" s="102"/>
      <c r="P224" s="102"/>
      <c r="Q224" s="102"/>
      <c r="R224" s="102"/>
      <c r="S224" s="103"/>
      <c r="T224" s="471"/>
      <c r="U224" s="472"/>
      <c r="V224" s="474"/>
      <c r="W224" s="457"/>
      <c r="X224" s="458" t="e">
        <f t="shared" si="28"/>
        <v>#VALUE!</v>
      </c>
      <c r="Y224" s="459" t="str">
        <f t="shared" si="29"/>
        <v/>
      </c>
      <c r="Z224" s="460" t="str">
        <f t="shared" si="30"/>
        <v/>
      </c>
      <c r="AA224" s="461" t="str">
        <f t="shared" si="31"/>
        <v/>
      </c>
      <c r="AB224" s="207">
        <v>1</v>
      </c>
      <c r="AC224" s="207">
        <v>1.01</v>
      </c>
      <c r="AD224" s="207">
        <v>0.99</v>
      </c>
      <c r="AE224" s="207">
        <v>1.02</v>
      </c>
      <c r="AF224" s="207">
        <v>0.98</v>
      </c>
    </row>
    <row r="225" spans="2:32" x14ac:dyDescent="0.25">
      <c r="B225" s="454"/>
      <c r="C225" s="96"/>
      <c r="D225" s="97" t="str">
        <f t="shared" si="26"/>
        <v/>
      </c>
      <c r="E225" s="98" t="str">
        <f t="shared" si="27"/>
        <v/>
      </c>
      <c r="F225" s="99"/>
      <c r="G225" s="100" t="str">
        <f t="shared" si="32"/>
        <v/>
      </c>
      <c r="H225" s="100"/>
      <c r="I225" s="100"/>
      <c r="J225" s="100"/>
      <c r="K225" s="100"/>
      <c r="L225" s="100"/>
      <c r="M225" s="101"/>
      <c r="N225" s="102"/>
      <c r="O225" s="102"/>
      <c r="P225" s="102"/>
      <c r="Q225" s="102"/>
      <c r="R225" s="102"/>
      <c r="S225" s="103"/>
      <c r="T225" s="471"/>
      <c r="U225" s="472"/>
      <c r="V225" s="474"/>
      <c r="W225" s="457"/>
      <c r="X225" s="458" t="e">
        <f t="shared" si="28"/>
        <v>#VALUE!</v>
      </c>
      <c r="Y225" s="459" t="str">
        <f t="shared" si="29"/>
        <v/>
      </c>
      <c r="Z225" s="460" t="str">
        <f t="shared" si="30"/>
        <v/>
      </c>
      <c r="AA225" s="461" t="str">
        <f t="shared" si="31"/>
        <v/>
      </c>
      <c r="AB225" s="207">
        <v>1</v>
      </c>
      <c r="AC225" s="207">
        <v>1.01</v>
      </c>
      <c r="AD225" s="207">
        <v>0.99</v>
      </c>
      <c r="AE225" s="207">
        <v>1.02</v>
      </c>
      <c r="AF225" s="207">
        <v>0.98</v>
      </c>
    </row>
    <row r="226" spans="2:32" x14ac:dyDescent="0.25">
      <c r="B226" s="454"/>
      <c r="C226" s="96"/>
      <c r="D226" s="97" t="str">
        <f t="shared" si="26"/>
        <v/>
      </c>
      <c r="E226" s="98" t="str">
        <f t="shared" si="27"/>
        <v/>
      </c>
      <c r="F226" s="99"/>
      <c r="G226" s="100" t="str">
        <f t="shared" si="32"/>
        <v/>
      </c>
      <c r="H226" s="100"/>
      <c r="I226" s="100"/>
      <c r="J226" s="100"/>
      <c r="K226" s="100"/>
      <c r="L226" s="100"/>
      <c r="M226" s="101"/>
      <c r="N226" s="102"/>
      <c r="O226" s="102"/>
      <c r="P226" s="102"/>
      <c r="Q226" s="102"/>
      <c r="R226" s="102"/>
      <c r="S226" s="103"/>
      <c r="T226" s="471"/>
      <c r="U226" s="472"/>
      <c r="V226" s="474"/>
      <c r="W226" s="457"/>
      <c r="X226" s="458" t="e">
        <f t="shared" si="28"/>
        <v>#VALUE!</v>
      </c>
      <c r="Y226" s="459" t="str">
        <f t="shared" si="29"/>
        <v/>
      </c>
      <c r="Z226" s="460" t="str">
        <f t="shared" si="30"/>
        <v/>
      </c>
      <c r="AA226" s="461" t="str">
        <f t="shared" si="31"/>
        <v/>
      </c>
      <c r="AB226" s="207">
        <v>1</v>
      </c>
      <c r="AC226" s="207">
        <v>1.01</v>
      </c>
      <c r="AD226" s="207">
        <v>0.99</v>
      </c>
      <c r="AE226" s="207">
        <v>1.02</v>
      </c>
      <c r="AF226" s="207">
        <v>0.98</v>
      </c>
    </row>
    <row r="227" spans="2:32" ht="15.75" thickBot="1" x14ac:dyDescent="0.3">
      <c r="B227" s="94"/>
      <c r="C227" s="80"/>
      <c r="D227" s="143" t="str">
        <f t="shared" si="0"/>
        <v/>
      </c>
      <c r="E227" s="144" t="str">
        <f t="shared" si="1"/>
        <v/>
      </c>
      <c r="F227" s="81"/>
      <c r="G227" s="82" t="str">
        <f t="shared" si="32"/>
        <v/>
      </c>
      <c r="H227" s="82"/>
      <c r="I227" s="82"/>
      <c r="J227" s="82"/>
      <c r="K227" s="82"/>
      <c r="L227" s="82"/>
      <c r="M227" s="83"/>
      <c r="N227" s="84"/>
      <c r="O227" s="84"/>
      <c r="P227" s="84"/>
      <c r="Q227" s="84"/>
      <c r="R227" s="84"/>
      <c r="S227" s="85"/>
      <c r="T227" s="297"/>
      <c r="U227" s="383"/>
      <c r="V227" s="475"/>
      <c r="W227" s="35"/>
      <c r="X227" s="211" t="e">
        <f t="shared" si="2"/>
        <v>#VALUE!</v>
      </c>
      <c r="Y227" s="300" t="str">
        <f t="shared" ref="Y227" si="33">IF(C227="","",C227/$C$21)</f>
        <v/>
      </c>
      <c r="Z227" s="301" t="str">
        <f>IF(C227="",IF(Y227="","",Y227),AVERAGE(Y218:Y227))</f>
        <v/>
      </c>
      <c r="AA227" s="302" t="str">
        <f>IF(C227="",IF(Z227="","",Z227),AVERAGE(Y79:Y227))</f>
        <v/>
      </c>
      <c r="AB227" s="207">
        <v>1</v>
      </c>
      <c r="AC227" s="207">
        <v>1.01</v>
      </c>
      <c r="AD227" s="207">
        <v>0.99</v>
      </c>
      <c r="AE227" s="207">
        <v>1.02</v>
      </c>
      <c r="AF227" s="207">
        <v>0.98</v>
      </c>
    </row>
  </sheetData>
  <mergeCells count="21">
    <mergeCell ref="C34:S34"/>
    <mergeCell ref="X34:AA34"/>
    <mergeCell ref="D31:E31"/>
    <mergeCell ref="F31:G31"/>
    <mergeCell ref="H31:I31"/>
    <mergeCell ref="B2:AF4"/>
    <mergeCell ref="B13:AF13"/>
    <mergeCell ref="AB5:AF5"/>
    <mergeCell ref="AB8:AF8"/>
    <mergeCell ref="D28:E28"/>
    <mergeCell ref="F28:G28"/>
    <mergeCell ref="H28:I28"/>
    <mergeCell ref="D20:E20"/>
    <mergeCell ref="F20:G20"/>
    <mergeCell ref="H20:I20"/>
    <mergeCell ref="F24:G24"/>
    <mergeCell ref="H24:I24"/>
    <mergeCell ref="D24:E24"/>
    <mergeCell ref="AB10:AF10"/>
    <mergeCell ref="AB11:AF11"/>
    <mergeCell ref="B18:I18"/>
  </mergeCells>
  <conditionalFormatting sqref="B32">
    <cfRule type="containsBlanks" dxfId="468" priority="57">
      <formula>LEN(TRIM(B32))=0</formula>
    </cfRule>
  </conditionalFormatting>
  <conditionalFormatting sqref="B25:C25">
    <cfRule type="containsBlanks" dxfId="467" priority="58">
      <formula>LEN(TRIM(B25))=0</formula>
    </cfRule>
  </conditionalFormatting>
  <conditionalFormatting sqref="C29">
    <cfRule type="containsBlanks" dxfId="466" priority="378">
      <formula>LEN(TRIM(C29))=0</formula>
    </cfRule>
  </conditionalFormatting>
  <conditionalFormatting sqref="C36:C138 M36:M138 C140:C426 M140:M427">
    <cfRule type="cellIs" dxfId="465" priority="3228" operator="between">
      <formula>$E$21</formula>
      <formula>$D$21</formula>
    </cfRule>
    <cfRule type="cellIs" dxfId="464" priority="3227" operator="greaterThan">
      <formula>$F$21</formula>
    </cfRule>
    <cfRule type="cellIs" dxfId="463" priority="3226" operator="equal">
      <formula>$F$21</formula>
    </cfRule>
    <cfRule type="cellIs" dxfId="462" priority="3225" operator="lessThan">
      <formula>$G$21</formula>
    </cfRule>
    <cfRule type="cellIs" dxfId="461" priority="3224" operator="equal">
      <formula>$G$21</formula>
    </cfRule>
  </conditionalFormatting>
  <conditionalFormatting sqref="C139 M139">
    <cfRule type="cellIs" dxfId="460" priority="38" operator="equal">
      <formula>$F$21</formula>
    </cfRule>
    <cfRule type="cellIs" dxfId="459" priority="39" operator="greaterThan">
      <formula>$F$21</formula>
    </cfRule>
    <cfRule type="cellIs" dxfId="458" priority="40" operator="between">
      <formula>$E$21</formula>
      <formula>$D$21</formula>
    </cfRule>
    <cfRule type="cellIs" dxfId="457" priority="34" operator="lessThan">
      <formula>$I$21</formula>
    </cfRule>
    <cfRule type="cellIs" dxfId="456" priority="35" operator="greaterThan">
      <formula>$H$21</formula>
    </cfRule>
    <cfRule type="cellIs" dxfId="455" priority="36" operator="equal">
      <formula>$G$21</formula>
    </cfRule>
    <cfRule type="cellIs" dxfId="454" priority="37" operator="lessThan">
      <formula>$G$21</formula>
    </cfRule>
  </conditionalFormatting>
  <conditionalFormatting sqref="C139">
    <cfRule type="containsBlanks" dxfId="453" priority="26" stopIfTrue="1">
      <formula>LEN(TRIM(C139))=0</formula>
    </cfRule>
  </conditionalFormatting>
  <conditionalFormatting sqref="C140:C426 C36:C138 M36:M138 M140:M427">
    <cfRule type="cellIs" dxfId="452" priority="3223" operator="greaterThan">
      <formula>$H$21</formula>
    </cfRule>
    <cfRule type="cellIs" dxfId="451" priority="3222" operator="lessThan">
      <formula>$I$21</formula>
    </cfRule>
  </conditionalFormatting>
  <conditionalFormatting sqref="C140:C426">
    <cfRule type="containsBlanks" dxfId="450" priority="294" stopIfTrue="1">
      <formula>LEN(TRIM(C140))=0</formula>
    </cfRule>
  </conditionalFormatting>
  <conditionalFormatting sqref="C227">
    <cfRule type="containsBlanks" dxfId="449" priority="190" stopIfTrue="1">
      <formula>LEN(TRIM(C227))=0</formula>
    </cfRule>
    <cfRule type="cellIs" dxfId="448" priority="198" operator="lessThan">
      <formula>$I$21</formula>
    </cfRule>
    <cfRule type="cellIs" dxfId="447" priority="202" operator="equal">
      <formula>$F$21</formula>
    </cfRule>
    <cfRule type="cellIs" dxfId="446" priority="199" operator="greaterThan">
      <formula>$H$21</formula>
    </cfRule>
    <cfRule type="cellIs" dxfId="445" priority="200" operator="equal">
      <formula>$G$21</formula>
    </cfRule>
    <cfRule type="cellIs" dxfId="444" priority="201" operator="lessThan">
      <formula>$G$21</formula>
    </cfRule>
    <cfRule type="cellIs" dxfId="443" priority="204" operator="between">
      <formula>$E$21</formula>
      <formula>$D$21</formula>
    </cfRule>
    <cfRule type="cellIs" dxfId="442" priority="203" operator="greaterThan">
      <formula>$F$21</formula>
    </cfRule>
  </conditionalFormatting>
  <conditionalFormatting sqref="D35:E35">
    <cfRule type="containsBlanks" dxfId="441" priority="507">
      <formula>LEN(TRIM(D35))=0</formula>
    </cfRule>
  </conditionalFormatting>
  <conditionalFormatting sqref="D36:E138">
    <cfRule type="cellIs" dxfId="440" priority="530" operator="between">
      <formula>0.01</formula>
      <formula>-0.01</formula>
    </cfRule>
    <cfRule type="cellIs" dxfId="439" priority="526" operator="lessThan">
      <formula>-0.02</formula>
    </cfRule>
    <cfRule type="cellIs" dxfId="438" priority="529" operator="greaterThan">
      <formula>0.0101</formula>
    </cfRule>
    <cfRule type="cellIs" dxfId="437" priority="528" operator="lessThan">
      <formula>-0.0101</formula>
    </cfRule>
    <cfRule type="cellIs" dxfId="436" priority="527" operator="greaterThan">
      <formula>0.02</formula>
    </cfRule>
  </conditionalFormatting>
  <conditionalFormatting sqref="D139:E227">
    <cfRule type="cellIs" dxfId="435" priority="28" operator="lessThan">
      <formula>-0.02</formula>
    </cfRule>
    <cfRule type="cellIs" dxfId="434" priority="29" operator="greaterThan">
      <formula>0.02</formula>
    </cfRule>
    <cfRule type="cellIs" dxfId="433" priority="30" operator="lessThan">
      <formula>-0.0101</formula>
    </cfRule>
    <cfRule type="cellIs" dxfId="432" priority="31" operator="greaterThan">
      <formula>0.0101</formula>
    </cfRule>
    <cfRule type="cellIs" dxfId="431" priority="32" operator="between">
      <formula>0.01</formula>
      <formula>-0.01</formula>
    </cfRule>
  </conditionalFormatting>
  <conditionalFormatting sqref="F36:F138 F140:F426">
    <cfRule type="cellIs" dxfId="430" priority="289" operator="lessThan">
      <formula>-3.001</formula>
    </cfRule>
    <cfRule type="cellIs" dxfId="429" priority="290" operator="greaterThan">
      <formula>3.001</formula>
    </cfRule>
    <cfRule type="cellIs" dxfId="428" priority="293" operator="between">
      <formula>1</formula>
      <formula>-1</formula>
    </cfRule>
    <cfRule type="cellIs" dxfId="427" priority="291" operator="lessThan">
      <formula>-1.001</formula>
    </cfRule>
    <cfRule type="cellIs" dxfId="426" priority="292" operator="greaterThan">
      <formula>1.001</formula>
    </cfRule>
  </conditionalFormatting>
  <conditionalFormatting sqref="F139">
    <cfRule type="cellIs" dxfId="425" priority="22" operator="greaterThan">
      <formula>3.001</formula>
    </cfRule>
    <cfRule type="cellIs" dxfId="424" priority="21" operator="lessThan">
      <formula>-3.001</formula>
    </cfRule>
    <cfRule type="cellIs" dxfId="423" priority="23" operator="lessThan">
      <formula>-1.001</formula>
    </cfRule>
    <cfRule type="cellIs" dxfId="422" priority="24" operator="greaterThan">
      <formula>1.001</formula>
    </cfRule>
  </conditionalFormatting>
  <conditionalFormatting sqref="F21:G22">
    <cfRule type="containsBlanks" dxfId="421" priority="524">
      <formula>LEN(TRIM(F21))=0</formula>
    </cfRule>
  </conditionalFormatting>
  <conditionalFormatting sqref="F139:G139">
    <cfRule type="containsBlanks" dxfId="420" priority="20" stopIfTrue="1">
      <formula>LEN(TRIM(F139))=0</formula>
    </cfRule>
    <cfRule type="cellIs" dxfId="419" priority="25" operator="between">
      <formula>1</formula>
      <formula>-1</formula>
    </cfRule>
  </conditionalFormatting>
  <conditionalFormatting sqref="F140:G426 C36:F138">
    <cfRule type="containsBlanks" dxfId="418" priority="288" stopIfTrue="1">
      <formula>LEN(TRIM(C36))=0</formula>
    </cfRule>
  </conditionalFormatting>
  <conditionalFormatting sqref="F227:G227">
    <cfRule type="cellIs" dxfId="417" priority="182" operator="greaterThan">
      <formula>1.001</formula>
    </cfRule>
    <cfRule type="cellIs" dxfId="416" priority="183" operator="between">
      <formula>1</formula>
      <formula>-1</formula>
    </cfRule>
    <cfRule type="cellIs" dxfId="415" priority="180" operator="greaterThan">
      <formula>3.001</formula>
    </cfRule>
    <cfRule type="cellIs" dxfId="414" priority="179" operator="lessThan">
      <formula>-3.001</formula>
    </cfRule>
    <cfRule type="cellIs" dxfId="413" priority="181" operator="lessThan">
      <formula>-1.001</formula>
    </cfRule>
  </conditionalFormatting>
  <conditionalFormatting sqref="F227:L227">
    <cfRule type="containsBlanks" dxfId="412" priority="147" stopIfTrue="1">
      <formula>LEN(TRIM(F227))=0</formula>
    </cfRule>
  </conditionalFormatting>
  <conditionalFormatting sqref="G36:G138 G140:G426">
    <cfRule type="cellIs" dxfId="411" priority="286" operator="lessThan">
      <formula>-1.001</formula>
    </cfRule>
    <cfRule type="cellIs" dxfId="410" priority="284" operator="lessThan">
      <formula>-3.001</formula>
    </cfRule>
    <cfRule type="cellIs" dxfId="409" priority="285" operator="greaterThan">
      <formula>3.001</formula>
    </cfRule>
    <cfRule type="cellIs" dxfId="408" priority="287" operator="greaterThan">
      <formula>1.001</formula>
    </cfRule>
  </conditionalFormatting>
  <conditionalFormatting sqref="G36:G138 J37:J138 J140:J226 G140:G226">
    <cfRule type="cellIs" dxfId="407" priority="3192" operator="between">
      <formula>1</formula>
      <formula>-1</formula>
    </cfRule>
  </conditionalFormatting>
  <conditionalFormatting sqref="G37:G138 J37:J138 J140:J426">
    <cfRule type="containsBlanks" dxfId="406" priority="525" stopIfTrue="1">
      <formula>LEN(TRIM(G37))=0</formula>
    </cfRule>
  </conditionalFormatting>
  <conditionalFormatting sqref="G139">
    <cfRule type="cellIs" dxfId="405" priority="17" operator="greaterThan">
      <formula>3.001</formula>
    </cfRule>
    <cfRule type="cellIs" dxfId="404" priority="18" operator="lessThan">
      <formula>-1.001</formula>
    </cfRule>
    <cfRule type="cellIs" dxfId="403" priority="16" operator="lessThan">
      <formula>-3.001</formula>
    </cfRule>
    <cfRule type="cellIs" dxfId="402" priority="19" operator="greaterThan">
      <formula>1.001</formula>
    </cfRule>
  </conditionalFormatting>
  <conditionalFormatting sqref="G228:G1048576">
    <cfRule type="cellIs" dxfId="401" priority="3190" operator="lessThanOrEqual">
      <formula>#REF!</formula>
    </cfRule>
    <cfRule type="cellIs" dxfId="400" priority="3189" operator="greaterThanOrEqual">
      <formula>#REF!</formula>
    </cfRule>
    <cfRule type="cellIs" dxfId="399" priority="3188" operator="lessThanOrEqual">
      <formula>#REF!</formula>
    </cfRule>
    <cfRule type="cellIs" dxfId="398" priority="3191" operator="greaterThanOrEqual">
      <formula>#REF!</formula>
    </cfRule>
  </conditionalFormatting>
  <conditionalFormatting sqref="G36:L36">
    <cfRule type="containsBlanks" dxfId="397" priority="244" stopIfTrue="1">
      <formula>LEN(TRIM(G36))=0</formula>
    </cfRule>
  </conditionalFormatting>
  <conditionalFormatting sqref="H36:I138">
    <cfRule type="cellIs" dxfId="396" priority="258" operator="greaterThan">
      <formula>1.001</formula>
    </cfRule>
    <cfRule type="cellIs" dxfId="395" priority="259" operator="lessThan">
      <formula>-0.501</formula>
    </cfRule>
    <cfRule type="cellIs" dxfId="394" priority="260" operator="greaterThan">
      <formula>0.501</formula>
    </cfRule>
    <cfRule type="cellIs" dxfId="393" priority="261" operator="between">
      <formula>0.5</formula>
      <formula>-0.5</formula>
    </cfRule>
    <cfRule type="cellIs" dxfId="392" priority="257" operator="lessThan">
      <formula>-1.001</formula>
    </cfRule>
  </conditionalFormatting>
  <conditionalFormatting sqref="H37:I139 K37:L139">
    <cfRule type="containsBlanks" dxfId="391" priority="6" stopIfTrue="1">
      <formula>LEN(TRIM(H37))=0</formula>
    </cfRule>
  </conditionalFormatting>
  <conditionalFormatting sqref="H139:I139 K139:L139">
    <cfRule type="cellIs" dxfId="390" priority="7" operator="lessThan">
      <formula>-1.001</formula>
    </cfRule>
    <cfRule type="cellIs" dxfId="389" priority="9" operator="lessThan">
      <formula>-0.501</formula>
    </cfRule>
    <cfRule type="cellIs" dxfId="388" priority="8" operator="greaterThan">
      <formula>1.001</formula>
    </cfRule>
    <cfRule type="cellIs" dxfId="387" priority="11" operator="between">
      <formula>0.5</formula>
      <formula>-0.5</formula>
    </cfRule>
    <cfRule type="cellIs" dxfId="386" priority="10" operator="greaterThan">
      <formula>0.501</formula>
    </cfRule>
  </conditionalFormatting>
  <conditionalFormatting sqref="H140:I426 K140:L426">
    <cfRule type="cellIs" dxfId="385" priority="267" operator="between">
      <formula>0.5</formula>
      <formula>-0.5</formula>
    </cfRule>
    <cfRule type="cellIs" dxfId="384" priority="266" operator="greaterThan">
      <formula>0.501</formula>
    </cfRule>
    <cfRule type="cellIs" dxfId="383" priority="264" operator="greaterThan">
      <formula>1.001</formula>
    </cfRule>
    <cfRule type="cellIs" dxfId="382" priority="263" operator="lessThan">
      <formula>-1.001</formula>
    </cfRule>
    <cfRule type="cellIs" dxfId="381" priority="265" operator="lessThan">
      <formula>-0.501</formula>
    </cfRule>
  </conditionalFormatting>
  <conditionalFormatting sqref="H140:I426">
    <cfRule type="containsBlanks" dxfId="380" priority="262" stopIfTrue="1">
      <formula>LEN(TRIM(H140))=0</formula>
    </cfRule>
  </conditionalFormatting>
  <conditionalFormatting sqref="H227:I227">
    <cfRule type="cellIs" dxfId="379" priority="163" operator="greaterThan">
      <formula>0.501</formula>
    </cfRule>
    <cfRule type="cellIs" dxfId="378" priority="164" operator="between">
      <formula>0.5</formula>
      <formula>-0.5</formula>
    </cfRule>
    <cfRule type="cellIs" dxfId="377" priority="160" operator="lessThan">
      <formula>-1.001</formula>
    </cfRule>
    <cfRule type="cellIs" dxfId="376" priority="161" operator="greaterThan">
      <formula>1.001</formula>
    </cfRule>
    <cfRule type="cellIs" dxfId="375" priority="162" operator="lessThan">
      <formula>-0.501</formula>
    </cfRule>
  </conditionalFormatting>
  <conditionalFormatting sqref="J36">
    <cfRule type="cellIs" dxfId="374" priority="281" operator="between">
      <formula>1</formula>
      <formula>-1</formula>
    </cfRule>
  </conditionalFormatting>
  <conditionalFormatting sqref="J36:J138 J140:J426">
    <cfRule type="cellIs" dxfId="373" priority="280" operator="greaterThan">
      <formula>1.001</formula>
    </cfRule>
    <cfRule type="cellIs" dxfId="372" priority="279" operator="lessThan">
      <formula>-1.001</formula>
    </cfRule>
    <cfRule type="cellIs" dxfId="371" priority="278" operator="greaterThan">
      <formula>3.001</formula>
    </cfRule>
    <cfRule type="cellIs" dxfId="370" priority="277" operator="lessThan">
      <formula>-3.001</formula>
    </cfRule>
  </conditionalFormatting>
  <conditionalFormatting sqref="J139 D139:E427">
    <cfRule type="containsBlanks" dxfId="369" priority="27" stopIfTrue="1">
      <formula>LEN(TRIM(D139))=0</formula>
    </cfRule>
  </conditionalFormatting>
  <conditionalFormatting sqref="J139">
    <cfRule type="cellIs" dxfId="368" priority="14" operator="lessThan">
      <formula>-1.001</formula>
    </cfRule>
    <cfRule type="cellIs" dxfId="367" priority="15" operator="greaterThan">
      <formula>1.001</formula>
    </cfRule>
    <cfRule type="cellIs" dxfId="366" priority="13" operator="greaterThan">
      <formula>3.001</formula>
    </cfRule>
    <cfRule type="cellIs" dxfId="365" priority="12" operator="lessThan">
      <formula>-3.001</formula>
    </cfRule>
    <cfRule type="cellIs" dxfId="364" priority="33" operator="between">
      <formula>1</formula>
      <formula>-1</formula>
    </cfRule>
  </conditionalFormatting>
  <conditionalFormatting sqref="J227">
    <cfRule type="cellIs" dxfId="363" priority="177" operator="between">
      <formula>1</formula>
      <formula>-1</formula>
    </cfRule>
    <cfRule type="cellIs" dxfId="362" priority="176" operator="greaterThan">
      <formula>1.001</formula>
    </cfRule>
    <cfRule type="cellIs" dxfId="361" priority="175" operator="lessThan">
      <formula>-1.001</formula>
    </cfRule>
    <cfRule type="cellIs" dxfId="360" priority="174" operator="greaterThan">
      <formula>3.001</formula>
    </cfRule>
    <cfRule type="cellIs" dxfId="359" priority="173" operator="lessThan">
      <formula>-3.001</formula>
    </cfRule>
  </conditionalFormatting>
  <conditionalFormatting sqref="K36:L138">
    <cfRule type="cellIs" dxfId="358" priority="245" operator="lessThan">
      <formula>-1.001</formula>
    </cfRule>
    <cfRule type="cellIs" dxfId="357" priority="246" operator="greaterThan">
      <formula>1.001</formula>
    </cfRule>
    <cfRule type="cellIs" dxfId="356" priority="247" operator="lessThan">
      <formula>-0.501</formula>
    </cfRule>
    <cfRule type="cellIs" dxfId="355" priority="248" operator="greaterThan">
      <formula>0.501</formula>
    </cfRule>
    <cfRule type="cellIs" dxfId="354" priority="249" operator="between">
      <formula>0.5</formula>
      <formula>-0.5</formula>
    </cfRule>
  </conditionalFormatting>
  <conditionalFormatting sqref="K227:L227">
    <cfRule type="cellIs" dxfId="353" priority="150" operator="lessThan">
      <formula>-0.501</formula>
    </cfRule>
    <cfRule type="cellIs" dxfId="352" priority="149" operator="greaterThan">
      <formula>1.001</formula>
    </cfRule>
    <cfRule type="cellIs" dxfId="351" priority="148" operator="lessThan">
      <formula>-1.001</formula>
    </cfRule>
    <cfRule type="cellIs" dxfId="350" priority="152" operator="between">
      <formula>0.5</formula>
      <formula>-0.5</formula>
    </cfRule>
    <cfRule type="cellIs" dxfId="349" priority="151" operator="greaterThan">
      <formula>0.501</formula>
    </cfRule>
  </conditionalFormatting>
  <conditionalFormatting sqref="K140:M426 M36:S138">
    <cfRule type="containsBlanks" dxfId="348" priority="171" stopIfTrue="1">
      <formula>LEN(TRIM(K36))=0</formula>
    </cfRule>
  </conditionalFormatting>
  <conditionalFormatting sqref="M139">
    <cfRule type="containsBlanks" dxfId="347" priority="2" stopIfTrue="1">
      <formula>LEN(TRIM(M139))=0</formula>
    </cfRule>
  </conditionalFormatting>
  <conditionalFormatting sqref="N139:N227">
    <cfRule type="containsBlanks" dxfId="346" priority="4" stopIfTrue="1">
      <formula>LEN(TRIM(N139))=0</formula>
    </cfRule>
  </conditionalFormatting>
  <conditionalFormatting sqref="N36:Q138 N140:Q226">
    <cfRule type="cellIs" dxfId="345" priority="3256" operator="equal">
      <formula>$F$25</formula>
    </cfRule>
    <cfRule type="cellIs" dxfId="344" priority="3258" operator="between">
      <formula>$E$25</formula>
      <formula>$D$25</formula>
    </cfRule>
    <cfRule type="cellIs" dxfId="343" priority="3254" operator="equal">
      <formula>$G$25</formula>
    </cfRule>
    <cfRule type="cellIs" dxfId="342" priority="3255" operator="lessThan">
      <formula>$G$25</formula>
    </cfRule>
    <cfRule type="cellIs" dxfId="341" priority="3257" operator="greaterThan">
      <formula>$F$25</formula>
    </cfRule>
  </conditionalFormatting>
  <conditionalFormatting sqref="N139:Q139">
    <cfRule type="cellIs" dxfId="340" priority="47" operator="between">
      <formula>$E$25</formula>
      <formula>$D$25</formula>
    </cfRule>
    <cfRule type="cellIs" dxfId="339" priority="43" operator="equal">
      <formula>$G$25</formula>
    </cfRule>
    <cfRule type="cellIs" dxfId="338" priority="46" operator="greaterThan">
      <formula>$F$25</formula>
    </cfRule>
    <cfRule type="cellIs" dxfId="337" priority="41" operator="lessThan">
      <formula>$I$25</formula>
    </cfRule>
    <cfRule type="cellIs" dxfId="336" priority="42" operator="greaterThan">
      <formula>$H$25</formula>
    </cfRule>
    <cfRule type="cellIs" dxfId="335" priority="44" operator="lessThan">
      <formula>$G$25</formula>
    </cfRule>
    <cfRule type="cellIs" dxfId="334" priority="45" operator="equal">
      <formula>$F$25</formula>
    </cfRule>
  </conditionalFormatting>
  <conditionalFormatting sqref="N140:Q226 N36:Q138">
    <cfRule type="cellIs" dxfId="333" priority="3252" operator="lessThan">
      <formula>$I$25</formula>
    </cfRule>
    <cfRule type="cellIs" dxfId="332" priority="3253" operator="greaterThan">
      <formula>$H$25</formula>
    </cfRule>
  </conditionalFormatting>
  <conditionalFormatting sqref="N227:Q227">
    <cfRule type="cellIs" dxfId="331" priority="210" operator="equal">
      <formula>$F$25</formula>
    </cfRule>
    <cfRule type="cellIs" dxfId="330" priority="212" operator="between">
      <formula>$E$25</formula>
      <formula>$D$25</formula>
    </cfRule>
    <cfRule type="cellIs" dxfId="329" priority="211" operator="greaterThan">
      <formula>$F$25</formula>
    </cfRule>
    <cfRule type="cellIs" dxfId="328" priority="207" operator="greaterThan">
      <formula>$H$25</formula>
    </cfRule>
    <cfRule type="cellIs" dxfId="327" priority="206" operator="lessThan">
      <formula>$I$25</formula>
    </cfRule>
    <cfRule type="cellIs" dxfId="326" priority="208" operator="equal">
      <formula>$G$25</formula>
    </cfRule>
    <cfRule type="cellIs" dxfId="325" priority="209" operator="lessThan">
      <formula>$G$25</formula>
    </cfRule>
  </conditionalFormatting>
  <conditionalFormatting sqref="O139:S139">
    <cfRule type="containsBlanks" dxfId="324" priority="5" stopIfTrue="1">
      <formula>LEN(TRIM(O139))=0</formula>
    </cfRule>
  </conditionalFormatting>
  <conditionalFormatting sqref="O140:S426">
    <cfRule type="containsBlanks" dxfId="323" priority="227" stopIfTrue="1">
      <formula>LEN(TRIM(O140))=0</formula>
    </cfRule>
  </conditionalFormatting>
  <conditionalFormatting sqref="O227:S227">
    <cfRule type="containsBlanks" dxfId="322" priority="144" stopIfTrue="1">
      <formula>LEN(TRIM(O227))=0</formula>
    </cfRule>
  </conditionalFormatting>
  <conditionalFormatting sqref="R36:S138 R140:S226">
    <cfRule type="cellIs" dxfId="321" priority="3278" operator="equal">
      <formula>$G$26</formula>
    </cfRule>
    <cfRule type="cellIs" dxfId="320" priority="3279" operator="lessThan">
      <formula>$G$26</formula>
    </cfRule>
    <cfRule type="cellIs" dxfId="319" priority="3280" operator="equal">
      <formula>$F$26</formula>
    </cfRule>
    <cfRule type="cellIs" dxfId="318" priority="3281" operator="greaterThan">
      <formula>$F$26</formula>
    </cfRule>
    <cfRule type="cellIs" dxfId="317" priority="3282" operator="between">
      <formula>$E$26</formula>
      <formula>$D$26</formula>
    </cfRule>
  </conditionalFormatting>
  <conditionalFormatting sqref="R139:S139">
    <cfRule type="cellIs" dxfId="316" priority="48" operator="lessThan">
      <formula>$I$26</formula>
    </cfRule>
    <cfRule type="cellIs" dxfId="315" priority="49" operator="greaterThan">
      <formula>$H$26</formula>
    </cfRule>
    <cfRule type="cellIs" dxfId="314" priority="50" operator="equal">
      <formula>$G$26</formula>
    </cfRule>
    <cfRule type="cellIs" dxfId="313" priority="51" operator="lessThan">
      <formula>$G$26</formula>
    </cfRule>
    <cfRule type="cellIs" dxfId="312" priority="52" operator="equal">
      <formula>$F$26</formula>
    </cfRule>
    <cfRule type="cellIs" dxfId="311" priority="53" operator="greaterThan">
      <formula>$F$26</formula>
    </cfRule>
    <cfRule type="cellIs" dxfId="310" priority="54" operator="between">
      <formula>$E$26</formula>
      <formula>$D$26</formula>
    </cfRule>
  </conditionalFormatting>
  <conditionalFormatting sqref="R140:S226 R36:S138">
    <cfRule type="cellIs" dxfId="309" priority="3276" operator="lessThan">
      <formula>$I$26</formula>
    </cfRule>
    <cfRule type="cellIs" dxfId="308" priority="3277" operator="greaterThan">
      <formula>$H$26</formula>
    </cfRule>
  </conditionalFormatting>
  <conditionalFormatting sqref="R227:S227">
    <cfRule type="cellIs" dxfId="307" priority="226" operator="between">
      <formula>$E$26</formula>
      <formula>$D$26</formula>
    </cfRule>
    <cfRule type="cellIs" dxfId="306" priority="225" operator="greaterThan">
      <formula>$F$26</formula>
    </cfRule>
    <cfRule type="cellIs" dxfId="305" priority="224" operator="equal">
      <formula>$F$26</formula>
    </cfRule>
    <cfRule type="cellIs" dxfId="304" priority="223" operator="lessThan">
      <formula>$G$26</formula>
    </cfRule>
    <cfRule type="cellIs" dxfId="303" priority="222" operator="equal">
      <formula>$G$26</formula>
    </cfRule>
    <cfRule type="cellIs" dxfId="302" priority="221" operator="greaterThan">
      <formula>$H$26</formula>
    </cfRule>
    <cfRule type="cellIs" dxfId="301" priority="220" operator="lessThan">
      <formula>$I$26</formula>
    </cfRule>
  </conditionalFormatting>
  <conditionalFormatting sqref="T36:U227">
    <cfRule type="containsBlanks" dxfId="300" priority="1">
      <formula>LEN(TRIM(T36))=0</formula>
    </cfRule>
  </conditionalFormatting>
  <conditionalFormatting sqref="T37:W227">
    <cfRule type="containsBlanks" dxfId="299" priority="3">
      <formula>LEN(TRIM(T37))=0</formula>
    </cfRule>
  </conditionalFormatting>
  <conditionalFormatting sqref="Y35:AA227">
    <cfRule type="containsBlanks" dxfId="298" priority="59">
      <formula>LEN(TRIM(Y35))=0</formula>
    </cfRule>
    <cfRule type="notContainsBlanks" dxfId="297" priority="60">
      <formula>LEN(TRIM(Y35))&gt;0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BF266"/>
  <sheetViews>
    <sheetView showGridLines="0" zoomScale="96" zoomScaleNormal="96" workbookViewId="0">
      <pane xSplit="2" ySplit="49" topLeftCell="AA159" activePane="bottomRight" state="frozen"/>
      <selection pane="topRight" activeCell="C1" sqref="C1"/>
      <selection pane="bottomLeft" activeCell="A50" sqref="A50"/>
      <selection pane="bottomRight" activeCell="AN164" sqref="AN164"/>
    </sheetView>
  </sheetViews>
  <sheetFormatPr defaultRowHeight="15" x14ac:dyDescent="0.25"/>
  <cols>
    <col min="1" max="1" width="2.42578125" customWidth="1"/>
    <col min="2" max="2" width="14.140625" style="33" customWidth="1"/>
    <col min="3" max="3" width="20.7109375" style="10" bestFit="1" customWidth="1"/>
    <col min="4" max="4" width="14.28515625" style="10" customWidth="1"/>
    <col min="5" max="5" width="14.28515625" customWidth="1"/>
    <col min="6" max="6" width="15.42578125" bestFit="1" customWidth="1"/>
    <col min="7" max="8" width="14.28515625" style="1" customWidth="1"/>
    <col min="9" max="9" width="11.42578125" style="1" customWidth="1"/>
    <col min="10" max="10" width="7.42578125" style="29" customWidth="1"/>
    <col min="11" max="11" width="6.140625" style="29" bestFit="1" customWidth="1"/>
    <col min="12" max="12" width="8.140625" style="29" bestFit="1" customWidth="1"/>
    <col min="13" max="13" width="6.140625" style="29" bestFit="1" customWidth="1"/>
    <col min="14" max="14" width="7.5703125" style="29" customWidth="1"/>
    <col min="15" max="15" width="11.5703125" style="29" bestFit="1" customWidth="1"/>
    <col min="16" max="16" width="11.5703125" style="29" customWidth="1"/>
    <col min="17" max="18" width="9.140625" style="29" bestFit="1" customWidth="1"/>
    <col min="19" max="19" width="9.140625" style="29" customWidth="1"/>
    <col min="20" max="20" width="9.140625" style="29" bestFit="1" customWidth="1"/>
    <col min="21" max="21" width="9.28515625" style="29" customWidth="1"/>
    <col min="22" max="22" width="9.140625" style="29" bestFit="1" customWidth="1"/>
    <col min="23" max="23" width="9.5703125" style="29" bestFit="1" customWidth="1"/>
    <col min="24" max="24" width="6.140625" style="10" bestFit="1" customWidth="1"/>
    <col min="25" max="27" width="6.28515625" style="10" customWidth="1"/>
    <col min="28" max="28" width="9" style="10" customWidth="1"/>
    <col min="29" max="30" width="11.5703125" style="10" customWidth="1"/>
    <col min="31" max="31" width="11.5703125" style="10" bestFit="1" customWidth="1"/>
    <col min="32" max="34" width="9.140625" style="10" bestFit="1" customWidth="1"/>
    <col min="35" max="35" width="9.5703125" style="10" bestFit="1" customWidth="1"/>
    <col min="36" max="36" width="9.140625" style="6" bestFit="1" customWidth="1"/>
    <col min="37" max="37" width="9.5703125" style="6" bestFit="1" customWidth="1"/>
    <col min="38" max="39" width="8.5703125" style="385" customWidth="1"/>
    <col min="40" max="41" width="28.42578125" style="6" customWidth="1"/>
    <col min="42" max="43" width="12.5703125" style="6" bestFit="1" customWidth="1"/>
    <col min="44" max="45" width="12.5703125" style="6" customWidth="1"/>
    <col min="46" max="46" width="1.140625" style="6" customWidth="1"/>
    <col min="47" max="47" width="11.5703125" style="6" bestFit="1" customWidth="1"/>
    <col min="48" max="48" width="16.42578125" style="6" customWidth="1"/>
    <col min="49" max="49" width="11.28515625" style="6" customWidth="1"/>
    <col min="50" max="50" width="12" style="6" customWidth="1"/>
    <col min="51" max="51" width="14.85546875" style="6" customWidth="1"/>
    <col min="52" max="53" width="11" style="6" bestFit="1" customWidth="1"/>
    <col min="54" max="57" width="9.140625" style="6"/>
  </cols>
  <sheetData>
    <row r="2" spans="2:58" x14ac:dyDescent="0.25">
      <c r="B2" s="558"/>
      <c r="C2" s="559"/>
      <c r="D2" s="559"/>
      <c r="E2" s="559"/>
      <c r="F2" s="559"/>
      <c r="G2" s="559"/>
      <c r="H2" s="559"/>
      <c r="I2" s="559"/>
      <c r="J2" s="559"/>
      <c r="K2" s="559"/>
      <c r="L2" s="559"/>
      <c r="M2" s="559"/>
      <c r="N2" s="559"/>
      <c r="O2" s="559"/>
      <c r="P2" s="559"/>
      <c r="Q2" s="559"/>
      <c r="R2" s="559"/>
      <c r="S2" s="559"/>
      <c r="T2" s="559"/>
      <c r="U2" s="559"/>
      <c r="V2" s="559"/>
      <c r="W2" s="559"/>
      <c r="X2" s="559"/>
      <c r="Y2" s="559"/>
      <c r="Z2" s="559"/>
      <c r="AA2" s="559"/>
      <c r="AB2" s="559"/>
      <c r="AC2" s="559"/>
      <c r="AD2" s="559"/>
      <c r="AE2" s="559"/>
      <c r="AF2" s="559"/>
      <c r="AG2" s="559"/>
      <c r="AH2" s="559"/>
      <c r="AI2" s="559"/>
      <c r="AJ2" s="559"/>
      <c r="AK2" s="559"/>
      <c r="AL2" s="559"/>
      <c r="AM2" s="559"/>
      <c r="AN2" s="559"/>
      <c r="AO2" s="559"/>
      <c r="AP2" s="559"/>
      <c r="AQ2" s="559"/>
      <c r="AR2" s="559"/>
      <c r="AS2" s="559"/>
      <c r="AT2" s="559"/>
      <c r="AU2" s="559"/>
      <c r="AV2" s="559"/>
      <c r="AW2" s="559"/>
      <c r="AX2" s="559"/>
      <c r="AY2" s="559"/>
      <c r="AZ2" s="559"/>
      <c r="BA2" s="559"/>
      <c r="BB2" s="559"/>
      <c r="BC2" s="559"/>
      <c r="BD2" s="559"/>
      <c r="BE2" s="559"/>
      <c r="BF2" s="560"/>
    </row>
    <row r="3" spans="2:58" x14ac:dyDescent="0.25">
      <c r="B3" s="561"/>
      <c r="C3" s="562"/>
      <c r="D3" s="562"/>
      <c r="E3" s="562"/>
      <c r="F3" s="562"/>
      <c r="G3" s="562"/>
      <c r="H3" s="562"/>
      <c r="I3" s="562"/>
      <c r="J3" s="562"/>
      <c r="K3" s="562"/>
      <c r="L3" s="562"/>
      <c r="M3" s="562"/>
      <c r="N3" s="562"/>
      <c r="O3" s="562"/>
      <c r="P3" s="562"/>
      <c r="Q3" s="562"/>
      <c r="R3" s="562"/>
      <c r="S3" s="562"/>
      <c r="T3" s="562"/>
      <c r="U3" s="562"/>
      <c r="V3" s="562"/>
      <c r="W3" s="562"/>
      <c r="X3" s="562"/>
      <c r="Y3" s="562"/>
      <c r="Z3" s="562"/>
      <c r="AA3" s="562"/>
      <c r="AB3" s="562"/>
      <c r="AC3" s="562"/>
      <c r="AD3" s="562"/>
      <c r="AE3" s="562"/>
      <c r="AF3" s="562"/>
      <c r="AG3" s="562"/>
      <c r="AH3" s="562"/>
      <c r="AI3" s="562"/>
      <c r="AJ3" s="562"/>
      <c r="AK3" s="562"/>
      <c r="AL3" s="562"/>
      <c r="AM3" s="562"/>
      <c r="AN3" s="562"/>
      <c r="AO3" s="562"/>
      <c r="AP3" s="562"/>
      <c r="AQ3" s="562"/>
      <c r="AR3" s="562"/>
      <c r="AS3" s="562"/>
      <c r="AT3" s="562"/>
      <c r="AU3" s="562"/>
      <c r="AV3" s="562"/>
      <c r="AW3" s="562"/>
      <c r="AX3" s="562"/>
      <c r="AY3" s="562"/>
      <c r="AZ3" s="562"/>
      <c r="BA3" s="562"/>
      <c r="BB3" s="562"/>
      <c r="BC3" s="562"/>
      <c r="BD3" s="562"/>
      <c r="BE3" s="562"/>
      <c r="BF3" s="563"/>
    </row>
    <row r="4" spans="2:58" x14ac:dyDescent="0.25">
      <c r="B4" s="561"/>
      <c r="C4" s="562"/>
      <c r="D4" s="562"/>
      <c r="E4" s="562"/>
      <c r="F4" s="562"/>
      <c r="G4" s="562"/>
      <c r="H4" s="562"/>
      <c r="I4" s="562"/>
      <c r="J4" s="562"/>
      <c r="K4" s="562"/>
      <c r="L4" s="562"/>
      <c r="M4" s="562"/>
      <c r="N4" s="562"/>
      <c r="O4" s="562"/>
      <c r="P4" s="562"/>
      <c r="Q4" s="562"/>
      <c r="R4" s="562"/>
      <c r="S4" s="562"/>
      <c r="T4" s="562"/>
      <c r="U4" s="562"/>
      <c r="V4" s="562"/>
      <c r="W4" s="562"/>
      <c r="X4" s="562"/>
      <c r="Y4" s="562"/>
      <c r="Z4" s="562"/>
      <c r="AA4" s="562"/>
      <c r="AB4" s="562"/>
      <c r="AC4" s="562"/>
      <c r="AD4" s="562"/>
      <c r="AE4" s="562"/>
      <c r="AF4" s="562"/>
      <c r="AG4" s="562"/>
      <c r="AH4" s="562"/>
      <c r="AI4" s="562"/>
      <c r="AJ4" s="562"/>
      <c r="AK4" s="562"/>
      <c r="AL4" s="562"/>
      <c r="AM4" s="562"/>
      <c r="AN4" s="562"/>
      <c r="AO4" s="562"/>
      <c r="AP4" s="562"/>
      <c r="AQ4" s="562"/>
      <c r="AR4" s="562"/>
      <c r="AS4" s="562"/>
      <c r="AT4" s="562"/>
      <c r="AU4" s="562"/>
      <c r="AV4" s="562"/>
      <c r="AW4" s="562"/>
      <c r="AX4" s="562"/>
      <c r="AY4" s="562"/>
      <c r="AZ4" s="562"/>
      <c r="BA4" s="562"/>
      <c r="BB4" s="562"/>
      <c r="BC4" s="562"/>
      <c r="BD4" s="562"/>
      <c r="BE4" s="562"/>
      <c r="BF4" s="563"/>
    </row>
    <row r="5" spans="2:58" x14ac:dyDescent="0.25">
      <c r="B5" s="244"/>
      <c r="C5" s="242"/>
      <c r="D5" s="242"/>
      <c r="E5" s="242"/>
      <c r="F5" s="242"/>
      <c r="G5" s="242"/>
      <c r="H5" s="242"/>
      <c r="I5" s="242"/>
      <c r="J5" s="242"/>
      <c r="K5" s="242"/>
      <c r="L5" s="242"/>
      <c r="M5" s="242"/>
      <c r="N5" s="242"/>
      <c r="O5" s="242"/>
      <c r="P5" s="242"/>
      <c r="Q5" s="242"/>
      <c r="R5" s="242"/>
      <c r="S5" s="242"/>
      <c r="T5" s="242"/>
      <c r="U5" s="242"/>
      <c r="V5" s="242"/>
      <c r="W5" s="242"/>
      <c r="X5" s="242"/>
      <c r="Y5" s="242"/>
      <c r="Z5" s="242"/>
      <c r="AA5" s="242"/>
      <c r="AB5" s="242"/>
      <c r="AC5" s="242"/>
      <c r="AD5" s="242"/>
      <c r="AE5" s="242"/>
      <c r="AF5" s="242"/>
      <c r="AG5" s="242"/>
      <c r="AH5" s="242"/>
      <c r="AI5" s="242"/>
      <c r="AJ5" s="242"/>
      <c r="AK5" s="242"/>
      <c r="AL5" s="384"/>
      <c r="AM5" s="384"/>
      <c r="AN5" s="242"/>
      <c r="AO5" s="242"/>
      <c r="AP5" s="242"/>
      <c r="AQ5" s="242"/>
      <c r="AR5" s="242"/>
      <c r="AS5" s="242"/>
      <c r="AT5" s="242"/>
      <c r="AU5" s="242"/>
      <c r="AV5" s="242"/>
      <c r="AW5" s="242"/>
      <c r="AX5" s="242"/>
      <c r="AY5" s="242"/>
      <c r="AZ5" s="242"/>
      <c r="BA5" s="249"/>
      <c r="BB5" s="242"/>
      <c r="BC5" s="243" t="s">
        <v>122</v>
      </c>
      <c r="BD5" s="564"/>
      <c r="BE5" s="564"/>
      <c r="BF5" s="565"/>
    </row>
    <row r="6" spans="2:58" ht="15.75" x14ac:dyDescent="0.25">
      <c r="B6" s="224" t="s">
        <v>117</v>
      </c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BC6" s="235"/>
      <c r="BD6" s="566" t="s">
        <v>123</v>
      </c>
      <c r="BE6" s="566"/>
      <c r="BF6" s="567"/>
    </row>
    <row r="7" spans="2:58" ht="18" x14ac:dyDescent="0.25">
      <c r="B7" s="275" t="s">
        <v>134</v>
      </c>
      <c r="C7" s="238"/>
      <c r="D7" s="238"/>
      <c r="E7" s="238"/>
      <c r="F7" s="238"/>
      <c r="G7" s="238"/>
      <c r="H7" s="238"/>
      <c r="I7" s="238"/>
      <c r="J7" s="238"/>
      <c r="K7" s="238"/>
      <c r="L7" s="238"/>
      <c r="M7" s="238"/>
      <c r="N7" s="238"/>
      <c r="O7" s="238"/>
      <c r="P7" s="238"/>
      <c r="Q7" s="238"/>
      <c r="R7" s="238"/>
      <c r="S7" s="238"/>
      <c r="T7" s="238"/>
      <c r="U7" s="238"/>
      <c r="V7" s="238"/>
      <c r="W7" s="238"/>
      <c r="X7" s="238"/>
      <c r="Y7" s="238"/>
      <c r="Z7" s="238"/>
      <c r="AA7" s="238"/>
      <c r="AB7" s="238"/>
      <c r="AC7" s="238"/>
      <c r="AD7" s="238"/>
      <c r="AE7" s="238"/>
      <c r="AF7" s="238"/>
      <c r="AG7" s="163"/>
      <c r="AH7" s="163"/>
      <c r="AI7" s="163"/>
      <c r="AJ7" s="255"/>
      <c r="AK7" s="255"/>
      <c r="AL7" s="386"/>
      <c r="AM7" s="386"/>
      <c r="AN7" s="255"/>
      <c r="AO7" s="255"/>
      <c r="AP7" s="255"/>
      <c r="AQ7" s="255"/>
      <c r="AR7" s="255"/>
      <c r="AS7" s="255"/>
      <c r="AT7" s="255"/>
      <c r="AU7" s="255"/>
      <c r="AV7" s="255"/>
      <c r="AW7" s="255"/>
      <c r="AX7" s="255"/>
      <c r="AY7" s="255"/>
      <c r="AZ7" s="255"/>
      <c r="BA7" s="255"/>
      <c r="BB7" s="255"/>
      <c r="BC7" s="239"/>
      <c r="BD7" s="568" t="s">
        <v>124</v>
      </c>
      <c r="BE7" s="568"/>
      <c r="BF7" s="569"/>
    </row>
    <row r="8" spans="2:58" ht="15.75" x14ac:dyDescent="0.25">
      <c r="B8" s="223" t="s">
        <v>118</v>
      </c>
      <c r="C8" s="221"/>
      <c r="D8" s="221"/>
      <c r="E8" s="221"/>
      <c r="F8" s="221"/>
      <c r="G8" s="221"/>
      <c r="H8" s="221"/>
      <c r="I8" s="221"/>
      <c r="J8" s="221"/>
      <c r="K8" s="221"/>
      <c r="L8" s="221"/>
      <c r="M8" s="221"/>
      <c r="N8" s="221"/>
      <c r="O8" s="221"/>
      <c r="P8" s="221"/>
      <c r="Q8" s="221"/>
      <c r="R8" s="221"/>
      <c r="S8" s="221"/>
      <c r="T8" s="221"/>
      <c r="U8" s="221"/>
      <c r="V8" s="221"/>
      <c r="W8" s="221"/>
      <c r="X8" s="221"/>
      <c r="Y8" s="221"/>
      <c r="Z8" s="221"/>
      <c r="AA8" s="221"/>
      <c r="AB8" s="221"/>
      <c r="AC8" s="221"/>
      <c r="AD8" s="221"/>
      <c r="AE8" s="221"/>
      <c r="AF8" s="221"/>
      <c r="AG8" s="12"/>
      <c r="AH8" s="12"/>
      <c r="AI8" s="12"/>
      <c r="AJ8" s="250"/>
      <c r="AK8" s="250"/>
      <c r="AL8" s="387"/>
      <c r="AM8" s="387"/>
      <c r="AN8" s="250"/>
      <c r="AO8" s="250"/>
      <c r="AP8" s="250"/>
      <c r="AQ8" s="250"/>
      <c r="AR8" s="250"/>
      <c r="AS8" s="250"/>
      <c r="AT8" s="250"/>
      <c r="AU8" s="250"/>
      <c r="AV8" s="250"/>
      <c r="AW8" s="250"/>
      <c r="AX8" s="250"/>
      <c r="AY8" s="250"/>
      <c r="AZ8" s="250"/>
      <c r="BA8" s="250"/>
      <c r="BB8" s="250"/>
      <c r="BC8" s="230" t="s">
        <v>125</v>
      </c>
      <c r="BD8" s="234"/>
      <c r="BE8" s="266"/>
      <c r="BF8" s="264"/>
    </row>
    <row r="9" spans="2:58" ht="15.75" x14ac:dyDescent="0.25">
      <c r="B9" s="224" t="s">
        <v>119</v>
      </c>
      <c r="C9" s="240" t="s">
        <v>129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BC9" s="231"/>
      <c r="BD9" s="503"/>
      <c r="BE9" s="573"/>
      <c r="BF9" s="265"/>
    </row>
    <row r="10" spans="2:58" x14ac:dyDescent="0.25">
      <c r="B10" s="224" t="s">
        <v>120</v>
      </c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BC10" s="232" t="s">
        <v>126</v>
      </c>
      <c r="BD10" s="505"/>
      <c r="BE10" s="574"/>
      <c r="BF10" s="265"/>
    </row>
    <row r="11" spans="2:58" x14ac:dyDescent="0.25">
      <c r="B11" s="225" t="s">
        <v>121</v>
      </c>
      <c r="C11" s="238"/>
      <c r="D11" s="238"/>
      <c r="E11" s="238"/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8"/>
      <c r="AB11" s="238"/>
      <c r="AC11" s="238"/>
      <c r="AD11" s="238"/>
      <c r="AE11" s="238"/>
      <c r="AF11" s="238"/>
      <c r="AG11" s="163"/>
      <c r="AH11" s="163"/>
      <c r="AI11" s="163"/>
      <c r="AJ11" s="255"/>
      <c r="AK11" s="255"/>
      <c r="AL11" s="386"/>
      <c r="AM11" s="386"/>
      <c r="AN11" s="255"/>
      <c r="AO11" s="255"/>
      <c r="AP11" s="255"/>
      <c r="AQ11" s="255"/>
      <c r="AR11" s="255"/>
      <c r="AS11" s="255"/>
      <c r="AT11" s="255"/>
      <c r="AU11" s="255"/>
      <c r="AV11" s="255"/>
      <c r="AW11" s="255"/>
      <c r="AX11" s="255"/>
      <c r="AY11" s="255"/>
      <c r="AZ11" s="255"/>
      <c r="BA11" s="255"/>
      <c r="BB11" s="255"/>
      <c r="BC11" s="233" t="s">
        <v>127</v>
      </c>
      <c r="BD11" s="507"/>
      <c r="BE11" s="575"/>
      <c r="BF11" s="228"/>
    </row>
    <row r="13" spans="2:58" ht="18.75" x14ac:dyDescent="0.3">
      <c r="B13" s="570" t="s">
        <v>130</v>
      </c>
      <c r="C13" s="571"/>
      <c r="D13" s="571"/>
      <c r="E13" s="571"/>
      <c r="F13" s="571"/>
      <c r="G13" s="571"/>
      <c r="H13" s="571"/>
      <c r="I13" s="571"/>
      <c r="J13" s="571"/>
      <c r="K13" s="571"/>
      <c r="L13" s="571"/>
      <c r="M13" s="571"/>
      <c r="N13" s="571"/>
      <c r="O13" s="571"/>
      <c r="P13" s="571"/>
      <c r="Q13" s="571"/>
      <c r="R13" s="571"/>
      <c r="S13" s="571"/>
      <c r="T13" s="571"/>
      <c r="U13" s="571"/>
      <c r="V13" s="571"/>
      <c r="W13" s="571"/>
      <c r="X13" s="571"/>
      <c r="Y13" s="571"/>
      <c r="Z13" s="571"/>
      <c r="AA13" s="571"/>
      <c r="AB13" s="571"/>
      <c r="AC13" s="571"/>
      <c r="AD13" s="571"/>
      <c r="AE13" s="571"/>
      <c r="AF13" s="571"/>
      <c r="AG13" s="571"/>
      <c r="AH13" s="571"/>
      <c r="AI13" s="571"/>
      <c r="AJ13" s="571"/>
      <c r="AK13" s="571"/>
      <c r="AL13" s="571"/>
      <c r="AM13" s="571"/>
      <c r="AN13" s="571"/>
      <c r="AO13" s="571"/>
      <c r="AP13" s="571"/>
      <c r="AQ13" s="571"/>
      <c r="AR13" s="571"/>
      <c r="AS13" s="571"/>
      <c r="AT13" s="571"/>
      <c r="AU13" s="571"/>
      <c r="AV13" s="571"/>
      <c r="AW13" s="571"/>
      <c r="AX13" s="571"/>
      <c r="AY13" s="571"/>
      <c r="AZ13" s="571"/>
      <c r="BA13" s="571"/>
      <c r="BB13" s="571"/>
      <c r="BC13" s="571"/>
      <c r="BD13" s="571"/>
      <c r="BE13" s="571"/>
      <c r="BF13" s="572"/>
    </row>
    <row r="15" spans="2:58" ht="28.5" hidden="1" x14ac:dyDescent="0.45">
      <c r="B15" s="8" t="s">
        <v>16</v>
      </c>
      <c r="C15"/>
      <c r="AI15" s="34"/>
    </row>
    <row r="16" spans="2:58" ht="18.75" hidden="1" x14ac:dyDescent="0.3">
      <c r="B16" s="9" t="s">
        <v>147</v>
      </c>
      <c r="C16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179"/>
    </row>
    <row r="17" spans="2:57" hidden="1" x14ac:dyDescent="0.25">
      <c r="B17" s="7"/>
      <c r="C17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179"/>
      <c r="BE17"/>
    </row>
    <row r="18" spans="2:57" hidden="1" x14ac:dyDescent="0.25">
      <c r="B18" s="182" t="s">
        <v>69</v>
      </c>
      <c r="C18" s="23"/>
      <c r="D18" s="552" t="s">
        <v>152</v>
      </c>
      <c r="E18" s="552"/>
      <c r="F18" s="552"/>
      <c r="G18" s="552"/>
      <c r="H18" s="552"/>
      <c r="I18" s="552"/>
      <c r="J18" s="552"/>
      <c r="K18" s="552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179"/>
      <c r="BE18"/>
    </row>
    <row r="19" spans="2:57" hidden="1" x14ac:dyDescent="0.25">
      <c r="B19" s="183" t="s">
        <v>131</v>
      </c>
      <c r="C19"/>
      <c r="D19" s="341" t="s">
        <v>151</v>
      </c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179"/>
      <c r="BE19"/>
    </row>
    <row r="20" spans="2:57" hidden="1" x14ac:dyDescent="0.25">
      <c r="B20" s="183" t="s">
        <v>132</v>
      </c>
      <c r="C20"/>
      <c r="D20" s="267" t="s">
        <v>24</v>
      </c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179"/>
      <c r="BE20"/>
    </row>
    <row r="21" spans="2:57" hidden="1" x14ac:dyDescent="0.25">
      <c r="B21" s="183" t="s">
        <v>101</v>
      </c>
      <c r="C21"/>
      <c r="D21" s="341" t="s">
        <v>176</v>
      </c>
      <c r="E21" s="28"/>
      <c r="F21" s="28"/>
      <c r="G21" s="28"/>
      <c r="H21" s="28"/>
      <c r="I21" s="28"/>
      <c r="J21" s="30"/>
      <c r="U21" s="30"/>
      <c r="V21" s="30"/>
      <c r="W21" s="30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BE21"/>
    </row>
    <row r="22" spans="2:57" hidden="1" x14ac:dyDescent="0.25">
      <c r="B22" s="183" t="s">
        <v>133</v>
      </c>
      <c r="C22"/>
      <c r="D22" s="340" t="s">
        <v>171</v>
      </c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179"/>
      <c r="BE22"/>
    </row>
    <row r="23" spans="2:57" ht="15.75" hidden="1" thickBot="1" x14ac:dyDescent="0.3">
      <c r="B23" s="184" t="s">
        <v>115</v>
      </c>
      <c r="C23" s="25"/>
      <c r="D23" s="342" t="s">
        <v>177</v>
      </c>
      <c r="E23" s="25"/>
      <c r="F23" s="25"/>
      <c r="G23" s="26"/>
      <c r="H23" s="26"/>
      <c r="I23" s="26"/>
      <c r="J23" s="181"/>
      <c r="K23" s="181"/>
      <c r="R23" s="4"/>
      <c r="T23" s="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BE23"/>
    </row>
    <row r="24" spans="2:57" ht="15.75" hidden="1" thickBot="1" x14ac:dyDescent="0.3">
      <c r="B24"/>
      <c r="C24"/>
      <c r="D24"/>
      <c r="G24"/>
      <c r="H24"/>
      <c r="I24"/>
      <c r="J24"/>
      <c r="R24" s="4"/>
      <c r="T24" s="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BE24"/>
    </row>
    <row r="25" spans="2:57" ht="15.75" hidden="1" thickBot="1" x14ac:dyDescent="0.3">
      <c r="B25" s="538" t="s">
        <v>96</v>
      </c>
      <c r="C25" s="539"/>
      <c r="D25" s="539"/>
      <c r="E25" s="539"/>
      <c r="F25" s="539"/>
      <c r="G25" s="539"/>
      <c r="H25" s="539"/>
      <c r="I25" s="539"/>
      <c r="J25" s="540"/>
      <c r="K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 s="380"/>
      <c r="AM25" s="380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</row>
    <row r="26" spans="2:57" hidden="1" x14ac:dyDescent="0.25">
      <c r="C26"/>
      <c r="D26" s="11"/>
      <c r="E26" s="4"/>
      <c r="G26"/>
      <c r="H26"/>
      <c r="I26"/>
      <c r="J26" s="31"/>
      <c r="R26" s="31"/>
      <c r="S26" s="31"/>
      <c r="T26" s="31"/>
      <c r="U26" s="31"/>
      <c r="V26" s="31"/>
      <c r="W26" s="31"/>
    </row>
    <row r="27" spans="2:57" ht="15.75" hidden="1" thickBot="1" x14ac:dyDescent="0.3">
      <c r="B27" s="294" t="s">
        <v>99</v>
      </c>
      <c r="C27" s="295" t="s">
        <v>100</v>
      </c>
      <c r="D27" s="293" t="s">
        <v>98</v>
      </c>
      <c r="E27" s="555" t="s">
        <v>136</v>
      </c>
      <c r="F27" s="555"/>
      <c r="G27" s="556" t="s">
        <v>137</v>
      </c>
      <c r="H27" s="556"/>
      <c r="I27" s="554" t="s">
        <v>138</v>
      </c>
      <c r="J27" s="554"/>
      <c r="K27"/>
      <c r="L27" s="553"/>
      <c r="M27" s="553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 s="380"/>
      <c r="AM27" s="380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</row>
    <row r="28" spans="2:57" ht="15.75" hidden="1" thickTop="1" x14ac:dyDescent="0.25">
      <c r="B28" s="285" t="s">
        <v>58</v>
      </c>
      <c r="C28" s="168" t="s">
        <v>169</v>
      </c>
      <c r="D28" s="157">
        <v>2.0059999999999998</v>
      </c>
      <c r="E28" s="58">
        <f>($D$28+($D$28*2%))</f>
        <v>2.0461199999999997</v>
      </c>
      <c r="F28" s="58">
        <f>($D$28-($D$28*2%))</f>
        <v>1.9658799999999998</v>
      </c>
      <c r="G28" s="56">
        <f>$D$28+($D$28*2%)+0.001</f>
        <v>2.0471199999999996</v>
      </c>
      <c r="H28" s="56">
        <f>$D$28+($D$28*-2%)-0.001</f>
        <v>1.96488</v>
      </c>
      <c r="I28" s="57">
        <f>$D$28+($D$28*3%)+0.001</f>
        <v>2.0671799999999996</v>
      </c>
      <c r="J28" s="57">
        <f>$D$28+($D$28*(-3%))-0.001</f>
        <v>1.94482</v>
      </c>
      <c r="K28"/>
      <c r="L28" s="336">
        <f>D28/D30-1</f>
        <v>-5.94648166501488E-3</v>
      </c>
      <c r="M28" s="333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 s="380"/>
      <c r="AM28" s="380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</row>
    <row r="29" spans="2:57" hidden="1" x14ac:dyDescent="0.25">
      <c r="B29" s="286" t="s">
        <v>57</v>
      </c>
      <c r="C29" s="169" t="s">
        <v>169</v>
      </c>
      <c r="D29" s="308">
        <v>1.9970000000000001</v>
      </c>
      <c r="E29" s="58">
        <f>($D$29+($D$29*2%))</f>
        <v>2.03694</v>
      </c>
      <c r="F29" s="58">
        <f>($D$29-($D$29*2%))</f>
        <v>1.95706</v>
      </c>
      <c r="G29" s="56">
        <f>$D$29+($D$29*2%)+0.001</f>
        <v>2.0379399999999999</v>
      </c>
      <c r="H29" s="56">
        <f>$D$29+($D$29*-2%)-0.001</f>
        <v>1.9560600000000001</v>
      </c>
      <c r="I29" s="57">
        <f>$D$29+($D$29*3%)+0.001</f>
        <v>2.0579100000000001</v>
      </c>
      <c r="J29" s="57">
        <f>$D$29+($D$29*(-3%))-0.001</f>
        <v>1.9360900000000003</v>
      </c>
      <c r="K29"/>
      <c r="L29" s="335">
        <f>D29/D31-1</f>
        <v>-1.08964834076275E-2</v>
      </c>
      <c r="M29" s="334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 s="380"/>
      <c r="AM29" s="380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</row>
    <row r="30" spans="2:57" hidden="1" x14ac:dyDescent="0.25">
      <c r="B30" s="178" t="s">
        <v>58</v>
      </c>
      <c r="C30" s="170" t="s">
        <v>82</v>
      </c>
      <c r="D30" s="157">
        <v>2.0179999999999998</v>
      </c>
      <c r="E30" s="68">
        <f>($D$30+($D$30*2%))</f>
        <v>2.05836</v>
      </c>
      <c r="F30" s="68">
        <f>($D$30-($D$30*2%))</f>
        <v>1.9776399999999998</v>
      </c>
      <c r="G30" s="158">
        <f>$D$30+($D$30*2%)+0.001</f>
        <v>2.0593599999999999</v>
      </c>
      <c r="H30" s="158">
        <f>$D$30+($D$30*-2%)-0.001</f>
        <v>1.97664</v>
      </c>
      <c r="I30" s="69">
        <f>$D$30+($D$30*3%)+0.001</f>
        <v>2.0795399999999997</v>
      </c>
      <c r="J30" s="69">
        <f>$D$30+($D$30*(-3%))-0.001</f>
        <v>1.9564599999999999</v>
      </c>
      <c r="K30"/>
      <c r="L30" s="553"/>
      <c r="M30" s="553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 s="380"/>
      <c r="AM30" s="38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</row>
    <row r="31" spans="2:57" hidden="1" x14ac:dyDescent="0.25">
      <c r="B31" s="286" t="s">
        <v>57</v>
      </c>
      <c r="C31" s="169" t="s">
        <v>82</v>
      </c>
      <c r="D31" s="76">
        <v>2.0190000000000001</v>
      </c>
      <c r="E31" s="58">
        <f>($D$30+($D$30*2%))</f>
        <v>2.05836</v>
      </c>
      <c r="F31" s="58">
        <f>($D$30-($D$30*2%))</f>
        <v>1.9776399999999998</v>
      </c>
      <c r="G31" s="56">
        <f>$D$30+($D$30*2%)+0.001</f>
        <v>2.0593599999999999</v>
      </c>
      <c r="H31" s="56">
        <f>$D$30+($D$30*-2%)-0.001</f>
        <v>1.97664</v>
      </c>
      <c r="I31" s="57">
        <f>$D$30+($D$30*3%)+0.001</f>
        <v>2.0795399999999997</v>
      </c>
      <c r="J31" s="57">
        <f>$D$30+($D$30*(-3%))-0.001</f>
        <v>1.9564599999999999</v>
      </c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 s="380"/>
      <c r="AM31" s="380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</row>
    <row r="32" spans="2:57" hidden="1" x14ac:dyDescent="0.25">
      <c r="B32" s="54"/>
      <c r="C32" s="49"/>
      <c r="D32" s="54"/>
      <c r="E32" s="59"/>
      <c r="F32" s="59"/>
      <c r="G32" s="59"/>
      <c r="H32" s="59"/>
      <c r="I32" s="54"/>
      <c r="J32" s="54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 s="380"/>
      <c r="AM32" s="380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</row>
    <row r="33" spans="2:57" ht="15.75" hidden="1" thickBot="1" x14ac:dyDescent="0.3">
      <c r="B33" s="161" t="s">
        <v>99</v>
      </c>
      <c r="C33" s="167" t="s">
        <v>100</v>
      </c>
      <c r="D33" s="287" t="s">
        <v>97</v>
      </c>
      <c r="E33" s="557" t="s">
        <v>84</v>
      </c>
      <c r="F33" s="557"/>
      <c r="G33" s="529" t="s">
        <v>85</v>
      </c>
      <c r="H33" s="529"/>
      <c r="I33" s="530" t="s">
        <v>86</v>
      </c>
      <c r="J33" s="530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 s="380"/>
      <c r="AM33" s="380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</row>
    <row r="34" spans="2:57" ht="15.75" hidden="1" thickTop="1" x14ac:dyDescent="0.25">
      <c r="B34" s="288" t="s">
        <v>58</v>
      </c>
      <c r="C34" s="171" t="s">
        <v>94</v>
      </c>
      <c r="D34" s="289">
        <f>AVERAGE(R50:U58)</f>
        <v>8.9305555555555554</v>
      </c>
      <c r="E34" s="164">
        <f>D34+1</f>
        <v>9.9305555555555554</v>
      </c>
      <c r="F34" s="164">
        <f>D34-1</f>
        <v>7.9305555555555554</v>
      </c>
      <c r="G34" s="165">
        <f>D34+1+0.001</f>
        <v>9.9315555555555548</v>
      </c>
      <c r="H34" s="165">
        <f>D34-1-0.001</f>
        <v>7.929555555555555</v>
      </c>
      <c r="I34" s="70">
        <f>D34+2+0.001</f>
        <v>10.931555555555555</v>
      </c>
      <c r="J34" s="70">
        <f>D34-2-0.001</f>
        <v>6.929555555555555</v>
      </c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 s="380"/>
      <c r="AM34" s="380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</row>
    <row r="35" spans="2:57" hidden="1" x14ac:dyDescent="0.25">
      <c r="B35" s="166" t="s">
        <v>57</v>
      </c>
      <c r="C35" s="171" t="s">
        <v>94</v>
      </c>
      <c r="D35" s="290">
        <f>AVERAGEA(AF50:AI58)</f>
        <v>11.430555555555557</v>
      </c>
      <c r="E35" s="164">
        <f>D35+1</f>
        <v>12.430555555555557</v>
      </c>
      <c r="F35" s="164">
        <f>D35-1</f>
        <v>10.430555555555557</v>
      </c>
      <c r="G35" s="165">
        <f>D35+1+0.001</f>
        <v>12.431555555555557</v>
      </c>
      <c r="H35" s="165">
        <f>D35-1-0.001</f>
        <v>10.429555555555558</v>
      </c>
      <c r="I35" s="70">
        <f>D35+2+0.001</f>
        <v>13.431555555555557</v>
      </c>
      <c r="J35" s="70">
        <f>D35-2-0.001</f>
        <v>9.4295555555555577</v>
      </c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 s="380"/>
      <c r="AM35" s="380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</row>
    <row r="36" spans="2:57" hidden="1" x14ac:dyDescent="0.25">
      <c r="B36" s="38"/>
      <c r="C36" s="64"/>
      <c r="D36" s="79"/>
      <c r="E36" s="36"/>
      <c r="F36" s="36"/>
      <c r="G36" s="36"/>
      <c r="H36" s="36"/>
      <c r="I36" s="36"/>
      <c r="J36" s="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 s="380"/>
      <c r="AM36" s="380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</row>
    <row r="37" spans="2:57" ht="15.75" hidden="1" thickBot="1" x14ac:dyDescent="0.3">
      <c r="B37" s="161" t="s">
        <v>99</v>
      </c>
      <c r="C37" s="167" t="s">
        <v>100</v>
      </c>
      <c r="D37" s="287" t="s">
        <v>97</v>
      </c>
      <c r="E37" s="557" t="s">
        <v>84</v>
      </c>
      <c r="F37" s="557"/>
      <c r="G37" s="529" t="s">
        <v>85</v>
      </c>
      <c r="H37" s="529"/>
      <c r="I37" s="530" t="s">
        <v>86</v>
      </c>
      <c r="J37" s="530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 s="380"/>
      <c r="AM37" s="380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</row>
    <row r="38" spans="2:57" ht="15.75" hidden="1" thickTop="1" x14ac:dyDescent="0.25">
      <c r="B38" s="291" t="s">
        <v>58</v>
      </c>
      <c r="C38" s="172" t="s">
        <v>95</v>
      </c>
      <c r="D38" s="79">
        <f>AVERAGE(V50:W58)</f>
        <v>119.77222222222223</v>
      </c>
      <c r="E38" s="55">
        <f>D38+1</f>
        <v>120.77222222222223</v>
      </c>
      <c r="F38" s="55">
        <f>D38-1</f>
        <v>118.77222222222223</v>
      </c>
      <c r="G38" s="56">
        <f>D38+1+0.001</f>
        <v>120.77322222222223</v>
      </c>
      <c r="H38" s="56">
        <f>D38-1-0.001</f>
        <v>118.77122222222222</v>
      </c>
      <c r="I38" s="57">
        <f>D38+2+0.001</f>
        <v>121.77322222222223</v>
      </c>
      <c r="J38" s="57">
        <f>D38-2-0.001</f>
        <v>117.77122222222222</v>
      </c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 s="380"/>
      <c r="AM38" s="380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</row>
    <row r="39" spans="2:57" hidden="1" x14ac:dyDescent="0.25">
      <c r="B39" s="162" t="s">
        <v>57</v>
      </c>
      <c r="C39" s="172" t="s">
        <v>95</v>
      </c>
      <c r="D39" s="79">
        <f>AVERAGE(AJ50:AK58)</f>
        <v>119.53333333333336</v>
      </c>
      <c r="E39" s="55">
        <f>D39+1</f>
        <v>120.53333333333336</v>
      </c>
      <c r="F39" s="55">
        <f>D39-1</f>
        <v>118.53333333333336</v>
      </c>
      <c r="G39" s="56">
        <f>D39+1+0.001</f>
        <v>120.53433333333336</v>
      </c>
      <c r="H39" s="56">
        <f>D39-1-0.001</f>
        <v>118.53233333333336</v>
      </c>
      <c r="I39" s="57">
        <f>D39+2+0.001</f>
        <v>121.53433333333336</v>
      </c>
      <c r="J39" s="57">
        <f>D39-2-0.001</f>
        <v>117.53233333333336</v>
      </c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 s="380"/>
      <c r="AM39" s="380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</row>
    <row r="40" spans="2:57" hidden="1" x14ac:dyDescent="0.25">
      <c r="B40" s="54"/>
      <c r="C40" s="49"/>
      <c r="D40" s="54"/>
      <c r="E40" s="54"/>
      <c r="F40" s="54"/>
      <c r="G40" s="54"/>
      <c r="H40" s="54"/>
      <c r="I40" s="54"/>
      <c r="J40" s="54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 s="380"/>
      <c r="AM40" s="38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</row>
    <row r="41" spans="2:57" ht="15.75" hidden="1" thickBot="1" x14ac:dyDescent="0.3">
      <c r="B41" s="161" t="s">
        <v>99</v>
      </c>
      <c r="C41" s="167" t="s">
        <v>100</v>
      </c>
      <c r="D41" s="159"/>
      <c r="E41" s="526" t="s">
        <v>89</v>
      </c>
      <c r="F41" s="526"/>
      <c r="G41" s="527" t="s">
        <v>90</v>
      </c>
      <c r="H41" s="527"/>
      <c r="I41" s="528" t="s">
        <v>83</v>
      </c>
      <c r="J41" s="528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 s="380"/>
      <c r="AM41" s="380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</row>
    <row r="42" spans="2:57" ht="15.75" hidden="1" thickTop="1" x14ac:dyDescent="0.25">
      <c r="B42" s="162"/>
      <c r="C42" s="173" t="s">
        <v>71</v>
      </c>
      <c r="D42" s="75" t="s">
        <v>87</v>
      </c>
      <c r="E42" s="60">
        <v>0.5</v>
      </c>
      <c r="F42" s="60">
        <v>-0.5</v>
      </c>
      <c r="G42" s="61">
        <v>0.5</v>
      </c>
      <c r="H42" s="71">
        <v>-0.5</v>
      </c>
      <c r="I42" s="62">
        <v>1</v>
      </c>
      <c r="J42" s="62">
        <v>1</v>
      </c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 s="380"/>
      <c r="AM42" s="380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</row>
    <row r="43" spans="2:57" hidden="1" x14ac:dyDescent="0.25">
      <c r="B43" s="38"/>
      <c r="C43" s="54"/>
      <c r="D43" s="54"/>
      <c r="E43" s="54"/>
      <c r="F43" s="54"/>
      <c r="G43" s="54"/>
      <c r="H43" s="54"/>
      <c r="I43" s="54"/>
      <c r="J43" s="54"/>
      <c r="K43" s="64"/>
      <c r="O43" s="298"/>
      <c r="P43"/>
      <c r="Q43"/>
      <c r="R43" s="31"/>
      <c r="S43" s="31"/>
      <c r="T43" s="31"/>
      <c r="U43" s="31"/>
      <c r="V43" s="31"/>
      <c r="W43" s="31"/>
    </row>
    <row r="44" spans="2:57" ht="15.75" hidden="1" thickBot="1" x14ac:dyDescent="0.3">
      <c r="B44" s="161" t="s">
        <v>99</v>
      </c>
      <c r="C44" s="174"/>
      <c r="D44" s="287"/>
      <c r="E44" s="526" t="s">
        <v>91</v>
      </c>
      <c r="F44" s="526"/>
      <c r="G44" s="527" t="s">
        <v>92</v>
      </c>
      <c r="H44" s="527"/>
      <c r="I44" s="528" t="s">
        <v>88</v>
      </c>
      <c r="J44" s="528"/>
      <c r="K44" s="64"/>
      <c r="O44" s="298"/>
      <c r="P44"/>
      <c r="Q44"/>
      <c r="R44" s="31"/>
      <c r="S44" s="31"/>
      <c r="T44" s="31"/>
      <c r="U44" s="31"/>
      <c r="V44" s="31"/>
      <c r="W44" s="31"/>
    </row>
    <row r="45" spans="2:57" ht="15.75" hidden="1" thickTop="1" x14ac:dyDescent="0.25">
      <c r="B45" s="162"/>
      <c r="C45" s="172" t="s">
        <v>72</v>
      </c>
      <c r="D45" s="75" t="s">
        <v>87</v>
      </c>
      <c r="E45" s="63">
        <v>1</v>
      </c>
      <c r="F45" s="63">
        <v>-1</v>
      </c>
      <c r="G45" s="61">
        <v>2</v>
      </c>
      <c r="H45" s="61">
        <v>-2</v>
      </c>
      <c r="I45" s="62">
        <v>3</v>
      </c>
      <c r="J45" s="62">
        <v>-3</v>
      </c>
      <c r="K45" s="64"/>
      <c r="O45" s="298"/>
      <c r="P45"/>
      <c r="Q45"/>
      <c r="R45" s="31"/>
      <c r="S45" s="31"/>
      <c r="T45" s="31"/>
      <c r="U45" s="31"/>
      <c r="V45" s="31"/>
      <c r="W45" s="31"/>
    </row>
    <row r="46" spans="2:57" hidden="1" x14ac:dyDescent="0.25">
      <c r="B46" s="310" t="s">
        <v>150</v>
      </c>
      <c r="C46" s="310"/>
      <c r="D46" s="11"/>
      <c r="E46" s="4"/>
      <c r="G46"/>
      <c r="H46"/>
      <c r="I46"/>
      <c r="J46" s="31"/>
      <c r="K46" s="64"/>
      <c r="L46" s="299"/>
      <c r="M46" s="299"/>
      <c r="N46" s="298"/>
      <c r="O46" s="298"/>
      <c r="P46"/>
      <c r="Q46"/>
      <c r="R46" s="31"/>
      <c r="S46" s="31"/>
      <c r="T46" s="31"/>
      <c r="U46" s="31"/>
      <c r="V46" s="31"/>
      <c r="W46" s="31"/>
    </row>
    <row r="47" spans="2:57" ht="15.75" thickBot="1" x14ac:dyDescent="0.3">
      <c r="C47"/>
      <c r="D47" s="11"/>
      <c r="E47" s="4"/>
      <c r="G47"/>
      <c r="H47"/>
      <c r="I47"/>
      <c r="J47" s="31"/>
      <c r="K47" s="64"/>
      <c r="L47" s="299"/>
      <c r="M47" s="299"/>
      <c r="N47" s="298"/>
      <c r="O47" s="298"/>
      <c r="P47"/>
      <c r="Q47"/>
      <c r="R47" s="31"/>
      <c r="S47" s="31"/>
      <c r="T47" s="31"/>
      <c r="U47" s="31"/>
      <c r="V47" s="31"/>
      <c r="W47" s="31"/>
    </row>
    <row r="48" spans="2:57" s="6" customFormat="1" ht="15.75" thickBot="1" x14ac:dyDescent="0.3">
      <c r="B48" s="37"/>
      <c r="C48" s="541" t="s">
        <v>58</v>
      </c>
      <c r="D48" s="542"/>
      <c r="E48" s="543"/>
      <c r="F48" s="547" t="s">
        <v>57</v>
      </c>
      <c r="G48" s="548"/>
      <c r="H48" s="549"/>
      <c r="I48" s="156"/>
      <c r="J48" s="547" t="s">
        <v>8</v>
      </c>
      <c r="K48" s="548"/>
      <c r="L48" s="548"/>
      <c r="M48" s="548"/>
      <c r="N48" s="548"/>
      <c r="O48" s="548"/>
      <c r="P48" s="548"/>
      <c r="Q48" s="548"/>
      <c r="R48" s="548"/>
      <c r="S48" s="548"/>
      <c r="T48" s="548"/>
      <c r="U48" s="548"/>
      <c r="V48" s="548"/>
      <c r="W48" s="549"/>
      <c r="X48" s="547" t="s">
        <v>9</v>
      </c>
      <c r="Y48" s="548"/>
      <c r="Z48" s="548"/>
      <c r="AA48" s="548"/>
      <c r="AB48" s="548"/>
      <c r="AC48" s="548"/>
      <c r="AD48" s="548"/>
      <c r="AE48" s="548"/>
      <c r="AF48" s="548"/>
      <c r="AG48" s="548"/>
      <c r="AH48" s="548"/>
      <c r="AI48" s="548"/>
      <c r="AJ48" s="548"/>
      <c r="AK48" s="549"/>
      <c r="AL48" s="385"/>
      <c r="AM48" s="385"/>
      <c r="AP48" s="550" t="s">
        <v>142</v>
      </c>
      <c r="AQ48" s="551"/>
      <c r="AR48" s="550" t="s">
        <v>143</v>
      </c>
      <c r="AS48" s="551"/>
      <c r="AU48" s="544" t="s">
        <v>105</v>
      </c>
      <c r="AV48" s="545"/>
      <c r="AW48" s="545"/>
      <c r="AX48" s="545"/>
      <c r="AY48" s="545"/>
      <c r="AZ48" s="545"/>
      <c r="BA48" s="546"/>
      <c r="BB48" s="27"/>
      <c r="BC48" s="27"/>
    </row>
    <row r="49" spans="2:58" s="6" customFormat="1" ht="39" customHeight="1" thickBot="1" x14ac:dyDescent="0.3">
      <c r="B49" s="175" t="s">
        <v>5</v>
      </c>
      <c r="C49" s="138" t="s">
        <v>93</v>
      </c>
      <c r="D49" s="111" t="s">
        <v>68</v>
      </c>
      <c r="E49" s="139" t="s">
        <v>78</v>
      </c>
      <c r="F49" s="138" t="s">
        <v>93</v>
      </c>
      <c r="G49" s="111" t="s">
        <v>68</v>
      </c>
      <c r="H49" s="139" t="s">
        <v>78</v>
      </c>
      <c r="I49" s="152" t="s">
        <v>59</v>
      </c>
      <c r="J49" s="213" t="s">
        <v>0</v>
      </c>
      <c r="K49" s="176" t="s">
        <v>1</v>
      </c>
      <c r="L49" s="176" t="s">
        <v>2</v>
      </c>
      <c r="M49" s="176" t="s">
        <v>3</v>
      </c>
      <c r="N49" s="176" t="s">
        <v>4</v>
      </c>
      <c r="O49" s="176" t="s">
        <v>20</v>
      </c>
      <c r="P49" s="176" t="s">
        <v>21</v>
      </c>
      <c r="Q49" s="176" t="s">
        <v>7</v>
      </c>
      <c r="R49" s="176" t="s">
        <v>10</v>
      </c>
      <c r="S49" s="176" t="s">
        <v>11</v>
      </c>
      <c r="T49" s="176" t="s">
        <v>13</v>
      </c>
      <c r="U49" s="176" t="s">
        <v>12</v>
      </c>
      <c r="V49" s="176" t="s">
        <v>14</v>
      </c>
      <c r="W49" s="177" t="s">
        <v>15</v>
      </c>
      <c r="X49" s="213" t="s">
        <v>0</v>
      </c>
      <c r="Y49" s="176" t="s">
        <v>1</v>
      </c>
      <c r="Z49" s="176" t="s">
        <v>2</v>
      </c>
      <c r="AA49" s="176" t="s">
        <v>3</v>
      </c>
      <c r="AB49" s="176" t="s">
        <v>4</v>
      </c>
      <c r="AC49" s="176" t="s">
        <v>20</v>
      </c>
      <c r="AD49" s="176" t="s">
        <v>21</v>
      </c>
      <c r="AE49" s="176" t="s">
        <v>7</v>
      </c>
      <c r="AF49" s="176" t="s">
        <v>10</v>
      </c>
      <c r="AG49" s="176" t="s">
        <v>11</v>
      </c>
      <c r="AH49" s="176" t="s">
        <v>13</v>
      </c>
      <c r="AI49" s="176" t="s">
        <v>12</v>
      </c>
      <c r="AJ49" s="176" t="s">
        <v>14</v>
      </c>
      <c r="AK49" s="177" t="s">
        <v>15</v>
      </c>
      <c r="AL49" s="292" t="s">
        <v>28</v>
      </c>
      <c r="AM49" s="108" t="s">
        <v>29</v>
      </c>
      <c r="AN49" s="107" t="s">
        <v>144</v>
      </c>
      <c r="AO49" s="304" t="s">
        <v>6</v>
      </c>
      <c r="AP49" s="138" t="s">
        <v>61</v>
      </c>
      <c r="AQ49" s="139" t="s">
        <v>60</v>
      </c>
      <c r="AR49" s="110" t="s">
        <v>61</v>
      </c>
      <c r="AS49" s="139" t="s">
        <v>60</v>
      </c>
      <c r="AU49" s="303" t="s">
        <v>5</v>
      </c>
      <c r="AV49" s="191" t="s">
        <v>107</v>
      </c>
      <c r="AW49" s="111" t="s">
        <v>108</v>
      </c>
      <c r="AX49" s="139" t="s">
        <v>109</v>
      </c>
      <c r="AY49" s="191" t="s">
        <v>110</v>
      </c>
      <c r="AZ49" s="111" t="s">
        <v>111</v>
      </c>
      <c r="BA49" s="139" t="s">
        <v>112</v>
      </c>
      <c r="BB49" s="206" t="s">
        <v>106</v>
      </c>
      <c r="BC49" s="208">
        <v>0.02</v>
      </c>
      <c r="BD49" s="208">
        <v>-0.02</v>
      </c>
      <c r="BE49" s="208">
        <v>0.03</v>
      </c>
      <c r="BF49" s="208">
        <v>-0.03</v>
      </c>
    </row>
    <row r="50" spans="2:58" s="324" customFormat="1" ht="30" x14ac:dyDescent="0.25">
      <c r="B50" s="312">
        <v>20221111</v>
      </c>
      <c r="C50" s="313">
        <v>1.996</v>
      </c>
      <c r="D50" s="314">
        <f>IF(C50="","",((C50/$D$28)-1))</f>
        <v>-4.9850448654036317E-3</v>
      </c>
      <c r="E50" s="315">
        <f>IF(C50="","",((C50/$D$30)-1))</f>
        <v>-1.090188305252715E-2</v>
      </c>
      <c r="F50" s="313">
        <v>1.9870000000000001</v>
      </c>
      <c r="G50" s="314">
        <f>IF(F50="","",((F50/$D$29)-1))</f>
        <v>-5.0075112669003552E-3</v>
      </c>
      <c r="H50" s="315">
        <f>IF(F50="","",((F50/$D$31)-1))</f>
        <v>-1.5849430411094656E-2</v>
      </c>
      <c r="I50" s="220">
        <f>IF(C50="","",C50/F50)</f>
        <v>1.0045294413688979</v>
      </c>
      <c r="J50" s="316">
        <v>0.57999999999999996</v>
      </c>
      <c r="K50" s="317">
        <v>0.52</v>
      </c>
      <c r="L50" s="317">
        <v>0.37</v>
      </c>
      <c r="M50" s="317">
        <v>0.24</v>
      </c>
      <c r="N50" s="317">
        <v>0.95</v>
      </c>
      <c r="O50" s="317">
        <v>0.28999999999999998</v>
      </c>
      <c r="P50" s="317">
        <v>0.24</v>
      </c>
      <c r="Q50" s="318">
        <v>1.996</v>
      </c>
      <c r="R50" s="319">
        <v>8.6999999999999993</v>
      </c>
      <c r="S50" s="319">
        <v>9.4</v>
      </c>
      <c r="T50" s="319">
        <v>8.8000000000000007</v>
      </c>
      <c r="U50" s="319">
        <v>8.6</v>
      </c>
      <c r="V50" s="319">
        <v>119.6</v>
      </c>
      <c r="W50" s="320">
        <v>120</v>
      </c>
      <c r="X50" s="316">
        <v>0.45</v>
      </c>
      <c r="Y50" s="317">
        <v>0.16</v>
      </c>
      <c r="Z50" s="317">
        <v>0.23</v>
      </c>
      <c r="AA50" s="317">
        <v>0.01</v>
      </c>
      <c r="AB50" s="317">
        <v>0.63</v>
      </c>
      <c r="AC50" s="317">
        <v>0.19</v>
      </c>
      <c r="AD50" s="317">
        <v>0.02</v>
      </c>
      <c r="AE50" s="318">
        <v>1.9870000000000001</v>
      </c>
      <c r="AF50" s="319">
        <v>11.4</v>
      </c>
      <c r="AG50" s="319">
        <v>11.5</v>
      </c>
      <c r="AH50" s="319">
        <v>11.4</v>
      </c>
      <c r="AI50" s="319">
        <v>11.1</v>
      </c>
      <c r="AJ50" s="319">
        <v>119.4</v>
      </c>
      <c r="AK50" s="320">
        <v>119.7</v>
      </c>
      <c r="AL50" s="331" t="s">
        <v>153</v>
      </c>
      <c r="AM50" s="343" t="s">
        <v>87</v>
      </c>
      <c r="AN50" s="344" t="s">
        <v>162</v>
      </c>
      <c r="AO50" s="337" t="s">
        <v>170</v>
      </c>
      <c r="AP50" s="321"/>
      <c r="AQ50" s="322"/>
      <c r="AR50" s="323"/>
      <c r="AS50" s="322"/>
      <c r="AU50" s="325">
        <f>DATE(LEFT(B50,4), MID(B50,5,2), RIGHT(B50,2))</f>
        <v>44876</v>
      </c>
      <c r="AV50" s="326">
        <f>IF(C50="","",C50/$D$28)</f>
        <v>0.99501495513459637</v>
      </c>
      <c r="AW50" s="327">
        <f>IF(C50="",IF(AV50="","",AV50),AVERAGE(AV40:AV59))</f>
        <v>0.99760717846460634</v>
      </c>
      <c r="AX50" s="328">
        <f>IF(C50="",IF(AV50="","",AV50),AVERAGE(AV30:AV67))</f>
        <v>0.99822753960341215</v>
      </c>
      <c r="AY50" s="326">
        <f>IF(F50="","",F50/$D$29)</f>
        <v>0.99499248873309964</v>
      </c>
      <c r="AZ50" s="327">
        <f>IF(F50="",IF(AY50="","",AY50),AVERAGE(AY40:AY59))</f>
        <v>0.99849774661992985</v>
      </c>
      <c r="BA50" s="328">
        <f>IF(F50="",IF(AY50="","",AY50),AVERAGE(AY30:AY67))</f>
        <v>0.99891503922550484</v>
      </c>
      <c r="BB50" s="329">
        <v>1</v>
      </c>
      <c r="BC50" s="329">
        <f>1+1*$BC$49</f>
        <v>1.02</v>
      </c>
      <c r="BD50" s="329">
        <f>1+1*$BD$49</f>
        <v>0.98</v>
      </c>
      <c r="BE50" s="329">
        <f>1+1*$BE$49</f>
        <v>1.03</v>
      </c>
      <c r="BF50" s="329">
        <f>1+1*$BF$49</f>
        <v>0.97</v>
      </c>
    </row>
    <row r="51" spans="2:58" s="324" customFormat="1" ht="30" x14ac:dyDescent="0.25">
      <c r="B51" s="409">
        <v>20221209</v>
      </c>
      <c r="C51" s="410">
        <v>2.0049999999999999</v>
      </c>
      <c r="D51" s="314">
        <f t="shared" ref="D51:D94" si="0">IF(C51="","",((C51/$D$28)-1))</f>
        <v>-4.9850448654031876E-4</v>
      </c>
      <c r="E51" s="315">
        <f t="shared" ref="E51:E94" si="1">IF(C51="","",((C51/$D$30)-1))</f>
        <v>-6.4420218037660737E-3</v>
      </c>
      <c r="F51" s="410">
        <v>1.9990000000000001</v>
      </c>
      <c r="G51" s="314">
        <f t="shared" ref="G51:G94" si="2">IF(F51="","",((F51/$D$29)-1))</f>
        <v>1.0015022533800266E-3</v>
      </c>
      <c r="H51" s="315">
        <f t="shared" ref="H51:H94" si="3">IF(F51="","",((F51/$D$31)-1))</f>
        <v>-9.9058940069340906E-3</v>
      </c>
      <c r="I51" s="220">
        <f t="shared" ref="I51:I136" si="4">IF(C51="","",C51/F51)</f>
        <v>1.003001500750375</v>
      </c>
      <c r="J51" s="411">
        <v>0.53</v>
      </c>
      <c r="K51" s="412">
        <v>0.47</v>
      </c>
      <c r="L51" s="412">
        <v>0.28000000000000003</v>
      </c>
      <c r="M51" s="412">
        <v>0.25</v>
      </c>
      <c r="N51" s="412">
        <v>0.94</v>
      </c>
      <c r="O51" s="412">
        <v>0.25</v>
      </c>
      <c r="P51" s="412">
        <v>0.3</v>
      </c>
      <c r="Q51" s="413">
        <v>2.0049999999999999</v>
      </c>
      <c r="R51" s="414">
        <v>9</v>
      </c>
      <c r="S51" s="414">
        <v>9.1999999999999993</v>
      </c>
      <c r="T51" s="414">
        <v>8.6999999999999993</v>
      </c>
      <c r="U51" s="414">
        <v>8.6999999999999993</v>
      </c>
      <c r="V51" s="414">
        <v>119.6</v>
      </c>
      <c r="W51" s="396">
        <v>119.9</v>
      </c>
      <c r="X51" s="411">
        <v>0.31</v>
      </c>
      <c r="Y51" s="412">
        <v>0.2</v>
      </c>
      <c r="Z51" s="412">
        <v>0.13</v>
      </c>
      <c r="AA51" s="412">
        <v>-0.03</v>
      </c>
      <c r="AB51" s="412">
        <v>0.61</v>
      </c>
      <c r="AC51" s="412">
        <v>0.16</v>
      </c>
      <c r="AD51" s="412">
        <v>0.02</v>
      </c>
      <c r="AE51" s="413">
        <v>1.9990000000000001</v>
      </c>
      <c r="AF51" s="414">
        <v>11.3</v>
      </c>
      <c r="AG51" s="414">
        <v>11.4</v>
      </c>
      <c r="AH51" s="414">
        <v>11.3</v>
      </c>
      <c r="AI51" s="414">
        <v>11.1</v>
      </c>
      <c r="AJ51" s="414">
        <v>119.4</v>
      </c>
      <c r="AK51" s="396">
        <v>119.7</v>
      </c>
      <c r="AL51" s="330" t="s">
        <v>153</v>
      </c>
      <c r="AM51" s="352" t="s">
        <v>87</v>
      </c>
      <c r="AN51" s="417" t="s">
        <v>174</v>
      </c>
      <c r="AO51" s="416"/>
      <c r="AP51" s="392">
        <v>100</v>
      </c>
      <c r="AQ51" s="402"/>
      <c r="AR51" s="401">
        <v>100</v>
      </c>
      <c r="AS51" s="402"/>
      <c r="AU51" s="325">
        <f t="shared" ref="AU51:AU94" si="5">DATE(LEFT(B51,4), MID(B51,5,2), RIGHT(B51,2))</f>
        <v>44904</v>
      </c>
      <c r="AV51" s="326">
        <f t="shared" ref="AV51:AV94" si="6">IF(C51="","",C51/$D$28)</f>
        <v>0.99950149551345968</v>
      </c>
      <c r="AW51" s="327">
        <f>IF(C51="",IF(AV51="","",AV51),AVERAGE(AV41:AV60))</f>
        <v>0.9975074775672983</v>
      </c>
      <c r="AX51" s="328">
        <f>IF(C51="",IF(AV51="","",AV51),AVERAGE(AV31:AV68))</f>
        <v>0.9983208269927063</v>
      </c>
      <c r="AY51" s="326">
        <f>IF(F51="","",F51/$D$29)</f>
        <v>1.00100150225338</v>
      </c>
      <c r="AZ51" s="327">
        <f>IF(F51="",IF(AY51="","",AY51),AVERAGE(AY41:AY60))</f>
        <v>0.99849774661992996</v>
      </c>
      <c r="BA51" s="328">
        <f>IF(F51="",IF(AY51="","",AY51),AVERAGE(AY31:AY68))</f>
        <v>0.99897214242416243</v>
      </c>
      <c r="BB51" s="329">
        <v>1</v>
      </c>
      <c r="BC51" s="329">
        <f t="shared" ref="BC51:BC264" si="7">1+1*$BC$49</f>
        <v>1.02</v>
      </c>
      <c r="BD51" s="329">
        <f t="shared" ref="BD51:BD264" si="8">1+1*$BD$49</f>
        <v>0.98</v>
      </c>
      <c r="BE51" s="329">
        <f t="shared" ref="BE51:BE264" si="9">1+1*$BE$49</f>
        <v>1.03</v>
      </c>
      <c r="BF51" s="329">
        <f t="shared" ref="BF51:BF264" si="10">1+1*$BF$49</f>
        <v>0.97</v>
      </c>
    </row>
    <row r="52" spans="2:58" s="324" customFormat="1" ht="30" x14ac:dyDescent="0.25">
      <c r="B52" s="409">
        <v>20230214</v>
      </c>
      <c r="C52" s="410">
        <v>2.0110000000000001</v>
      </c>
      <c r="D52" s="314">
        <f t="shared" si="0"/>
        <v>2.4925224327021489E-3</v>
      </c>
      <c r="E52" s="315">
        <f t="shared" si="1"/>
        <v>-3.4687809712584672E-3</v>
      </c>
      <c r="F52" s="410">
        <v>2.0049999999999999</v>
      </c>
      <c r="G52" s="314">
        <f t="shared" si="2"/>
        <v>4.0060090135201065E-3</v>
      </c>
      <c r="H52" s="315">
        <f t="shared" si="3"/>
        <v>-6.9341258048539745E-3</v>
      </c>
      <c r="I52" s="220">
        <f t="shared" si="4"/>
        <v>1.002992518703242</v>
      </c>
      <c r="J52" s="411">
        <v>0.35</v>
      </c>
      <c r="K52" s="412">
        <v>0.57999999999999996</v>
      </c>
      <c r="L52" s="412">
        <v>0.23</v>
      </c>
      <c r="M52" s="412">
        <v>0.22</v>
      </c>
      <c r="N52" s="412">
        <v>1.02</v>
      </c>
      <c r="O52" s="412">
        <v>0.22</v>
      </c>
      <c r="P52" s="412">
        <v>0.27</v>
      </c>
      <c r="Q52" s="413">
        <v>2.0110000000000001</v>
      </c>
      <c r="R52" s="414">
        <v>9.5</v>
      </c>
      <c r="S52" s="414">
        <v>8.6999999999999993</v>
      </c>
      <c r="T52" s="414">
        <v>8.6</v>
      </c>
      <c r="U52" s="414">
        <v>8.9</v>
      </c>
      <c r="V52" s="414">
        <v>119.6</v>
      </c>
      <c r="W52" s="396">
        <v>120</v>
      </c>
      <c r="X52" s="411">
        <v>0.26</v>
      </c>
      <c r="Y52" s="412">
        <v>0.16</v>
      </c>
      <c r="Z52" s="412">
        <v>7.0000000000000007E-2</v>
      </c>
      <c r="AA52" s="412">
        <v>0</v>
      </c>
      <c r="AB52" s="412">
        <v>0.54</v>
      </c>
      <c r="AC52" s="412">
        <v>0.11</v>
      </c>
      <c r="AD52" s="412">
        <v>0</v>
      </c>
      <c r="AE52" s="413">
        <v>2.0049999999999999</v>
      </c>
      <c r="AF52" s="414">
        <v>11.5</v>
      </c>
      <c r="AG52" s="414">
        <v>11.4</v>
      </c>
      <c r="AH52" s="414">
        <v>11.6</v>
      </c>
      <c r="AI52" s="414">
        <v>11.3</v>
      </c>
      <c r="AJ52" s="414">
        <v>119.4</v>
      </c>
      <c r="AK52" s="396">
        <v>119.7</v>
      </c>
      <c r="AL52" s="330" t="s">
        <v>178</v>
      </c>
      <c r="AM52" s="352" t="s">
        <v>153</v>
      </c>
      <c r="AN52" s="417" t="s">
        <v>181</v>
      </c>
      <c r="AO52" s="416"/>
      <c r="AP52" s="392">
        <v>88.5</v>
      </c>
      <c r="AQ52" s="402">
        <v>100</v>
      </c>
      <c r="AR52" s="401">
        <v>84.7</v>
      </c>
      <c r="AS52" s="402">
        <v>100</v>
      </c>
      <c r="AU52" s="325">
        <f t="shared" si="5"/>
        <v>44971</v>
      </c>
      <c r="AV52" s="326">
        <f t="shared" si="6"/>
        <v>1.0024925224327021</v>
      </c>
      <c r="AW52" s="327">
        <f>IF(C52="",IF(AV52="","",AV52),AVERAGE(AV42:AV61))</f>
        <v>0.99788135593220362</v>
      </c>
      <c r="AX52" s="328">
        <f>IF(C52="",IF(AV52="","",AV52),AVERAGE(AV32:AV69))</f>
        <v>0.99825523429710883</v>
      </c>
      <c r="AY52" s="326">
        <f t="shared" ref="AY52:AY265" si="11">IF(F52="","",F52/$D$29)</f>
        <v>1.0040060090135201</v>
      </c>
      <c r="AZ52" s="327">
        <f>IF(F52="",IF(AY52="","",AY52),AVERAGE(AY42:AY61))</f>
        <v>0.9988733099649475</v>
      </c>
      <c r="BA52" s="328">
        <f>IF(F52="",IF(AY52="","",AY52),AVERAGE(AY32:AY69))</f>
        <v>0.99887330996494739</v>
      </c>
      <c r="BB52" s="329">
        <v>1</v>
      </c>
      <c r="BC52" s="329">
        <f t="shared" si="7"/>
        <v>1.02</v>
      </c>
      <c r="BD52" s="329">
        <f t="shared" si="8"/>
        <v>0.98</v>
      </c>
      <c r="BE52" s="329">
        <f t="shared" si="9"/>
        <v>1.03</v>
      </c>
      <c r="BF52" s="329">
        <f t="shared" si="10"/>
        <v>0.97</v>
      </c>
    </row>
    <row r="53" spans="2:58" s="324" customFormat="1" ht="60" x14ac:dyDescent="0.25">
      <c r="B53" s="409">
        <v>20230214</v>
      </c>
      <c r="C53" s="410">
        <v>2.0110000000000001</v>
      </c>
      <c r="D53" s="314">
        <f t="shared" si="0"/>
        <v>2.4925224327021489E-3</v>
      </c>
      <c r="E53" s="315">
        <f t="shared" si="1"/>
        <v>-3.4687809712584672E-3</v>
      </c>
      <c r="F53" s="410">
        <v>2.0049999999999999</v>
      </c>
      <c r="G53" s="314">
        <f t="shared" si="2"/>
        <v>4.0060090135201065E-3</v>
      </c>
      <c r="H53" s="315">
        <f t="shared" si="3"/>
        <v>-6.9341258048539745E-3</v>
      </c>
      <c r="I53" s="220">
        <f t="shared" si="4"/>
        <v>1.002992518703242</v>
      </c>
      <c r="J53" s="411">
        <v>0.35</v>
      </c>
      <c r="K53" s="412">
        <v>0.57999999999999996</v>
      </c>
      <c r="L53" s="412">
        <v>0.23</v>
      </c>
      <c r="M53" s="412">
        <v>0.22</v>
      </c>
      <c r="N53" s="412">
        <v>1.02</v>
      </c>
      <c r="O53" s="412">
        <v>0.22</v>
      </c>
      <c r="P53" s="412">
        <v>0.27</v>
      </c>
      <c r="Q53" s="413">
        <v>2.0110000000000001</v>
      </c>
      <c r="R53" s="414">
        <v>9.5</v>
      </c>
      <c r="S53" s="414">
        <v>8.6999999999999993</v>
      </c>
      <c r="T53" s="414">
        <v>8.6</v>
      </c>
      <c r="U53" s="414">
        <v>8.9</v>
      </c>
      <c r="V53" s="414">
        <v>119.6</v>
      </c>
      <c r="W53" s="396">
        <v>120</v>
      </c>
      <c r="X53" s="411">
        <v>0.26</v>
      </c>
      <c r="Y53" s="412">
        <v>0.16</v>
      </c>
      <c r="Z53" s="412">
        <v>7.0000000000000007E-2</v>
      </c>
      <c r="AA53" s="412">
        <v>0</v>
      </c>
      <c r="AB53" s="412">
        <v>0.54</v>
      </c>
      <c r="AC53" s="412">
        <v>0.11</v>
      </c>
      <c r="AD53" s="412">
        <v>0</v>
      </c>
      <c r="AE53" s="413">
        <v>2.0049999999999999</v>
      </c>
      <c r="AF53" s="414">
        <v>11.5</v>
      </c>
      <c r="AG53" s="414">
        <v>11.4</v>
      </c>
      <c r="AH53" s="414">
        <v>11.6</v>
      </c>
      <c r="AI53" s="414">
        <v>11.3</v>
      </c>
      <c r="AJ53" s="414">
        <v>119.4</v>
      </c>
      <c r="AK53" s="396">
        <v>119.7</v>
      </c>
      <c r="AL53" s="330" t="s">
        <v>304</v>
      </c>
      <c r="AM53" s="352" t="s">
        <v>153</v>
      </c>
      <c r="AN53" s="417" t="s">
        <v>361</v>
      </c>
      <c r="AO53" s="416"/>
      <c r="AP53" s="392">
        <v>100</v>
      </c>
      <c r="AQ53" s="402"/>
      <c r="AR53" s="401">
        <v>99.7</v>
      </c>
      <c r="AS53" s="402"/>
      <c r="AU53" s="325">
        <f t="shared" si="5"/>
        <v>44971</v>
      </c>
      <c r="AV53" s="326">
        <f t="shared" si="6"/>
        <v>1.0024925224327021</v>
      </c>
      <c r="AW53" s="327">
        <f>IF(C53="",IF(AV53="","",AV53),AVERAGE(AV43:AV62))</f>
        <v>0.99792928905590927</v>
      </c>
      <c r="AX53" s="328">
        <f>IF(C53="",IF(AV53="","",AV53),AVERAGE(AV33:AV70))</f>
        <v>0.99817215021601868</v>
      </c>
      <c r="AY53" s="326">
        <f t="shared" si="11"/>
        <v>1.0040060090135201</v>
      </c>
      <c r="AZ53" s="327">
        <f>IF(F53="",IF(AY53="","",AY53),AVERAGE(AY43:AY62))</f>
        <v>0.99884442047686928</v>
      </c>
      <c r="BA53" s="328">
        <f>IF(F53="",IF(AY53="","",AY53),AVERAGE(AY33:AY70))</f>
        <v>0.99878389012089575</v>
      </c>
      <c r="BB53" s="329">
        <v>1</v>
      </c>
      <c r="BC53" s="329">
        <f t="shared" si="7"/>
        <v>1.02</v>
      </c>
      <c r="BD53" s="329">
        <f t="shared" si="8"/>
        <v>0.98</v>
      </c>
      <c r="BE53" s="329">
        <f t="shared" si="9"/>
        <v>1.03</v>
      </c>
      <c r="BF53" s="329">
        <f t="shared" si="10"/>
        <v>0.97</v>
      </c>
    </row>
    <row r="54" spans="2:58" s="324" customFormat="1" ht="30" x14ac:dyDescent="0.25">
      <c r="B54" s="409">
        <v>20230217</v>
      </c>
      <c r="C54" s="410">
        <v>2.0049999999999999</v>
      </c>
      <c r="D54" s="314">
        <v>-4.9850448654031876E-4</v>
      </c>
      <c r="E54" s="315">
        <v>-6.4420218037660737E-3</v>
      </c>
      <c r="F54" s="410">
        <v>2.0009999999999999</v>
      </c>
      <c r="G54" s="314">
        <v>2.0030045067600533E-3</v>
      </c>
      <c r="H54" s="315">
        <v>-8.9153046062407926E-3</v>
      </c>
      <c r="I54" s="220">
        <v>1.0019990004997501</v>
      </c>
      <c r="J54" s="411">
        <v>0.56000000000000005</v>
      </c>
      <c r="K54" s="412">
        <v>0.45</v>
      </c>
      <c r="L54" s="412">
        <v>0.31</v>
      </c>
      <c r="M54" s="412">
        <v>0.24</v>
      </c>
      <c r="N54" s="412">
        <v>0.95</v>
      </c>
      <c r="O54" s="412">
        <v>0.26</v>
      </c>
      <c r="P54" s="412">
        <v>0.27</v>
      </c>
      <c r="Q54" s="413">
        <v>2.0049999999999999</v>
      </c>
      <c r="R54" s="414">
        <v>9.1</v>
      </c>
      <c r="S54" s="414">
        <v>9.1999999999999993</v>
      </c>
      <c r="T54" s="414">
        <v>8.8000000000000007</v>
      </c>
      <c r="U54" s="414">
        <v>8.6999999999999993</v>
      </c>
      <c r="V54" s="414">
        <v>119.6</v>
      </c>
      <c r="W54" s="396">
        <v>119.9</v>
      </c>
      <c r="X54" s="411">
        <v>0.33</v>
      </c>
      <c r="Y54" s="412">
        <v>0.12</v>
      </c>
      <c r="Z54" s="412">
        <v>0.11</v>
      </c>
      <c r="AA54" s="412">
        <v>0</v>
      </c>
      <c r="AB54" s="412">
        <v>0.55000000000000004</v>
      </c>
      <c r="AC54" s="412">
        <v>0.12</v>
      </c>
      <c r="AD54" s="412">
        <v>0.01</v>
      </c>
      <c r="AE54" s="413">
        <v>2.0009999999999999</v>
      </c>
      <c r="AF54" s="414">
        <v>11.5</v>
      </c>
      <c r="AG54" s="414">
        <v>11.6</v>
      </c>
      <c r="AH54" s="414">
        <v>11.5</v>
      </c>
      <c r="AI54" s="414">
        <v>11.2</v>
      </c>
      <c r="AJ54" s="414">
        <v>119.3</v>
      </c>
      <c r="AK54" s="396">
        <v>119.7</v>
      </c>
      <c r="AL54" s="418" t="s">
        <v>183</v>
      </c>
      <c r="AM54" s="352" t="s">
        <v>153</v>
      </c>
      <c r="AN54" s="417" t="s">
        <v>184</v>
      </c>
      <c r="AO54" s="351"/>
      <c r="AP54" s="392">
        <v>100</v>
      </c>
      <c r="AQ54" s="402"/>
      <c r="AR54" s="401">
        <v>99.7</v>
      </c>
      <c r="AS54" s="402"/>
      <c r="AU54" s="325">
        <v>44974</v>
      </c>
      <c r="AV54" s="326">
        <v>0.99950149551345968</v>
      </c>
      <c r="AW54" s="327">
        <f t="shared" ref="AW54:AW62" si="12">IF(C54="",IF(AV54="","",AV54),AVERAGE(AV45:AV62))</f>
        <v>0.99792928905590927</v>
      </c>
      <c r="AX54" s="328">
        <f t="shared" ref="AX54:AX62" si="13">IF(C54="",IF(AV54="","",AV54),AVERAGE(AV35:AV72))</f>
        <v>0.99778924097273403</v>
      </c>
      <c r="AY54" s="326">
        <f t="shared" si="11"/>
        <v>1.0020030045067601</v>
      </c>
      <c r="AZ54" s="327">
        <f t="shared" ref="AZ54:AZ62" si="14">IF(F54="",IF(AY54="","",AY54),AVERAGE(AY45:AY62))</f>
        <v>0.99884442047686928</v>
      </c>
      <c r="BA54" s="328">
        <f t="shared" ref="BA54:BA62" si="15">IF(F54="",IF(AY54="","",AY54),AVERAGE(AY35:AY72))</f>
        <v>0.9984106594674621</v>
      </c>
      <c r="BB54" s="329">
        <v>1</v>
      </c>
      <c r="BC54" s="329">
        <f t="shared" si="7"/>
        <v>1.02</v>
      </c>
      <c r="BD54" s="329">
        <f t="shared" si="8"/>
        <v>0.98</v>
      </c>
      <c r="BE54" s="329">
        <f t="shared" si="9"/>
        <v>1.03</v>
      </c>
      <c r="BF54" s="329">
        <f t="shared" si="10"/>
        <v>0.97</v>
      </c>
    </row>
    <row r="55" spans="2:58" s="324" customFormat="1" ht="30" x14ac:dyDescent="0.25">
      <c r="B55" s="409">
        <v>20230221</v>
      </c>
      <c r="C55" s="410">
        <v>2.0009999999999999</v>
      </c>
      <c r="D55" s="314">
        <v>-2.4925224327018158E-3</v>
      </c>
      <c r="E55" s="315">
        <v>-8.4241823587709597E-3</v>
      </c>
      <c r="F55" s="410">
        <v>1.994</v>
      </c>
      <c r="G55" s="314">
        <v>-1.502253380070151E-3</v>
      </c>
      <c r="H55" s="315">
        <v>-1.2382367508667724E-2</v>
      </c>
      <c r="I55" s="220">
        <v>1.0035105315947843</v>
      </c>
      <c r="J55" s="411">
        <v>0.52</v>
      </c>
      <c r="K55" s="412">
        <v>0.36</v>
      </c>
      <c r="L55" s="412">
        <v>0.25</v>
      </c>
      <c r="M55" s="412">
        <v>0.16</v>
      </c>
      <c r="N55" s="412">
        <v>0.88</v>
      </c>
      <c r="O55" s="412">
        <v>0.23</v>
      </c>
      <c r="P55" s="412">
        <v>0.18</v>
      </c>
      <c r="Q55" s="413">
        <v>2.0009999999999999</v>
      </c>
      <c r="R55" s="414">
        <v>9.1</v>
      </c>
      <c r="S55" s="414">
        <v>9.1999999999999993</v>
      </c>
      <c r="T55" s="414">
        <v>9</v>
      </c>
      <c r="U55" s="414">
        <v>8.5</v>
      </c>
      <c r="V55" s="414">
        <v>119.6</v>
      </c>
      <c r="W55" s="396">
        <v>120</v>
      </c>
      <c r="X55" s="411">
        <v>0.37</v>
      </c>
      <c r="Y55" s="412">
        <v>0.13</v>
      </c>
      <c r="Z55" s="412">
        <v>0.11</v>
      </c>
      <c r="AA55" s="412">
        <v>0.01</v>
      </c>
      <c r="AB55" s="412">
        <v>0.62</v>
      </c>
      <c r="AC55" s="412">
        <v>0.11</v>
      </c>
      <c r="AD55" s="412">
        <v>0.03</v>
      </c>
      <c r="AE55" s="413">
        <v>1.994</v>
      </c>
      <c r="AF55" s="414">
        <v>11.4</v>
      </c>
      <c r="AG55" s="414">
        <v>11.5</v>
      </c>
      <c r="AH55" s="414">
        <v>11.5</v>
      </c>
      <c r="AI55" s="414">
        <v>11.3</v>
      </c>
      <c r="AJ55" s="414">
        <v>119.3</v>
      </c>
      <c r="AK55" s="396">
        <v>119.7</v>
      </c>
      <c r="AL55" s="418" t="s">
        <v>193</v>
      </c>
      <c r="AM55" s="353" t="s">
        <v>153</v>
      </c>
      <c r="AN55" s="417" t="s">
        <v>195</v>
      </c>
      <c r="AO55" s="428" t="s">
        <v>196</v>
      </c>
      <c r="AP55" s="392">
        <v>100</v>
      </c>
      <c r="AQ55" s="402"/>
      <c r="AR55" s="401">
        <v>100</v>
      </c>
      <c r="AS55" s="402"/>
      <c r="AU55" s="325">
        <v>44978</v>
      </c>
      <c r="AV55" s="326">
        <v>0.99750747756729818</v>
      </c>
      <c r="AW55" s="327">
        <f t="shared" si="12"/>
        <v>0.99807719698048725</v>
      </c>
      <c r="AX55" s="328">
        <f t="shared" si="13"/>
        <v>0.99773595879029575</v>
      </c>
      <c r="AY55" s="326">
        <f t="shared" si="11"/>
        <v>0.99849774661992985</v>
      </c>
      <c r="AZ55" s="327">
        <f t="shared" si="14"/>
        <v>0.9988911939337578</v>
      </c>
      <c r="BA55" s="328">
        <f t="shared" si="15"/>
        <v>0.9983099649474213</v>
      </c>
      <c r="BB55" s="329">
        <v>1</v>
      </c>
      <c r="BC55" s="329">
        <f t="shared" si="7"/>
        <v>1.02</v>
      </c>
      <c r="BD55" s="329">
        <f t="shared" si="8"/>
        <v>0.98</v>
      </c>
      <c r="BE55" s="329">
        <f t="shared" si="9"/>
        <v>1.03</v>
      </c>
      <c r="BF55" s="329">
        <f t="shared" si="10"/>
        <v>0.97</v>
      </c>
    </row>
    <row r="56" spans="2:58" s="324" customFormat="1" ht="30" x14ac:dyDescent="0.25">
      <c r="B56" s="409">
        <v>20230222</v>
      </c>
      <c r="C56" s="410">
        <v>1.998</v>
      </c>
      <c r="D56" s="314">
        <v>-3.9880358923228831E-3</v>
      </c>
      <c r="E56" s="315">
        <v>-9.9108027750246519E-3</v>
      </c>
      <c r="F56" s="410">
        <v>1.99</v>
      </c>
      <c r="G56" s="314">
        <v>-3.5052578868303153E-3</v>
      </c>
      <c r="H56" s="315">
        <v>-1.4363546310054542E-2</v>
      </c>
      <c r="I56" s="220">
        <v>1.0040201005025127</v>
      </c>
      <c r="J56" s="411">
        <v>0.44</v>
      </c>
      <c r="K56" s="412">
        <v>0.46</v>
      </c>
      <c r="L56" s="412">
        <v>0.16</v>
      </c>
      <c r="M56" s="412">
        <v>0.23</v>
      </c>
      <c r="N56" s="412">
        <v>0.89</v>
      </c>
      <c r="O56" s="412">
        <v>0.2</v>
      </c>
      <c r="P56" s="412">
        <v>0.26</v>
      </c>
      <c r="Q56" s="413">
        <v>1.998</v>
      </c>
      <c r="R56" s="414">
        <v>9.1</v>
      </c>
      <c r="S56" s="414">
        <v>9.1999999999999993</v>
      </c>
      <c r="T56" s="414">
        <v>8.9</v>
      </c>
      <c r="U56" s="414">
        <v>8.6</v>
      </c>
      <c r="V56" s="414">
        <v>119.6</v>
      </c>
      <c r="W56" s="396">
        <v>119.9</v>
      </c>
      <c r="X56" s="411">
        <v>0.3</v>
      </c>
      <c r="Y56" s="412">
        <v>0.16</v>
      </c>
      <c r="Z56" s="412">
        <v>7.0000000000000007E-2</v>
      </c>
      <c r="AA56" s="412">
        <v>0</v>
      </c>
      <c r="AB56" s="412">
        <v>0.59</v>
      </c>
      <c r="AC56" s="412">
        <v>0.11</v>
      </c>
      <c r="AD56" s="412">
        <v>0.03</v>
      </c>
      <c r="AE56" s="413">
        <v>1.99</v>
      </c>
      <c r="AF56" s="414">
        <v>11.5</v>
      </c>
      <c r="AG56" s="414">
        <v>11.6</v>
      </c>
      <c r="AH56" s="414">
        <v>11.6</v>
      </c>
      <c r="AI56" s="414">
        <v>11.5</v>
      </c>
      <c r="AJ56" s="414">
        <v>119.3</v>
      </c>
      <c r="AK56" s="396">
        <v>119.7</v>
      </c>
      <c r="AL56" s="418" t="s">
        <v>197</v>
      </c>
      <c r="AM56" s="353" t="s">
        <v>153</v>
      </c>
      <c r="AN56" s="417" t="s">
        <v>199</v>
      </c>
      <c r="AO56" s="416"/>
      <c r="AP56" s="392">
        <v>100</v>
      </c>
      <c r="AQ56" s="402"/>
      <c r="AR56" s="401">
        <v>100</v>
      </c>
      <c r="AS56" s="402"/>
      <c r="AU56" s="325">
        <v>44979</v>
      </c>
      <c r="AV56" s="326">
        <v>0.99601196410767712</v>
      </c>
      <c r="AW56" s="327">
        <f t="shared" si="12"/>
        <v>0.99810568295114666</v>
      </c>
      <c r="AX56" s="328">
        <f t="shared" si="13"/>
        <v>0.99764705882352944</v>
      </c>
      <c r="AY56" s="326">
        <f t="shared" si="11"/>
        <v>0.99649474211316968</v>
      </c>
      <c r="AZ56" s="327">
        <f t="shared" si="14"/>
        <v>0.99886496411283587</v>
      </c>
      <c r="BA56" s="328">
        <f t="shared" si="15"/>
        <v>0.99819729594391604</v>
      </c>
      <c r="BB56" s="329">
        <v>1</v>
      </c>
      <c r="BC56" s="329">
        <f t="shared" si="7"/>
        <v>1.02</v>
      </c>
      <c r="BD56" s="329">
        <f t="shared" si="8"/>
        <v>0.98</v>
      </c>
      <c r="BE56" s="329">
        <f t="shared" si="9"/>
        <v>1.03</v>
      </c>
      <c r="BF56" s="329">
        <f t="shared" si="10"/>
        <v>0.97</v>
      </c>
    </row>
    <row r="57" spans="2:58" s="324" customFormat="1" ht="30" x14ac:dyDescent="0.25">
      <c r="B57" s="409">
        <v>20230223</v>
      </c>
      <c r="C57" s="410">
        <v>2</v>
      </c>
      <c r="D57" s="314">
        <v>-2.9910269192421346E-3</v>
      </c>
      <c r="E57" s="315">
        <v>-8.9197224975221534E-3</v>
      </c>
      <c r="F57" s="410">
        <v>1.9930000000000001</v>
      </c>
      <c r="G57" s="314">
        <v>-2.0030045067601643E-3</v>
      </c>
      <c r="H57" s="315">
        <v>-1.2877662209014429E-2</v>
      </c>
      <c r="I57" s="220">
        <v>1.0035122930255895</v>
      </c>
      <c r="J57" s="411">
        <v>0.46</v>
      </c>
      <c r="K57" s="412">
        <v>0.41</v>
      </c>
      <c r="L57" s="412">
        <v>0.18</v>
      </c>
      <c r="M57" s="412">
        <v>0.22</v>
      </c>
      <c r="N57" s="412">
        <v>0.89</v>
      </c>
      <c r="O57" s="412">
        <v>0.2</v>
      </c>
      <c r="P57" s="412">
        <v>0.24</v>
      </c>
      <c r="Q57" s="413">
        <v>2</v>
      </c>
      <c r="R57" s="414">
        <v>9.1</v>
      </c>
      <c r="S57" s="414">
        <v>9.1999999999999993</v>
      </c>
      <c r="T57" s="414">
        <v>8.6999999999999993</v>
      </c>
      <c r="U57" s="414">
        <v>8.8000000000000007</v>
      </c>
      <c r="V57" s="414">
        <v>119.6</v>
      </c>
      <c r="W57" s="396">
        <v>119.9</v>
      </c>
      <c r="X57" s="411">
        <v>0.28999999999999998</v>
      </c>
      <c r="Y57" s="412">
        <v>0.14000000000000001</v>
      </c>
      <c r="Z57" s="412">
        <v>0.05</v>
      </c>
      <c r="AA57" s="412">
        <v>0.02</v>
      </c>
      <c r="AB57" s="412">
        <v>0.55000000000000004</v>
      </c>
      <c r="AC57" s="412">
        <v>0.11</v>
      </c>
      <c r="AD57" s="412">
        <v>0.01</v>
      </c>
      <c r="AE57" s="413">
        <v>1.9930000000000001</v>
      </c>
      <c r="AF57" s="414">
        <v>11.6</v>
      </c>
      <c r="AG57" s="414">
        <v>11.6</v>
      </c>
      <c r="AH57" s="414">
        <v>11.5</v>
      </c>
      <c r="AI57" s="414">
        <v>11.4</v>
      </c>
      <c r="AJ57" s="414">
        <v>119.4</v>
      </c>
      <c r="AK57" s="396">
        <v>119.7</v>
      </c>
      <c r="AL57" s="330" t="s">
        <v>201</v>
      </c>
      <c r="AM57" s="352" t="s">
        <v>153</v>
      </c>
      <c r="AN57" s="417" t="s">
        <v>203</v>
      </c>
      <c r="AO57" s="416"/>
      <c r="AP57" s="392">
        <v>100</v>
      </c>
      <c r="AQ57" s="402"/>
      <c r="AR57" s="401">
        <v>100</v>
      </c>
      <c r="AS57" s="402"/>
      <c r="AU57" s="325">
        <v>44980</v>
      </c>
      <c r="AV57" s="326">
        <v>0.99700897308075787</v>
      </c>
      <c r="AW57" s="327">
        <f t="shared" si="12"/>
        <v>0.99822407776669997</v>
      </c>
      <c r="AX57" s="328">
        <f t="shared" si="13"/>
        <v>0.99762251706419203</v>
      </c>
      <c r="AY57" s="326">
        <f t="shared" si="11"/>
        <v>0.99799699549323984</v>
      </c>
      <c r="AZ57" s="327">
        <f t="shared" si="14"/>
        <v>0.99893590385578368</v>
      </c>
      <c r="BA57" s="328">
        <f t="shared" si="15"/>
        <v>0.99811255344555316</v>
      </c>
      <c r="BB57" s="329">
        <v>1</v>
      </c>
      <c r="BC57" s="329">
        <f t="shared" si="7"/>
        <v>1.02</v>
      </c>
      <c r="BD57" s="329">
        <f t="shared" si="8"/>
        <v>0.98</v>
      </c>
      <c r="BE57" s="329">
        <f t="shared" si="9"/>
        <v>1.03</v>
      </c>
      <c r="BF57" s="329">
        <f t="shared" si="10"/>
        <v>0.97</v>
      </c>
    </row>
    <row r="58" spans="2:58" s="324" customFormat="1" ht="30" x14ac:dyDescent="0.25">
      <c r="B58" s="409">
        <v>20230224</v>
      </c>
      <c r="C58" s="410">
        <v>1.996</v>
      </c>
      <c r="D58" s="314">
        <v>-4.9850448654036317E-3</v>
      </c>
      <c r="E58" s="315">
        <v>-1.090188305252715E-2</v>
      </c>
      <c r="F58" s="410">
        <v>1.9850000000000001</v>
      </c>
      <c r="G58" s="314">
        <v>-6.0090135202803818E-3</v>
      </c>
      <c r="H58" s="315">
        <v>-1.6840019811788065E-2</v>
      </c>
      <c r="I58" s="220">
        <v>1.0055415617128463</v>
      </c>
      <c r="J58" s="411">
        <v>0.47</v>
      </c>
      <c r="K58" s="412">
        <v>0.38</v>
      </c>
      <c r="L58" s="412">
        <v>0.26</v>
      </c>
      <c r="M58" s="412">
        <v>0.18</v>
      </c>
      <c r="N58" s="412">
        <v>0.83</v>
      </c>
      <c r="O58" s="412">
        <v>0.23</v>
      </c>
      <c r="P58" s="412">
        <v>0.22</v>
      </c>
      <c r="Q58" s="413">
        <v>1.996</v>
      </c>
      <c r="R58" s="414">
        <v>9.3000000000000007</v>
      </c>
      <c r="S58" s="414">
        <v>9</v>
      </c>
      <c r="T58" s="414">
        <v>8.8000000000000007</v>
      </c>
      <c r="U58" s="414">
        <v>8.6999999999999993</v>
      </c>
      <c r="V58" s="414">
        <v>119.6</v>
      </c>
      <c r="W58" s="396">
        <v>119.9</v>
      </c>
      <c r="X58" s="411">
        <v>0.25</v>
      </c>
      <c r="Y58" s="412">
        <v>0.18</v>
      </c>
      <c r="Z58" s="412">
        <v>0.06</v>
      </c>
      <c r="AA58" s="412">
        <v>0.03</v>
      </c>
      <c r="AB58" s="412">
        <v>0.48</v>
      </c>
      <c r="AC58" s="412">
        <v>0.09</v>
      </c>
      <c r="AD58" s="412">
        <v>0.01</v>
      </c>
      <c r="AE58" s="413">
        <v>1.9850000000000001</v>
      </c>
      <c r="AF58" s="414">
        <v>11.4</v>
      </c>
      <c r="AG58" s="414">
        <v>11.4</v>
      </c>
      <c r="AH58" s="414">
        <v>11.5</v>
      </c>
      <c r="AI58" s="414">
        <v>11.3</v>
      </c>
      <c r="AJ58" s="414">
        <v>119.4</v>
      </c>
      <c r="AK58" s="396">
        <v>119.7</v>
      </c>
      <c r="AL58" s="330" t="s">
        <v>284</v>
      </c>
      <c r="AM58" s="352" t="s">
        <v>221</v>
      </c>
      <c r="AN58" s="417" t="s">
        <v>287</v>
      </c>
      <c r="AO58" s="416"/>
      <c r="AP58" s="392">
        <v>98.1</v>
      </c>
      <c r="AQ58" s="402"/>
      <c r="AR58" s="401">
        <v>100</v>
      </c>
      <c r="AS58" s="402"/>
      <c r="AU58" s="325">
        <v>44981</v>
      </c>
      <c r="AV58" s="326">
        <v>0.99501495513459637</v>
      </c>
      <c r="AW58" s="327">
        <f t="shared" si="12"/>
        <v>0.99824057240044584</v>
      </c>
      <c r="AX58" s="328">
        <f t="shared" si="13"/>
        <v>0.99765518260034713</v>
      </c>
      <c r="AY58" s="326">
        <f t="shared" si="11"/>
        <v>0.99399098647971962</v>
      </c>
      <c r="AZ58" s="327">
        <f t="shared" si="14"/>
        <v>0.99888067395210456</v>
      </c>
      <c r="BA58" s="328">
        <f t="shared" si="15"/>
        <v>0.99812681985941887</v>
      </c>
      <c r="BB58" s="329">
        <v>1</v>
      </c>
      <c r="BC58" s="329">
        <f t="shared" si="7"/>
        <v>1.02</v>
      </c>
      <c r="BD58" s="329">
        <f t="shared" si="8"/>
        <v>0.98</v>
      </c>
      <c r="BE58" s="329">
        <f t="shared" si="9"/>
        <v>1.03</v>
      </c>
      <c r="BF58" s="329">
        <f t="shared" si="10"/>
        <v>0.97</v>
      </c>
    </row>
    <row r="59" spans="2:58" s="324" customFormat="1" ht="30" x14ac:dyDescent="0.25">
      <c r="B59" s="409">
        <v>20230227</v>
      </c>
      <c r="C59" s="410">
        <v>1.9890000000000001</v>
      </c>
      <c r="D59" s="314">
        <v>-8.4745762711863071E-3</v>
      </c>
      <c r="E59" s="315">
        <v>-1.4370664023785729E-2</v>
      </c>
      <c r="F59" s="410">
        <v>1.9810000000000001</v>
      </c>
      <c r="G59" s="314">
        <v>-8.0120180270405461E-3</v>
      </c>
      <c r="H59" s="315">
        <v>-1.8821198613174883E-2</v>
      </c>
      <c r="I59" s="220">
        <v>1.0040383644623927</v>
      </c>
      <c r="J59" s="411">
        <v>0.48</v>
      </c>
      <c r="K59" s="412">
        <v>0.41</v>
      </c>
      <c r="L59" s="412">
        <v>0.3</v>
      </c>
      <c r="M59" s="412">
        <v>0.18</v>
      </c>
      <c r="N59" s="412">
        <v>0.86</v>
      </c>
      <c r="O59" s="412">
        <v>0.25</v>
      </c>
      <c r="P59" s="412">
        <v>0.21</v>
      </c>
      <c r="Q59" s="413">
        <v>1.9890000000000001</v>
      </c>
      <c r="R59" s="414">
        <v>8.1999999999999993</v>
      </c>
      <c r="S59" s="414">
        <v>9.6999999999999993</v>
      </c>
      <c r="T59" s="414">
        <v>8.6999999999999993</v>
      </c>
      <c r="U59" s="414">
        <v>8.8000000000000007</v>
      </c>
      <c r="V59" s="414">
        <v>119.5</v>
      </c>
      <c r="W59" s="396">
        <v>120</v>
      </c>
      <c r="X59" s="411">
        <v>0.37</v>
      </c>
      <c r="Y59" s="412">
        <v>0.17</v>
      </c>
      <c r="Z59" s="412">
        <v>0.13</v>
      </c>
      <c r="AA59" s="412">
        <v>-0.05</v>
      </c>
      <c r="AB59" s="412">
        <v>0.54</v>
      </c>
      <c r="AC59" s="412">
        <v>0.16</v>
      </c>
      <c r="AD59" s="412">
        <v>-0.04</v>
      </c>
      <c r="AE59" s="413">
        <v>1.9810000000000001</v>
      </c>
      <c r="AF59" s="414">
        <v>11.9</v>
      </c>
      <c r="AG59" s="414">
        <v>11.7</v>
      </c>
      <c r="AH59" s="414">
        <v>11.5</v>
      </c>
      <c r="AI59" s="414">
        <v>11.3</v>
      </c>
      <c r="AJ59" s="414">
        <v>119.3</v>
      </c>
      <c r="AK59" s="396">
        <v>119.7</v>
      </c>
      <c r="AL59" s="330" t="s">
        <v>217</v>
      </c>
      <c r="AM59" s="352" t="s">
        <v>217</v>
      </c>
      <c r="AN59" s="417" t="s">
        <v>290</v>
      </c>
      <c r="AO59" s="416"/>
      <c r="AP59" s="392">
        <v>99</v>
      </c>
      <c r="AQ59" s="402"/>
      <c r="AR59" s="401">
        <v>95.6</v>
      </c>
      <c r="AS59" s="402"/>
      <c r="AU59" s="325">
        <v>44984</v>
      </c>
      <c r="AV59" s="326">
        <v>0.99152542372881369</v>
      </c>
      <c r="AW59" s="327">
        <f t="shared" si="12"/>
        <v>0.99822753960341215</v>
      </c>
      <c r="AX59" s="328">
        <f t="shared" si="13"/>
        <v>0.99772112234724397</v>
      </c>
      <c r="AY59" s="326">
        <f t="shared" si="11"/>
        <v>0.99198798197295945</v>
      </c>
      <c r="AZ59" s="327">
        <f t="shared" si="14"/>
        <v>0.99891503922550484</v>
      </c>
      <c r="BA59" s="328">
        <f t="shared" si="15"/>
        <v>0.99819371915015398</v>
      </c>
      <c r="BB59" s="329">
        <v>1</v>
      </c>
      <c r="BC59" s="329">
        <f t="shared" si="7"/>
        <v>1.02</v>
      </c>
      <c r="BD59" s="329">
        <f t="shared" si="8"/>
        <v>0.98</v>
      </c>
      <c r="BE59" s="329">
        <f t="shared" si="9"/>
        <v>1.03</v>
      </c>
      <c r="BF59" s="329">
        <f t="shared" si="10"/>
        <v>0.97</v>
      </c>
    </row>
    <row r="60" spans="2:58" s="324" customFormat="1" ht="30" x14ac:dyDescent="0.25">
      <c r="B60" s="409">
        <v>20230228</v>
      </c>
      <c r="C60" s="410">
        <v>1.9990000000000001</v>
      </c>
      <c r="D60" s="314">
        <v>-3.4895314057824534E-3</v>
      </c>
      <c r="E60" s="315">
        <v>-9.4152626362733471E-3</v>
      </c>
      <c r="F60" s="410">
        <v>1.994</v>
      </c>
      <c r="G60" s="314">
        <v>-1.502253380070151E-3</v>
      </c>
      <c r="H60" s="315">
        <v>-1.2382367508667724E-2</v>
      </c>
      <c r="I60" s="220">
        <v>1.0025075225677031</v>
      </c>
      <c r="J60" s="411">
        <v>0.41</v>
      </c>
      <c r="K60" s="412">
        <v>0.43</v>
      </c>
      <c r="L60" s="412">
        <v>0.18</v>
      </c>
      <c r="M60" s="412">
        <v>0.22</v>
      </c>
      <c r="N60" s="412">
        <v>0.91</v>
      </c>
      <c r="O60" s="412">
        <v>0.2</v>
      </c>
      <c r="P60" s="412">
        <v>0.25</v>
      </c>
      <c r="Q60" s="413">
        <v>1.9990000000000001</v>
      </c>
      <c r="R60" s="414">
        <v>9.1999999999999993</v>
      </c>
      <c r="S60" s="414">
        <v>9</v>
      </c>
      <c r="T60" s="414">
        <v>8.8000000000000007</v>
      </c>
      <c r="U60" s="414">
        <v>8.5</v>
      </c>
      <c r="V60" s="414">
        <v>119.6</v>
      </c>
      <c r="W60" s="396">
        <v>120</v>
      </c>
      <c r="X60" s="411">
        <v>0.36</v>
      </c>
      <c r="Y60" s="412">
        <v>0.21</v>
      </c>
      <c r="Z60" s="412">
        <v>0.14000000000000001</v>
      </c>
      <c r="AA60" s="412">
        <v>0.03</v>
      </c>
      <c r="AB60" s="412">
        <v>0.61</v>
      </c>
      <c r="AC60" s="412">
        <v>0.13</v>
      </c>
      <c r="AD60" s="412">
        <v>-0.02</v>
      </c>
      <c r="AE60" s="413">
        <v>1.994</v>
      </c>
      <c r="AF60" s="414">
        <v>11.4</v>
      </c>
      <c r="AG60" s="414">
        <v>11.4</v>
      </c>
      <c r="AH60" s="414">
        <v>11.4</v>
      </c>
      <c r="AI60" s="414">
        <v>11.1</v>
      </c>
      <c r="AJ60" s="414">
        <v>119.4</v>
      </c>
      <c r="AK60" s="396">
        <v>119.8</v>
      </c>
      <c r="AL60" s="330" t="s">
        <v>292</v>
      </c>
      <c r="AM60" s="352" t="s">
        <v>295</v>
      </c>
      <c r="AN60" s="417" t="s">
        <v>294</v>
      </c>
      <c r="AO60" s="416"/>
      <c r="AP60" s="392">
        <v>99.7</v>
      </c>
      <c r="AQ60" s="402"/>
      <c r="AR60" s="401">
        <v>100</v>
      </c>
      <c r="AS60" s="402"/>
      <c r="AU60" s="325">
        <v>44985</v>
      </c>
      <c r="AV60" s="326">
        <v>0.99651046859421755</v>
      </c>
      <c r="AW60" s="327">
        <f t="shared" si="12"/>
        <v>0.99850448654037882</v>
      </c>
      <c r="AX60" s="328">
        <f t="shared" si="13"/>
        <v>0.99754185718705946</v>
      </c>
      <c r="AY60" s="326">
        <f t="shared" si="11"/>
        <v>0.99849774661992985</v>
      </c>
      <c r="AZ60" s="327">
        <f t="shared" si="14"/>
        <v>0.99919323429588836</v>
      </c>
      <c r="BA60" s="328">
        <f t="shared" si="15"/>
        <v>0.99801426277347072</v>
      </c>
      <c r="BB60" s="329">
        <v>1</v>
      </c>
      <c r="BC60" s="329">
        <f t="shared" si="7"/>
        <v>1.02</v>
      </c>
      <c r="BD60" s="329">
        <f t="shared" si="8"/>
        <v>0.98</v>
      </c>
      <c r="BE60" s="329">
        <f t="shared" si="9"/>
        <v>1.03</v>
      </c>
      <c r="BF60" s="329">
        <f t="shared" si="10"/>
        <v>0.97</v>
      </c>
    </row>
    <row r="61" spans="2:58" s="324" customFormat="1" ht="30" x14ac:dyDescent="0.25">
      <c r="B61" s="409">
        <v>20230301</v>
      </c>
      <c r="C61" s="410">
        <v>2.0099999999999998</v>
      </c>
      <c r="D61" s="314">
        <v>1.9940179461614971E-3</v>
      </c>
      <c r="E61" s="315">
        <v>-3.964321110009883E-3</v>
      </c>
      <c r="F61" s="410">
        <v>2.0030000000000001</v>
      </c>
      <c r="G61" s="314">
        <v>3.0045067601403019E-3</v>
      </c>
      <c r="H61" s="315">
        <v>-7.9247152055472725E-3</v>
      </c>
      <c r="I61" s="220">
        <v>1.003494757863205</v>
      </c>
      <c r="J61" s="411">
        <v>0.4</v>
      </c>
      <c r="K61" s="412">
        <v>0.46</v>
      </c>
      <c r="L61" s="412">
        <v>0.16</v>
      </c>
      <c r="M61" s="412">
        <v>0.23</v>
      </c>
      <c r="N61" s="412">
        <v>0.87</v>
      </c>
      <c r="O61" s="412">
        <v>0.19</v>
      </c>
      <c r="P61" s="412">
        <v>0.24</v>
      </c>
      <c r="Q61" s="413">
        <v>2.0099999999999998</v>
      </c>
      <c r="R61" s="414">
        <v>9.1</v>
      </c>
      <c r="S61" s="414">
        <v>9.1999999999999993</v>
      </c>
      <c r="T61" s="414">
        <v>8.8000000000000007</v>
      </c>
      <c r="U61" s="414">
        <v>8.6</v>
      </c>
      <c r="V61" s="414">
        <v>119.6</v>
      </c>
      <c r="W61" s="396">
        <v>120</v>
      </c>
      <c r="X61" s="411">
        <v>0.28999999999999998</v>
      </c>
      <c r="Y61" s="412">
        <v>0.15</v>
      </c>
      <c r="Z61" s="412">
        <v>0.05</v>
      </c>
      <c r="AA61" s="412">
        <v>0.01</v>
      </c>
      <c r="AB61" s="412">
        <v>0.56999999999999995</v>
      </c>
      <c r="AC61" s="412">
        <v>0.09</v>
      </c>
      <c r="AD61" s="412">
        <v>0.03</v>
      </c>
      <c r="AE61" s="413">
        <v>2.0030000000000001</v>
      </c>
      <c r="AF61" s="414">
        <v>11.4</v>
      </c>
      <c r="AG61" s="414">
        <v>11.5</v>
      </c>
      <c r="AH61" s="414">
        <v>11.4</v>
      </c>
      <c r="AI61" s="414">
        <v>11.2</v>
      </c>
      <c r="AJ61" s="414">
        <v>119.3</v>
      </c>
      <c r="AK61" s="396">
        <v>119.7</v>
      </c>
      <c r="AL61" s="330" t="s">
        <v>298</v>
      </c>
      <c r="AM61" s="352" t="s">
        <v>243</v>
      </c>
      <c r="AN61" s="417" t="s">
        <v>300</v>
      </c>
      <c r="AO61" s="416"/>
      <c r="AP61" s="392">
        <v>97.1</v>
      </c>
      <c r="AQ61" s="402"/>
      <c r="AR61" s="401">
        <v>96.9</v>
      </c>
      <c r="AS61" s="402"/>
      <c r="AU61" s="325">
        <v>44986</v>
      </c>
      <c r="AV61" s="326">
        <v>1.0019940179461615</v>
      </c>
      <c r="AW61" s="327">
        <f t="shared" si="12"/>
        <v>0.99836601307189532</v>
      </c>
      <c r="AX61" s="328">
        <f t="shared" si="13"/>
        <v>0.99757394483217021</v>
      </c>
      <c r="AY61" s="326">
        <f t="shared" si="11"/>
        <v>1.0030045067601403</v>
      </c>
      <c r="AZ61" s="327">
        <f t="shared" si="14"/>
        <v>0.99897067823958174</v>
      </c>
      <c r="BA61" s="328">
        <f t="shared" si="15"/>
        <v>0.99798030378901703</v>
      </c>
      <c r="BB61" s="329">
        <v>1</v>
      </c>
      <c r="BC61" s="329">
        <f t="shared" si="7"/>
        <v>1.02</v>
      </c>
      <c r="BD61" s="329">
        <f t="shared" si="8"/>
        <v>0.98</v>
      </c>
      <c r="BE61" s="329">
        <f t="shared" si="9"/>
        <v>1.03</v>
      </c>
      <c r="BF61" s="329">
        <f t="shared" si="10"/>
        <v>0.97</v>
      </c>
    </row>
    <row r="62" spans="2:58" s="324" customFormat="1" ht="30" x14ac:dyDescent="0.25">
      <c r="B62" s="409">
        <v>20230302</v>
      </c>
      <c r="C62" s="410">
        <v>2.0030000000000001</v>
      </c>
      <c r="D62" s="314">
        <v>-1.4955134596209563E-3</v>
      </c>
      <c r="E62" s="315">
        <v>-7.4331020812684612E-3</v>
      </c>
      <c r="F62" s="410">
        <v>1.994</v>
      </c>
      <c r="G62" s="314">
        <v>-1.502253380070151E-3</v>
      </c>
      <c r="H62" s="315">
        <v>-1.2382367508667724E-2</v>
      </c>
      <c r="I62" s="220">
        <v>1.0045135406218657</v>
      </c>
      <c r="J62" s="411">
        <v>0.43</v>
      </c>
      <c r="K62" s="412">
        <v>0.46</v>
      </c>
      <c r="L62" s="412">
        <v>0.15</v>
      </c>
      <c r="M62" s="412">
        <v>0.25</v>
      </c>
      <c r="N62" s="412">
        <v>0.78</v>
      </c>
      <c r="O62" s="412">
        <v>0.17</v>
      </c>
      <c r="P62" s="412">
        <v>0.22</v>
      </c>
      <c r="Q62" s="413">
        <v>2.0030000000000001</v>
      </c>
      <c r="R62" s="414">
        <v>9.3000000000000007</v>
      </c>
      <c r="S62" s="414">
        <v>8.9</v>
      </c>
      <c r="T62" s="414">
        <v>8.6</v>
      </c>
      <c r="U62" s="414">
        <v>8.6999999999999993</v>
      </c>
      <c r="V62" s="414">
        <v>119.6</v>
      </c>
      <c r="W62" s="396">
        <v>120</v>
      </c>
      <c r="X62" s="411">
        <v>0.28000000000000003</v>
      </c>
      <c r="Y62" s="412">
        <v>0.19</v>
      </c>
      <c r="Z62" s="412">
        <v>0.08</v>
      </c>
      <c r="AA62" s="412">
        <v>-0.02</v>
      </c>
      <c r="AB62" s="412">
        <v>0.46</v>
      </c>
      <c r="AC62" s="412">
        <v>0.09</v>
      </c>
      <c r="AD62" s="412">
        <v>-0.01</v>
      </c>
      <c r="AE62" s="413">
        <v>1.994</v>
      </c>
      <c r="AF62" s="414">
        <v>11.4</v>
      </c>
      <c r="AG62" s="414">
        <v>11.4</v>
      </c>
      <c r="AH62" s="414">
        <v>11.4</v>
      </c>
      <c r="AI62" s="414">
        <v>11.2</v>
      </c>
      <c r="AJ62" s="414">
        <v>119.4</v>
      </c>
      <c r="AK62" s="396">
        <v>119.7</v>
      </c>
      <c r="AL62" s="330" t="s">
        <v>323</v>
      </c>
      <c r="AM62" s="352" t="s">
        <v>295</v>
      </c>
      <c r="AN62" s="415" t="s">
        <v>325</v>
      </c>
      <c r="AO62" s="416"/>
      <c r="AP62" s="392">
        <v>93</v>
      </c>
      <c r="AQ62" s="402">
        <v>100</v>
      </c>
      <c r="AR62" s="401">
        <v>99.7</v>
      </c>
      <c r="AS62" s="402">
        <v>100</v>
      </c>
      <c r="AU62" s="325">
        <v>44987</v>
      </c>
      <c r="AV62" s="326">
        <v>0.99850448654037904</v>
      </c>
      <c r="AW62" s="327">
        <f t="shared" si="12"/>
        <v>0.99803367674753518</v>
      </c>
      <c r="AX62" s="328">
        <f t="shared" si="13"/>
        <v>0.9975718007268517</v>
      </c>
      <c r="AY62" s="326">
        <f t="shared" si="11"/>
        <v>0.99849774661992985</v>
      </c>
      <c r="AZ62" s="327">
        <f t="shared" si="14"/>
        <v>0.99858120514104476</v>
      </c>
      <c r="BA62" s="328">
        <f t="shared" si="15"/>
        <v>0.99791622918248357</v>
      </c>
      <c r="BB62" s="329">
        <v>1</v>
      </c>
      <c r="BC62" s="329">
        <f t="shared" si="7"/>
        <v>1.02</v>
      </c>
      <c r="BD62" s="329">
        <f t="shared" si="8"/>
        <v>0.98</v>
      </c>
      <c r="BE62" s="329">
        <f t="shared" si="9"/>
        <v>1.03</v>
      </c>
      <c r="BF62" s="329">
        <f t="shared" si="10"/>
        <v>0.97</v>
      </c>
    </row>
    <row r="63" spans="2:58" s="324" customFormat="1" ht="30" x14ac:dyDescent="0.25">
      <c r="B63" s="409">
        <v>20230303</v>
      </c>
      <c r="C63" s="410">
        <v>2.0059999999999998</v>
      </c>
      <c r="D63" s="314">
        <v>0</v>
      </c>
      <c r="E63" s="315">
        <v>-5.94648166501488E-3</v>
      </c>
      <c r="F63" s="410">
        <v>1.996</v>
      </c>
      <c r="G63" s="314">
        <v>-5.0075112669012434E-4</v>
      </c>
      <c r="H63" s="315">
        <v>-1.1391778107974315E-2</v>
      </c>
      <c r="I63" s="220">
        <v>1.00501002004008</v>
      </c>
      <c r="J63" s="411">
        <v>0.41</v>
      </c>
      <c r="K63" s="412">
        <v>0.48</v>
      </c>
      <c r="L63" s="412">
        <v>0.23</v>
      </c>
      <c r="M63" s="412">
        <v>0.24</v>
      </c>
      <c r="N63" s="412">
        <v>0.9</v>
      </c>
      <c r="O63" s="412">
        <v>0.24</v>
      </c>
      <c r="P63" s="412">
        <v>0.25</v>
      </c>
      <c r="Q63" s="413">
        <v>2.0059999999999998</v>
      </c>
      <c r="R63" s="414">
        <v>9</v>
      </c>
      <c r="S63" s="414">
        <v>9.3000000000000007</v>
      </c>
      <c r="T63" s="414">
        <v>8.8000000000000007</v>
      </c>
      <c r="U63" s="414">
        <v>8.6</v>
      </c>
      <c r="V63" s="414">
        <v>119.6</v>
      </c>
      <c r="W63" s="396">
        <v>119.9</v>
      </c>
      <c r="X63" s="411">
        <v>0.3</v>
      </c>
      <c r="Y63" s="412">
        <v>0.12</v>
      </c>
      <c r="Z63" s="412">
        <v>7.0000000000000007E-2</v>
      </c>
      <c r="AA63" s="412">
        <v>-0.02</v>
      </c>
      <c r="AB63" s="412">
        <v>0.53</v>
      </c>
      <c r="AC63" s="412">
        <v>0.11</v>
      </c>
      <c r="AD63" s="412">
        <v>0</v>
      </c>
      <c r="AE63" s="413">
        <v>1.996</v>
      </c>
      <c r="AF63" s="414">
        <v>11.5</v>
      </c>
      <c r="AG63" s="414">
        <v>11.6</v>
      </c>
      <c r="AH63" s="414">
        <v>11.5</v>
      </c>
      <c r="AI63" s="414">
        <v>11.4</v>
      </c>
      <c r="AJ63" s="414">
        <v>119.3</v>
      </c>
      <c r="AK63" s="396">
        <v>119.7</v>
      </c>
      <c r="AL63" s="330" t="s">
        <v>201</v>
      </c>
      <c r="AM63" s="352" t="s">
        <v>217</v>
      </c>
      <c r="AN63" s="415" t="s">
        <v>328</v>
      </c>
      <c r="AO63" s="419"/>
      <c r="AP63" s="392">
        <v>100</v>
      </c>
      <c r="AQ63" s="402"/>
      <c r="AR63" s="401">
        <v>100</v>
      </c>
      <c r="AS63" s="402"/>
      <c r="AU63" s="325">
        <v>44988</v>
      </c>
      <c r="AV63" s="326">
        <v>1</v>
      </c>
      <c r="AW63" s="327">
        <f t="shared" ref="AW63:AW71" si="16">IF(C63="",IF(AV63="","",AV63),AVERAGE(AV55:AV73))</f>
        <v>0.9971926326284305</v>
      </c>
      <c r="AX63" s="328">
        <f t="shared" ref="AX63:AX71" si="17">IF(C63="",IF(AV63="","",AV63),AVERAGE(AV46:AV83))</f>
        <v>0.99762477274060168</v>
      </c>
      <c r="AY63" s="326">
        <f t="shared" si="11"/>
        <v>0.99949924887330988</v>
      </c>
      <c r="AZ63" s="327">
        <f t="shared" ref="AZ63:AZ71" si="18">IF(F63="",IF(AY63="","",AY63),AVERAGE(AY55:AY73))</f>
        <v>0.99754895501146457</v>
      </c>
      <c r="BA63" s="328">
        <f t="shared" ref="BA63:BA71" si="19">IF(F63="",IF(AY63="","",AY63),AVERAGE(AY46:AY83))</f>
        <v>0.99789389967303921</v>
      </c>
      <c r="BB63" s="329">
        <v>1</v>
      </c>
      <c r="BC63" s="329">
        <f t="shared" si="7"/>
        <v>1.02</v>
      </c>
      <c r="BD63" s="329">
        <f t="shared" si="8"/>
        <v>0.98</v>
      </c>
      <c r="BE63" s="329">
        <f t="shared" si="9"/>
        <v>1.03</v>
      </c>
      <c r="BF63" s="329">
        <f t="shared" si="10"/>
        <v>0.97</v>
      </c>
    </row>
    <row r="64" spans="2:58" s="324" customFormat="1" ht="30" x14ac:dyDescent="0.25">
      <c r="B64" s="409">
        <v>20230306</v>
      </c>
      <c r="C64" s="410">
        <v>2.0030000000000001</v>
      </c>
      <c r="D64" s="314">
        <v>-1.4955134596209563E-3</v>
      </c>
      <c r="E64" s="315">
        <v>-7.4331020812684612E-3</v>
      </c>
      <c r="F64" s="410">
        <v>1.994</v>
      </c>
      <c r="G64" s="314">
        <v>-1.502253380070151E-3</v>
      </c>
      <c r="H64" s="315">
        <v>-1.2382367508667724E-2</v>
      </c>
      <c r="I64" s="220">
        <v>1.0045135406218657</v>
      </c>
      <c r="J64" s="411">
        <v>0.48</v>
      </c>
      <c r="K64" s="412">
        <v>0.47</v>
      </c>
      <c r="L64" s="412">
        <v>0.23</v>
      </c>
      <c r="M64" s="412">
        <v>0.16</v>
      </c>
      <c r="N64" s="412">
        <v>0.89</v>
      </c>
      <c r="O64" s="412">
        <v>0.2</v>
      </c>
      <c r="P64" s="412">
        <v>0.2</v>
      </c>
      <c r="Q64" s="413">
        <v>2.0030000000000001</v>
      </c>
      <c r="R64" s="414">
        <v>9.1</v>
      </c>
      <c r="S64" s="414">
        <v>9.1999999999999993</v>
      </c>
      <c r="T64" s="414">
        <v>8.6</v>
      </c>
      <c r="U64" s="414">
        <v>8.9</v>
      </c>
      <c r="V64" s="414">
        <v>119.6</v>
      </c>
      <c r="W64" s="396">
        <v>119.9</v>
      </c>
      <c r="X64" s="411">
        <v>0.33</v>
      </c>
      <c r="Y64" s="412">
        <v>0.18</v>
      </c>
      <c r="Z64" s="412">
        <v>0.09</v>
      </c>
      <c r="AA64" s="412">
        <v>-0.08</v>
      </c>
      <c r="AB64" s="412">
        <v>0.52</v>
      </c>
      <c r="AC64" s="412">
        <v>0.1</v>
      </c>
      <c r="AD64" s="412">
        <v>-0.04</v>
      </c>
      <c r="AE64" s="413">
        <v>1.994</v>
      </c>
      <c r="AF64" s="414">
        <v>11.5</v>
      </c>
      <c r="AG64" s="414">
        <v>11.6</v>
      </c>
      <c r="AH64" s="414">
        <v>11.5</v>
      </c>
      <c r="AI64" s="414">
        <v>11.3</v>
      </c>
      <c r="AJ64" s="414">
        <v>119.3</v>
      </c>
      <c r="AK64" s="396">
        <v>119.6</v>
      </c>
      <c r="AL64" s="330" t="s">
        <v>330</v>
      </c>
      <c r="AM64" s="352" t="s">
        <v>153</v>
      </c>
      <c r="AN64" s="415" t="s">
        <v>334</v>
      </c>
      <c r="AO64" s="428" t="s">
        <v>336</v>
      </c>
      <c r="AP64" s="392" t="s">
        <v>335</v>
      </c>
      <c r="AQ64" s="402"/>
      <c r="AR64" s="401">
        <v>100</v>
      </c>
      <c r="AS64" s="402"/>
      <c r="AU64" s="325">
        <v>44991</v>
      </c>
      <c r="AV64" s="326">
        <v>0.99850448654037904</v>
      </c>
      <c r="AW64" s="327">
        <f t="shared" si="16"/>
        <v>0.99708768431547468</v>
      </c>
      <c r="AX64" s="328">
        <f t="shared" si="17"/>
        <v>0.99760717846460623</v>
      </c>
      <c r="AY64" s="326">
        <f t="shared" si="11"/>
        <v>0.99849774661992985</v>
      </c>
      <c r="AZ64" s="327">
        <f t="shared" si="18"/>
        <v>0.99739082307672045</v>
      </c>
      <c r="BA64" s="328">
        <f t="shared" si="19"/>
        <v>0.99788253809285388</v>
      </c>
      <c r="BB64" s="329">
        <v>1</v>
      </c>
      <c r="BC64" s="329">
        <f t="shared" si="7"/>
        <v>1.02</v>
      </c>
      <c r="BD64" s="329">
        <f t="shared" si="8"/>
        <v>0.98</v>
      </c>
      <c r="BE64" s="329">
        <f t="shared" si="9"/>
        <v>1.03</v>
      </c>
      <c r="BF64" s="329">
        <f t="shared" si="10"/>
        <v>0.97</v>
      </c>
    </row>
    <row r="65" spans="2:58" s="324" customFormat="1" ht="30" x14ac:dyDescent="0.25">
      <c r="B65" s="409">
        <v>20230307</v>
      </c>
      <c r="C65" s="410">
        <v>2.0059999999999998</v>
      </c>
      <c r="D65" s="314">
        <v>0</v>
      </c>
      <c r="E65" s="315">
        <v>-5.94648166501488E-3</v>
      </c>
      <c r="F65" s="410">
        <v>1.9970000000000001</v>
      </c>
      <c r="G65" s="314">
        <v>0</v>
      </c>
      <c r="H65" s="315">
        <v>-1.08964834076275E-2</v>
      </c>
      <c r="I65" s="220">
        <v>1.0045067601402102</v>
      </c>
      <c r="J65" s="411">
        <v>0.44</v>
      </c>
      <c r="K65" s="412">
        <v>0.41</v>
      </c>
      <c r="L65" s="412">
        <v>0.18</v>
      </c>
      <c r="M65" s="412">
        <v>0.18</v>
      </c>
      <c r="N65" s="412">
        <v>0.85</v>
      </c>
      <c r="O65" s="412">
        <v>0.21</v>
      </c>
      <c r="P65" s="412">
        <v>0.23</v>
      </c>
      <c r="Q65" s="413">
        <v>2.0059999999999998</v>
      </c>
      <c r="R65" s="414">
        <v>9.1999999999999993</v>
      </c>
      <c r="S65" s="414">
        <v>9.1</v>
      </c>
      <c r="T65" s="414">
        <v>8.8000000000000007</v>
      </c>
      <c r="U65" s="414">
        <v>8.6</v>
      </c>
      <c r="V65" s="414">
        <v>119.6</v>
      </c>
      <c r="W65" s="396">
        <v>120</v>
      </c>
      <c r="X65" s="411">
        <v>0.3</v>
      </c>
      <c r="Y65" s="412">
        <v>0.13</v>
      </c>
      <c r="Z65" s="412">
        <v>0.09</v>
      </c>
      <c r="AA65" s="412">
        <v>-0.05</v>
      </c>
      <c r="AB65" s="412">
        <v>0.46</v>
      </c>
      <c r="AC65" s="412">
        <v>0.09</v>
      </c>
      <c r="AD65" s="412">
        <v>-0.02</v>
      </c>
      <c r="AE65" s="413">
        <v>1.9970000000000001</v>
      </c>
      <c r="AF65" s="414">
        <v>11.4</v>
      </c>
      <c r="AG65" s="414">
        <v>11.5</v>
      </c>
      <c r="AH65" s="414">
        <v>11.4</v>
      </c>
      <c r="AI65" s="414">
        <v>11.2</v>
      </c>
      <c r="AJ65" s="414">
        <v>119.3</v>
      </c>
      <c r="AK65" s="396">
        <v>119.7</v>
      </c>
      <c r="AL65" s="330" t="s">
        <v>201</v>
      </c>
      <c r="AM65" s="352" t="s">
        <v>340</v>
      </c>
      <c r="AN65" s="415" t="s">
        <v>339</v>
      </c>
      <c r="AO65" s="428"/>
      <c r="AP65" s="392">
        <v>100</v>
      </c>
      <c r="AQ65" s="402"/>
      <c r="AR65" s="401">
        <v>100</v>
      </c>
      <c r="AS65" s="402"/>
      <c r="AU65" s="325">
        <v>44992</v>
      </c>
      <c r="AV65" s="326">
        <v>1</v>
      </c>
      <c r="AW65" s="327">
        <f t="shared" si="16"/>
        <v>0.99714015847195281</v>
      </c>
      <c r="AX65" s="328">
        <f t="shared" si="17"/>
        <v>0.99764595103578158</v>
      </c>
      <c r="AY65" s="326">
        <f t="shared" si="11"/>
        <v>1</v>
      </c>
      <c r="AZ65" s="327">
        <f t="shared" si="18"/>
        <v>0.99736446775426302</v>
      </c>
      <c r="BA65" s="328">
        <f t="shared" si="19"/>
        <v>0.99791353697212515</v>
      </c>
      <c r="BB65" s="329">
        <v>1</v>
      </c>
      <c r="BC65" s="329">
        <f t="shared" si="7"/>
        <v>1.02</v>
      </c>
      <c r="BD65" s="329">
        <f t="shared" si="8"/>
        <v>0.98</v>
      </c>
      <c r="BE65" s="329">
        <f t="shared" si="9"/>
        <v>1.03</v>
      </c>
      <c r="BF65" s="329">
        <f t="shared" si="10"/>
        <v>0.97</v>
      </c>
    </row>
    <row r="66" spans="2:58" s="324" customFormat="1" ht="30" x14ac:dyDescent="0.25">
      <c r="B66" s="409">
        <v>20230308</v>
      </c>
      <c r="C66" s="410">
        <v>2.0030000000000001</v>
      </c>
      <c r="D66" s="314">
        <v>-1.4955134596209563E-3</v>
      </c>
      <c r="E66" s="315">
        <v>-7.4331020812684612E-3</v>
      </c>
      <c r="F66" s="410">
        <v>1.9930000000000001</v>
      </c>
      <c r="G66" s="314">
        <v>-2.0030045067601643E-3</v>
      </c>
      <c r="H66" s="315">
        <v>-1.2877662209014429E-2</v>
      </c>
      <c r="I66" s="220">
        <v>1.005017561465128</v>
      </c>
      <c r="J66" s="411">
        <v>0.44</v>
      </c>
      <c r="K66" s="412">
        <v>0.42</v>
      </c>
      <c r="L66" s="412">
        <v>0.22</v>
      </c>
      <c r="M66" s="412">
        <v>0.2</v>
      </c>
      <c r="N66" s="412">
        <v>0.85</v>
      </c>
      <c r="O66" s="412">
        <v>0.17</v>
      </c>
      <c r="P66" s="412">
        <v>0.22</v>
      </c>
      <c r="Q66" s="413">
        <v>2.0030000000000001</v>
      </c>
      <c r="R66" s="414">
        <v>9.3000000000000007</v>
      </c>
      <c r="S66" s="414">
        <v>8.9</v>
      </c>
      <c r="T66" s="414">
        <v>9</v>
      </c>
      <c r="U66" s="414">
        <v>8.3000000000000007</v>
      </c>
      <c r="V66" s="414">
        <v>119.6</v>
      </c>
      <c r="W66" s="396">
        <v>120</v>
      </c>
      <c r="X66" s="411">
        <v>0.35</v>
      </c>
      <c r="Y66" s="412">
        <v>0.12</v>
      </c>
      <c r="Z66" s="412">
        <v>0.12</v>
      </c>
      <c r="AA66" s="412">
        <v>-0.02</v>
      </c>
      <c r="AB66" s="412">
        <v>0.53</v>
      </c>
      <c r="AC66" s="412">
        <v>0.1</v>
      </c>
      <c r="AD66" s="412">
        <v>-0.01</v>
      </c>
      <c r="AE66" s="413">
        <v>1.9930000000000001</v>
      </c>
      <c r="AF66" s="414">
        <v>11.5</v>
      </c>
      <c r="AG66" s="414">
        <v>11.5</v>
      </c>
      <c r="AH66" s="414">
        <v>11.6</v>
      </c>
      <c r="AI66" s="414">
        <v>11.5</v>
      </c>
      <c r="AJ66" s="414">
        <v>119.3</v>
      </c>
      <c r="AK66" s="396">
        <v>119.7</v>
      </c>
      <c r="AL66" s="330" t="s">
        <v>311</v>
      </c>
      <c r="AM66" s="353" t="s">
        <v>295</v>
      </c>
      <c r="AN66" s="415" t="s">
        <v>346</v>
      </c>
      <c r="AO66" s="428" t="s">
        <v>354</v>
      </c>
      <c r="AP66" s="392">
        <v>92.1</v>
      </c>
      <c r="AQ66" s="402">
        <v>100</v>
      </c>
      <c r="AR66" s="401">
        <v>100</v>
      </c>
      <c r="AS66" s="402">
        <v>100</v>
      </c>
      <c r="AU66" s="325">
        <v>44993</v>
      </c>
      <c r="AV66" s="326">
        <v>0.99850448654037904</v>
      </c>
      <c r="AW66" s="327">
        <f t="shared" si="16"/>
        <v>0.99721886970666984</v>
      </c>
      <c r="AX66" s="328">
        <f t="shared" si="17"/>
        <v>0.9976961008865296</v>
      </c>
      <c r="AY66" s="326">
        <f t="shared" si="11"/>
        <v>0.99799699549323984</v>
      </c>
      <c r="AZ66" s="327">
        <f t="shared" si="18"/>
        <v>0.99739082307672022</v>
      </c>
      <c r="BA66" s="328">
        <f t="shared" si="19"/>
        <v>0.9979563940505356</v>
      </c>
      <c r="BB66" s="329">
        <v>1</v>
      </c>
      <c r="BC66" s="329">
        <f t="shared" si="7"/>
        <v>1.02</v>
      </c>
      <c r="BD66" s="329">
        <f t="shared" si="8"/>
        <v>0.98</v>
      </c>
      <c r="BE66" s="329">
        <f t="shared" si="9"/>
        <v>1.03</v>
      </c>
      <c r="BF66" s="329">
        <f t="shared" si="10"/>
        <v>0.97</v>
      </c>
    </row>
    <row r="67" spans="2:58" s="324" customFormat="1" ht="30" x14ac:dyDescent="0.25">
      <c r="B67" s="409">
        <v>20230309</v>
      </c>
      <c r="C67" s="410">
        <v>2.0019999999999998</v>
      </c>
      <c r="D67" s="314">
        <v>-1.9940179461614971E-3</v>
      </c>
      <c r="E67" s="315">
        <v>-7.928642220019877E-3</v>
      </c>
      <c r="F67" s="410">
        <v>1.996</v>
      </c>
      <c r="G67" s="314">
        <v>-5.0075112669012434E-4</v>
      </c>
      <c r="H67" s="315">
        <v>-1.1391778107974315E-2</v>
      </c>
      <c r="I67" s="220">
        <v>1.003006012024048</v>
      </c>
      <c r="J67" s="411">
        <v>0.45</v>
      </c>
      <c r="K67" s="412">
        <v>0.46</v>
      </c>
      <c r="L67" s="412">
        <v>0.21</v>
      </c>
      <c r="M67" s="412">
        <v>0.23</v>
      </c>
      <c r="N67" s="412">
        <v>0.81</v>
      </c>
      <c r="O67" s="412">
        <v>0.2</v>
      </c>
      <c r="P67" s="412">
        <v>0.22</v>
      </c>
      <c r="Q67" s="413">
        <v>2.0019999999999998</v>
      </c>
      <c r="R67" s="414">
        <v>9.1999999999999993</v>
      </c>
      <c r="S67" s="414">
        <v>9</v>
      </c>
      <c r="T67" s="414">
        <v>8.8000000000000007</v>
      </c>
      <c r="U67" s="414">
        <v>8.6</v>
      </c>
      <c r="V67" s="414">
        <v>119.6</v>
      </c>
      <c r="W67" s="396">
        <v>120</v>
      </c>
      <c r="X67" s="411">
        <v>0.27</v>
      </c>
      <c r="Y67" s="412">
        <v>0.15</v>
      </c>
      <c r="Z67" s="412">
        <v>0.08</v>
      </c>
      <c r="AA67" s="412">
        <v>-0.01</v>
      </c>
      <c r="AB67" s="412">
        <v>0.48</v>
      </c>
      <c r="AC67" s="412">
        <v>0.09</v>
      </c>
      <c r="AD67" s="412">
        <v>0</v>
      </c>
      <c r="AE67" s="413">
        <v>1.996</v>
      </c>
      <c r="AF67" s="414">
        <v>11.4</v>
      </c>
      <c r="AG67" s="414">
        <v>11.4</v>
      </c>
      <c r="AH67" s="414">
        <v>11.5</v>
      </c>
      <c r="AI67" s="414">
        <v>11.2</v>
      </c>
      <c r="AJ67" s="414">
        <v>119.4</v>
      </c>
      <c r="AK67" s="396">
        <v>119.7</v>
      </c>
      <c r="AL67" s="330" t="s">
        <v>311</v>
      </c>
      <c r="AM67" s="353" t="s">
        <v>295</v>
      </c>
      <c r="AN67" s="415" t="s">
        <v>353</v>
      </c>
      <c r="AO67" s="416"/>
      <c r="AP67" s="392">
        <v>99.7</v>
      </c>
      <c r="AQ67" s="402">
        <v>100</v>
      </c>
      <c r="AR67" s="401">
        <v>100</v>
      </c>
      <c r="AS67" s="402">
        <v>100</v>
      </c>
      <c r="AU67" s="325">
        <v>44994</v>
      </c>
      <c r="AV67" s="326">
        <v>0.9980059820538385</v>
      </c>
      <c r="AW67" s="327">
        <f t="shared" si="16"/>
        <v>0.9974550034108205</v>
      </c>
      <c r="AX67" s="328">
        <f t="shared" si="17"/>
        <v>0.99778296688880719</v>
      </c>
      <c r="AY67" s="326">
        <f t="shared" si="11"/>
        <v>0.99949924887330988</v>
      </c>
      <c r="AZ67" s="327">
        <f t="shared" si="18"/>
        <v>0.99770708694620869</v>
      </c>
      <c r="BA67" s="328">
        <f t="shared" si="19"/>
        <v>0.99804970613815491</v>
      </c>
      <c r="BB67" s="329">
        <v>1</v>
      </c>
      <c r="BC67" s="329">
        <f t="shared" si="7"/>
        <v>1.02</v>
      </c>
      <c r="BD67" s="329">
        <f t="shared" si="8"/>
        <v>0.98</v>
      </c>
      <c r="BE67" s="329">
        <f t="shared" si="9"/>
        <v>1.03</v>
      </c>
      <c r="BF67" s="329">
        <f t="shared" si="10"/>
        <v>0.97</v>
      </c>
    </row>
    <row r="68" spans="2:58" s="324" customFormat="1" ht="30" x14ac:dyDescent="0.25">
      <c r="B68" s="409">
        <v>20230310</v>
      </c>
      <c r="C68" s="410">
        <v>2.0059999999999998</v>
      </c>
      <c r="D68" s="314">
        <v>0</v>
      </c>
      <c r="E68" s="315">
        <v>-5.94648166501488E-3</v>
      </c>
      <c r="F68" s="410">
        <v>1.9970000000000001</v>
      </c>
      <c r="G68" s="314">
        <v>0</v>
      </c>
      <c r="H68" s="315">
        <v>-1.08964834076275E-2</v>
      </c>
      <c r="I68" s="220">
        <v>1.0045067601402102</v>
      </c>
      <c r="J68" s="411">
        <v>0.33</v>
      </c>
      <c r="K68" s="412">
        <v>0.63</v>
      </c>
      <c r="L68" s="412">
        <v>0.18</v>
      </c>
      <c r="M68" s="412">
        <v>0.28999999999999998</v>
      </c>
      <c r="N68" s="412">
        <v>0.87</v>
      </c>
      <c r="O68" s="412">
        <v>0.16</v>
      </c>
      <c r="P68" s="412">
        <v>0.28999999999999998</v>
      </c>
      <c r="Q68" s="413">
        <v>2.0059999999999998</v>
      </c>
      <c r="R68" s="414">
        <v>9</v>
      </c>
      <c r="S68" s="414">
        <v>9.1999999999999993</v>
      </c>
      <c r="T68" s="414">
        <v>8.6</v>
      </c>
      <c r="U68" s="414">
        <v>8.8000000000000007</v>
      </c>
      <c r="V68" s="414">
        <v>119.6</v>
      </c>
      <c r="W68" s="396">
        <v>120</v>
      </c>
      <c r="X68" s="411">
        <v>0.27</v>
      </c>
      <c r="Y68" s="412">
        <v>0.16</v>
      </c>
      <c r="Z68" s="412">
        <v>7.0000000000000007E-2</v>
      </c>
      <c r="AA68" s="412">
        <v>0</v>
      </c>
      <c r="AB68" s="412">
        <v>0.47</v>
      </c>
      <c r="AC68" s="412">
        <v>0.08</v>
      </c>
      <c r="AD68" s="412">
        <v>-0.01</v>
      </c>
      <c r="AE68" s="413">
        <v>1.9970000000000001</v>
      </c>
      <c r="AF68" s="414">
        <v>11.3</v>
      </c>
      <c r="AG68" s="414">
        <v>11.5</v>
      </c>
      <c r="AH68" s="414">
        <v>11.4</v>
      </c>
      <c r="AI68" s="414">
        <v>11.2</v>
      </c>
      <c r="AJ68" s="414">
        <v>119.4</v>
      </c>
      <c r="AK68" s="396">
        <v>119.7</v>
      </c>
      <c r="AL68" s="330" t="s">
        <v>355</v>
      </c>
      <c r="AM68" s="352" t="s">
        <v>221</v>
      </c>
      <c r="AN68" s="415" t="s">
        <v>357</v>
      </c>
      <c r="AO68" s="416"/>
      <c r="AP68" s="392">
        <v>98.1</v>
      </c>
      <c r="AQ68" s="402">
        <v>100</v>
      </c>
      <c r="AR68" s="401">
        <v>97.8</v>
      </c>
      <c r="AS68" s="402">
        <v>100</v>
      </c>
      <c r="AU68" s="325">
        <v>44995</v>
      </c>
      <c r="AV68" s="326">
        <v>1</v>
      </c>
      <c r="AW68" s="327">
        <f t="shared" si="16"/>
        <v>0.99750747756729841</v>
      </c>
      <c r="AX68" s="328">
        <f t="shared" si="17"/>
        <v>0.99788791520176301</v>
      </c>
      <c r="AY68" s="326">
        <f t="shared" si="11"/>
        <v>1</v>
      </c>
      <c r="AZ68" s="327">
        <f t="shared" si="18"/>
        <v>0.99775979759112321</v>
      </c>
      <c r="BA68" s="328">
        <f t="shared" si="19"/>
        <v>0.99811559444429843</v>
      </c>
      <c r="BB68" s="329">
        <v>1</v>
      </c>
      <c r="BC68" s="329">
        <f t="shared" si="7"/>
        <v>1.02</v>
      </c>
      <c r="BD68" s="329">
        <f t="shared" si="8"/>
        <v>0.98</v>
      </c>
      <c r="BE68" s="329">
        <f t="shared" si="9"/>
        <v>1.03</v>
      </c>
      <c r="BF68" s="329">
        <f t="shared" si="10"/>
        <v>0.97</v>
      </c>
    </row>
    <row r="69" spans="2:58" s="324" customFormat="1" ht="30" x14ac:dyDescent="0.25">
      <c r="B69" s="409">
        <v>20230313</v>
      </c>
      <c r="C69" s="410">
        <v>2</v>
      </c>
      <c r="D69" s="314">
        <v>-2.9910269192421346E-3</v>
      </c>
      <c r="E69" s="315">
        <v>-8.9197224975221534E-3</v>
      </c>
      <c r="F69" s="410">
        <v>1.9910000000000001</v>
      </c>
      <c r="G69" s="314">
        <v>-3.0045067601401909E-3</v>
      </c>
      <c r="H69" s="315">
        <v>-1.3868251609707838E-2</v>
      </c>
      <c r="I69" s="220">
        <v>1.0045203415369162</v>
      </c>
      <c r="J69" s="411">
        <v>0.39</v>
      </c>
      <c r="K69" s="412">
        <v>0.46</v>
      </c>
      <c r="L69" s="412">
        <v>0.13</v>
      </c>
      <c r="M69" s="412">
        <v>0.25</v>
      </c>
      <c r="N69" s="412">
        <v>0.76</v>
      </c>
      <c r="O69" s="412">
        <v>0.16</v>
      </c>
      <c r="P69" s="412">
        <v>0.23</v>
      </c>
      <c r="Q69" s="413">
        <v>2</v>
      </c>
      <c r="R69" s="414">
        <v>9.3000000000000007</v>
      </c>
      <c r="S69" s="414">
        <v>9</v>
      </c>
      <c r="T69" s="414">
        <v>8.8000000000000007</v>
      </c>
      <c r="U69" s="414">
        <v>8.8000000000000007</v>
      </c>
      <c r="V69" s="414">
        <v>119.6</v>
      </c>
      <c r="W69" s="396">
        <v>119.9</v>
      </c>
      <c r="X69" s="411">
        <v>0.2</v>
      </c>
      <c r="Y69" s="412">
        <v>0.11</v>
      </c>
      <c r="Z69" s="412">
        <v>0.03</v>
      </c>
      <c r="AA69" s="412">
        <v>-0.01</v>
      </c>
      <c r="AB69" s="412">
        <v>0.5</v>
      </c>
      <c r="AC69" s="412">
        <v>0.09</v>
      </c>
      <c r="AD69" s="412">
        <v>0.01</v>
      </c>
      <c r="AE69" s="413">
        <v>1.9910000000000001</v>
      </c>
      <c r="AF69" s="414">
        <v>11.5</v>
      </c>
      <c r="AG69" s="414">
        <v>11.4</v>
      </c>
      <c r="AH69" s="414">
        <v>11.5</v>
      </c>
      <c r="AI69" s="414">
        <v>11.3</v>
      </c>
      <c r="AJ69" s="414">
        <v>119.4</v>
      </c>
      <c r="AK69" s="396">
        <v>119.7</v>
      </c>
      <c r="AL69" s="431" t="s">
        <v>323</v>
      </c>
      <c r="AM69" s="352" t="s">
        <v>217</v>
      </c>
      <c r="AN69" s="415" t="s">
        <v>359</v>
      </c>
      <c r="AO69" s="416"/>
      <c r="AP69" s="392">
        <v>97.1</v>
      </c>
      <c r="AQ69" s="402">
        <v>100</v>
      </c>
      <c r="AR69" s="401">
        <v>100</v>
      </c>
      <c r="AS69" s="402"/>
      <c r="AU69" s="325">
        <v>44998</v>
      </c>
      <c r="AV69" s="326">
        <v>0.99700897308075787</v>
      </c>
      <c r="AW69" s="327">
        <f t="shared" si="16"/>
        <v>0.99761242588025423</v>
      </c>
      <c r="AX69" s="328">
        <f t="shared" si="17"/>
        <v>0.99776984834968752</v>
      </c>
      <c r="AY69" s="326">
        <f t="shared" si="11"/>
        <v>0.99699549323985981</v>
      </c>
      <c r="AZ69" s="327">
        <f t="shared" si="18"/>
        <v>0.99768073162375126</v>
      </c>
      <c r="BA69" s="328">
        <f t="shared" si="19"/>
        <v>0.99794428484832531</v>
      </c>
      <c r="BB69" s="329">
        <v>1</v>
      </c>
      <c r="BC69" s="329">
        <f t="shared" si="7"/>
        <v>1.02</v>
      </c>
      <c r="BD69" s="329">
        <f t="shared" si="8"/>
        <v>0.98</v>
      </c>
      <c r="BE69" s="329">
        <f t="shared" si="9"/>
        <v>1.03</v>
      </c>
      <c r="BF69" s="329">
        <f t="shared" si="10"/>
        <v>0.97</v>
      </c>
    </row>
    <row r="70" spans="2:58" s="324" customFormat="1" ht="30" x14ac:dyDescent="0.25">
      <c r="B70" s="409">
        <v>20230314</v>
      </c>
      <c r="C70" s="410">
        <v>1.9990000000000001</v>
      </c>
      <c r="D70" s="314">
        <f t="shared" si="0"/>
        <v>-3.4895314057824534E-3</v>
      </c>
      <c r="E70" s="315">
        <f t="shared" si="1"/>
        <v>-9.4152626362733471E-3</v>
      </c>
      <c r="F70" s="410">
        <v>1.9910000000000001</v>
      </c>
      <c r="G70" s="314">
        <f t="shared" si="2"/>
        <v>-3.0045067601401909E-3</v>
      </c>
      <c r="H70" s="315">
        <f t="shared" si="3"/>
        <v>-1.3868251609707838E-2</v>
      </c>
      <c r="I70" s="220">
        <f t="shared" si="4"/>
        <v>1.0040180813661477</v>
      </c>
      <c r="J70" s="411">
        <v>0.55000000000000004</v>
      </c>
      <c r="K70" s="412">
        <v>0.43</v>
      </c>
      <c r="L70" s="412">
        <v>0.27</v>
      </c>
      <c r="M70" s="412">
        <v>0.2</v>
      </c>
      <c r="N70" s="412">
        <v>0.9</v>
      </c>
      <c r="O70" s="412">
        <v>0.23</v>
      </c>
      <c r="P70" s="412">
        <v>0.2</v>
      </c>
      <c r="Q70" s="413">
        <v>1.9990000000000001</v>
      </c>
      <c r="R70" s="414">
        <v>8.9</v>
      </c>
      <c r="S70" s="414">
        <v>9.3000000000000007</v>
      </c>
      <c r="T70" s="414">
        <v>8.8000000000000007</v>
      </c>
      <c r="U70" s="414">
        <v>8.6</v>
      </c>
      <c r="V70" s="414">
        <v>119.6</v>
      </c>
      <c r="W70" s="396">
        <v>120</v>
      </c>
      <c r="X70" s="411">
        <v>0.34</v>
      </c>
      <c r="Y70" s="412">
        <v>0.13</v>
      </c>
      <c r="Z70" s="412">
        <v>0.12</v>
      </c>
      <c r="AA70" s="412">
        <v>-0.02</v>
      </c>
      <c r="AB70" s="412">
        <v>0.59</v>
      </c>
      <c r="AC70" s="412">
        <v>0.14000000000000001</v>
      </c>
      <c r="AD70" s="412">
        <v>0.01</v>
      </c>
      <c r="AE70" s="413">
        <v>1.9910000000000001</v>
      </c>
      <c r="AF70" s="414">
        <v>11.5</v>
      </c>
      <c r="AG70" s="414">
        <v>11.6</v>
      </c>
      <c r="AH70" s="414">
        <v>11.5</v>
      </c>
      <c r="AI70" s="414">
        <v>11.2</v>
      </c>
      <c r="AJ70" s="414">
        <v>119.3</v>
      </c>
      <c r="AK70" s="396">
        <v>119.7</v>
      </c>
      <c r="AL70" s="431" t="s">
        <v>360</v>
      </c>
      <c r="AM70" s="352" t="s">
        <v>295</v>
      </c>
      <c r="AN70" s="415" t="s">
        <v>363</v>
      </c>
      <c r="AO70" s="416"/>
      <c r="AP70" s="392">
        <v>100</v>
      </c>
      <c r="AQ70" s="402">
        <v>100</v>
      </c>
      <c r="AR70" s="401">
        <v>100</v>
      </c>
      <c r="AS70" s="402">
        <v>100</v>
      </c>
      <c r="AU70" s="325">
        <f t="shared" si="5"/>
        <v>44999</v>
      </c>
      <c r="AV70" s="326">
        <f t="shared" si="6"/>
        <v>0.99651046859421755</v>
      </c>
      <c r="AW70" s="327">
        <f t="shared" si="16"/>
        <v>0.99737629217610346</v>
      </c>
      <c r="AX70" s="328">
        <f t="shared" si="17"/>
        <v>0.99761242588025356</v>
      </c>
      <c r="AY70" s="326">
        <f t="shared" si="11"/>
        <v>0.99699549323985981</v>
      </c>
      <c r="AZ70" s="327">
        <f t="shared" si="18"/>
        <v>0.99731175710934827</v>
      </c>
      <c r="BA70" s="328">
        <f t="shared" si="19"/>
        <v>0.99773344226866623</v>
      </c>
      <c r="BB70" s="329">
        <v>1</v>
      </c>
      <c r="BC70" s="329">
        <f t="shared" si="7"/>
        <v>1.02</v>
      </c>
      <c r="BD70" s="329">
        <f t="shared" si="8"/>
        <v>0.98</v>
      </c>
      <c r="BE70" s="329">
        <f t="shared" si="9"/>
        <v>1.03</v>
      </c>
      <c r="BF70" s="329">
        <f t="shared" si="10"/>
        <v>0.97</v>
      </c>
    </row>
    <row r="71" spans="2:58" s="324" customFormat="1" ht="30" x14ac:dyDescent="0.25">
      <c r="B71" s="409">
        <v>20230315</v>
      </c>
      <c r="C71" s="410">
        <v>1.9950000000000001</v>
      </c>
      <c r="D71" s="314">
        <f t="shared" si="0"/>
        <v>-5.4835493519440615E-3</v>
      </c>
      <c r="E71" s="315">
        <f t="shared" si="1"/>
        <v>-1.1397423191278344E-2</v>
      </c>
      <c r="F71" s="410">
        <v>1.9890000000000001</v>
      </c>
      <c r="G71" s="314">
        <f t="shared" si="2"/>
        <v>-4.0060090135203286E-3</v>
      </c>
      <c r="H71" s="315">
        <f t="shared" si="3"/>
        <v>-1.4858841010401247E-2</v>
      </c>
      <c r="I71" s="220">
        <f t="shared" si="4"/>
        <v>1.0030165912518854</v>
      </c>
      <c r="J71" s="411">
        <v>0.42</v>
      </c>
      <c r="K71" s="412">
        <v>0.4</v>
      </c>
      <c r="L71" s="412">
        <v>0.18</v>
      </c>
      <c r="M71" s="412">
        <v>0.2</v>
      </c>
      <c r="N71" s="412">
        <v>0.94</v>
      </c>
      <c r="O71" s="412">
        <v>0.2</v>
      </c>
      <c r="P71" s="412">
        <v>0.24</v>
      </c>
      <c r="Q71" s="413">
        <v>1.9950000000000001</v>
      </c>
      <c r="R71" s="414">
        <v>9.3000000000000007</v>
      </c>
      <c r="S71" s="414">
        <v>9</v>
      </c>
      <c r="T71" s="414">
        <v>8.6999999999999993</v>
      </c>
      <c r="U71" s="414">
        <v>8.8000000000000007</v>
      </c>
      <c r="V71" s="414">
        <v>119.6</v>
      </c>
      <c r="W71" s="396">
        <v>120</v>
      </c>
      <c r="X71" s="411">
        <v>0.27</v>
      </c>
      <c r="Y71" s="412">
        <v>0.16</v>
      </c>
      <c r="Z71" s="412">
        <v>0.06</v>
      </c>
      <c r="AA71" s="412">
        <v>0.01</v>
      </c>
      <c r="AB71" s="412">
        <v>0.52</v>
      </c>
      <c r="AC71" s="412">
        <v>0.09</v>
      </c>
      <c r="AD71" s="412">
        <v>0.03</v>
      </c>
      <c r="AE71" s="413">
        <v>1.9890000000000001</v>
      </c>
      <c r="AF71" s="414">
        <v>11.5</v>
      </c>
      <c r="AG71" s="414">
        <v>11.4</v>
      </c>
      <c r="AH71" s="414">
        <v>11.5</v>
      </c>
      <c r="AI71" s="414">
        <v>11.2</v>
      </c>
      <c r="AJ71" s="414">
        <v>119.3</v>
      </c>
      <c r="AK71" s="396">
        <v>119.7</v>
      </c>
      <c r="AL71" s="330" t="s">
        <v>365</v>
      </c>
      <c r="AM71" s="352" t="s">
        <v>231</v>
      </c>
      <c r="AN71" s="415" t="s">
        <v>367</v>
      </c>
      <c r="AO71" s="416"/>
      <c r="AP71" s="392">
        <v>96.8</v>
      </c>
      <c r="AQ71" s="402">
        <v>100</v>
      </c>
      <c r="AR71" s="401">
        <v>100</v>
      </c>
      <c r="AS71" s="402"/>
      <c r="AU71" s="325">
        <f t="shared" si="5"/>
        <v>45000</v>
      </c>
      <c r="AV71" s="326">
        <f t="shared" si="6"/>
        <v>0.99451645064805594</v>
      </c>
      <c r="AW71" s="327">
        <f t="shared" si="16"/>
        <v>0.99732381801962544</v>
      </c>
      <c r="AX71" s="328">
        <f t="shared" si="17"/>
        <v>0.99738941071522247</v>
      </c>
      <c r="AY71" s="326">
        <f t="shared" si="11"/>
        <v>0.99599399098647967</v>
      </c>
      <c r="AZ71" s="327">
        <f t="shared" si="18"/>
        <v>0.99725904646443342</v>
      </c>
      <c r="BA71" s="328">
        <f t="shared" si="19"/>
        <v>0.99746988904409262</v>
      </c>
      <c r="BB71" s="329">
        <v>1</v>
      </c>
      <c r="BC71" s="329">
        <f t="shared" si="7"/>
        <v>1.02</v>
      </c>
      <c r="BD71" s="329">
        <f t="shared" si="8"/>
        <v>0.98</v>
      </c>
      <c r="BE71" s="329">
        <f t="shared" si="9"/>
        <v>1.03</v>
      </c>
      <c r="BF71" s="329">
        <f t="shared" si="10"/>
        <v>0.97</v>
      </c>
    </row>
    <row r="72" spans="2:58" s="324" customFormat="1" ht="30" x14ac:dyDescent="0.25">
      <c r="B72" s="409">
        <v>20230316</v>
      </c>
      <c r="C72" s="410">
        <v>1.992</v>
      </c>
      <c r="D72" s="314">
        <f t="shared" si="0"/>
        <v>-6.9790628115652398E-3</v>
      </c>
      <c r="E72" s="315">
        <f t="shared" si="1"/>
        <v>-1.2884043607532147E-2</v>
      </c>
      <c r="F72" s="410">
        <v>1.9830000000000001</v>
      </c>
      <c r="G72" s="314">
        <f t="shared" si="2"/>
        <v>-7.0105157736605195E-3</v>
      </c>
      <c r="H72" s="315">
        <f t="shared" si="3"/>
        <v>-1.7830609212481474E-2</v>
      </c>
      <c r="I72" s="220">
        <f t="shared" si="4"/>
        <v>1.0045385779122542</v>
      </c>
      <c r="J72" s="411">
        <v>0.45</v>
      </c>
      <c r="K72" s="412">
        <v>0.56000000000000005</v>
      </c>
      <c r="L72" s="412">
        <v>0.27</v>
      </c>
      <c r="M72" s="412">
        <v>0.26</v>
      </c>
      <c r="N72" s="412">
        <v>0.94</v>
      </c>
      <c r="O72" s="412">
        <v>0.24</v>
      </c>
      <c r="P72" s="412">
        <v>0.28000000000000003</v>
      </c>
      <c r="Q72" s="413">
        <v>1.992</v>
      </c>
      <c r="R72" s="414">
        <v>9.1</v>
      </c>
      <c r="S72" s="414">
        <v>9.1</v>
      </c>
      <c r="T72" s="414">
        <v>8.6</v>
      </c>
      <c r="U72" s="414">
        <v>8.8000000000000007</v>
      </c>
      <c r="V72" s="414">
        <v>119.6</v>
      </c>
      <c r="W72" s="396">
        <v>120</v>
      </c>
      <c r="X72" s="411">
        <v>0.41</v>
      </c>
      <c r="Y72" s="412">
        <v>0.17</v>
      </c>
      <c r="Z72" s="412">
        <v>0.18</v>
      </c>
      <c r="AA72" s="412">
        <v>0.02</v>
      </c>
      <c r="AB72" s="412">
        <v>0.57999999999999996</v>
      </c>
      <c r="AC72" s="412">
        <v>0.16</v>
      </c>
      <c r="AD72" s="412">
        <v>-0.01</v>
      </c>
      <c r="AE72" s="413">
        <v>1.9830000000000001</v>
      </c>
      <c r="AF72" s="414">
        <v>11.5</v>
      </c>
      <c r="AG72" s="414">
        <v>11.4</v>
      </c>
      <c r="AH72" s="414">
        <v>11.4</v>
      </c>
      <c r="AI72" s="414">
        <v>11.2</v>
      </c>
      <c r="AJ72" s="414">
        <v>119.4</v>
      </c>
      <c r="AK72" s="396">
        <v>119.7</v>
      </c>
      <c r="AL72" s="330" t="s">
        <v>311</v>
      </c>
      <c r="AM72" s="352" t="s">
        <v>153</v>
      </c>
      <c r="AN72" s="415" t="s">
        <v>369</v>
      </c>
      <c r="AO72" s="416"/>
      <c r="AP72" s="392">
        <v>100</v>
      </c>
      <c r="AQ72" s="402">
        <v>100</v>
      </c>
      <c r="AR72" s="401">
        <v>100</v>
      </c>
      <c r="AS72" s="402">
        <v>100</v>
      </c>
      <c r="AU72" s="325">
        <f t="shared" si="5"/>
        <v>45001</v>
      </c>
      <c r="AV72" s="326">
        <f t="shared" si="6"/>
        <v>0.99302093718843476</v>
      </c>
      <c r="AW72" s="327">
        <f>IF(C72="",IF(AV72="","",AV72),AVERAGE(AV63:AV82))</f>
        <v>0.99735792622133612</v>
      </c>
      <c r="AX72" s="328">
        <f t="shared" ref="AX72:AX74" si="20">IF(C72="",IF(AV72="","",AV72),AVERAGE(AV54:AV92))</f>
        <v>0.9974180024030469</v>
      </c>
      <c r="AY72" s="326">
        <f t="shared" si="11"/>
        <v>0.99298948422633948</v>
      </c>
      <c r="AZ72" s="327">
        <f>IF(F72="",IF(AY72="","",AY72),AVERAGE(AY63:AY82))</f>
        <v>0.99724586880320487</v>
      </c>
      <c r="BA72" s="328">
        <f t="shared" ref="BA72:BA74" si="21">IF(F72="",IF(AY72="","",AY72),AVERAGE(AY54:AY92))</f>
        <v>0.99747056482159147</v>
      </c>
      <c r="BB72" s="329">
        <v>1</v>
      </c>
      <c r="BC72" s="329">
        <f t="shared" si="7"/>
        <v>1.02</v>
      </c>
      <c r="BD72" s="329">
        <f t="shared" si="8"/>
        <v>0.98</v>
      </c>
      <c r="BE72" s="329">
        <f t="shared" si="9"/>
        <v>1.03</v>
      </c>
      <c r="BF72" s="329">
        <f t="shared" si="10"/>
        <v>0.97</v>
      </c>
    </row>
    <row r="73" spans="2:58" s="324" customFormat="1" ht="30" x14ac:dyDescent="0.25">
      <c r="B73" s="409">
        <v>20230320</v>
      </c>
      <c r="C73" s="410">
        <v>1.9990000000000001</v>
      </c>
      <c r="D73" s="314">
        <f t="shared" si="0"/>
        <v>-3.4895314057824534E-3</v>
      </c>
      <c r="E73" s="315">
        <f t="shared" si="1"/>
        <v>-9.4152626362733471E-3</v>
      </c>
      <c r="F73" s="410">
        <v>1.9890000000000001</v>
      </c>
      <c r="G73" s="314">
        <f t="shared" si="2"/>
        <v>-4.0060090135203286E-3</v>
      </c>
      <c r="H73" s="315">
        <f t="shared" si="3"/>
        <v>-1.4858841010401247E-2</v>
      </c>
      <c r="I73" s="220">
        <f t="shared" si="4"/>
        <v>1.0050276520864756</v>
      </c>
      <c r="J73" s="411">
        <v>0.43</v>
      </c>
      <c r="K73" s="412">
        <v>0.42</v>
      </c>
      <c r="L73" s="412">
        <v>0.2</v>
      </c>
      <c r="M73" s="412">
        <v>0.17</v>
      </c>
      <c r="N73" s="412">
        <v>0.74</v>
      </c>
      <c r="O73" s="412">
        <v>0.18</v>
      </c>
      <c r="P73" s="412">
        <v>0.2</v>
      </c>
      <c r="Q73" s="413">
        <v>1.9990000000000001</v>
      </c>
      <c r="R73" s="414">
        <v>9.1999999999999993</v>
      </c>
      <c r="S73" s="414">
        <v>9.1</v>
      </c>
      <c r="T73" s="414">
        <v>8.6</v>
      </c>
      <c r="U73" s="414">
        <v>8.9</v>
      </c>
      <c r="V73" s="414">
        <v>119.6</v>
      </c>
      <c r="W73" s="396">
        <v>119.9</v>
      </c>
      <c r="X73" s="411">
        <v>0.3</v>
      </c>
      <c r="Y73" s="412">
        <v>0.12</v>
      </c>
      <c r="Z73" s="412">
        <v>0.08</v>
      </c>
      <c r="AA73" s="412">
        <v>-0.02</v>
      </c>
      <c r="AB73" s="412">
        <v>0.53</v>
      </c>
      <c r="AC73" s="412">
        <v>0.09</v>
      </c>
      <c r="AD73" s="412">
        <v>0</v>
      </c>
      <c r="AE73" s="413">
        <v>1.9890000000000001</v>
      </c>
      <c r="AF73" s="414">
        <v>11.5</v>
      </c>
      <c r="AG73" s="414">
        <v>11.5</v>
      </c>
      <c r="AH73" s="414">
        <v>11.6</v>
      </c>
      <c r="AI73" s="414">
        <v>11.3</v>
      </c>
      <c r="AJ73" s="414">
        <v>119.4</v>
      </c>
      <c r="AK73" s="396">
        <v>119.7</v>
      </c>
      <c r="AL73" s="330" t="s">
        <v>217</v>
      </c>
      <c r="AM73" s="352" t="s">
        <v>217</v>
      </c>
      <c r="AN73" s="415" t="s">
        <v>374</v>
      </c>
      <c r="AO73" s="416"/>
      <c r="AP73" s="392">
        <v>100</v>
      </c>
      <c r="AQ73" s="402"/>
      <c r="AR73" s="401">
        <v>100</v>
      </c>
      <c r="AS73" s="402"/>
      <c r="AU73" s="325">
        <f t="shared" si="5"/>
        <v>45005</v>
      </c>
      <c r="AV73" s="326">
        <f t="shared" si="6"/>
        <v>0.99651046859421755</v>
      </c>
      <c r="AW73" s="327">
        <f t="shared" ref="AW73:AW84" si="22">IF(C73="",IF(AV73="","",AV73),AVERAGE(AV63:AV83))</f>
        <v>0.99743626264064966</v>
      </c>
      <c r="AX73" s="328">
        <f t="shared" si="20"/>
        <v>0.99740522023672551</v>
      </c>
      <c r="AY73" s="326">
        <f t="shared" si="11"/>
        <v>0.99599399098647967</v>
      </c>
      <c r="AZ73" s="327">
        <f t="shared" ref="AZ73:AZ84" si="23">IF(F73="",IF(AY73="","",AY73),AVERAGE(AY63:AY83))</f>
        <v>0.99730548203257263</v>
      </c>
      <c r="BA73" s="328">
        <f t="shared" si="21"/>
        <v>0.99738068641423694</v>
      </c>
      <c r="BB73" s="329">
        <v>1</v>
      </c>
      <c r="BC73" s="329">
        <f t="shared" si="7"/>
        <v>1.02</v>
      </c>
      <c r="BD73" s="329">
        <f t="shared" si="8"/>
        <v>0.98</v>
      </c>
      <c r="BE73" s="329">
        <f t="shared" si="9"/>
        <v>1.03</v>
      </c>
      <c r="BF73" s="329">
        <f t="shared" si="10"/>
        <v>0.97</v>
      </c>
    </row>
    <row r="74" spans="2:58" s="421" customFormat="1" ht="30" x14ac:dyDescent="0.25">
      <c r="B74" s="409">
        <v>20230321</v>
      </c>
      <c r="C74" s="410">
        <v>1.9970000000000001</v>
      </c>
      <c r="D74" s="314">
        <f t="shared" si="0"/>
        <v>-4.4865403788632019E-3</v>
      </c>
      <c r="E74" s="315">
        <f t="shared" si="1"/>
        <v>-1.0406342913775846E-2</v>
      </c>
      <c r="F74" s="410">
        <v>1.988</v>
      </c>
      <c r="G74" s="314">
        <f t="shared" si="2"/>
        <v>-4.5067601402103419E-3</v>
      </c>
      <c r="H74" s="315">
        <f t="shared" si="3"/>
        <v>-1.5354135710747951E-2</v>
      </c>
      <c r="I74" s="220">
        <f t="shared" si="4"/>
        <v>1.0045271629778674</v>
      </c>
      <c r="J74" s="411">
        <v>0.47</v>
      </c>
      <c r="K74" s="412">
        <v>0.43</v>
      </c>
      <c r="L74" s="412">
        <v>0.15</v>
      </c>
      <c r="M74" s="412">
        <v>0.25</v>
      </c>
      <c r="N74" s="412">
        <v>0.97</v>
      </c>
      <c r="O74" s="412">
        <v>0.16</v>
      </c>
      <c r="P74" s="412">
        <v>0.23</v>
      </c>
      <c r="Q74" s="413">
        <v>1.9970000000000001</v>
      </c>
      <c r="R74" s="414">
        <v>9.1999999999999993</v>
      </c>
      <c r="S74" s="414">
        <v>9.1</v>
      </c>
      <c r="T74" s="414">
        <v>9</v>
      </c>
      <c r="U74" s="414">
        <v>8.4</v>
      </c>
      <c r="V74" s="414">
        <v>119.6</v>
      </c>
      <c r="W74" s="396">
        <v>120</v>
      </c>
      <c r="X74" s="411">
        <v>0.31</v>
      </c>
      <c r="Y74" s="412">
        <v>0.15</v>
      </c>
      <c r="Z74" s="412">
        <v>-0.02</v>
      </c>
      <c r="AA74" s="412">
        <v>0.01</v>
      </c>
      <c r="AB74" s="412">
        <v>0.53</v>
      </c>
      <c r="AC74" s="412">
        <v>0.04</v>
      </c>
      <c r="AD74" s="412">
        <v>0.02</v>
      </c>
      <c r="AE74" s="413">
        <v>1.988</v>
      </c>
      <c r="AF74" s="414">
        <v>11.5</v>
      </c>
      <c r="AG74" s="414">
        <v>11.5</v>
      </c>
      <c r="AH74" s="414">
        <v>11.6</v>
      </c>
      <c r="AI74" s="414">
        <v>11.5</v>
      </c>
      <c r="AJ74" s="414">
        <v>119.4</v>
      </c>
      <c r="AK74" s="396">
        <v>119.7</v>
      </c>
      <c r="AL74" s="330" t="s">
        <v>153</v>
      </c>
      <c r="AM74" s="417" t="s">
        <v>153</v>
      </c>
      <c r="AN74" s="415" t="s">
        <v>377</v>
      </c>
      <c r="AO74" s="430" t="s">
        <v>378</v>
      </c>
      <c r="AP74" s="392">
        <v>100</v>
      </c>
      <c r="AQ74" s="402"/>
      <c r="AR74" s="401">
        <v>100</v>
      </c>
      <c r="AS74" s="402"/>
      <c r="AU74" s="429">
        <f t="shared" si="5"/>
        <v>45006</v>
      </c>
      <c r="AV74" s="326">
        <f t="shared" si="6"/>
        <v>0.9955134596211368</v>
      </c>
      <c r="AW74" s="327">
        <f t="shared" si="22"/>
        <v>0.99729383278735229</v>
      </c>
      <c r="AX74" s="328">
        <f t="shared" si="20"/>
        <v>0.99743078456936851</v>
      </c>
      <c r="AY74" s="326">
        <f t="shared" si="11"/>
        <v>0.99549323985978966</v>
      </c>
      <c r="AZ74" s="327">
        <f t="shared" si="23"/>
        <v>0.99721010086558393</v>
      </c>
      <c r="BA74" s="328">
        <f t="shared" si="21"/>
        <v>0.99736784664175759</v>
      </c>
      <c r="BB74" s="329">
        <v>1</v>
      </c>
      <c r="BC74" s="329">
        <f t="shared" si="7"/>
        <v>1.02</v>
      </c>
      <c r="BD74" s="329">
        <f t="shared" si="8"/>
        <v>0.98</v>
      </c>
      <c r="BE74" s="329">
        <f t="shared" si="9"/>
        <v>1.03</v>
      </c>
      <c r="BF74" s="329">
        <f t="shared" si="10"/>
        <v>0.97</v>
      </c>
    </row>
    <row r="75" spans="2:58" s="324" customFormat="1" ht="30" x14ac:dyDescent="0.25">
      <c r="B75" s="409">
        <v>20230322</v>
      </c>
      <c r="C75" s="410">
        <v>2</v>
      </c>
      <c r="D75" s="314">
        <f t="shared" si="0"/>
        <v>-2.9910269192421346E-3</v>
      </c>
      <c r="E75" s="315">
        <f t="shared" si="1"/>
        <v>-8.9197224975221534E-3</v>
      </c>
      <c r="F75" s="410">
        <v>1.9890000000000001</v>
      </c>
      <c r="G75" s="314">
        <f t="shared" si="2"/>
        <v>-4.0060090135203286E-3</v>
      </c>
      <c r="H75" s="315">
        <f t="shared" si="3"/>
        <v>-1.4858841010401247E-2</v>
      </c>
      <c r="I75" s="220">
        <f t="shared" si="4"/>
        <v>1.0055304172951232</v>
      </c>
      <c r="J75" s="411">
        <v>0.26</v>
      </c>
      <c r="K75" s="412">
        <v>0.63</v>
      </c>
      <c r="L75" s="412">
        <v>0.14000000000000001</v>
      </c>
      <c r="M75" s="412">
        <v>0.28000000000000003</v>
      </c>
      <c r="N75" s="412">
        <v>1.01</v>
      </c>
      <c r="O75" s="412">
        <v>0.15</v>
      </c>
      <c r="P75" s="412">
        <v>0.3</v>
      </c>
      <c r="Q75" s="413">
        <v>2</v>
      </c>
      <c r="R75" s="414">
        <v>9.3000000000000007</v>
      </c>
      <c r="S75" s="414">
        <v>8.9</v>
      </c>
      <c r="T75" s="414">
        <v>8.5</v>
      </c>
      <c r="U75" s="414">
        <v>9</v>
      </c>
      <c r="V75" s="414">
        <v>119.6</v>
      </c>
      <c r="W75" s="396">
        <v>119.9</v>
      </c>
      <c r="X75" s="411">
        <v>0.26</v>
      </c>
      <c r="Y75" s="412">
        <v>0.16</v>
      </c>
      <c r="Z75" s="412">
        <v>0.03</v>
      </c>
      <c r="AA75" s="412">
        <v>0.01</v>
      </c>
      <c r="AB75" s="412">
        <v>0.51</v>
      </c>
      <c r="AC75" s="412">
        <v>0.06</v>
      </c>
      <c r="AD75" s="412">
        <v>0.02</v>
      </c>
      <c r="AE75" s="413">
        <v>1.9890000000000001</v>
      </c>
      <c r="AF75" s="414">
        <v>11.5</v>
      </c>
      <c r="AG75" s="414">
        <v>11.4</v>
      </c>
      <c r="AH75" s="414">
        <v>11.5</v>
      </c>
      <c r="AI75" s="414">
        <v>11.3</v>
      </c>
      <c r="AJ75" s="414">
        <v>119.4</v>
      </c>
      <c r="AK75" s="396">
        <v>119.7</v>
      </c>
      <c r="AL75" s="330" t="s">
        <v>379</v>
      </c>
      <c r="AM75" s="352" t="s">
        <v>231</v>
      </c>
      <c r="AN75" s="415" t="s">
        <v>381</v>
      </c>
      <c r="AO75" s="416"/>
      <c r="AP75" s="392">
        <v>92.3</v>
      </c>
      <c r="AQ75" s="402">
        <v>100</v>
      </c>
      <c r="AR75" s="401">
        <v>100</v>
      </c>
      <c r="AS75" s="402">
        <v>100</v>
      </c>
      <c r="AU75" s="325">
        <f t="shared" si="5"/>
        <v>45007</v>
      </c>
      <c r="AV75" s="326">
        <f t="shared" si="6"/>
        <v>0.99700897308075787</v>
      </c>
      <c r="AW75" s="327">
        <f t="shared" si="22"/>
        <v>0.9973175710962352</v>
      </c>
      <c r="AX75" s="328">
        <f t="shared" ref="AX75:AX81" si="24">IF(C75="",IF(AV75="","",AV75),AVERAGE(AV57:AV128))</f>
        <v>0.99746535042759044</v>
      </c>
      <c r="AY75" s="326">
        <f t="shared" si="11"/>
        <v>0.99599399098647967</v>
      </c>
      <c r="AZ75" s="327">
        <f t="shared" si="23"/>
        <v>0.99723394615733107</v>
      </c>
      <c r="BA75" s="328">
        <f t="shared" ref="BA75:BA81" si="25">IF(F75="",IF(AY75="","",AY75),AVERAGE(AY57:AY128))</f>
        <v>0.99737634620945503</v>
      </c>
      <c r="BB75" s="329">
        <v>1</v>
      </c>
      <c r="BC75" s="329">
        <f t="shared" si="7"/>
        <v>1.02</v>
      </c>
      <c r="BD75" s="329">
        <f t="shared" si="8"/>
        <v>0.98</v>
      </c>
      <c r="BE75" s="329">
        <f t="shared" si="9"/>
        <v>1.03</v>
      </c>
      <c r="BF75" s="329">
        <f t="shared" si="10"/>
        <v>0.97</v>
      </c>
    </row>
    <row r="76" spans="2:58" s="324" customFormat="1" ht="30" x14ac:dyDescent="0.25">
      <c r="B76" s="409">
        <v>20230323</v>
      </c>
      <c r="C76" s="410">
        <v>2.0030000000000001</v>
      </c>
      <c r="D76" s="314">
        <f t="shared" si="0"/>
        <v>-1.4955134596209563E-3</v>
      </c>
      <c r="E76" s="315">
        <f t="shared" si="1"/>
        <v>-7.4331020812684612E-3</v>
      </c>
      <c r="F76" s="410">
        <v>1.994</v>
      </c>
      <c r="G76" s="314">
        <f t="shared" si="2"/>
        <v>-1.502253380070151E-3</v>
      </c>
      <c r="H76" s="315">
        <f t="shared" si="3"/>
        <v>-1.2382367508667724E-2</v>
      </c>
      <c r="I76" s="220">
        <f t="shared" si="4"/>
        <v>1.0045135406218657</v>
      </c>
      <c r="J76" s="411">
        <v>0.51</v>
      </c>
      <c r="K76" s="412">
        <v>0.45</v>
      </c>
      <c r="L76" s="412">
        <v>0.27</v>
      </c>
      <c r="M76" s="412">
        <v>0.23</v>
      </c>
      <c r="N76" s="412">
        <v>0.89</v>
      </c>
      <c r="O76" s="412">
        <v>0.24</v>
      </c>
      <c r="P76" s="412">
        <v>0.26</v>
      </c>
      <c r="Q76" s="413">
        <v>2.0030000000000001</v>
      </c>
      <c r="R76" s="414">
        <v>9</v>
      </c>
      <c r="S76" s="414">
        <v>9.3000000000000007</v>
      </c>
      <c r="T76" s="414">
        <v>8.8000000000000007</v>
      </c>
      <c r="U76" s="414">
        <v>8.6</v>
      </c>
      <c r="V76" s="414">
        <v>119.6</v>
      </c>
      <c r="W76" s="396">
        <v>120</v>
      </c>
      <c r="X76" s="411">
        <v>0.4</v>
      </c>
      <c r="Y76" s="412">
        <v>0.13</v>
      </c>
      <c r="Z76" s="412">
        <v>0.15</v>
      </c>
      <c r="AA76" s="412">
        <v>-0.03</v>
      </c>
      <c r="AB76" s="412">
        <v>0.56000000000000005</v>
      </c>
      <c r="AC76" s="412">
        <v>0.14000000000000001</v>
      </c>
      <c r="AD76" s="412">
        <v>0</v>
      </c>
      <c r="AE76" s="413">
        <v>1.994</v>
      </c>
      <c r="AF76" s="414">
        <v>11.7</v>
      </c>
      <c r="AG76" s="414">
        <v>11.6</v>
      </c>
      <c r="AH76" s="414">
        <v>11.5</v>
      </c>
      <c r="AI76" s="414">
        <v>11.4</v>
      </c>
      <c r="AJ76" s="414">
        <v>119.4</v>
      </c>
      <c r="AK76" s="396">
        <v>119.7</v>
      </c>
      <c r="AL76" s="330" t="s">
        <v>284</v>
      </c>
      <c r="AM76" s="352" t="s">
        <v>153</v>
      </c>
      <c r="AN76" s="415" t="s">
        <v>386</v>
      </c>
      <c r="AO76" s="416"/>
      <c r="AP76" s="392">
        <v>100</v>
      </c>
      <c r="AQ76" s="402"/>
      <c r="AR76" s="401">
        <v>100</v>
      </c>
      <c r="AS76" s="402"/>
      <c r="AU76" s="325">
        <f t="shared" si="5"/>
        <v>45008</v>
      </c>
      <c r="AV76" s="326">
        <f t="shared" si="6"/>
        <v>0.99850448654037904</v>
      </c>
      <c r="AW76" s="327">
        <f t="shared" si="22"/>
        <v>0.99729383278735229</v>
      </c>
      <c r="AX76" s="328">
        <f t="shared" si="24"/>
        <v>0.99746535042759044</v>
      </c>
      <c r="AY76" s="326">
        <f t="shared" si="11"/>
        <v>0.99849774661992985</v>
      </c>
      <c r="AZ76" s="327">
        <f t="shared" si="23"/>
        <v>0.99721010086558393</v>
      </c>
      <c r="BA76" s="328">
        <f t="shared" si="25"/>
        <v>0.99737634620945503</v>
      </c>
      <c r="BB76" s="329">
        <v>1</v>
      </c>
      <c r="BC76" s="329">
        <f t="shared" si="7"/>
        <v>1.02</v>
      </c>
      <c r="BD76" s="329">
        <f t="shared" si="8"/>
        <v>0.98</v>
      </c>
      <c r="BE76" s="329">
        <f t="shared" si="9"/>
        <v>1.03</v>
      </c>
      <c r="BF76" s="329">
        <f t="shared" si="10"/>
        <v>0.97</v>
      </c>
    </row>
    <row r="77" spans="2:58" s="421" customFormat="1" ht="30" x14ac:dyDescent="0.25">
      <c r="B77" s="409">
        <v>20230324</v>
      </c>
      <c r="C77" s="410">
        <v>2.0049999999999999</v>
      </c>
      <c r="D77" s="314">
        <f t="shared" si="0"/>
        <v>-4.9850448654031876E-4</v>
      </c>
      <c r="E77" s="315">
        <f t="shared" si="1"/>
        <v>-6.4420218037660737E-3</v>
      </c>
      <c r="F77" s="410">
        <v>1.9970000000000001</v>
      </c>
      <c r="G77" s="314">
        <f t="shared" si="2"/>
        <v>0</v>
      </c>
      <c r="H77" s="315">
        <f t="shared" si="3"/>
        <v>-1.08964834076275E-2</v>
      </c>
      <c r="I77" s="220">
        <f t="shared" si="4"/>
        <v>1.0040060090135201</v>
      </c>
      <c r="J77" s="411">
        <v>0.48</v>
      </c>
      <c r="K77" s="412">
        <v>0.51</v>
      </c>
      <c r="L77" s="412">
        <v>0.16</v>
      </c>
      <c r="M77" s="412">
        <v>0.28000000000000003</v>
      </c>
      <c r="N77" s="412">
        <v>0.92</v>
      </c>
      <c r="O77" s="412">
        <v>0.18</v>
      </c>
      <c r="P77" s="412">
        <v>0.26</v>
      </c>
      <c r="Q77" s="413">
        <v>2.0049999999999999</v>
      </c>
      <c r="R77" s="414">
        <v>9.1999999999999993</v>
      </c>
      <c r="S77" s="414">
        <v>9</v>
      </c>
      <c r="T77" s="414">
        <v>8.8000000000000007</v>
      </c>
      <c r="U77" s="414">
        <v>8.6999999999999993</v>
      </c>
      <c r="V77" s="414">
        <v>119.6</v>
      </c>
      <c r="W77" s="396">
        <v>120</v>
      </c>
      <c r="X77" s="411">
        <v>0.27</v>
      </c>
      <c r="Y77" s="412">
        <v>0.17</v>
      </c>
      <c r="Z77" s="412">
        <v>0.04</v>
      </c>
      <c r="AA77" s="412">
        <v>0.01</v>
      </c>
      <c r="AB77" s="412">
        <v>0.54</v>
      </c>
      <c r="AC77" s="412">
        <v>7.0000000000000007E-2</v>
      </c>
      <c r="AD77" s="412">
        <v>0.02</v>
      </c>
      <c r="AE77" s="413">
        <v>1.9970000000000001</v>
      </c>
      <c r="AF77" s="414">
        <v>11.5</v>
      </c>
      <c r="AG77" s="414">
        <v>11.4</v>
      </c>
      <c r="AH77" s="414">
        <v>11.5</v>
      </c>
      <c r="AI77" s="414">
        <v>11.2</v>
      </c>
      <c r="AJ77" s="414">
        <v>119.4</v>
      </c>
      <c r="AK77" s="396">
        <v>119.7</v>
      </c>
      <c r="AL77" s="431" t="s">
        <v>304</v>
      </c>
      <c r="AM77" s="352" t="s">
        <v>249</v>
      </c>
      <c r="AN77" s="415" t="s">
        <v>388</v>
      </c>
      <c r="AO77" s="432"/>
      <c r="AP77" s="392">
        <v>97.8</v>
      </c>
      <c r="AQ77" s="402">
        <v>100</v>
      </c>
      <c r="AR77" s="401">
        <v>100</v>
      </c>
      <c r="AS77" s="402">
        <v>100</v>
      </c>
      <c r="AU77" s="429">
        <f t="shared" si="5"/>
        <v>45009</v>
      </c>
      <c r="AV77" s="326">
        <f t="shared" si="6"/>
        <v>0.99950149551345968</v>
      </c>
      <c r="AW77" s="327">
        <f t="shared" si="22"/>
        <v>0.99741252433176664</v>
      </c>
      <c r="AX77" s="328">
        <f t="shared" si="24"/>
        <v>0.99743024447783402</v>
      </c>
      <c r="AY77" s="326">
        <f t="shared" si="11"/>
        <v>1</v>
      </c>
      <c r="AZ77" s="327">
        <f t="shared" si="23"/>
        <v>0.99737701790781386</v>
      </c>
      <c r="BA77" s="328">
        <f t="shared" si="25"/>
        <v>0.99736224054391454</v>
      </c>
      <c r="BB77" s="329">
        <v>1</v>
      </c>
      <c r="BC77" s="329">
        <f t="shared" si="7"/>
        <v>1.02</v>
      </c>
      <c r="BD77" s="329">
        <f t="shared" si="8"/>
        <v>0.98</v>
      </c>
      <c r="BE77" s="329">
        <f t="shared" si="9"/>
        <v>1.03</v>
      </c>
      <c r="BF77" s="329">
        <f t="shared" si="10"/>
        <v>0.97</v>
      </c>
    </row>
    <row r="78" spans="2:58" s="421" customFormat="1" ht="30" x14ac:dyDescent="0.25">
      <c r="B78" s="409">
        <v>20230327</v>
      </c>
      <c r="C78" s="410">
        <v>1.9910000000000001</v>
      </c>
      <c r="D78" s="314">
        <f t="shared" si="0"/>
        <v>-7.4775672981055585E-3</v>
      </c>
      <c r="E78" s="315">
        <f t="shared" si="1"/>
        <v>-1.3379583746283341E-2</v>
      </c>
      <c r="F78" s="410">
        <v>1.9830000000000001</v>
      </c>
      <c r="G78" s="314">
        <f t="shared" si="2"/>
        <v>-7.0105157736605195E-3</v>
      </c>
      <c r="H78" s="315">
        <f t="shared" si="3"/>
        <v>-1.7830609212481474E-2</v>
      </c>
      <c r="I78" s="220">
        <f t="shared" si="4"/>
        <v>1.0040342914775593</v>
      </c>
      <c r="J78" s="411">
        <v>0.38</v>
      </c>
      <c r="K78" s="412">
        <v>0.47</v>
      </c>
      <c r="L78" s="412">
        <v>0.14000000000000001</v>
      </c>
      <c r="M78" s="412">
        <v>0.23</v>
      </c>
      <c r="N78" s="412">
        <v>0.74</v>
      </c>
      <c r="O78" s="412">
        <v>0.14000000000000001</v>
      </c>
      <c r="P78" s="412">
        <v>0.21</v>
      </c>
      <c r="Q78" s="413">
        <v>1.9910000000000001</v>
      </c>
      <c r="R78" s="414">
        <v>9.1999999999999993</v>
      </c>
      <c r="S78" s="414">
        <v>9</v>
      </c>
      <c r="T78" s="414">
        <v>8.9</v>
      </c>
      <c r="U78" s="414">
        <v>8.5</v>
      </c>
      <c r="V78" s="414">
        <v>119.6</v>
      </c>
      <c r="W78" s="396">
        <v>120</v>
      </c>
      <c r="X78" s="411">
        <v>0.27</v>
      </c>
      <c r="Y78" s="412">
        <v>0.15</v>
      </c>
      <c r="Z78" s="412">
        <v>0.04</v>
      </c>
      <c r="AA78" s="412">
        <v>0</v>
      </c>
      <c r="AB78" s="412">
        <v>0.5</v>
      </c>
      <c r="AC78" s="412">
        <v>0.08</v>
      </c>
      <c r="AD78" s="412">
        <v>0.02</v>
      </c>
      <c r="AE78" s="413">
        <v>1.9830000000000001</v>
      </c>
      <c r="AF78" s="414">
        <v>11.5</v>
      </c>
      <c r="AG78" s="414">
        <v>11.4</v>
      </c>
      <c r="AH78" s="414">
        <v>11.5</v>
      </c>
      <c r="AI78" s="414">
        <v>11.3</v>
      </c>
      <c r="AJ78" s="414">
        <v>119.4</v>
      </c>
      <c r="AK78" s="396">
        <v>119.7</v>
      </c>
      <c r="AL78" s="330" t="s">
        <v>355</v>
      </c>
      <c r="AM78" s="352" t="s">
        <v>217</v>
      </c>
      <c r="AN78" s="415" t="s">
        <v>391</v>
      </c>
      <c r="AO78" s="432"/>
      <c r="AP78" s="392">
        <v>100</v>
      </c>
      <c r="AQ78" s="402">
        <v>100</v>
      </c>
      <c r="AR78" s="401">
        <v>100</v>
      </c>
      <c r="AS78" s="402">
        <v>100</v>
      </c>
      <c r="AU78" s="429">
        <f t="shared" si="5"/>
        <v>45012</v>
      </c>
      <c r="AV78" s="326">
        <f t="shared" si="6"/>
        <v>0.99252243270189444</v>
      </c>
      <c r="AW78" s="327">
        <f t="shared" si="22"/>
        <v>0.99746000094953247</v>
      </c>
      <c r="AX78" s="328">
        <f t="shared" si="24"/>
        <v>0.99746535042759044</v>
      </c>
      <c r="AY78" s="326">
        <f t="shared" si="11"/>
        <v>0.99298948422633948</v>
      </c>
      <c r="AZ78" s="327">
        <f t="shared" si="23"/>
        <v>0.99728163674082537</v>
      </c>
      <c r="BA78" s="328">
        <f t="shared" si="25"/>
        <v>0.997397504707766</v>
      </c>
      <c r="BB78" s="329">
        <v>1</v>
      </c>
      <c r="BC78" s="329">
        <f t="shared" si="7"/>
        <v>1.02</v>
      </c>
      <c r="BD78" s="329">
        <f t="shared" si="8"/>
        <v>0.98</v>
      </c>
      <c r="BE78" s="329">
        <f t="shared" si="9"/>
        <v>1.03</v>
      </c>
      <c r="BF78" s="329">
        <f t="shared" si="10"/>
        <v>0.97</v>
      </c>
    </row>
    <row r="79" spans="2:58" s="324" customFormat="1" ht="30" x14ac:dyDescent="0.25">
      <c r="B79" s="409">
        <v>20230328</v>
      </c>
      <c r="C79" s="410">
        <v>2.0030000000000001</v>
      </c>
      <c r="D79" s="314">
        <f t="shared" si="0"/>
        <v>-1.4955134596209563E-3</v>
      </c>
      <c r="E79" s="315">
        <f t="shared" si="1"/>
        <v>-7.4331020812684612E-3</v>
      </c>
      <c r="F79" s="410">
        <v>1.9910000000000001</v>
      </c>
      <c r="G79" s="314">
        <f t="shared" si="2"/>
        <v>-3.0045067601401909E-3</v>
      </c>
      <c r="H79" s="315">
        <f t="shared" si="3"/>
        <v>-1.3868251609707838E-2</v>
      </c>
      <c r="I79" s="220">
        <f t="shared" si="4"/>
        <v>1.0060271220492214</v>
      </c>
      <c r="J79" s="411">
        <v>0.5</v>
      </c>
      <c r="K79" s="412">
        <v>0.46</v>
      </c>
      <c r="L79" s="412">
        <v>0.23</v>
      </c>
      <c r="M79" s="412">
        <v>0.23</v>
      </c>
      <c r="N79" s="412">
        <v>0.95</v>
      </c>
      <c r="O79" s="412">
        <v>0.22</v>
      </c>
      <c r="P79" s="412">
        <v>0.24</v>
      </c>
      <c r="Q79" s="413">
        <v>2.0030000000000001</v>
      </c>
      <c r="R79" s="414">
        <v>9.3000000000000007</v>
      </c>
      <c r="S79" s="414">
        <v>8.9</v>
      </c>
      <c r="T79" s="414">
        <v>8.6999999999999993</v>
      </c>
      <c r="U79" s="414">
        <v>8.9</v>
      </c>
      <c r="V79" s="414">
        <v>119.6</v>
      </c>
      <c r="W79" s="396">
        <v>119.9</v>
      </c>
      <c r="X79" s="411">
        <v>0.28000000000000003</v>
      </c>
      <c r="Y79" s="412">
        <v>0.15</v>
      </c>
      <c r="Z79" s="412">
        <v>7.0000000000000007E-2</v>
      </c>
      <c r="AA79" s="412">
        <v>-0.02</v>
      </c>
      <c r="AB79" s="412">
        <v>0.53</v>
      </c>
      <c r="AC79" s="412">
        <v>0.1</v>
      </c>
      <c r="AD79" s="412">
        <v>0.01</v>
      </c>
      <c r="AE79" s="413">
        <v>1.9910000000000001</v>
      </c>
      <c r="AF79" s="414">
        <v>11.5</v>
      </c>
      <c r="AG79" s="414">
        <v>11.4</v>
      </c>
      <c r="AH79" s="414">
        <v>11.6</v>
      </c>
      <c r="AI79" s="414">
        <v>11.4</v>
      </c>
      <c r="AJ79" s="414">
        <v>119.4</v>
      </c>
      <c r="AK79" s="396">
        <v>119.7</v>
      </c>
      <c r="AL79" s="330" t="s">
        <v>393</v>
      </c>
      <c r="AM79" s="352" t="s">
        <v>295</v>
      </c>
      <c r="AN79" s="415" t="s">
        <v>395</v>
      </c>
      <c r="AO79" s="416"/>
      <c r="AP79" s="392">
        <v>91.1</v>
      </c>
      <c r="AQ79" s="402">
        <v>100</v>
      </c>
      <c r="AR79" s="401">
        <v>100</v>
      </c>
      <c r="AS79" s="402">
        <v>100</v>
      </c>
      <c r="AU79" s="325">
        <f t="shared" si="5"/>
        <v>45013</v>
      </c>
      <c r="AV79" s="326">
        <f t="shared" si="6"/>
        <v>0.99850448654037904</v>
      </c>
      <c r="AW79" s="327">
        <f t="shared" si="22"/>
        <v>0.99722261786070376</v>
      </c>
      <c r="AX79" s="328">
        <f t="shared" si="24"/>
        <v>0.99747939280749265</v>
      </c>
      <c r="AY79" s="326">
        <f t="shared" si="11"/>
        <v>0.99699549323985981</v>
      </c>
      <c r="AZ79" s="327">
        <f t="shared" si="23"/>
        <v>0.99701933853160696</v>
      </c>
      <c r="BA79" s="328">
        <f t="shared" si="25"/>
        <v>0.99738339904222517</v>
      </c>
      <c r="BB79" s="329">
        <v>1</v>
      </c>
      <c r="BC79" s="329">
        <f t="shared" si="7"/>
        <v>1.02</v>
      </c>
      <c r="BD79" s="329">
        <f t="shared" si="8"/>
        <v>0.98</v>
      </c>
      <c r="BE79" s="329">
        <f t="shared" si="9"/>
        <v>1.03</v>
      </c>
      <c r="BF79" s="329">
        <f t="shared" si="10"/>
        <v>0.97</v>
      </c>
    </row>
    <row r="80" spans="2:58" s="324" customFormat="1" ht="30" x14ac:dyDescent="0.25">
      <c r="B80" s="409">
        <v>20230329</v>
      </c>
      <c r="C80" s="410">
        <v>2.0009999999999999</v>
      </c>
      <c r="D80" s="314">
        <f t="shared" si="0"/>
        <v>-2.4925224327018158E-3</v>
      </c>
      <c r="E80" s="315">
        <f t="shared" si="1"/>
        <v>-8.4241823587709597E-3</v>
      </c>
      <c r="F80" s="410">
        <v>1.9890000000000001</v>
      </c>
      <c r="G80" s="314">
        <f t="shared" si="2"/>
        <v>-4.0060090135203286E-3</v>
      </c>
      <c r="H80" s="315">
        <f t="shared" si="3"/>
        <v>-1.4858841010401247E-2</v>
      </c>
      <c r="I80" s="220">
        <f t="shared" si="4"/>
        <v>1.0060331825037707</v>
      </c>
      <c r="J80" s="411">
        <v>0.43</v>
      </c>
      <c r="K80" s="412">
        <v>0.44</v>
      </c>
      <c r="L80" s="412">
        <v>0.18</v>
      </c>
      <c r="M80" s="412">
        <v>0.22</v>
      </c>
      <c r="N80" s="412">
        <v>0.9</v>
      </c>
      <c r="O80" s="412">
        <v>0.19</v>
      </c>
      <c r="P80" s="412">
        <v>0.25</v>
      </c>
      <c r="Q80" s="413">
        <v>2.0009999999999999</v>
      </c>
      <c r="R80" s="414">
        <v>9.3000000000000007</v>
      </c>
      <c r="S80" s="414">
        <v>9</v>
      </c>
      <c r="T80" s="414">
        <v>8.6999999999999993</v>
      </c>
      <c r="U80" s="414">
        <v>8.8000000000000007</v>
      </c>
      <c r="V80" s="414">
        <v>119.6</v>
      </c>
      <c r="W80" s="396">
        <v>119.9</v>
      </c>
      <c r="X80" s="411">
        <v>0.24</v>
      </c>
      <c r="Y80" s="412">
        <v>0.19</v>
      </c>
      <c r="Z80" s="412">
        <v>0.02</v>
      </c>
      <c r="AA80" s="412">
        <v>0.03</v>
      </c>
      <c r="AB80" s="412">
        <v>0.53</v>
      </c>
      <c r="AC80" s="412">
        <v>7.0000000000000007E-2</v>
      </c>
      <c r="AD80" s="412">
        <v>0.05</v>
      </c>
      <c r="AE80" s="413">
        <v>1.9890000000000001</v>
      </c>
      <c r="AF80" s="414">
        <v>11.5</v>
      </c>
      <c r="AG80" s="414">
        <v>11.5</v>
      </c>
      <c r="AH80" s="414">
        <v>11.5</v>
      </c>
      <c r="AI80" s="414">
        <v>11.4</v>
      </c>
      <c r="AJ80" s="414">
        <v>119.4</v>
      </c>
      <c r="AK80" s="396">
        <v>119.7</v>
      </c>
      <c r="AL80" s="431" t="s">
        <v>311</v>
      </c>
      <c r="AM80" s="352" t="s">
        <v>400</v>
      </c>
      <c r="AN80" s="417" t="s">
        <v>399</v>
      </c>
      <c r="AO80" s="416"/>
      <c r="AP80" s="392">
        <v>100</v>
      </c>
      <c r="AQ80" s="402">
        <v>100</v>
      </c>
      <c r="AR80" s="401">
        <v>100</v>
      </c>
      <c r="AS80" s="402">
        <v>100</v>
      </c>
      <c r="AU80" s="325">
        <f t="shared" si="5"/>
        <v>45014</v>
      </c>
      <c r="AV80" s="326">
        <f t="shared" si="6"/>
        <v>0.99750747756729818</v>
      </c>
      <c r="AW80" s="327">
        <f t="shared" si="22"/>
        <v>0.99719887955182096</v>
      </c>
      <c r="AX80" s="328">
        <f t="shared" si="24"/>
        <v>0.99742322328788269</v>
      </c>
      <c r="AY80" s="326">
        <f t="shared" si="11"/>
        <v>0.99599399098647967</v>
      </c>
      <c r="AZ80" s="327">
        <f t="shared" si="23"/>
        <v>0.99697164794811266</v>
      </c>
      <c r="BA80" s="328">
        <f t="shared" si="25"/>
        <v>0.99731992354729249</v>
      </c>
      <c r="BB80" s="329">
        <v>1</v>
      </c>
      <c r="BC80" s="329">
        <f t="shared" si="7"/>
        <v>1.02</v>
      </c>
      <c r="BD80" s="329">
        <f t="shared" si="8"/>
        <v>0.98</v>
      </c>
      <c r="BE80" s="329">
        <f t="shared" si="9"/>
        <v>1.03</v>
      </c>
      <c r="BF80" s="329">
        <f t="shared" si="10"/>
        <v>0.97</v>
      </c>
    </row>
    <row r="81" spans="2:58" s="324" customFormat="1" ht="30" x14ac:dyDescent="0.25">
      <c r="B81" s="409">
        <v>20230330</v>
      </c>
      <c r="C81" s="410">
        <v>2.0009999999999999</v>
      </c>
      <c r="D81" s="314">
        <f t="shared" si="0"/>
        <v>-2.4925224327018158E-3</v>
      </c>
      <c r="E81" s="315">
        <f t="shared" si="1"/>
        <v>-8.4241823587709597E-3</v>
      </c>
      <c r="F81" s="410">
        <v>1.992</v>
      </c>
      <c r="G81" s="314">
        <f t="shared" si="2"/>
        <v>-2.5037556334501776E-3</v>
      </c>
      <c r="H81" s="315">
        <f t="shared" si="3"/>
        <v>-1.3372956909361133E-2</v>
      </c>
      <c r="I81" s="220">
        <f t="shared" si="4"/>
        <v>1.0045180722891567</v>
      </c>
      <c r="J81" s="411">
        <v>0.42</v>
      </c>
      <c r="K81" s="412">
        <v>0.5</v>
      </c>
      <c r="L81" s="412">
        <v>0.19</v>
      </c>
      <c r="M81" s="412">
        <v>0.28000000000000003</v>
      </c>
      <c r="N81" s="412">
        <v>0.93</v>
      </c>
      <c r="O81" s="412">
        <v>0.22</v>
      </c>
      <c r="P81" s="412">
        <v>0.3</v>
      </c>
      <c r="Q81" s="413">
        <v>2.0009999999999999</v>
      </c>
      <c r="R81" s="414">
        <v>9.1</v>
      </c>
      <c r="S81" s="414">
        <v>9.1999999999999993</v>
      </c>
      <c r="T81" s="414">
        <v>8.8000000000000007</v>
      </c>
      <c r="U81" s="414">
        <v>8.6999999999999993</v>
      </c>
      <c r="V81" s="414">
        <v>119.6</v>
      </c>
      <c r="W81" s="396">
        <v>120</v>
      </c>
      <c r="X81" s="411">
        <v>0.3</v>
      </c>
      <c r="Y81" s="412">
        <v>0.13</v>
      </c>
      <c r="Z81" s="412">
        <v>7.0000000000000007E-2</v>
      </c>
      <c r="AA81" s="412">
        <v>-0.02</v>
      </c>
      <c r="AB81" s="412">
        <v>0.63</v>
      </c>
      <c r="AC81" s="412">
        <v>0.12</v>
      </c>
      <c r="AD81" s="412">
        <v>0.05</v>
      </c>
      <c r="AE81" s="413">
        <v>1.992</v>
      </c>
      <c r="AF81" s="414">
        <v>11.5</v>
      </c>
      <c r="AG81" s="414">
        <v>11.5</v>
      </c>
      <c r="AH81" s="414">
        <v>11.5</v>
      </c>
      <c r="AI81" s="414">
        <v>11.3</v>
      </c>
      <c r="AJ81" s="414">
        <v>119.4</v>
      </c>
      <c r="AK81" s="396">
        <v>119.7</v>
      </c>
      <c r="AL81" s="431" t="s">
        <v>402</v>
      </c>
      <c r="AM81" s="352" t="s">
        <v>405</v>
      </c>
      <c r="AN81" s="417" t="s">
        <v>404</v>
      </c>
      <c r="AO81" s="416"/>
      <c r="AP81" s="392">
        <v>100</v>
      </c>
      <c r="AQ81" s="402">
        <v>100</v>
      </c>
      <c r="AR81" s="401">
        <v>100</v>
      </c>
      <c r="AS81" s="402">
        <v>100</v>
      </c>
      <c r="AU81" s="325">
        <f t="shared" si="5"/>
        <v>45015</v>
      </c>
      <c r="AV81" s="326">
        <f t="shared" si="6"/>
        <v>0.99750747756729818</v>
      </c>
      <c r="AW81" s="327">
        <f t="shared" si="22"/>
        <v>0.99708018800740661</v>
      </c>
      <c r="AX81" s="328">
        <f t="shared" si="24"/>
        <v>0.99741620209793136</v>
      </c>
      <c r="AY81" s="326">
        <f t="shared" si="11"/>
        <v>0.99749624436654982</v>
      </c>
      <c r="AZ81" s="327">
        <f t="shared" si="23"/>
        <v>0.99682857619762966</v>
      </c>
      <c r="BA81" s="328">
        <f t="shared" si="25"/>
        <v>0.99730581788175188</v>
      </c>
      <c r="BB81" s="329">
        <v>1</v>
      </c>
      <c r="BC81" s="329">
        <f t="shared" si="7"/>
        <v>1.02</v>
      </c>
      <c r="BD81" s="329">
        <f t="shared" si="8"/>
        <v>0.98</v>
      </c>
      <c r="BE81" s="329">
        <f t="shared" si="9"/>
        <v>1.03</v>
      </c>
      <c r="BF81" s="329">
        <f t="shared" si="10"/>
        <v>0.97</v>
      </c>
    </row>
    <row r="82" spans="2:58" s="324" customFormat="1" ht="30" x14ac:dyDescent="0.25">
      <c r="B82" s="409">
        <v>20230331</v>
      </c>
      <c r="C82" s="410">
        <v>2.0019999999999998</v>
      </c>
      <c r="D82" s="314">
        <f t="shared" si="0"/>
        <v>-1.9940179461614971E-3</v>
      </c>
      <c r="E82" s="315">
        <f t="shared" si="1"/>
        <v>-7.928642220019877E-3</v>
      </c>
      <c r="F82" s="410">
        <v>1.9910000000000001</v>
      </c>
      <c r="G82" s="314">
        <f t="shared" si="2"/>
        <v>-3.0045067601401909E-3</v>
      </c>
      <c r="H82" s="315">
        <f t="shared" si="3"/>
        <v>-1.3868251609707838E-2</v>
      </c>
      <c r="I82" s="220">
        <f t="shared" si="4"/>
        <v>1.0055248618784529</v>
      </c>
      <c r="J82" s="411">
        <v>0.45</v>
      </c>
      <c r="K82" s="412">
        <v>0.42</v>
      </c>
      <c r="L82" s="412">
        <v>0.16</v>
      </c>
      <c r="M82" s="412">
        <v>0.21</v>
      </c>
      <c r="N82" s="412">
        <v>0.76</v>
      </c>
      <c r="O82" s="412">
        <v>0.15</v>
      </c>
      <c r="P82" s="412">
        <v>0.24</v>
      </c>
      <c r="Q82" s="413">
        <v>2.0019999999999998</v>
      </c>
      <c r="R82" s="414">
        <v>9.3000000000000007</v>
      </c>
      <c r="S82" s="414">
        <v>9</v>
      </c>
      <c r="T82" s="414">
        <v>8.6999999999999993</v>
      </c>
      <c r="U82" s="414">
        <v>8.9</v>
      </c>
      <c r="V82" s="414">
        <v>119.6</v>
      </c>
      <c r="W82" s="396">
        <v>119.9</v>
      </c>
      <c r="X82" s="411">
        <v>0.27</v>
      </c>
      <c r="Y82" s="412">
        <v>0.14000000000000001</v>
      </c>
      <c r="Z82" s="412">
        <v>0.06</v>
      </c>
      <c r="AA82" s="412">
        <v>-0.05</v>
      </c>
      <c r="AB82" s="412">
        <v>0.54</v>
      </c>
      <c r="AC82" s="412">
        <v>7.0000000000000007E-2</v>
      </c>
      <c r="AD82" s="412">
        <v>-0.01</v>
      </c>
      <c r="AE82" s="413">
        <v>1.9910000000000001</v>
      </c>
      <c r="AF82" s="414">
        <v>11.5</v>
      </c>
      <c r="AG82" s="414">
        <v>11.5</v>
      </c>
      <c r="AH82" s="414">
        <v>11.5</v>
      </c>
      <c r="AI82" s="414">
        <v>11.3</v>
      </c>
      <c r="AJ82" s="414">
        <v>119.4</v>
      </c>
      <c r="AK82" s="396">
        <v>119.7</v>
      </c>
      <c r="AL82" s="330" t="s">
        <v>405</v>
      </c>
      <c r="AM82" s="352" t="s">
        <v>243</v>
      </c>
      <c r="AN82" s="417" t="s">
        <v>409</v>
      </c>
      <c r="AO82" s="416"/>
      <c r="AP82" s="392">
        <v>100</v>
      </c>
      <c r="AQ82" s="402"/>
      <c r="AR82" s="401">
        <v>100</v>
      </c>
      <c r="AS82" s="402"/>
      <c r="AU82" s="325">
        <f t="shared" si="5"/>
        <v>45016</v>
      </c>
      <c r="AV82" s="326">
        <f t="shared" si="6"/>
        <v>0.9980059820538385</v>
      </c>
      <c r="AW82" s="327">
        <f t="shared" si="22"/>
        <v>0.99727009447846959</v>
      </c>
      <c r="AX82" s="328">
        <f>IF(C82="",IF(AV82="","",AV82),AVERAGE(AV63:AV135))</f>
        <v>0.99736900409881457</v>
      </c>
      <c r="AY82" s="326">
        <f t="shared" si="11"/>
        <v>0.99699549323985981</v>
      </c>
      <c r="AZ82" s="327">
        <f t="shared" si="23"/>
        <v>0.99690011207287099</v>
      </c>
      <c r="BA82" s="328">
        <f>IF(F82="",IF(AY82="","",AY82),AVERAGE(AY63:AY135))</f>
        <v>0.99726673343348315</v>
      </c>
      <c r="BB82" s="329">
        <v>1</v>
      </c>
      <c r="BC82" s="329">
        <f t="shared" si="7"/>
        <v>1.02</v>
      </c>
      <c r="BD82" s="329">
        <f t="shared" si="8"/>
        <v>0.98</v>
      </c>
      <c r="BE82" s="329">
        <f t="shared" si="9"/>
        <v>1.03</v>
      </c>
      <c r="BF82" s="329">
        <f t="shared" si="10"/>
        <v>0.97</v>
      </c>
    </row>
    <row r="83" spans="2:58" s="324" customFormat="1" ht="30" x14ac:dyDescent="0.25">
      <c r="B83" s="409">
        <v>20230403</v>
      </c>
      <c r="C83" s="410">
        <v>2.004</v>
      </c>
      <c r="D83" s="314">
        <f t="shared" si="0"/>
        <v>-9.9700897308063752E-4</v>
      </c>
      <c r="E83" s="315">
        <f t="shared" si="1"/>
        <v>-6.9375619425172674E-3</v>
      </c>
      <c r="F83" s="410">
        <v>1.994</v>
      </c>
      <c r="G83" s="314">
        <f t="shared" si="2"/>
        <v>-1.502253380070151E-3</v>
      </c>
      <c r="H83" s="315">
        <f t="shared" si="3"/>
        <v>-1.2382367508667724E-2</v>
      </c>
      <c r="I83" s="220">
        <f t="shared" si="4"/>
        <v>1.0050150451354063</v>
      </c>
      <c r="J83" s="411">
        <v>0.39</v>
      </c>
      <c r="K83" s="412">
        <v>0.59</v>
      </c>
      <c r="L83" s="412">
        <v>0.24</v>
      </c>
      <c r="M83" s="412">
        <v>0.28999999999999998</v>
      </c>
      <c r="N83" s="412">
        <v>0.97</v>
      </c>
      <c r="O83" s="412">
        <v>0.2</v>
      </c>
      <c r="P83" s="412">
        <v>0.32</v>
      </c>
      <c r="Q83" s="413">
        <v>2.004</v>
      </c>
      <c r="R83" s="414">
        <v>9.3000000000000007</v>
      </c>
      <c r="S83" s="414">
        <v>8.9</v>
      </c>
      <c r="T83" s="414">
        <v>8.6</v>
      </c>
      <c r="U83" s="414">
        <v>8.9</v>
      </c>
      <c r="V83" s="414">
        <v>119.6</v>
      </c>
      <c r="W83" s="396">
        <v>119.9</v>
      </c>
      <c r="X83" s="411">
        <v>0.34</v>
      </c>
      <c r="Y83" s="412">
        <v>0.13</v>
      </c>
      <c r="Z83" s="412">
        <v>0.09</v>
      </c>
      <c r="AA83" s="412">
        <v>0.01</v>
      </c>
      <c r="AB83" s="412">
        <v>0.61</v>
      </c>
      <c r="AC83" s="412">
        <v>0.11</v>
      </c>
      <c r="AD83" s="412">
        <v>0.02</v>
      </c>
      <c r="AE83" s="413">
        <v>1.994</v>
      </c>
      <c r="AF83" s="414">
        <v>11.5</v>
      </c>
      <c r="AG83" s="414">
        <v>11.4</v>
      </c>
      <c r="AH83" s="414">
        <v>11.5</v>
      </c>
      <c r="AI83" s="414">
        <v>11.2</v>
      </c>
      <c r="AJ83" s="414">
        <v>119.4</v>
      </c>
      <c r="AK83" s="396">
        <v>119.7</v>
      </c>
      <c r="AL83" s="330" t="s">
        <v>201</v>
      </c>
      <c r="AM83" s="352" t="s">
        <v>295</v>
      </c>
      <c r="AN83" s="417" t="s">
        <v>414</v>
      </c>
      <c r="AO83" s="416"/>
      <c r="AP83" s="392">
        <v>90.7</v>
      </c>
      <c r="AQ83" s="402">
        <v>100</v>
      </c>
      <c r="AR83" s="401">
        <v>100</v>
      </c>
      <c r="AS83" s="402">
        <v>100</v>
      </c>
      <c r="AU83" s="325">
        <f t="shared" si="5"/>
        <v>45019</v>
      </c>
      <c r="AV83" s="326">
        <f t="shared" si="6"/>
        <v>0.99900299102691936</v>
      </c>
      <c r="AW83" s="327">
        <f t="shared" si="22"/>
        <v>0.99755495418506424</v>
      </c>
      <c r="AX83" s="328">
        <f t="shared" ref="AX83" si="26">IF(C83="",IF(AV83="","",AV83),AVERAGE(AV63:AV136))</f>
        <v>0.9975894235102909</v>
      </c>
      <c r="AY83" s="326">
        <f t="shared" si="11"/>
        <v>0.99849774661992985</v>
      </c>
      <c r="AZ83" s="327">
        <f t="shared" si="23"/>
        <v>0.99716241028208952</v>
      </c>
      <c r="BA83" s="328">
        <f t="shared" ref="BA83" si="27">IF(F83="",IF(AY83="","",AY83),AVERAGE(AY63:AY136))</f>
        <v>0.99744136753074786</v>
      </c>
      <c r="BB83" s="329">
        <v>1</v>
      </c>
      <c r="BC83" s="329">
        <f t="shared" si="7"/>
        <v>1.02</v>
      </c>
      <c r="BD83" s="329">
        <f t="shared" si="8"/>
        <v>0.98</v>
      </c>
      <c r="BE83" s="329">
        <f t="shared" si="9"/>
        <v>1.03</v>
      </c>
      <c r="BF83" s="329">
        <f t="shared" si="10"/>
        <v>0.97</v>
      </c>
    </row>
    <row r="84" spans="2:58" s="324" customFormat="1" ht="30" x14ac:dyDescent="0.25">
      <c r="B84" s="409">
        <v>20230404</v>
      </c>
      <c r="C84" s="410">
        <v>2</v>
      </c>
      <c r="D84" s="314">
        <f t="shared" si="0"/>
        <v>-2.9910269192421346E-3</v>
      </c>
      <c r="E84" s="315">
        <f t="shared" si="1"/>
        <v>-8.9197224975221534E-3</v>
      </c>
      <c r="F84" s="410">
        <v>1.992</v>
      </c>
      <c r="G84" s="314">
        <f t="shared" si="2"/>
        <v>-2.5037556334501776E-3</v>
      </c>
      <c r="H84" s="315">
        <f t="shared" si="3"/>
        <v>-1.3372956909361133E-2</v>
      </c>
      <c r="I84" s="220">
        <f t="shared" si="4"/>
        <v>1.0040160642570282</v>
      </c>
      <c r="J84" s="411">
        <v>0.55000000000000004</v>
      </c>
      <c r="K84" s="412">
        <v>0.43</v>
      </c>
      <c r="L84" s="412">
        <v>0.23</v>
      </c>
      <c r="M84" s="412">
        <v>0.2</v>
      </c>
      <c r="N84" s="412">
        <v>0.96</v>
      </c>
      <c r="O84" s="412">
        <v>0.2</v>
      </c>
      <c r="P84" s="412">
        <v>0.24</v>
      </c>
      <c r="Q84" s="413">
        <v>2</v>
      </c>
      <c r="R84" s="414">
        <v>9.1999999999999993</v>
      </c>
      <c r="S84" s="414">
        <v>9.1</v>
      </c>
      <c r="T84" s="414">
        <v>8.6999999999999993</v>
      </c>
      <c r="U84" s="414">
        <v>8.8000000000000007</v>
      </c>
      <c r="V84" s="414">
        <v>119.6</v>
      </c>
      <c r="W84" s="396">
        <v>120</v>
      </c>
      <c r="X84" s="411">
        <v>0.25</v>
      </c>
      <c r="Y84" s="412">
        <v>0.12</v>
      </c>
      <c r="Z84" s="412">
        <v>0.04</v>
      </c>
      <c r="AA84" s="412">
        <v>0</v>
      </c>
      <c r="AB84" s="412">
        <v>0.48</v>
      </c>
      <c r="AC84" s="412">
        <v>7.0000000000000007E-2</v>
      </c>
      <c r="AD84" s="412">
        <v>0.02</v>
      </c>
      <c r="AE84" s="413">
        <v>1.992</v>
      </c>
      <c r="AF84" s="414">
        <v>11.5</v>
      </c>
      <c r="AG84" s="414">
        <v>11.5</v>
      </c>
      <c r="AH84" s="414">
        <v>11.5</v>
      </c>
      <c r="AI84" s="414">
        <v>11.3</v>
      </c>
      <c r="AJ84" s="414">
        <v>119.4</v>
      </c>
      <c r="AK84" s="396">
        <v>119.7</v>
      </c>
      <c r="AL84" s="431" t="s">
        <v>416</v>
      </c>
      <c r="AM84" s="352" t="s">
        <v>243</v>
      </c>
      <c r="AN84" s="417" t="s">
        <v>418</v>
      </c>
      <c r="AO84" s="416"/>
      <c r="AP84" s="392">
        <v>100</v>
      </c>
      <c r="AQ84" s="402">
        <v>100</v>
      </c>
      <c r="AR84" s="401">
        <v>100</v>
      </c>
      <c r="AS84" s="402">
        <v>100</v>
      </c>
      <c r="AU84" s="325">
        <f t="shared" si="5"/>
        <v>45020</v>
      </c>
      <c r="AV84" s="326">
        <f t="shared" si="6"/>
        <v>0.99700897308075787</v>
      </c>
      <c r="AW84" s="327">
        <f t="shared" si="22"/>
        <v>0.99764990742059589</v>
      </c>
      <c r="AX84" s="328">
        <f t="shared" ref="AX84:AX92" si="28">IF(C84="",IF(AV84="","",AV84),AVERAGE(AV64:AV257))</f>
        <v>0.9976520438683949</v>
      </c>
      <c r="AY84" s="326">
        <f t="shared" si="11"/>
        <v>0.99749624436654982</v>
      </c>
      <c r="AZ84" s="327">
        <f t="shared" si="23"/>
        <v>0.99725779144907822</v>
      </c>
      <c r="BA84" s="328">
        <f t="shared" ref="BA84:BA92" si="29">IF(F84="",IF(AY84="","",AY84),AVERAGE(AY64:AY257))</f>
        <v>0.99753630445668495</v>
      </c>
      <c r="BB84" s="329">
        <v>1</v>
      </c>
      <c r="BC84" s="329">
        <f t="shared" si="7"/>
        <v>1.02</v>
      </c>
      <c r="BD84" s="329">
        <f t="shared" si="8"/>
        <v>0.98</v>
      </c>
      <c r="BE84" s="329">
        <f t="shared" si="9"/>
        <v>1.03</v>
      </c>
      <c r="BF84" s="329">
        <f t="shared" si="10"/>
        <v>0.97</v>
      </c>
    </row>
    <row r="85" spans="2:58" s="324" customFormat="1" ht="30" x14ac:dyDescent="0.25">
      <c r="B85" s="409">
        <v>20230405</v>
      </c>
      <c r="C85" s="410">
        <v>2.004</v>
      </c>
      <c r="D85" s="314">
        <f t="shared" si="0"/>
        <v>-9.9700897308063752E-4</v>
      </c>
      <c r="E85" s="315">
        <f t="shared" si="1"/>
        <v>-6.9375619425172674E-3</v>
      </c>
      <c r="F85" s="410">
        <v>1.9950000000000001</v>
      </c>
      <c r="G85" s="314">
        <f t="shared" si="2"/>
        <v>-1.0015022533800266E-3</v>
      </c>
      <c r="H85" s="315">
        <f t="shared" si="3"/>
        <v>-1.1887072808320909E-2</v>
      </c>
      <c r="I85" s="220">
        <f t="shared" si="4"/>
        <v>1.0045112781954886</v>
      </c>
      <c r="J85" s="411">
        <v>0.47</v>
      </c>
      <c r="K85" s="412">
        <v>0.46</v>
      </c>
      <c r="L85" s="412">
        <v>0.25</v>
      </c>
      <c r="M85" s="412">
        <v>0.23</v>
      </c>
      <c r="N85" s="412">
        <v>0.85</v>
      </c>
      <c r="O85" s="412">
        <v>0.22</v>
      </c>
      <c r="P85" s="412">
        <v>0.23</v>
      </c>
      <c r="Q85" s="413">
        <v>2.004</v>
      </c>
      <c r="R85" s="414">
        <v>9.4</v>
      </c>
      <c r="S85" s="414">
        <v>8.8000000000000007</v>
      </c>
      <c r="T85" s="414">
        <v>8.6</v>
      </c>
      <c r="U85" s="414">
        <v>8.6999999999999993</v>
      </c>
      <c r="V85" s="414">
        <v>119.6</v>
      </c>
      <c r="W85" s="396">
        <v>120</v>
      </c>
      <c r="X85" s="411">
        <v>0.36</v>
      </c>
      <c r="Y85" s="412">
        <v>0.12</v>
      </c>
      <c r="Z85" s="412">
        <v>0.14000000000000001</v>
      </c>
      <c r="AA85" s="412">
        <v>-0.03</v>
      </c>
      <c r="AB85" s="412">
        <v>0.51</v>
      </c>
      <c r="AC85" s="412">
        <v>0.13</v>
      </c>
      <c r="AD85" s="412">
        <v>-0.02</v>
      </c>
      <c r="AE85" s="413">
        <v>1.9950000000000001</v>
      </c>
      <c r="AF85" s="414">
        <v>11.5</v>
      </c>
      <c r="AG85" s="414">
        <v>11.4</v>
      </c>
      <c r="AH85" s="414">
        <v>11.4</v>
      </c>
      <c r="AI85" s="414">
        <v>11.2</v>
      </c>
      <c r="AJ85" s="414">
        <v>119.4</v>
      </c>
      <c r="AK85" s="396">
        <v>119.8</v>
      </c>
      <c r="AL85" s="330" t="s">
        <v>419</v>
      </c>
      <c r="AM85" s="352" t="s">
        <v>243</v>
      </c>
      <c r="AN85" s="417" t="s">
        <v>421</v>
      </c>
      <c r="AO85" s="416"/>
      <c r="AP85" s="392">
        <v>91.1</v>
      </c>
      <c r="AQ85" s="402">
        <v>100</v>
      </c>
      <c r="AR85" s="401">
        <v>100</v>
      </c>
      <c r="AS85" s="402">
        <v>100</v>
      </c>
      <c r="AU85" s="325">
        <f t="shared" si="5"/>
        <v>45021</v>
      </c>
      <c r="AV85" s="326">
        <f t="shared" si="6"/>
        <v>0.99900299102691936</v>
      </c>
      <c r="AW85" s="327">
        <f t="shared" ref="AW85:AW93" si="30">IF(C85="",IF(AV85="","",AV85),AVERAGE(AV75:AV128))</f>
        <v>0.99757331778250191</v>
      </c>
      <c r="AX85" s="328">
        <f t="shared" si="28"/>
        <v>0.99764343333635475</v>
      </c>
      <c r="AY85" s="326">
        <f t="shared" si="11"/>
        <v>0.99899849774661997</v>
      </c>
      <c r="AZ85" s="327">
        <f t="shared" ref="AZ85:AZ93" si="31">IF(F85="",IF(AY85="","",AY85),AVERAGE(AY75:AY128))</f>
        <v>0.99735452234956212</v>
      </c>
      <c r="BA85" s="328">
        <f t="shared" si="29"/>
        <v>0.99752659291968238</v>
      </c>
      <c r="BB85" s="329">
        <v>1</v>
      </c>
      <c r="BC85" s="329">
        <f t="shared" si="7"/>
        <v>1.02</v>
      </c>
      <c r="BD85" s="329">
        <f t="shared" si="8"/>
        <v>0.98</v>
      </c>
      <c r="BE85" s="329">
        <f t="shared" si="9"/>
        <v>1.03</v>
      </c>
      <c r="BF85" s="329">
        <f t="shared" si="10"/>
        <v>0.97</v>
      </c>
    </row>
    <row r="86" spans="2:58" s="324" customFormat="1" ht="30" x14ac:dyDescent="0.25">
      <c r="B86" s="409">
        <v>20230406</v>
      </c>
      <c r="C86" s="410">
        <v>2.0049999999999999</v>
      </c>
      <c r="D86" s="314">
        <f t="shared" si="0"/>
        <v>-4.9850448654031876E-4</v>
      </c>
      <c r="E86" s="315">
        <f t="shared" si="1"/>
        <v>-6.4420218037660737E-3</v>
      </c>
      <c r="F86" s="410">
        <v>1.996</v>
      </c>
      <c r="G86" s="314">
        <f t="shared" si="2"/>
        <v>-5.0075112669012434E-4</v>
      </c>
      <c r="H86" s="315">
        <f t="shared" si="3"/>
        <v>-1.1391778107974315E-2</v>
      </c>
      <c r="I86" s="220">
        <f t="shared" si="4"/>
        <v>1.0045090180360721</v>
      </c>
      <c r="J86" s="411">
        <v>0.45</v>
      </c>
      <c r="K86" s="412">
        <v>0.51</v>
      </c>
      <c r="L86" s="412">
        <v>0.2</v>
      </c>
      <c r="M86" s="412">
        <v>0.25</v>
      </c>
      <c r="N86" s="412">
        <v>0.93</v>
      </c>
      <c r="O86" s="412">
        <v>0.22</v>
      </c>
      <c r="P86" s="412">
        <v>0.27</v>
      </c>
      <c r="Q86" s="413">
        <v>2.0049999999999999</v>
      </c>
      <c r="R86" s="414">
        <v>8.6999999999999993</v>
      </c>
      <c r="S86" s="414">
        <v>9.4</v>
      </c>
      <c r="T86" s="414">
        <v>8.8000000000000007</v>
      </c>
      <c r="U86" s="414">
        <v>8.6999999999999993</v>
      </c>
      <c r="V86" s="414">
        <v>119.6</v>
      </c>
      <c r="W86" s="396">
        <v>120</v>
      </c>
      <c r="X86" s="411">
        <v>0.28999999999999998</v>
      </c>
      <c r="Y86" s="412">
        <v>0.12</v>
      </c>
      <c r="Z86" s="412">
        <v>0.08</v>
      </c>
      <c r="AA86" s="412">
        <v>0</v>
      </c>
      <c r="AB86" s="412">
        <v>0.55000000000000004</v>
      </c>
      <c r="AC86" s="412">
        <v>0.12</v>
      </c>
      <c r="AD86" s="412">
        <v>0.03</v>
      </c>
      <c r="AE86" s="413">
        <v>1.996</v>
      </c>
      <c r="AF86" s="414">
        <v>11.9</v>
      </c>
      <c r="AG86" s="414">
        <v>11.7</v>
      </c>
      <c r="AH86" s="414">
        <v>11.6</v>
      </c>
      <c r="AI86" s="414">
        <v>11.7</v>
      </c>
      <c r="AJ86" s="414">
        <v>119.4</v>
      </c>
      <c r="AK86" s="396">
        <v>119.8</v>
      </c>
      <c r="AL86" s="330" t="s">
        <v>201</v>
      </c>
      <c r="AM86" s="352" t="s">
        <v>231</v>
      </c>
      <c r="AN86" s="417" t="s">
        <v>424</v>
      </c>
      <c r="AO86" s="416"/>
      <c r="AP86" s="392">
        <v>100</v>
      </c>
      <c r="AQ86" s="402"/>
      <c r="AR86" s="401">
        <v>100</v>
      </c>
      <c r="AS86" s="402"/>
      <c r="AU86" s="325">
        <f t="shared" si="5"/>
        <v>45022</v>
      </c>
      <c r="AV86" s="326">
        <f t="shared" si="6"/>
        <v>0.99950149551345968</v>
      </c>
      <c r="AW86" s="327">
        <f t="shared" si="30"/>
        <v>0.99757331778250191</v>
      </c>
      <c r="AX86" s="328">
        <f t="shared" si="28"/>
        <v>0.99761938673774608</v>
      </c>
      <c r="AY86" s="326">
        <f t="shared" si="11"/>
        <v>0.99949924887330988</v>
      </c>
      <c r="AZ86" s="327">
        <f t="shared" si="31"/>
        <v>0.99739231488742541</v>
      </c>
      <c r="BA86" s="328">
        <f t="shared" si="29"/>
        <v>0.99750135407192408</v>
      </c>
      <c r="BB86" s="329">
        <v>1</v>
      </c>
      <c r="BC86" s="329">
        <f t="shared" si="7"/>
        <v>1.02</v>
      </c>
      <c r="BD86" s="329">
        <f t="shared" si="8"/>
        <v>0.98</v>
      </c>
      <c r="BE86" s="329">
        <f t="shared" si="9"/>
        <v>1.03</v>
      </c>
      <c r="BF86" s="329">
        <f t="shared" si="10"/>
        <v>0.97</v>
      </c>
    </row>
    <row r="87" spans="2:58" s="324" customFormat="1" ht="30" x14ac:dyDescent="0.25">
      <c r="B87" s="409">
        <v>20230407</v>
      </c>
      <c r="C87" s="410">
        <v>2.008</v>
      </c>
      <c r="D87" s="314">
        <f t="shared" si="0"/>
        <v>9.9700897308085956E-4</v>
      </c>
      <c r="E87" s="315">
        <f t="shared" si="1"/>
        <v>-4.9554013875122704E-3</v>
      </c>
      <c r="F87" s="410">
        <v>2</v>
      </c>
      <c r="G87" s="314">
        <f t="shared" si="2"/>
        <v>1.502253380070151E-3</v>
      </c>
      <c r="H87" s="315">
        <f t="shared" si="3"/>
        <v>-9.4105993065874971E-3</v>
      </c>
      <c r="I87" s="220">
        <f t="shared" si="4"/>
        <v>1.004</v>
      </c>
      <c r="J87" s="411">
        <v>0.45</v>
      </c>
      <c r="K87" s="412">
        <v>0.44</v>
      </c>
      <c r="L87" s="412">
        <v>0.21</v>
      </c>
      <c r="M87" s="412">
        <v>0.21</v>
      </c>
      <c r="N87" s="412">
        <v>0.85</v>
      </c>
      <c r="O87" s="412">
        <v>0.21</v>
      </c>
      <c r="P87" s="412">
        <v>0.27</v>
      </c>
      <c r="Q87" s="413">
        <v>2.008</v>
      </c>
      <c r="R87" s="414">
        <v>9.1</v>
      </c>
      <c r="S87" s="414">
        <v>9.1999999999999993</v>
      </c>
      <c r="T87" s="414">
        <v>8.6999999999999993</v>
      </c>
      <c r="U87" s="414">
        <v>8.9</v>
      </c>
      <c r="V87" s="414">
        <v>119.6</v>
      </c>
      <c r="W87" s="396">
        <v>119.9</v>
      </c>
      <c r="X87" s="411">
        <v>0.33</v>
      </c>
      <c r="Y87" s="412">
        <v>0.13</v>
      </c>
      <c r="Z87" s="412">
        <v>0.11</v>
      </c>
      <c r="AA87" s="412">
        <v>0</v>
      </c>
      <c r="AB87" s="412">
        <v>0.6</v>
      </c>
      <c r="AC87" s="412">
        <v>0.13</v>
      </c>
      <c r="AD87" s="412">
        <v>0.03</v>
      </c>
      <c r="AE87" s="413">
        <v>2</v>
      </c>
      <c r="AF87" s="414">
        <v>11.5</v>
      </c>
      <c r="AG87" s="414">
        <v>11.5</v>
      </c>
      <c r="AH87" s="414">
        <v>11.5</v>
      </c>
      <c r="AI87" s="414">
        <v>11.3</v>
      </c>
      <c r="AJ87" s="414">
        <v>119.4</v>
      </c>
      <c r="AK87" s="396">
        <v>119.7</v>
      </c>
      <c r="AL87" s="330" t="s">
        <v>426</v>
      </c>
      <c r="AM87" s="352" t="s">
        <v>231</v>
      </c>
      <c r="AN87" s="417" t="s">
        <v>428</v>
      </c>
      <c r="AO87" s="416"/>
      <c r="AP87" s="392">
        <v>99.4</v>
      </c>
      <c r="AQ87" s="402">
        <v>100</v>
      </c>
      <c r="AR87" s="401">
        <v>99.7</v>
      </c>
      <c r="AS87" s="402">
        <v>100</v>
      </c>
      <c r="AU87" s="325">
        <f t="shared" si="5"/>
        <v>45023</v>
      </c>
      <c r="AV87" s="326">
        <f t="shared" si="6"/>
        <v>1.0009970089730809</v>
      </c>
      <c r="AW87" s="327">
        <f t="shared" si="30"/>
        <v>0.99746044884215301</v>
      </c>
      <c r="AX87" s="328">
        <f t="shared" si="28"/>
        <v>0.99761026199751268</v>
      </c>
      <c r="AY87" s="326">
        <f t="shared" si="11"/>
        <v>1.0015022533800702</v>
      </c>
      <c r="AZ87" s="327">
        <f t="shared" si="31"/>
        <v>0.99728838540830111</v>
      </c>
      <c r="BA87" s="328">
        <f t="shared" si="29"/>
        <v>0.99749624436654982</v>
      </c>
      <c r="BB87" s="329">
        <v>1</v>
      </c>
      <c r="BC87" s="329">
        <f t="shared" si="7"/>
        <v>1.02</v>
      </c>
      <c r="BD87" s="329">
        <f t="shared" si="8"/>
        <v>0.98</v>
      </c>
      <c r="BE87" s="329">
        <f t="shared" si="9"/>
        <v>1.03</v>
      </c>
      <c r="BF87" s="329">
        <f t="shared" si="10"/>
        <v>0.97</v>
      </c>
    </row>
    <row r="88" spans="2:58" s="324" customFormat="1" ht="30" x14ac:dyDescent="0.25">
      <c r="B88" s="409">
        <v>20230411</v>
      </c>
      <c r="C88" s="410">
        <v>2.004</v>
      </c>
      <c r="D88" s="314">
        <f t="shared" si="0"/>
        <v>-9.9700897308063752E-4</v>
      </c>
      <c r="E88" s="315">
        <f t="shared" si="1"/>
        <v>-6.9375619425172674E-3</v>
      </c>
      <c r="F88" s="410">
        <v>1.992</v>
      </c>
      <c r="G88" s="314">
        <f t="shared" si="2"/>
        <v>-2.5037556334501776E-3</v>
      </c>
      <c r="H88" s="315">
        <f t="shared" si="3"/>
        <v>-1.3372956909361133E-2</v>
      </c>
      <c r="I88" s="220">
        <f t="shared" si="4"/>
        <v>1.0060240963855422</v>
      </c>
      <c r="J88" s="411">
        <v>0.41</v>
      </c>
      <c r="K88" s="412">
        <v>0.43</v>
      </c>
      <c r="L88" s="412">
        <v>0.18</v>
      </c>
      <c r="M88" s="412">
        <v>0.21</v>
      </c>
      <c r="N88" s="412">
        <v>0.85</v>
      </c>
      <c r="O88" s="412">
        <v>0.19</v>
      </c>
      <c r="P88" s="412">
        <v>0.26</v>
      </c>
      <c r="Q88" s="413">
        <v>2.004</v>
      </c>
      <c r="R88" s="414">
        <v>9.1</v>
      </c>
      <c r="S88" s="414">
        <v>9.1</v>
      </c>
      <c r="T88" s="414">
        <v>8.9</v>
      </c>
      <c r="U88" s="414">
        <v>8.6999999999999993</v>
      </c>
      <c r="V88" s="414">
        <v>119.6</v>
      </c>
      <c r="W88" s="396">
        <v>119.9</v>
      </c>
      <c r="X88" s="411">
        <v>0.34</v>
      </c>
      <c r="Y88" s="412">
        <v>0.17</v>
      </c>
      <c r="Z88" s="412">
        <v>0.13</v>
      </c>
      <c r="AA88" s="412">
        <v>-0.01</v>
      </c>
      <c r="AB88" s="412">
        <v>0.59</v>
      </c>
      <c r="AC88" s="412">
        <v>0.13</v>
      </c>
      <c r="AD88" s="412">
        <v>-0.01</v>
      </c>
      <c r="AE88" s="413">
        <v>1.992</v>
      </c>
      <c r="AF88" s="414">
        <v>11.5</v>
      </c>
      <c r="AG88" s="414">
        <v>11.6</v>
      </c>
      <c r="AH88" s="414">
        <v>11.6</v>
      </c>
      <c r="AI88" s="414">
        <v>11.6</v>
      </c>
      <c r="AJ88" s="414">
        <v>119.4</v>
      </c>
      <c r="AK88" s="396">
        <v>119.7</v>
      </c>
      <c r="AL88" s="330" t="s">
        <v>430</v>
      </c>
      <c r="AM88" s="352" t="s">
        <v>243</v>
      </c>
      <c r="AN88" s="417" t="s">
        <v>432</v>
      </c>
      <c r="AO88" s="416"/>
      <c r="AP88" s="392">
        <v>100</v>
      </c>
      <c r="AQ88" s="402"/>
      <c r="AR88" s="401">
        <v>100</v>
      </c>
      <c r="AS88" s="402"/>
      <c r="AU88" s="325">
        <f t="shared" si="5"/>
        <v>45027</v>
      </c>
      <c r="AV88" s="326">
        <f t="shared" si="6"/>
        <v>0.99900299102691936</v>
      </c>
      <c r="AW88" s="327">
        <f t="shared" si="30"/>
        <v>0.99735698564683317</v>
      </c>
      <c r="AX88" s="328">
        <f t="shared" si="28"/>
        <v>0.99760613991359259</v>
      </c>
      <c r="AY88" s="326">
        <f t="shared" si="11"/>
        <v>0.99749624436654982</v>
      </c>
      <c r="AZ88" s="327">
        <f t="shared" si="31"/>
        <v>0.99718445592917682</v>
      </c>
      <c r="BA88" s="328">
        <f t="shared" si="29"/>
        <v>0.99747537973627109</v>
      </c>
      <c r="BB88" s="329">
        <v>1</v>
      </c>
      <c r="BC88" s="329">
        <f t="shared" si="7"/>
        <v>1.02</v>
      </c>
      <c r="BD88" s="329">
        <f t="shared" si="8"/>
        <v>0.98</v>
      </c>
      <c r="BE88" s="329">
        <f t="shared" si="9"/>
        <v>1.03</v>
      </c>
      <c r="BF88" s="329">
        <f t="shared" si="10"/>
        <v>0.97</v>
      </c>
    </row>
    <row r="89" spans="2:58" s="324" customFormat="1" ht="30" x14ac:dyDescent="0.25">
      <c r="B89" s="409">
        <v>20230412</v>
      </c>
      <c r="C89" s="410">
        <v>1.996</v>
      </c>
      <c r="D89" s="314">
        <f t="shared" si="0"/>
        <v>-4.9850448654036317E-3</v>
      </c>
      <c r="E89" s="315">
        <f t="shared" si="1"/>
        <v>-1.090188305252715E-2</v>
      </c>
      <c r="F89" s="410">
        <v>1.986</v>
      </c>
      <c r="G89" s="314">
        <f t="shared" si="2"/>
        <v>-5.5082623935904795E-3</v>
      </c>
      <c r="H89" s="315">
        <f t="shared" si="3"/>
        <v>-1.6344725111441361E-2</v>
      </c>
      <c r="I89" s="220">
        <f t="shared" si="4"/>
        <v>1.0050352467270895</v>
      </c>
      <c r="J89" s="411">
        <v>0.46</v>
      </c>
      <c r="K89" s="412">
        <v>0.46</v>
      </c>
      <c r="L89" s="412">
        <v>0.19</v>
      </c>
      <c r="M89" s="412">
        <v>0.22</v>
      </c>
      <c r="N89" s="412">
        <v>0.91</v>
      </c>
      <c r="O89" s="412">
        <v>0.21</v>
      </c>
      <c r="P89" s="412">
        <v>0.23</v>
      </c>
      <c r="Q89" s="413">
        <v>1.996</v>
      </c>
      <c r="R89" s="414">
        <v>9.3000000000000007</v>
      </c>
      <c r="S89" s="414">
        <v>9</v>
      </c>
      <c r="T89" s="414">
        <v>8.6999999999999993</v>
      </c>
      <c r="U89" s="414">
        <v>8.8000000000000007</v>
      </c>
      <c r="V89" s="414">
        <v>119.6</v>
      </c>
      <c r="W89" s="396">
        <v>120</v>
      </c>
      <c r="X89" s="411">
        <v>0.28000000000000003</v>
      </c>
      <c r="Y89" s="412">
        <v>0.15</v>
      </c>
      <c r="Z89" s="412">
        <v>0.06</v>
      </c>
      <c r="AA89" s="412">
        <v>-0.02</v>
      </c>
      <c r="AB89" s="412">
        <v>0.57999999999999996</v>
      </c>
      <c r="AC89" s="412">
        <v>0.1</v>
      </c>
      <c r="AD89" s="412">
        <v>0.02</v>
      </c>
      <c r="AE89" s="413">
        <v>1.986</v>
      </c>
      <c r="AF89" s="414">
        <v>11.5</v>
      </c>
      <c r="AG89" s="414">
        <v>11.5</v>
      </c>
      <c r="AH89" s="414">
        <v>11.5</v>
      </c>
      <c r="AI89" s="414">
        <v>11.3</v>
      </c>
      <c r="AJ89" s="414">
        <v>119.4</v>
      </c>
      <c r="AK89" s="396">
        <v>119.7</v>
      </c>
      <c r="AL89" s="330" t="s">
        <v>434</v>
      </c>
      <c r="AM89" s="352" t="s">
        <v>295</v>
      </c>
      <c r="AN89" s="417" t="s">
        <v>436</v>
      </c>
      <c r="AO89" s="416"/>
      <c r="AP89" s="392">
        <v>95.5</v>
      </c>
      <c r="AQ89" s="402">
        <v>100</v>
      </c>
      <c r="AR89" s="401">
        <v>100</v>
      </c>
      <c r="AS89" s="402">
        <v>100</v>
      </c>
      <c r="AU89" s="325">
        <f t="shared" si="5"/>
        <v>45028</v>
      </c>
      <c r="AV89" s="326">
        <f t="shared" si="6"/>
        <v>0.99501495513459637</v>
      </c>
      <c r="AW89" s="327">
        <f t="shared" si="30"/>
        <v>0.99745104309712374</v>
      </c>
      <c r="AX89" s="328">
        <f t="shared" si="28"/>
        <v>0.99758094138636733</v>
      </c>
      <c r="AY89" s="326">
        <f t="shared" si="11"/>
        <v>0.99449173760640952</v>
      </c>
      <c r="AZ89" s="327">
        <f t="shared" si="31"/>
        <v>0.99726948913936952</v>
      </c>
      <c r="BA89" s="328">
        <f t="shared" si="29"/>
        <v>0.99744880478612663</v>
      </c>
      <c r="BB89" s="329">
        <v>1</v>
      </c>
      <c r="BC89" s="329">
        <f t="shared" si="7"/>
        <v>1.02</v>
      </c>
      <c r="BD89" s="329">
        <f t="shared" si="8"/>
        <v>0.98</v>
      </c>
      <c r="BE89" s="329">
        <f t="shared" si="9"/>
        <v>1.03</v>
      </c>
      <c r="BF89" s="329">
        <f t="shared" si="10"/>
        <v>0.97</v>
      </c>
    </row>
    <row r="90" spans="2:58" s="324" customFormat="1" ht="30" x14ac:dyDescent="0.25">
      <c r="B90" s="409">
        <v>20230413</v>
      </c>
      <c r="C90" s="410">
        <v>1.9990000000000001</v>
      </c>
      <c r="D90" s="314">
        <f t="shared" si="0"/>
        <v>-3.4895314057824534E-3</v>
      </c>
      <c r="E90" s="315">
        <f t="shared" si="1"/>
        <v>-9.4152626362733471E-3</v>
      </c>
      <c r="F90" s="410">
        <v>1.9890000000000001</v>
      </c>
      <c r="G90" s="314">
        <f t="shared" si="2"/>
        <v>-4.0060090135203286E-3</v>
      </c>
      <c r="H90" s="315">
        <f t="shared" si="3"/>
        <v>-1.4858841010401247E-2</v>
      </c>
      <c r="I90" s="220">
        <f t="shared" si="4"/>
        <v>1.0050276520864756</v>
      </c>
      <c r="J90" s="411">
        <v>0.39</v>
      </c>
      <c r="K90" s="412">
        <v>0.5</v>
      </c>
      <c r="L90" s="412">
        <v>0.16</v>
      </c>
      <c r="M90" s="412">
        <v>0.26</v>
      </c>
      <c r="N90" s="412">
        <v>0.91</v>
      </c>
      <c r="O90" s="412">
        <v>0.19</v>
      </c>
      <c r="P90" s="412">
        <v>0.21</v>
      </c>
      <c r="Q90" s="413">
        <v>1.9990000000000001</v>
      </c>
      <c r="R90" s="414">
        <v>9.1</v>
      </c>
      <c r="S90" s="414">
        <v>9.1</v>
      </c>
      <c r="T90" s="414">
        <v>8.9</v>
      </c>
      <c r="U90" s="414">
        <v>8.4</v>
      </c>
      <c r="V90" s="414">
        <v>119.6</v>
      </c>
      <c r="W90" s="396">
        <v>120</v>
      </c>
      <c r="X90" s="411">
        <v>0.31</v>
      </c>
      <c r="Y90" s="412">
        <v>0.14000000000000001</v>
      </c>
      <c r="Z90" s="412">
        <v>0.11</v>
      </c>
      <c r="AA90" s="412">
        <v>0</v>
      </c>
      <c r="AB90" s="412">
        <v>0.55000000000000004</v>
      </c>
      <c r="AC90" s="412">
        <v>0.12</v>
      </c>
      <c r="AD90" s="412">
        <v>-0.01</v>
      </c>
      <c r="AE90" s="413">
        <v>1.9890000000000001</v>
      </c>
      <c r="AF90" s="414">
        <v>11.5</v>
      </c>
      <c r="AG90" s="414">
        <v>11.5</v>
      </c>
      <c r="AH90" s="414">
        <v>11.5</v>
      </c>
      <c r="AI90" s="414">
        <v>11.4</v>
      </c>
      <c r="AJ90" s="414">
        <v>119.4</v>
      </c>
      <c r="AK90" s="396">
        <v>119.8</v>
      </c>
      <c r="AL90" s="330" t="s">
        <v>197</v>
      </c>
      <c r="AM90" s="352" t="s">
        <v>295</v>
      </c>
      <c r="AN90" s="417" t="s">
        <v>439</v>
      </c>
      <c r="AO90" s="416"/>
      <c r="AP90" s="392">
        <v>100</v>
      </c>
      <c r="AQ90" s="402"/>
      <c r="AR90" s="401">
        <v>100</v>
      </c>
      <c r="AS90" s="402"/>
      <c r="AU90" s="325">
        <f t="shared" si="5"/>
        <v>45029</v>
      </c>
      <c r="AV90" s="326">
        <f t="shared" si="6"/>
        <v>0.99651046859421755</v>
      </c>
      <c r="AW90" s="327">
        <f t="shared" si="30"/>
        <v>0.99744163735209479</v>
      </c>
      <c r="AX90" s="328">
        <f t="shared" si="28"/>
        <v>0.99758702615557593</v>
      </c>
      <c r="AY90" s="326">
        <f t="shared" si="11"/>
        <v>0.99599399098647967</v>
      </c>
      <c r="AZ90" s="327">
        <f t="shared" si="31"/>
        <v>0.99729783354276713</v>
      </c>
      <c r="BA90" s="328">
        <f t="shared" si="29"/>
        <v>0.99745362724938469</v>
      </c>
      <c r="BB90" s="329">
        <v>1</v>
      </c>
      <c r="BC90" s="329">
        <f t="shared" si="7"/>
        <v>1.02</v>
      </c>
      <c r="BD90" s="329">
        <f t="shared" si="8"/>
        <v>0.98</v>
      </c>
      <c r="BE90" s="329">
        <f t="shared" si="9"/>
        <v>1.03</v>
      </c>
      <c r="BF90" s="329">
        <f t="shared" si="10"/>
        <v>0.97</v>
      </c>
    </row>
    <row r="91" spans="2:58" s="324" customFormat="1" ht="30" x14ac:dyDescent="0.25">
      <c r="B91" s="409">
        <v>20230414</v>
      </c>
      <c r="C91" s="410">
        <v>1.994</v>
      </c>
      <c r="D91" s="314">
        <f t="shared" si="0"/>
        <v>-5.9820538384844912E-3</v>
      </c>
      <c r="E91" s="315">
        <f t="shared" si="1"/>
        <v>-1.1892963330029649E-2</v>
      </c>
      <c r="F91" s="410">
        <v>1.9850000000000001</v>
      </c>
      <c r="G91" s="314">
        <f t="shared" si="2"/>
        <v>-6.0090135202803818E-3</v>
      </c>
      <c r="H91" s="315">
        <f t="shared" si="3"/>
        <v>-1.6840019811788065E-2</v>
      </c>
      <c r="I91" s="220">
        <f t="shared" si="4"/>
        <v>1.0045340050377833</v>
      </c>
      <c r="J91" s="411">
        <v>0.48</v>
      </c>
      <c r="K91" s="412">
        <v>0.46</v>
      </c>
      <c r="L91" s="412">
        <v>0.21</v>
      </c>
      <c r="M91" s="412">
        <v>0.22</v>
      </c>
      <c r="N91" s="412">
        <v>0.85</v>
      </c>
      <c r="O91" s="412">
        <v>0.22</v>
      </c>
      <c r="P91" s="412">
        <v>0.23</v>
      </c>
      <c r="Q91" s="413">
        <v>1.994</v>
      </c>
      <c r="R91" s="414">
        <v>9.1</v>
      </c>
      <c r="S91" s="414">
        <v>9.1</v>
      </c>
      <c r="T91" s="414">
        <v>8.9</v>
      </c>
      <c r="U91" s="414">
        <v>8.6</v>
      </c>
      <c r="V91" s="414">
        <v>119.6</v>
      </c>
      <c r="W91" s="396">
        <v>120</v>
      </c>
      <c r="X91" s="411">
        <v>0.37</v>
      </c>
      <c r="Y91" s="412">
        <v>0.16</v>
      </c>
      <c r="Z91" s="412">
        <v>0.14000000000000001</v>
      </c>
      <c r="AA91" s="412">
        <v>-0.04</v>
      </c>
      <c r="AB91" s="412">
        <v>0.51</v>
      </c>
      <c r="AC91" s="412">
        <v>0.14000000000000001</v>
      </c>
      <c r="AD91" s="412">
        <v>-0.01</v>
      </c>
      <c r="AE91" s="413">
        <v>1.9850000000000001</v>
      </c>
      <c r="AF91" s="414">
        <v>11.5</v>
      </c>
      <c r="AG91" s="414">
        <v>11.5</v>
      </c>
      <c r="AH91" s="414">
        <v>11.6</v>
      </c>
      <c r="AI91" s="414">
        <v>11.5</v>
      </c>
      <c r="AJ91" s="414">
        <v>119.4</v>
      </c>
      <c r="AK91" s="396">
        <v>119.7</v>
      </c>
      <c r="AL91" s="330" t="s">
        <v>298</v>
      </c>
      <c r="AM91" s="352" t="s">
        <v>243</v>
      </c>
      <c r="AN91" s="417" t="s">
        <v>443</v>
      </c>
      <c r="AO91" s="416"/>
      <c r="AP91" s="392">
        <v>100</v>
      </c>
      <c r="AQ91" s="402"/>
      <c r="AR91" s="401">
        <v>100</v>
      </c>
      <c r="AS91" s="402"/>
      <c r="AU91" s="325">
        <f t="shared" si="5"/>
        <v>45030</v>
      </c>
      <c r="AV91" s="326">
        <f t="shared" si="6"/>
        <v>0.99401794616151551</v>
      </c>
      <c r="AW91" s="327">
        <f t="shared" si="30"/>
        <v>0.99745104309712374</v>
      </c>
      <c r="AX91" s="328">
        <f t="shared" si="28"/>
        <v>0.99759860204333239</v>
      </c>
      <c r="AY91" s="326">
        <f t="shared" si="11"/>
        <v>0.99399098647971962</v>
      </c>
      <c r="AZ91" s="327">
        <f t="shared" si="31"/>
        <v>0.99732617794616463</v>
      </c>
      <c r="BA91" s="328">
        <f t="shared" si="29"/>
        <v>0.99745855342153023</v>
      </c>
      <c r="BB91" s="329">
        <v>1</v>
      </c>
      <c r="BC91" s="329">
        <f t="shared" si="7"/>
        <v>1.02</v>
      </c>
      <c r="BD91" s="329">
        <f t="shared" si="8"/>
        <v>0.98</v>
      </c>
      <c r="BE91" s="329">
        <f t="shared" si="9"/>
        <v>1.03</v>
      </c>
      <c r="BF91" s="329">
        <f t="shared" si="10"/>
        <v>0.97</v>
      </c>
    </row>
    <row r="92" spans="2:58" s="324" customFormat="1" ht="30" x14ac:dyDescent="0.25">
      <c r="B92" s="409">
        <v>20230417</v>
      </c>
      <c r="C92" s="410">
        <v>2.0030000000000001</v>
      </c>
      <c r="D92" s="314">
        <f t="shared" si="0"/>
        <v>-1.4955134596209563E-3</v>
      </c>
      <c r="E92" s="315">
        <f t="shared" si="1"/>
        <v>-7.4331020812684612E-3</v>
      </c>
      <c r="F92" s="410">
        <v>1.992</v>
      </c>
      <c r="G92" s="314">
        <f t="shared" si="2"/>
        <v>-2.5037556334501776E-3</v>
      </c>
      <c r="H92" s="315">
        <f t="shared" si="3"/>
        <v>-1.3372956909361133E-2</v>
      </c>
      <c r="I92" s="220">
        <f t="shared" si="4"/>
        <v>1.0055220883534137</v>
      </c>
      <c r="J92" s="411">
        <v>0.28999999999999998</v>
      </c>
      <c r="K92" s="412">
        <v>0.65</v>
      </c>
      <c r="L92" s="412">
        <v>0.2</v>
      </c>
      <c r="M92" s="412">
        <v>0.28000000000000003</v>
      </c>
      <c r="N92" s="412">
        <v>0.93</v>
      </c>
      <c r="O92" s="412">
        <v>0.17</v>
      </c>
      <c r="P92" s="412">
        <v>0.28999999999999998</v>
      </c>
      <c r="Q92" s="413">
        <v>2.0030000000000001</v>
      </c>
      <c r="R92" s="414">
        <v>9.3000000000000007</v>
      </c>
      <c r="S92" s="414">
        <v>9</v>
      </c>
      <c r="T92" s="414">
        <v>8.5</v>
      </c>
      <c r="U92" s="414">
        <v>8.9</v>
      </c>
      <c r="V92" s="414">
        <v>119.6</v>
      </c>
      <c r="W92" s="396">
        <v>119.9</v>
      </c>
      <c r="X92" s="411">
        <v>0.28999999999999998</v>
      </c>
      <c r="Y92" s="412">
        <v>0.18</v>
      </c>
      <c r="Z92" s="412">
        <v>0.06</v>
      </c>
      <c r="AA92" s="412">
        <v>-0.04</v>
      </c>
      <c r="AB92" s="412">
        <v>0.52</v>
      </c>
      <c r="AC92" s="412">
        <v>0.09</v>
      </c>
      <c r="AD92" s="412">
        <v>0</v>
      </c>
      <c r="AE92" s="413">
        <v>1.992</v>
      </c>
      <c r="AF92" s="414">
        <v>11.5</v>
      </c>
      <c r="AG92" s="414">
        <v>11.4</v>
      </c>
      <c r="AH92" s="414">
        <v>11.5</v>
      </c>
      <c r="AI92" s="414">
        <v>11.3</v>
      </c>
      <c r="AJ92" s="414">
        <v>119.4</v>
      </c>
      <c r="AK92" s="396">
        <v>119.7</v>
      </c>
      <c r="AL92" s="431" t="s">
        <v>379</v>
      </c>
      <c r="AM92" s="352" t="s">
        <v>243</v>
      </c>
      <c r="AN92" s="417" t="s">
        <v>448</v>
      </c>
      <c r="AO92" s="416"/>
      <c r="AP92" s="392">
        <v>93.3</v>
      </c>
      <c r="AQ92" s="402">
        <v>100</v>
      </c>
      <c r="AR92" s="401">
        <v>100</v>
      </c>
      <c r="AS92" s="402">
        <v>100</v>
      </c>
      <c r="AU92" s="325">
        <f t="shared" si="5"/>
        <v>45033</v>
      </c>
      <c r="AV92" s="326">
        <f t="shared" si="6"/>
        <v>0.99850448654037904</v>
      </c>
      <c r="AW92" s="327">
        <f t="shared" si="30"/>
        <v>0.99738520288192034</v>
      </c>
      <c r="AX92" s="328">
        <f t="shared" si="28"/>
        <v>0.99763210368893318</v>
      </c>
      <c r="AY92" s="326">
        <f t="shared" si="11"/>
        <v>0.99749624436654982</v>
      </c>
      <c r="AZ92" s="327">
        <f t="shared" si="31"/>
        <v>0.99726948913936964</v>
      </c>
      <c r="BA92" s="328">
        <f t="shared" si="29"/>
        <v>0.9974744725784328</v>
      </c>
      <c r="BB92" s="329">
        <v>1</v>
      </c>
      <c r="BC92" s="329">
        <f t="shared" si="7"/>
        <v>1.02</v>
      </c>
      <c r="BD92" s="329">
        <f t="shared" si="8"/>
        <v>0.98</v>
      </c>
      <c r="BE92" s="329">
        <f t="shared" si="9"/>
        <v>1.03</v>
      </c>
      <c r="BF92" s="329">
        <f t="shared" si="10"/>
        <v>0.97</v>
      </c>
    </row>
    <row r="93" spans="2:58" s="324" customFormat="1" ht="30" x14ac:dyDescent="0.25">
      <c r="B93" s="409">
        <v>20230418</v>
      </c>
      <c r="C93" s="410">
        <v>2.004</v>
      </c>
      <c r="D93" s="314">
        <f t="shared" si="0"/>
        <v>-9.9700897308063752E-4</v>
      </c>
      <c r="E93" s="315">
        <f t="shared" si="1"/>
        <v>-6.9375619425172674E-3</v>
      </c>
      <c r="F93" s="410">
        <v>1.994</v>
      </c>
      <c r="G93" s="314">
        <f t="shared" si="2"/>
        <v>-1.502253380070151E-3</v>
      </c>
      <c r="H93" s="315">
        <f t="shared" si="3"/>
        <v>-1.2382367508667724E-2</v>
      </c>
      <c r="I93" s="220">
        <f t="shared" si="4"/>
        <v>1.0050150451354063</v>
      </c>
      <c r="J93" s="411">
        <v>0.49</v>
      </c>
      <c r="K93" s="412">
        <v>0.53</v>
      </c>
      <c r="L93" s="412">
        <v>0.18</v>
      </c>
      <c r="M93" s="412">
        <v>0.23</v>
      </c>
      <c r="N93" s="412">
        <v>0.92</v>
      </c>
      <c r="O93" s="412">
        <v>0.17</v>
      </c>
      <c r="P93" s="412">
        <v>0.19</v>
      </c>
      <c r="Q93" s="413">
        <v>2.004</v>
      </c>
      <c r="R93" s="414">
        <v>9.1</v>
      </c>
      <c r="S93" s="414">
        <v>9.1</v>
      </c>
      <c r="T93" s="414">
        <v>8.9</v>
      </c>
      <c r="U93" s="414">
        <v>8.6</v>
      </c>
      <c r="V93" s="414">
        <v>119.6</v>
      </c>
      <c r="W93" s="396">
        <v>120</v>
      </c>
      <c r="X93" s="411">
        <v>0.22</v>
      </c>
      <c r="Y93" s="412">
        <v>0.15</v>
      </c>
      <c r="Z93" s="412">
        <v>0.04</v>
      </c>
      <c r="AA93" s="412">
        <v>0.02</v>
      </c>
      <c r="AB93" s="412">
        <v>0.56000000000000005</v>
      </c>
      <c r="AC93" s="412">
        <v>0.06</v>
      </c>
      <c r="AD93" s="412">
        <v>0.03</v>
      </c>
      <c r="AE93" s="413">
        <v>1.994</v>
      </c>
      <c r="AF93" s="414">
        <v>11.5</v>
      </c>
      <c r="AG93" s="414">
        <v>11.5</v>
      </c>
      <c r="AH93" s="414">
        <v>11.5</v>
      </c>
      <c r="AI93" s="414">
        <v>11.5</v>
      </c>
      <c r="AJ93" s="414">
        <v>119.4</v>
      </c>
      <c r="AK93" s="396">
        <v>119.8</v>
      </c>
      <c r="AL93" s="330" t="s">
        <v>178</v>
      </c>
      <c r="AM93" s="352" t="s">
        <v>243</v>
      </c>
      <c r="AN93" s="417" t="s">
        <v>451</v>
      </c>
      <c r="AO93" s="416"/>
      <c r="AP93" s="392">
        <v>100</v>
      </c>
      <c r="AQ93" s="402"/>
      <c r="AR93" s="401">
        <v>100</v>
      </c>
      <c r="AS93" s="402"/>
      <c r="AU93" s="325">
        <f t="shared" si="5"/>
        <v>45034</v>
      </c>
      <c r="AV93" s="326">
        <f t="shared" si="6"/>
        <v>0.99900299102691936</v>
      </c>
      <c r="AW93" s="327">
        <f t="shared" si="30"/>
        <v>0.99767678097782131</v>
      </c>
      <c r="AX93" s="328">
        <f>IF(C93="",IF(AV93="","",AV93),AVERAGE(AV73:AV265))</f>
        <v>0.99768277584827947</v>
      </c>
      <c r="AY93" s="326">
        <f t="shared" si="11"/>
        <v>0.99849774661992985</v>
      </c>
      <c r="AZ93" s="327">
        <f t="shared" si="31"/>
        <v>0.99751514063548163</v>
      </c>
      <c r="BA93" s="328">
        <f>IF(F93="",IF(AY93="","",AY93),AVERAGE(AY73:AY265))</f>
        <v>0.99752375816471972</v>
      </c>
      <c r="BB93" s="329">
        <v>1</v>
      </c>
      <c r="BC93" s="329">
        <f t="shared" si="7"/>
        <v>1.02</v>
      </c>
      <c r="BD93" s="329">
        <f t="shared" si="8"/>
        <v>0.98</v>
      </c>
      <c r="BE93" s="329">
        <f t="shared" si="9"/>
        <v>1.03</v>
      </c>
      <c r="BF93" s="329">
        <f t="shared" si="10"/>
        <v>0.97</v>
      </c>
    </row>
    <row r="94" spans="2:58" s="324" customFormat="1" ht="30" x14ac:dyDescent="0.25">
      <c r="B94" s="409">
        <v>20230419</v>
      </c>
      <c r="C94" s="410">
        <v>2.0030000000000001</v>
      </c>
      <c r="D94" s="314">
        <f t="shared" si="0"/>
        <v>-1.4955134596209563E-3</v>
      </c>
      <c r="E94" s="315">
        <f t="shared" si="1"/>
        <v>-7.4331020812684612E-3</v>
      </c>
      <c r="F94" s="410">
        <v>1.9930000000000001</v>
      </c>
      <c r="G94" s="314">
        <f t="shared" si="2"/>
        <v>-2.0030045067601643E-3</v>
      </c>
      <c r="H94" s="315">
        <f t="shared" si="3"/>
        <v>-1.2877662209014429E-2</v>
      </c>
      <c r="I94" s="220">
        <f t="shared" si="4"/>
        <v>1.005017561465128</v>
      </c>
      <c r="J94" s="411">
        <v>0.44</v>
      </c>
      <c r="K94" s="412">
        <v>0.5</v>
      </c>
      <c r="L94" s="412">
        <v>0.23</v>
      </c>
      <c r="M94" s="412">
        <v>0.28000000000000003</v>
      </c>
      <c r="N94" s="412">
        <v>0.85</v>
      </c>
      <c r="O94" s="412">
        <v>0.2</v>
      </c>
      <c r="P94" s="412">
        <v>0.25</v>
      </c>
      <c r="Q94" s="413">
        <v>2.0030000000000001</v>
      </c>
      <c r="R94" s="414">
        <v>9.4</v>
      </c>
      <c r="S94" s="414">
        <v>8.8000000000000007</v>
      </c>
      <c r="T94" s="414">
        <v>8.8000000000000007</v>
      </c>
      <c r="U94" s="414">
        <v>8.6999999999999993</v>
      </c>
      <c r="V94" s="414">
        <v>119.6</v>
      </c>
      <c r="W94" s="396">
        <v>119.9</v>
      </c>
      <c r="X94" s="411">
        <v>0.37</v>
      </c>
      <c r="Y94" s="412">
        <v>0.14000000000000001</v>
      </c>
      <c r="Z94" s="412">
        <v>0.16</v>
      </c>
      <c r="AA94" s="412">
        <v>0.03</v>
      </c>
      <c r="AB94" s="412">
        <v>0.56000000000000005</v>
      </c>
      <c r="AC94" s="412">
        <v>0.12</v>
      </c>
      <c r="AD94" s="412">
        <v>0</v>
      </c>
      <c r="AE94" s="413">
        <v>1.9930000000000001</v>
      </c>
      <c r="AF94" s="414">
        <v>11.5</v>
      </c>
      <c r="AG94" s="414">
        <v>11.5</v>
      </c>
      <c r="AH94" s="414">
        <v>11.6</v>
      </c>
      <c r="AI94" s="414">
        <v>11.5</v>
      </c>
      <c r="AJ94" s="414">
        <v>119.4</v>
      </c>
      <c r="AK94" s="396">
        <v>119.7</v>
      </c>
      <c r="AL94" s="330" t="s">
        <v>311</v>
      </c>
      <c r="AM94" s="352" t="s">
        <v>231</v>
      </c>
      <c r="AN94" s="417" t="s">
        <v>453</v>
      </c>
      <c r="AO94" s="416"/>
      <c r="AP94" s="392">
        <v>100</v>
      </c>
      <c r="AQ94" s="402"/>
      <c r="AR94" s="401">
        <v>100</v>
      </c>
      <c r="AS94" s="402"/>
      <c r="AU94" s="325">
        <f t="shared" si="5"/>
        <v>45035</v>
      </c>
      <c r="AV94" s="326">
        <f t="shared" si="6"/>
        <v>0.99850448654037904</v>
      </c>
      <c r="AW94" s="327">
        <f t="shared" ref="AW94:AW119" si="32">IF(C94="",IF(AV94="","",AV94),AVERAGE(AV84:AV257))</f>
        <v>0.99773803589232313</v>
      </c>
      <c r="AX94" s="328">
        <f t="shared" ref="AX94:AX119" si="33">IF(C94="",IF(AV94="","",AV94),AVERAGE(AV74:AV265))</f>
        <v>0.99769580148443582</v>
      </c>
      <c r="AY94" s="326">
        <f t="shared" si="11"/>
        <v>0.99799699549323984</v>
      </c>
      <c r="AZ94" s="327">
        <f t="shared" ref="AZ94:AZ119" si="34">IF(F94="",IF(AY94="","",AY94),AVERAGE(AY84:AY257))</f>
        <v>0.99762143214822263</v>
      </c>
      <c r="BA94" s="328">
        <f t="shared" ref="BA94:BA119" si="35">IF(F94="",IF(AY94="","",AY94),AVERAGE(AY74:AY265))</f>
        <v>0.9975407555778113</v>
      </c>
      <c r="BB94" s="329">
        <v>1</v>
      </c>
      <c r="BC94" s="329">
        <f t="shared" si="7"/>
        <v>1.02</v>
      </c>
      <c r="BD94" s="329">
        <f t="shared" si="8"/>
        <v>0.98</v>
      </c>
      <c r="BE94" s="329">
        <f t="shared" si="9"/>
        <v>1.03</v>
      </c>
      <c r="BF94" s="329">
        <f t="shared" si="10"/>
        <v>0.97</v>
      </c>
    </row>
    <row r="95" spans="2:58" s="324" customFormat="1" ht="30" x14ac:dyDescent="0.25">
      <c r="B95" s="409">
        <v>20230420</v>
      </c>
      <c r="C95" s="410">
        <v>2</v>
      </c>
      <c r="D95" s="314">
        <f t="shared" ref="D95:D135" si="36">IF(C95="","",((C95/$D$28)-1))</f>
        <v>-2.9910269192421346E-3</v>
      </c>
      <c r="E95" s="315">
        <f t="shared" ref="E95:E136" si="37">IF(C95="","",((C95/$D$30)-1))</f>
        <v>-8.9197224975221534E-3</v>
      </c>
      <c r="F95" s="410">
        <v>1.992</v>
      </c>
      <c r="G95" s="314">
        <f t="shared" ref="G95:G136" si="38">IF(F95="","",((F95/$D$29)-1))</f>
        <v>-2.5037556334501776E-3</v>
      </c>
      <c r="H95" s="315">
        <f t="shared" ref="H95:H136" si="39">IF(F95="","",((F95/$D$31)-1))</f>
        <v>-1.3372956909361133E-2</v>
      </c>
      <c r="I95" s="220">
        <f t="shared" si="4"/>
        <v>1.0040160642570282</v>
      </c>
      <c r="J95" s="411">
        <v>0.45</v>
      </c>
      <c r="K95" s="412">
        <v>0.56000000000000005</v>
      </c>
      <c r="L95" s="412">
        <v>0.2</v>
      </c>
      <c r="M95" s="412">
        <v>0.3</v>
      </c>
      <c r="N95" s="412">
        <v>0.83</v>
      </c>
      <c r="O95" s="412">
        <v>0.18</v>
      </c>
      <c r="P95" s="412">
        <v>0.28999999999999998</v>
      </c>
      <c r="Q95" s="413">
        <v>2</v>
      </c>
      <c r="R95" s="414">
        <v>8.9</v>
      </c>
      <c r="S95" s="414">
        <v>9.3000000000000007</v>
      </c>
      <c r="T95" s="414">
        <v>8.9</v>
      </c>
      <c r="U95" s="414">
        <v>8.5</v>
      </c>
      <c r="V95" s="414">
        <v>119.6</v>
      </c>
      <c r="W95" s="396">
        <v>120</v>
      </c>
      <c r="X95" s="411">
        <v>0.33</v>
      </c>
      <c r="Y95" s="412">
        <v>0.2</v>
      </c>
      <c r="Z95" s="412">
        <v>7.0000000000000007E-2</v>
      </c>
      <c r="AA95" s="412">
        <v>0.01</v>
      </c>
      <c r="AB95" s="412">
        <v>0.61</v>
      </c>
      <c r="AC95" s="412">
        <v>0.13</v>
      </c>
      <c r="AD95" s="412">
        <v>0.1</v>
      </c>
      <c r="AE95" s="413">
        <v>1.992</v>
      </c>
      <c r="AF95" s="414">
        <v>11.6</v>
      </c>
      <c r="AG95" s="414">
        <v>11.5</v>
      </c>
      <c r="AH95" s="414">
        <v>11.6</v>
      </c>
      <c r="AI95" s="414">
        <v>11.5</v>
      </c>
      <c r="AJ95" s="414">
        <v>119.4</v>
      </c>
      <c r="AK95" s="396">
        <v>119.7</v>
      </c>
      <c r="AL95" s="330" t="s">
        <v>455</v>
      </c>
      <c r="AM95" s="352" t="s">
        <v>231</v>
      </c>
      <c r="AN95" s="417" t="s">
        <v>457</v>
      </c>
      <c r="AO95" s="416"/>
      <c r="AP95" s="392">
        <v>100</v>
      </c>
      <c r="AQ95" s="402"/>
      <c r="AR95" s="401">
        <v>100</v>
      </c>
      <c r="AS95" s="402"/>
      <c r="AU95" s="325">
        <f t="shared" ref="AU95:AU136" si="40">DATE(LEFT(B95,4), MID(B95,5,2), RIGHT(B95,2))</f>
        <v>45036</v>
      </c>
      <c r="AV95" s="326">
        <f t="shared" ref="AV95:AV136" si="41">IF(C95="","",C95/$D$28)</f>
        <v>0.99700897308075787</v>
      </c>
      <c r="AW95" s="327">
        <f t="shared" si="32"/>
        <v>0.99774726453550733</v>
      </c>
      <c r="AX95" s="328">
        <f t="shared" si="33"/>
        <v>0.99772032217952888</v>
      </c>
      <c r="AY95" s="326">
        <f t="shared" ref="AY95:AY136" si="42">IF(F95="","",F95/$D$29)</f>
        <v>0.99749624436654982</v>
      </c>
      <c r="AZ95" s="327">
        <f t="shared" si="34"/>
        <v>0.99762301680368692</v>
      </c>
      <c r="BA95" s="328">
        <f t="shared" si="35"/>
        <v>0.997563761372396</v>
      </c>
      <c r="BB95" s="329">
        <v>1</v>
      </c>
      <c r="BC95" s="329">
        <f t="shared" si="7"/>
        <v>1.02</v>
      </c>
      <c r="BD95" s="329">
        <f t="shared" si="8"/>
        <v>0.98</v>
      </c>
      <c r="BE95" s="329">
        <f t="shared" si="9"/>
        <v>1.03</v>
      </c>
      <c r="BF95" s="329">
        <f t="shared" si="10"/>
        <v>0.97</v>
      </c>
    </row>
    <row r="96" spans="2:58" s="324" customFormat="1" ht="30" x14ac:dyDescent="0.25">
      <c r="B96" s="409">
        <v>20230421</v>
      </c>
      <c r="C96" s="410">
        <v>2.0059999999999998</v>
      </c>
      <c r="D96" s="314">
        <f t="shared" si="36"/>
        <v>0</v>
      </c>
      <c r="E96" s="315">
        <f t="shared" si="37"/>
        <v>-5.94648166501488E-3</v>
      </c>
      <c r="F96" s="410">
        <v>1.9930000000000001</v>
      </c>
      <c r="G96" s="314">
        <f t="shared" si="38"/>
        <v>-2.0030045067601643E-3</v>
      </c>
      <c r="H96" s="315">
        <f t="shared" si="39"/>
        <v>-1.2877662209014429E-2</v>
      </c>
      <c r="I96" s="220">
        <f t="shared" si="4"/>
        <v>1.0065228299046662</v>
      </c>
      <c r="J96" s="411">
        <v>0.53</v>
      </c>
      <c r="K96" s="412">
        <v>0.46</v>
      </c>
      <c r="L96" s="412">
        <v>0.23</v>
      </c>
      <c r="M96" s="412">
        <v>0.21</v>
      </c>
      <c r="N96" s="412">
        <v>0.91</v>
      </c>
      <c r="O96" s="412">
        <v>0.21</v>
      </c>
      <c r="P96" s="412">
        <v>0.24</v>
      </c>
      <c r="Q96" s="413">
        <v>2.0059999999999998</v>
      </c>
      <c r="R96" s="414">
        <v>9.4</v>
      </c>
      <c r="S96" s="414">
        <v>8.8000000000000007</v>
      </c>
      <c r="T96" s="414">
        <v>8.6999999999999993</v>
      </c>
      <c r="U96" s="414">
        <v>8.6999999999999993</v>
      </c>
      <c r="V96" s="414">
        <v>119.6</v>
      </c>
      <c r="W96" s="396">
        <v>120</v>
      </c>
      <c r="X96" s="411">
        <v>0.26</v>
      </c>
      <c r="Y96" s="412">
        <v>0.11</v>
      </c>
      <c r="Z96" s="412">
        <v>0.06</v>
      </c>
      <c r="AA96" s="412">
        <v>0</v>
      </c>
      <c r="AB96" s="412">
        <v>0.56999999999999995</v>
      </c>
      <c r="AC96" s="412">
        <v>0.09</v>
      </c>
      <c r="AD96" s="412">
        <v>0.01</v>
      </c>
      <c r="AE96" s="413">
        <v>1.9930000000000001</v>
      </c>
      <c r="AF96" s="414">
        <v>11.5</v>
      </c>
      <c r="AG96" s="414">
        <v>11.4</v>
      </c>
      <c r="AH96" s="414">
        <v>11.5</v>
      </c>
      <c r="AI96" s="414">
        <v>11.2</v>
      </c>
      <c r="AJ96" s="414">
        <v>119.4</v>
      </c>
      <c r="AK96" s="396">
        <v>119.8</v>
      </c>
      <c r="AL96" s="330" t="s">
        <v>458</v>
      </c>
      <c r="AM96" s="352" t="s">
        <v>231</v>
      </c>
      <c r="AN96" s="417" t="s">
        <v>460</v>
      </c>
      <c r="AO96" s="416"/>
      <c r="AP96" s="392">
        <v>91.1</v>
      </c>
      <c r="AQ96" s="402">
        <v>100</v>
      </c>
      <c r="AR96" s="401">
        <v>99.7</v>
      </c>
      <c r="AS96" s="402">
        <v>100</v>
      </c>
      <c r="AU96" s="325">
        <f t="shared" si="40"/>
        <v>45037</v>
      </c>
      <c r="AV96" s="326">
        <f t="shared" si="41"/>
        <v>1</v>
      </c>
      <c r="AW96" s="327">
        <f t="shared" si="32"/>
        <v>0.99773116547792517</v>
      </c>
      <c r="AX96" s="328">
        <f t="shared" si="33"/>
        <v>0.99772840569201482</v>
      </c>
      <c r="AY96" s="326">
        <f t="shared" si="42"/>
        <v>0.99799699549323984</v>
      </c>
      <c r="AZ96" s="327">
        <f t="shared" si="34"/>
        <v>0.99760538243262353</v>
      </c>
      <c r="BA96" s="328">
        <f t="shared" si="35"/>
        <v>0.99758159967223581</v>
      </c>
      <c r="BB96" s="329">
        <v>1</v>
      </c>
      <c r="BC96" s="329">
        <f t="shared" si="7"/>
        <v>1.02</v>
      </c>
      <c r="BD96" s="329">
        <f t="shared" si="8"/>
        <v>0.98</v>
      </c>
      <c r="BE96" s="329">
        <f t="shared" si="9"/>
        <v>1.03</v>
      </c>
      <c r="BF96" s="329">
        <f t="shared" si="10"/>
        <v>0.97</v>
      </c>
    </row>
    <row r="97" spans="2:58" s="324" customFormat="1" ht="30" x14ac:dyDescent="0.25">
      <c r="B97" s="409">
        <v>20230424</v>
      </c>
      <c r="C97" s="410">
        <v>1.996</v>
      </c>
      <c r="D97" s="314">
        <f t="shared" si="36"/>
        <v>-4.9850448654036317E-3</v>
      </c>
      <c r="E97" s="315">
        <f t="shared" si="37"/>
        <v>-1.090188305252715E-2</v>
      </c>
      <c r="F97" s="410">
        <v>1.9890000000000001</v>
      </c>
      <c r="G97" s="314">
        <f t="shared" si="38"/>
        <v>-4.0060090135203286E-3</v>
      </c>
      <c r="H97" s="315">
        <f t="shared" si="39"/>
        <v>-1.4858841010401247E-2</v>
      </c>
      <c r="I97" s="220">
        <f t="shared" si="4"/>
        <v>1.0035193564605329</v>
      </c>
      <c r="J97" s="411">
        <v>0.47</v>
      </c>
      <c r="K97" s="412">
        <v>0.49</v>
      </c>
      <c r="L97" s="412">
        <v>0.18</v>
      </c>
      <c r="M97" s="412">
        <v>0.23</v>
      </c>
      <c r="N97" s="412">
        <v>0.84</v>
      </c>
      <c r="O97" s="412">
        <v>0.19</v>
      </c>
      <c r="P97" s="412">
        <v>0.22</v>
      </c>
      <c r="Q97" s="413">
        <v>1.996</v>
      </c>
      <c r="R97" s="414">
        <v>9.1</v>
      </c>
      <c r="S97" s="414">
        <v>9.1999999999999993</v>
      </c>
      <c r="T97" s="414">
        <v>8.9</v>
      </c>
      <c r="U97" s="414">
        <v>8.5</v>
      </c>
      <c r="V97" s="414">
        <v>119.6</v>
      </c>
      <c r="W97" s="396">
        <v>120</v>
      </c>
      <c r="X97" s="411">
        <v>0.28000000000000003</v>
      </c>
      <c r="Y97" s="412">
        <v>0.17</v>
      </c>
      <c r="Z97" s="412">
        <v>0.06</v>
      </c>
      <c r="AA97" s="412">
        <v>-0.02</v>
      </c>
      <c r="AB97" s="412">
        <v>0.56000000000000005</v>
      </c>
      <c r="AC97" s="412">
        <v>0.1</v>
      </c>
      <c r="AD97" s="412">
        <v>0.02</v>
      </c>
      <c r="AE97" s="413">
        <v>1.9890000000000001</v>
      </c>
      <c r="AF97" s="414">
        <v>11.5</v>
      </c>
      <c r="AG97" s="414">
        <v>11.5</v>
      </c>
      <c r="AH97" s="414">
        <v>11.6</v>
      </c>
      <c r="AI97" s="414">
        <v>11.5</v>
      </c>
      <c r="AJ97" s="414">
        <v>119.4</v>
      </c>
      <c r="AK97" s="396">
        <v>119.7</v>
      </c>
      <c r="AL97" s="330" t="s">
        <v>292</v>
      </c>
      <c r="AM97" s="352" t="s">
        <v>464</v>
      </c>
      <c r="AN97" s="417" t="s">
        <v>463</v>
      </c>
      <c r="AO97" s="416"/>
      <c r="AP97" s="392">
        <v>100</v>
      </c>
      <c r="AQ97" s="402"/>
      <c r="AR97" s="401">
        <v>100</v>
      </c>
      <c r="AS97" s="402"/>
      <c r="AU97" s="325">
        <f t="shared" si="40"/>
        <v>45040</v>
      </c>
      <c r="AV97" s="326">
        <f t="shared" si="41"/>
        <v>0.99501495513459637</v>
      </c>
      <c r="AW97" s="327">
        <f t="shared" si="32"/>
        <v>0.99770817417876223</v>
      </c>
      <c r="AX97" s="328">
        <f t="shared" si="33"/>
        <v>0.99771948522249332</v>
      </c>
      <c r="AY97" s="326">
        <f t="shared" si="42"/>
        <v>0.99599399098647967</v>
      </c>
      <c r="AZ97" s="327">
        <f t="shared" si="34"/>
        <v>0.99758078676456274</v>
      </c>
      <c r="BA97" s="328">
        <f t="shared" si="35"/>
        <v>0.9975710692475499</v>
      </c>
      <c r="BB97" s="329">
        <v>1</v>
      </c>
      <c r="BC97" s="329">
        <f t="shared" si="7"/>
        <v>1.02</v>
      </c>
      <c r="BD97" s="329">
        <f t="shared" si="8"/>
        <v>0.98</v>
      </c>
      <c r="BE97" s="329">
        <f t="shared" si="9"/>
        <v>1.03</v>
      </c>
      <c r="BF97" s="329">
        <f t="shared" si="10"/>
        <v>0.97</v>
      </c>
    </row>
    <row r="98" spans="2:58" s="324" customFormat="1" ht="30" x14ac:dyDescent="0.25">
      <c r="B98" s="409">
        <v>20230425</v>
      </c>
      <c r="C98" s="410">
        <v>2.0009999999999999</v>
      </c>
      <c r="D98" s="314">
        <f t="shared" si="36"/>
        <v>-2.4925224327018158E-3</v>
      </c>
      <c r="E98" s="315">
        <f t="shared" si="37"/>
        <v>-8.4241823587709597E-3</v>
      </c>
      <c r="F98" s="410">
        <v>1.9890000000000001</v>
      </c>
      <c r="G98" s="314">
        <f t="shared" si="38"/>
        <v>-4.0060090135203286E-3</v>
      </c>
      <c r="H98" s="315">
        <f t="shared" si="39"/>
        <v>-1.4858841010401247E-2</v>
      </c>
      <c r="I98" s="220">
        <f t="shared" si="4"/>
        <v>1.0060331825037707</v>
      </c>
      <c r="J98" s="411">
        <v>0.48</v>
      </c>
      <c r="K98" s="412">
        <v>0.43</v>
      </c>
      <c r="L98" s="412">
        <v>0.24</v>
      </c>
      <c r="M98" s="412">
        <v>0.18</v>
      </c>
      <c r="N98" s="412">
        <v>0.88</v>
      </c>
      <c r="O98" s="412">
        <v>0.2</v>
      </c>
      <c r="P98" s="412">
        <v>0.19</v>
      </c>
      <c r="Q98" s="413">
        <v>2.0009999999999999</v>
      </c>
      <c r="R98" s="414">
        <v>9.1999999999999993</v>
      </c>
      <c r="S98" s="414">
        <v>9</v>
      </c>
      <c r="T98" s="414">
        <v>9</v>
      </c>
      <c r="U98" s="414">
        <v>8.3000000000000007</v>
      </c>
      <c r="V98" s="414">
        <v>119.6</v>
      </c>
      <c r="W98" s="396">
        <v>120</v>
      </c>
      <c r="X98" s="411">
        <v>0.32</v>
      </c>
      <c r="Y98" s="412">
        <v>0.17</v>
      </c>
      <c r="Z98" s="412">
        <v>0.11</v>
      </c>
      <c r="AA98" s="412">
        <v>0.02</v>
      </c>
      <c r="AB98" s="412">
        <v>0.5</v>
      </c>
      <c r="AC98" s="412">
        <v>0.12</v>
      </c>
      <c r="AD98" s="412">
        <v>0.01</v>
      </c>
      <c r="AE98" s="413">
        <v>1.9890000000000001</v>
      </c>
      <c r="AF98" s="414">
        <v>11.5</v>
      </c>
      <c r="AG98" s="414">
        <v>11.5</v>
      </c>
      <c r="AH98" s="414">
        <v>11.6</v>
      </c>
      <c r="AI98" s="414">
        <v>11.7</v>
      </c>
      <c r="AJ98" s="414">
        <v>119.4</v>
      </c>
      <c r="AK98" s="396">
        <v>119.7</v>
      </c>
      <c r="AL98" s="330" t="s">
        <v>466</v>
      </c>
      <c r="AM98" s="352" t="s">
        <v>231</v>
      </c>
      <c r="AN98" s="417" t="s">
        <v>468</v>
      </c>
      <c r="AO98" s="416"/>
      <c r="AP98" s="392">
        <v>99.7</v>
      </c>
      <c r="AQ98" s="402">
        <v>100</v>
      </c>
      <c r="AR98" s="401">
        <v>100</v>
      </c>
      <c r="AS98" s="402"/>
      <c r="AU98" s="325">
        <f t="shared" si="40"/>
        <v>45041</v>
      </c>
      <c r="AV98" s="326">
        <f t="shared" si="41"/>
        <v>0.99750747756729818</v>
      </c>
      <c r="AW98" s="327">
        <f t="shared" si="32"/>
        <v>0.99766490003673192</v>
      </c>
      <c r="AX98" s="328">
        <f t="shared" si="33"/>
        <v>0.9976987641725984</v>
      </c>
      <c r="AY98" s="326">
        <f t="shared" si="42"/>
        <v>0.99599399098647967</v>
      </c>
      <c r="AZ98" s="327">
        <f t="shared" si="34"/>
        <v>0.99752918851962191</v>
      </c>
      <c r="BA98" s="328">
        <f t="shared" si="35"/>
        <v>0.99754282586670728</v>
      </c>
      <c r="BB98" s="329">
        <v>1</v>
      </c>
      <c r="BC98" s="329">
        <f t="shared" si="7"/>
        <v>1.02</v>
      </c>
      <c r="BD98" s="329">
        <f t="shared" si="8"/>
        <v>0.98</v>
      </c>
      <c r="BE98" s="329">
        <f t="shared" si="9"/>
        <v>1.03</v>
      </c>
      <c r="BF98" s="329">
        <f t="shared" si="10"/>
        <v>0.97</v>
      </c>
    </row>
    <row r="99" spans="2:58" s="324" customFormat="1" ht="30" x14ac:dyDescent="0.25">
      <c r="B99" s="409">
        <v>20230426</v>
      </c>
      <c r="C99" s="410">
        <v>2.012</v>
      </c>
      <c r="D99" s="314">
        <f t="shared" si="36"/>
        <v>2.9910269192423566E-3</v>
      </c>
      <c r="E99" s="315">
        <f t="shared" si="37"/>
        <v>-2.9732408325072734E-3</v>
      </c>
      <c r="F99" s="410">
        <v>2.0019999999999998</v>
      </c>
      <c r="G99" s="314">
        <f t="shared" si="38"/>
        <v>2.5037556334499556E-3</v>
      </c>
      <c r="H99" s="315">
        <f t="shared" si="39"/>
        <v>-8.4200099058941991E-3</v>
      </c>
      <c r="I99" s="220">
        <f t="shared" si="4"/>
        <v>1.0049950049950052</v>
      </c>
      <c r="J99" s="411">
        <v>0.43</v>
      </c>
      <c r="K99" s="412">
        <v>0.4</v>
      </c>
      <c r="L99" s="412">
        <v>0.18</v>
      </c>
      <c r="M99" s="412">
        <v>0.17</v>
      </c>
      <c r="N99" s="412">
        <v>0.91</v>
      </c>
      <c r="O99" s="412">
        <v>0.22</v>
      </c>
      <c r="P99" s="412">
        <v>0.26</v>
      </c>
      <c r="Q99" s="413">
        <v>2.012</v>
      </c>
      <c r="R99" s="414">
        <v>9.3000000000000007</v>
      </c>
      <c r="S99" s="414">
        <v>9</v>
      </c>
      <c r="T99" s="414">
        <v>8.6</v>
      </c>
      <c r="U99" s="414">
        <v>8.6</v>
      </c>
      <c r="V99" s="414">
        <v>119.6</v>
      </c>
      <c r="W99" s="396">
        <v>120</v>
      </c>
      <c r="X99" s="411">
        <v>0.28000000000000003</v>
      </c>
      <c r="Y99" s="412">
        <v>0.18</v>
      </c>
      <c r="Z99" s="412">
        <v>0.02</v>
      </c>
      <c r="AA99" s="412">
        <v>-0.01</v>
      </c>
      <c r="AB99" s="412">
        <v>0.54</v>
      </c>
      <c r="AC99" s="412">
        <v>0.1</v>
      </c>
      <c r="AD99" s="412">
        <v>0</v>
      </c>
      <c r="AE99" s="413">
        <v>2.0019999999999998</v>
      </c>
      <c r="AF99" s="414">
        <v>11.3</v>
      </c>
      <c r="AG99" s="414">
        <v>11.4</v>
      </c>
      <c r="AH99" s="414">
        <v>11.3</v>
      </c>
      <c r="AI99" s="414">
        <v>11.2</v>
      </c>
      <c r="AJ99" s="414">
        <v>119.4</v>
      </c>
      <c r="AK99" s="396">
        <v>119.8</v>
      </c>
      <c r="AL99" s="330" t="s">
        <v>469</v>
      </c>
      <c r="AM99" s="352" t="s">
        <v>295</v>
      </c>
      <c r="AN99" s="417" t="s">
        <v>472</v>
      </c>
      <c r="AO99" s="416"/>
      <c r="AP99" s="392">
        <v>92.3</v>
      </c>
      <c r="AQ99" s="402">
        <v>100</v>
      </c>
      <c r="AR99" s="401">
        <v>95</v>
      </c>
      <c r="AS99" s="402">
        <v>100</v>
      </c>
      <c r="AU99" s="325">
        <f t="shared" si="40"/>
        <v>45042</v>
      </c>
      <c r="AV99" s="326">
        <f t="shared" si="41"/>
        <v>1.0029910269192424</v>
      </c>
      <c r="AW99" s="327">
        <f t="shared" si="32"/>
        <v>0.99764705882352933</v>
      </c>
      <c r="AX99" s="328">
        <f t="shared" si="33"/>
        <v>0.99775966218990075</v>
      </c>
      <c r="AY99" s="326">
        <f t="shared" si="42"/>
        <v>1.00250375563345</v>
      </c>
      <c r="AZ99" s="327">
        <f t="shared" si="34"/>
        <v>0.99752962777499632</v>
      </c>
      <c r="BA99" s="328">
        <f t="shared" si="35"/>
        <v>0.9975963945918882</v>
      </c>
      <c r="BB99" s="329">
        <v>1</v>
      </c>
      <c r="BC99" s="329">
        <f t="shared" si="7"/>
        <v>1.02</v>
      </c>
      <c r="BD99" s="329">
        <f t="shared" si="8"/>
        <v>0.98</v>
      </c>
      <c r="BE99" s="329">
        <f t="shared" si="9"/>
        <v>1.03</v>
      </c>
      <c r="BF99" s="329">
        <f t="shared" si="10"/>
        <v>0.97</v>
      </c>
    </row>
    <row r="100" spans="2:58" s="324" customFormat="1" ht="30" x14ac:dyDescent="0.25">
      <c r="B100" s="409">
        <v>20230427</v>
      </c>
      <c r="C100" s="410">
        <v>2.0009999999999999</v>
      </c>
      <c r="D100" s="314">
        <f t="shared" si="36"/>
        <v>-2.4925224327018158E-3</v>
      </c>
      <c r="E100" s="315">
        <f t="shared" si="37"/>
        <v>-8.4241823587709597E-3</v>
      </c>
      <c r="F100" s="410">
        <v>1.992</v>
      </c>
      <c r="G100" s="314">
        <f t="shared" si="38"/>
        <v>-2.5037556334501776E-3</v>
      </c>
      <c r="H100" s="315">
        <f t="shared" si="39"/>
        <v>-1.3372956909361133E-2</v>
      </c>
      <c r="I100" s="220">
        <f t="shared" si="4"/>
        <v>1.0045180722891567</v>
      </c>
      <c r="J100" s="411">
        <v>0.49</v>
      </c>
      <c r="K100" s="412">
        <v>0.44</v>
      </c>
      <c r="L100" s="412">
        <v>0.24</v>
      </c>
      <c r="M100" s="412">
        <v>0.24</v>
      </c>
      <c r="N100" s="412">
        <v>0.84</v>
      </c>
      <c r="O100" s="412">
        <v>0.22</v>
      </c>
      <c r="P100" s="412">
        <v>0.24</v>
      </c>
      <c r="Q100" s="413">
        <v>2.0009999999999999</v>
      </c>
      <c r="R100" s="414">
        <v>9.1</v>
      </c>
      <c r="S100" s="414">
        <v>9.1999999999999993</v>
      </c>
      <c r="T100" s="414">
        <v>8.6</v>
      </c>
      <c r="U100" s="414">
        <v>8.8000000000000007</v>
      </c>
      <c r="V100" s="414">
        <v>119.6</v>
      </c>
      <c r="W100" s="396">
        <v>120</v>
      </c>
      <c r="X100" s="411">
        <v>0.35</v>
      </c>
      <c r="Y100" s="412">
        <v>0.19</v>
      </c>
      <c r="Z100" s="412">
        <v>0.13</v>
      </c>
      <c r="AA100" s="412">
        <v>0.04</v>
      </c>
      <c r="AB100" s="412">
        <v>0.61</v>
      </c>
      <c r="AC100" s="412">
        <v>0.15</v>
      </c>
      <c r="AD100" s="412">
        <v>0.03</v>
      </c>
      <c r="AE100" s="413">
        <v>1.992</v>
      </c>
      <c r="AF100" s="414">
        <v>11.5</v>
      </c>
      <c r="AG100" s="414">
        <v>11.6</v>
      </c>
      <c r="AH100" s="414">
        <v>11.5</v>
      </c>
      <c r="AI100" s="414">
        <v>11.3</v>
      </c>
      <c r="AJ100" s="414">
        <v>119.4</v>
      </c>
      <c r="AK100" s="396">
        <v>119.7</v>
      </c>
      <c r="AL100" s="330" t="s">
        <v>473</v>
      </c>
      <c r="AM100" s="352" t="s">
        <v>231</v>
      </c>
      <c r="AN100" s="417" t="s">
        <v>475</v>
      </c>
      <c r="AO100" s="416"/>
      <c r="AP100" s="392">
        <v>100</v>
      </c>
      <c r="AQ100" s="402"/>
      <c r="AR100" s="401">
        <v>100</v>
      </c>
      <c r="AS100" s="402"/>
      <c r="AU100" s="325">
        <f t="shared" si="40"/>
        <v>45043</v>
      </c>
      <c r="AV100" s="326">
        <f t="shared" si="41"/>
        <v>0.99750747756729818</v>
      </c>
      <c r="AW100" s="327">
        <f t="shared" si="32"/>
        <v>0.99768262779229866</v>
      </c>
      <c r="AX100" s="328">
        <f t="shared" si="33"/>
        <v>0.99775079523334753</v>
      </c>
      <c r="AY100" s="326">
        <f t="shared" si="42"/>
        <v>0.99749624436654982</v>
      </c>
      <c r="AZ100" s="327">
        <f t="shared" si="34"/>
        <v>0.99757068034484186</v>
      </c>
      <c r="BA100" s="328">
        <f t="shared" si="35"/>
        <v>0.99760354817941221</v>
      </c>
      <c r="BB100" s="329">
        <v>1</v>
      </c>
      <c r="BC100" s="329">
        <f t="shared" si="7"/>
        <v>1.02</v>
      </c>
      <c r="BD100" s="329">
        <f t="shared" si="8"/>
        <v>0.98</v>
      </c>
      <c r="BE100" s="329">
        <f t="shared" si="9"/>
        <v>1.03</v>
      </c>
      <c r="BF100" s="329">
        <f t="shared" si="10"/>
        <v>0.97</v>
      </c>
    </row>
    <row r="101" spans="2:58" s="324" customFormat="1" ht="30" x14ac:dyDescent="0.25">
      <c r="B101" s="409">
        <v>20230428</v>
      </c>
      <c r="C101" s="410">
        <v>2.0030000000000001</v>
      </c>
      <c r="D101" s="314">
        <f t="shared" si="36"/>
        <v>-1.4955134596209563E-3</v>
      </c>
      <c r="E101" s="315">
        <f t="shared" si="37"/>
        <v>-7.4331020812684612E-3</v>
      </c>
      <c r="F101" s="410">
        <v>1.994</v>
      </c>
      <c r="G101" s="314">
        <f t="shared" si="38"/>
        <v>-1.502253380070151E-3</v>
      </c>
      <c r="H101" s="315">
        <f t="shared" si="39"/>
        <v>-1.2382367508667724E-2</v>
      </c>
      <c r="I101" s="220">
        <f t="shared" si="4"/>
        <v>1.0045135406218657</v>
      </c>
      <c r="J101" s="411">
        <v>0.51</v>
      </c>
      <c r="K101" s="412">
        <v>0.52</v>
      </c>
      <c r="L101" s="412">
        <v>0.22</v>
      </c>
      <c r="M101" s="412">
        <v>0.25</v>
      </c>
      <c r="N101" s="412">
        <v>0.93</v>
      </c>
      <c r="O101" s="412">
        <v>0.21</v>
      </c>
      <c r="P101" s="412">
        <v>0.27</v>
      </c>
      <c r="Q101" s="413">
        <v>2.0030000000000001</v>
      </c>
      <c r="R101" s="414">
        <v>9.3000000000000007</v>
      </c>
      <c r="S101" s="414">
        <v>8.9</v>
      </c>
      <c r="T101" s="414">
        <v>8.8000000000000007</v>
      </c>
      <c r="U101" s="414">
        <v>8.6</v>
      </c>
      <c r="V101" s="414">
        <v>119.6</v>
      </c>
      <c r="W101" s="396">
        <v>120</v>
      </c>
      <c r="X101" s="411">
        <v>0.28999999999999998</v>
      </c>
      <c r="Y101" s="412">
        <v>0.12</v>
      </c>
      <c r="Z101" s="412">
        <v>0.06</v>
      </c>
      <c r="AA101" s="412">
        <v>-0.01</v>
      </c>
      <c r="AB101" s="412">
        <v>0.57999999999999996</v>
      </c>
      <c r="AC101" s="412">
        <v>0.1</v>
      </c>
      <c r="AD101" s="412">
        <v>0.02</v>
      </c>
      <c r="AE101" s="413">
        <v>1.994</v>
      </c>
      <c r="AF101" s="414">
        <v>11.4</v>
      </c>
      <c r="AG101" s="414">
        <v>11.5</v>
      </c>
      <c r="AH101" s="414">
        <v>11.5</v>
      </c>
      <c r="AI101" s="414">
        <v>11.3</v>
      </c>
      <c r="AJ101" s="414">
        <v>119.4</v>
      </c>
      <c r="AK101" s="396">
        <v>119.7</v>
      </c>
      <c r="AL101" s="330" t="s">
        <v>476</v>
      </c>
      <c r="AM101" s="352" t="s">
        <v>217</v>
      </c>
      <c r="AN101" s="417" t="s">
        <v>478</v>
      </c>
      <c r="AO101" s="416"/>
      <c r="AP101" s="392">
        <v>91</v>
      </c>
      <c r="AQ101" s="402">
        <v>100</v>
      </c>
      <c r="AR101" s="401">
        <v>100</v>
      </c>
      <c r="AS101" s="402"/>
      <c r="AU101" s="325">
        <f t="shared" si="40"/>
        <v>45044</v>
      </c>
      <c r="AV101" s="326">
        <f t="shared" si="41"/>
        <v>0.99850448654037904</v>
      </c>
      <c r="AW101" s="327">
        <f t="shared" si="32"/>
        <v>0.99769868476761503</v>
      </c>
      <c r="AX101" s="328">
        <f t="shared" si="33"/>
        <v>0.99775372677149254</v>
      </c>
      <c r="AY101" s="326">
        <f t="shared" si="42"/>
        <v>0.99849774661992985</v>
      </c>
      <c r="AZ101" s="327">
        <f t="shared" si="34"/>
        <v>0.99759227882920298</v>
      </c>
      <c r="BA101" s="328">
        <f t="shared" si="35"/>
        <v>0.99762294043474864</v>
      </c>
      <c r="BB101" s="329">
        <v>1</v>
      </c>
      <c r="BC101" s="329">
        <f t="shared" si="7"/>
        <v>1.02</v>
      </c>
      <c r="BD101" s="329">
        <f t="shared" si="8"/>
        <v>0.98</v>
      </c>
      <c r="BE101" s="329">
        <f t="shared" si="9"/>
        <v>1.03</v>
      </c>
      <c r="BF101" s="329">
        <f t="shared" si="10"/>
        <v>0.97</v>
      </c>
    </row>
    <row r="102" spans="2:58" s="324" customFormat="1" ht="30" x14ac:dyDescent="0.25">
      <c r="B102" s="409">
        <v>20230502</v>
      </c>
      <c r="C102" s="410">
        <v>1.9990000000000001</v>
      </c>
      <c r="D102" s="314">
        <f t="shared" si="36"/>
        <v>-3.4895314057824534E-3</v>
      </c>
      <c r="E102" s="315">
        <f t="shared" si="37"/>
        <v>-9.4152626362733471E-3</v>
      </c>
      <c r="F102" s="410">
        <v>1.99</v>
      </c>
      <c r="G102" s="314">
        <f t="shared" si="38"/>
        <v>-3.5052578868303153E-3</v>
      </c>
      <c r="H102" s="315">
        <f t="shared" si="39"/>
        <v>-1.4363546310054542E-2</v>
      </c>
      <c r="I102" s="220">
        <f t="shared" si="4"/>
        <v>1.0045226130653266</v>
      </c>
      <c r="J102" s="411">
        <v>0.44</v>
      </c>
      <c r="K102" s="412">
        <v>0.49</v>
      </c>
      <c r="L102" s="412">
        <v>0.19</v>
      </c>
      <c r="M102" s="412">
        <v>0.25</v>
      </c>
      <c r="N102" s="412">
        <v>0.86</v>
      </c>
      <c r="O102" s="412">
        <v>0.18</v>
      </c>
      <c r="P102" s="412">
        <v>0.23</v>
      </c>
      <c r="Q102" s="413">
        <v>1.9990000000000001</v>
      </c>
      <c r="R102" s="414">
        <v>9.1</v>
      </c>
      <c r="S102" s="414">
        <v>9.1</v>
      </c>
      <c r="T102" s="414">
        <v>8.9</v>
      </c>
      <c r="U102" s="414">
        <v>8.4</v>
      </c>
      <c r="V102" s="414">
        <v>119.6</v>
      </c>
      <c r="W102" s="396">
        <v>120</v>
      </c>
      <c r="X102" s="411">
        <v>0.26</v>
      </c>
      <c r="Y102" s="412">
        <v>0.2</v>
      </c>
      <c r="Z102" s="412">
        <v>0.05</v>
      </c>
      <c r="AA102" s="412">
        <v>0.04</v>
      </c>
      <c r="AB102" s="412">
        <v>0.6</v>
      </c>
      <c r="AC102" s="412">
        <v>0.1</v>
      </c>
      <c r="AD102" s="412">
        <v>0.05</v>
      </c>
      <c r="AE102" s="413">
        <v>1.99</v>
      </c>
      <c r="AF102" s="414">
        <v>11.4</v>
      </c>
      <c r="AG102" s="414">
        <v>11.5</v>
      </c>
      <c r="AH102" s="414">
        <v>11.5</v>
      </c>
      <c r="AI102" s="414">
        <v>11.3</v>
      </c>
      <c r="AJ102" s="414">
        <v>119.4</v>
      </c>
      <c r="AK102" s="396">
        <v>119.7</v>
      </c>
      <c r="AL102" s="330" t="s">
        <v>480</v>
      </c>
      <c r="AM102" s="352" t="s">
        <v>231</v>
      </c>
      <c r="AN102" s="417" t="s">
        <v>482</v>
      </c>
      <c r="AO102" s="416"/>
      <c r="AP102" s="392">
        <v>100</v>
      </c>
      <c r="AQ102" s="402">
        <v>100</v>
      </c>
      <c r="AR102" s="401">
        <v>100</v>
      </c>
      <c r="AS102" s="402">
        <v>100</v>
      </c>
      <c r="AU102" s="325">
        <f t="shared" si="40"/>
        <v>45048</v>
      </c>
      <c r="AV102" s="326">
        <f t="shared" si="41"/>
        <v>0.99651046859421755</v>
      </c>
      <c r="AW102" s="327">
        <f t="shared" si="32"/>
        <v>0.99774980613714426</v>
      </c>
      <c r="AX102" s="328">
        <f t="shared" si="33"/>
        <v>0.99775672981056807</v>
      </c>
      <c r="AY102" s="326">
        <f t="shared" si="42"/>
        <v>0.99649474211316968</v>
      </c>
      <c r="AZ102" s="327">
        <f t="shared" si="34"/>
        <v>0.99764229677850147</v>
      </c>
      <c r="BA102" s="328">
        <f t="shared" si="35"/>
        <v>0.99762448550875116</v>
      </c>
      <c r="BB102" s="329">
        <v>1</v>
      </c>
      <c r="BC102" s="329">
        <f t="shared" si="7"/>
        <v>1.02</v>
      </c>
      <c r="BD102" s="329">
        <f t="shared" si="8"/>
        <v>0.98</v>
      </c>
      <c r="BE102" s="329">
        <f t="shared" si="9"/>
        <v>1.03</v>
      </c>
      <c r="BF102" s="329">
        <f t="shared" si="10"/>
        <v>0.97</v>
      </c>
    </row>
    <row r="103" spans="2:58" s="324" customFormat="1" ht="30" x14ac:dyDescent="0.25">
      <c r="B103" s="409">
        <v>20230503</v>
      </c>
      <c r="C103" s="410">
        <v>1.998</v>
      </c>
      <c r="D103" s="314">
        <f t="shared" si="36"/>
        <v>-3.9880358923228831E-3</v>
      </c>
      <c r="E103" s="315">
        <f t="shared" si="37"/>
        <v>-9.9108027750246519E-3</v>
      </c>
      <c r="F103" s="410">
        <v>1.9870000000000001</v>
      </c>
      <c r="G103" s="314">
        <f t="shared" si="38"/>
        <v>-5.0075112669003552E-3</v>
      </c>
      <c r="H103" s="315">
        <f t="shared" si="39"/>
        <v>-1.5849430411094656E-2</v>
      </c>
      <c r="I103" s="220">
        <f t="shared" si="4"/>
        <v>1.0055359838953195</v>
      </c>
      <c r="J103" s="411">
        <v>0.49</v>
      </c>
      <c r="K103" s="412">
        <v>0.64</v>
      </c>
      <c r="L103" s="412">
        <v>0.31</v>
      </c>
      <c r="M103" s="412">
        <v>0.28000000000000003</v>
      </c>
      <c r="N103" s="412">
        <v>1.01</v>
      </c>
      <c r="O103" s="412">
        <v>0.21</v>
      </c>
      <c r="P103" s="412">
        <v>0.31</v>
      </c>
      <c r="Q103" s="413">
        <v>1.998</v>
      </c>
      <c r="R103" s="414">
        <v>9.1999999999999993</v>
      </c>
      <c r="S103" s="414">
        <v>9.1</v>
      </c>
      <c r="T103" s="414">
        <v>8.1999999999999993</v>
      </c>
      <c r="U103" s="414">
        <v>9.1</v>
      </c>
      <c r="V103" s="414">
        <v>119.6</v>
      </c>
      <c r="W103" s="396">
        <v>119.9</v>
      </c>
      <c r="X103" s="411">
        <v>0.28000000000000003</v>
      </c>
      <c r="Y103" s="412">
        <v>0.14000000000000001</v>
      </c>
      <c r="Z103" s="412">
        <v>0.09</v>
      </c>
      <c r="AA103" s="412">
        <v>0.01</v>
      </c>
      <c r="AB103" s="412">
        <v>0.53</v>
      </c>
      <c r="AC103" s="412">
        <v>0.11</v>
      </c>
      <c r="AD103" s="412">
        <v>0.02</v>
      </c>
      <c r="AE103" s="413">
        <v>1.9870000000000001</v>
      </c>
      <c r="AF103" s="414">
        <v>11.5</v>
      </c>
      <c r="AG103" s="414">
        <v>11.5</v>
      </c>
      <c r="AH103" s="414">
        <v>11.7</v>
      </c>
      <c r="AI103" s="414">
        <v>11.3</v>
      </c>
      <c r="AJ103" s="414">
        <v>119.4</v>
      </c>
      <c r="AK103" s="396">
        <v>119.8</v>
      </c>
      <c r="AL103" s="330" t="s">
        <v>311</v>
      </c>
      <c r="AM103" s="352" t="s">
        <v>231</v>
      </c>
      <c r="AN103" s="417" t="s">
        <v>484</v>
      </c>
      <c r="AO103" s="416"/>
      <c r="AP103" s="392">
        <v>93.6</v>
      </c>
      <c r="AQ103" s="402">
        <v>100</v>
      </c>
      <c r="AR103" s="401">
        <v>100</v>
      </c>
      <c r="AS103" s="402">
        <v>100</v>
      </c>
      <c r="AU103" s="325">
        <f t="shared" si="40"/>
        <v>45049</v>
      </c>
      <c r="AV103" s="326">
        <f t="shared" si="41"/>
        <v>0.99601196410767712</v>
      </c>
      <c r="AW103" s="327">
        <f t="shared" si="32"/>
        <v>0.99773917683569024</v>
      </c>
      <c r="AX103" s="328">
        <f t="shared" si="33"/>
        <v>0.99775365262237969</v>
      </c>
      <c r="AY103" s="326">
        <f t="shared" si="42"/>
        <v>0.99499248873309964</v>
      </c>
      <c r="AZ103" s="327">
        <f t="shared" si="34"/>
        <v>0.99764435385472616</v>
      </c>
      <c r="BA103" s="328">
        <f t="shared" si="35"/>
        <v>0.99763225084540408</v>
      </c>
      <c r="BB103" s="329">
        <v>1</v>
      </c>
      <c r="BC103" s="329">
        <f t="shared" si="7"/>
        <v>1.02</v>
      </c>
      <c r="BD103" s="329">
        <f t="shared" si="8"/>
        <v>0.98</v>
      </c>
      <c r="BE103" s="329">
        <f t="shared" si="9"/>
        <v>1.03</v>
      </c>
      <c r="BF103" s="329">
        <f t="shared" si="10"/>
        <v>0.97</v>
      </c>
    </row>
    <row r="104" spans="2:58" s="324" customFormat="1" ht="30" x14ac:dyDescent="0.25">
      <c r="B104" s="409">
        <v>20230504</v>
      </c>
      <c r="C104" s="410">
        <v>2.0030000000000001</v>
      </c>
      <c r="D104" s="314">
        <f t="shared" si="36"/>
        <v>-1.4955134596209563E-3</v>
      </c>
      <c r="E104" s="315">
        <f t="shared" si="37"/>
        <v>-7.4331020812684612E-3</v>
      </c>
      <c r="F104" s="410">
        <v>1.9970000000000001</v>
      </c>
      <c r="G104" s="314">
        <f t="shared" si="38"/>
        <v>0</v>
      </c>
      <c r="H104" s="315">
        <f t="shared" si="39"/>
        <v>-1.08964834076275E-2</v>
      </c>
      <c r="I104" s="220">
        <f t="shared" si="4"/>
        <v>1.0030045067601403</v>
      </c>
      <c r="J104" s="411">
        <v>0.39</v>
      </c>
      <c r="K104" s="412">
        <v>0.45</v>
      </c>
      <c r="L104" s="412">
        <v>0.13</v>
      </c>
      <c r="M104" s="412">
        <v>0.23</v>
      </c>
      <c r="N104" s="412">
        <v>0.87</v>
      </c>
      <c r="O104" s="412">
        <v>0.2</v>
      </c>
      <c r="P104" s="412">
        <v>0.27</v>
      </c>
      <c r="Q104" s="413">
        <v>2.0030000000000001</v>
      </c>
      <c r="R104" s="414">
        <v>9</v>
      </c>
      <c r="S104" s="414">
        <v>9.1999999999999993</v>
      </c>
      <c r="T104" s="414">
        <v>8.6999999999999993</v>
      </c>
      <c r="U104" s="414">
        <v>8.6</v>
      </c>
      <c r="V104" s="414">
        <v>119.6</v>
      </c>
      <c r="W104" s="396">
        <v>120</v>
      </c>
      <c r="X104" s="411">
        <v>0.27</v>
      </c>
      <c r="Y104" s="412">
        <v>0.14000000000000001</v>
      </c>
      <c r="Z104" s="412">
        <v>0.06</v>
      </c>
      <c r="AA104" s="412">
        <v>0.01</v>
      </c>
      <c r="AB104" s="412">
        <v>0.59</v>
      </c>
      <c r="AC104" s="412">
        <v>0.1</v>
      </c>
      <c r="AD104" s="412">
        <v>0.02</v>
      </c>
      <c r="AE104" s="413">
        <v>1.9970000000000001</v>
      </c>
      <c r="AF104" s="414">
        <v>11.5</v>
      </c>
      <c r="AG104" s="414">
        <v>11.5</v>
      </c>
      <c r="AH104" s="414">
        <v>11.6</v>
      </c>
      <c r="AI104" s="414">
        <v>11.3</v>
      </c>
      <c r="AJ104" s="414">
        <v>119.4</v>
      </c>
      <c r="AK104" s="396">
        <v>119.7</v>
      </c>
      <c r="AL104" s="330" t="s">
        <v>485</v>
      </c>
      <c r="AM104" s="352" t="s">
        <v>295</v>
      </c>
      <c r="AN104" s="417" t="s">
        <v>487</v>
      </c>
      <c r="AO104" s="416"/>
      <c r="AP104" s="392">
        <v>100</v>
      </c>
      <c r="AQ104" s="402">
        <v>100</v>
      </c>
      <c r="AR104" s="401">
        <v>100</v>
      </c>
      <c r="AS104" s="402">
        <v>100</v>
      </c>
      <c r="AU104" s="325">
        <f t="shared" si="40"/>
        <v>45050</v>
      </c>
      <c r="AV104" s="326">
        <f t="shared" si="41"/>
        <v>0.99850448654037904</v>
      </c>
      <c r="AW104" s="327">
        <f t="shared" si="32"/>
        <v>0.99772112234724419</v>
      </c>
      <c r="AX104" s="328">
        <f t="shared" si="33"/>
        <v>0.99773803589232313</v>
      </c>
      <c r="AY104" s="326">
        <f t="shared" si="42"/>
        <v>1</v>
      </c>
      <c r="AZ104" s="327">
        <f t="shared" si="34"/>
        <v>0.99763216252950893</v>
      </c>
      <c r="BA104" s="328">
        <f t="shared" si="35"/>
        <v>0.99762143214822263</v>
      </c>
      <c r="BB104" s="329">
        <v>1</v>
      </c>
      <c r="BC104" s="329">
        <f t="shared" si="7"/>
        <v>1.02</v>
      </c>
      <c r="BD104" s="329">
        <f t="shared" si="8"/>
        <v>0.98</v>
      </c>
      <c r="BE104" s="329">
        <f t="shared" si="9"/>
        <v>1.03</v>
      </c>
      <c r="BF104" s="329">
        <f t="shared" si="10"/>
        <v>0.97</v>
      </c>
    </row>
    <row r="105" spans="2:58" s="324" customFormat="1" ht="45" x14ac:dyDescent="0.25">
      <c r="B105" s="409">
        <v>20230504</v>
      </c>
      <c r="C105" s="410">
        <v>1.9970000000000001</v>
      </c>
      <c r="D105" s="314">
        <f t="shared" si="36"/>
        <v>-4.4865403788632019E-3</v>
      </c>
      <c r="E105" s="315">
        <f t="shared" si="37"/>
        <v>-1.0406342913775846E-2</v>
      </c>
      <c r="F105" s="410">
        <v>1.998</v>
      </c>
      <c r="G105" s="314">
        <f t="shared" si="38"/>
        <v>5.0075112668990229E-4</v>
      </c>
      <c r="H105" s="315">
        <f t="shared" si="39"/>
        <v>-1.0401188707280906E-2</v>
      </c>
      <c r="I105" s="220">
        <f t="shared" si="4"/>
        <v>0.99949949949949957</v>
      </c>
      <c r="J105" s="411">
        <v>0.52</v>
      </c>
      <c r="K105" s="412">
        <v>0.41</v>
      </c>
      <c r="L105" s="412">
        <v>0.21</v>
      </c>
      <c r="M105" s="412">
        <v>0.23</v>
      </c>
      <c r="N105" s="412">
        <v>0.89</v>
      </c>
      <c r="O105" s="412">
        <v>0.16</v>
      </c>
      <c r="P105" s="412">
        <v>0.27</v>
      </c>
      <c r="Q105" s="413">
        <v>1.9970000000000001</v>
      </c>
      <c r="R105" s="414">
        <v>9.6</v>
      </c>
      <c r="S105" s="414">
        <v>8.4</v>
      </c>
      <c r="T105" s="414">
        <v>8.6</v>
      </c>
      <c r="U105" s="414">
        <v>8.8000000000000007</v>
      </c>
      <c r="V105" s="414">
        <v>119.6</v>
      </c>
      <c r="W105" s="396">
        <v>119.9</v>
      </c>
      <c r="X105" s="411">
        <v>0.37</v>
      </c>
      <c r="Y105" s="412">
        <v>0.13</v>
      </c>
      <c r="Z105" s="412">
        <v>0.11</v>
      </c>
      <c r="AA105" s="412">
        <v>0.01</v>
      </c>
      <c r="AB105" s="412">
        <v>0.55000000000000004</v>
      </c>
      <c r="AC105" s="412">
        <v>0.11</v>
      </c>
      <c r="AD105" s="412">
        <v>0.01</v>
      </c>
      <c r="AE105" s="413">
        <v>1.998</v>
      </c>
      <c r="AF105" s="414">
        <v>11.8</v>
      </c>
      <c r="AG105" s="414">
        <v>11.7</v>
      </c>
      <c r="AH105" s="414">
        <v>11.5</v>
      </c>
      <c r="AI105" s="414">
        <v>11.3</v>
      </c>
      <c r="AJ105" s="414">
        <v>119.3</v>
      </c>
      <c r="AK105" s="396">
        <v>119.7</v>
      </c>
      <c r="AL105" s="330" t="s">
        <v>311</v>
      </c>
      <c r="AM105" s="352" t="s">
        <v>217</v>
      </c>
      <c r="AN105" s="417" t="s">
        <v>530</v>
      </c>
      <c r="AO105" s="416"/>
      <c r="AP105" s="392">
        <v>100</v>
      </c>
      <c r="AQ105" s="402"/>
      <c r="AR105" s="401">
        <v>100</v>
      </c>
      <c r="AS105" s="402"/>
      <c r="AU105" s="325">
        <f t="shared" si="40"/>
        <v>45050</v>
      </c>
      <c r="AV105" s="326">
        <f t="shared" si="41"/>
        <v>0.9955134596211368</v>
      </c>
      <c r="AW105" s="327">
        <f t="shared" si="32"/>
        <v>0.9977097692429957</v>
      </c>
      <c r="AX105" s="328">
        <f t="shared" si="33"/>
        <v>0.99774726453550733</v>
      </c>
      <c r="AY105" s="326">
        <f t="shared" si="42"/>
        <v>1.0005007511266899</v>
      </c>
      <c r="AZ105" s="327">
        <f t="shared" si="34"/>
        <v>0.99762687509525183</v>
      </c>
      <c r="BA105" s="328">
        <f t="shared" si="35"/>
        <v>0.99762301680368692</v>
      </c>
      <c r="BB105" s="329">
        <v>1</v>
      </c>
      <c r="BC105" s="329">
        <f t="shared" si="7"/>
        <v>1.02</v>
      </c>
      <c r="BD105" s="329">
        <f t="shared" si="8"/>
        <v>0.98</v>
      </c>
      <c r="BE105" s="329">
        <f t="shared" si="9"/>
        <v>1.03</v>
      </c>
      <c r="BF105" s="329">
        <f t="shared" si="10"/>
        <v>0.97</v>
      </c>
    </row>
    <row r="106" spans="2:58" s="324" customFormat="1" ht="45" x14ac:dyDescent="0.25">
      <c r="B106" s="409">
        <v>20230504</v>
      </c>
      <c r="C106" s="410">
        <v>1.9970000000000001</v>
      </c>
      <c r="D106" s="314">
        <v>-1.4955134596209563E-3</v>
      </c>
      <c r="E106" s="315">
        <v>-7.4331020812684612E-3</v>
      </c>
      <c r="F106" s="410">
        <v>1.998</v>
      </c>
      <c r="G106" s="314">
        <v>5.0075112668990229E-4</v>
      </c>
      <c r="H106" s="315">
        <v>-1.0401188707280906E-2</v>
      </c>
      <c r="I106" s="220">
        <v>1.0025025025025025</v>
      </c>
      <c r="J106" s="411">
        <v>0.52</v>
      </c>
      <c r="K106" s="412">
        <v>0.41</v>
      </c>
      <c r="L106" s="412">
        <v>0.21</v>
      </c>
      <c r="M106" s="412">
        <v>0.23</v>
      </c>
      <c r="N106" s="412">
        <v>0.89</v>
      </c>
      <c r="O106" s="412">
        <v>0.16</v>
      </c>
      <c r="P106" s="412">
        <v>0.27</v>
      </c>
      <c r="Q106" s="413">
        <v>1.9970000000000001</v>
      </c>
      <c r="R106" s="414">
        <v>9.6</v>
      </c>
      <c r="S106" s="414">
        <v>8.4</v>
      </c>
      <c r="T106" s="414">
        <v>8.6</v>
      </c>
      <c r="U106" s="414">
        <v>8.8000000000000007</v>
      </c>
      <c r="V106" s="414">
        <v>119.6</v>
      </c>
      <c r="W106" s="396">
        <v>119.9</v>
      </c>
      <c r="X106" s="411">
        <v>0.37</v>
      </c>
      <c r="Y106" s="412">
        <v>0.13</v>
      </c>
      <c r="Z106" s="412">
        <v>0.11</v>
      </c>
      <c r="AA106" s="412">
        <v>0.01</v>
      </c>
      <c r="AB106" s="412">
        <v>0.55000000000000004</v>
      </c>
      <c r="AC106" s="412">
        <v>0.11</v>
      </c>
      <c r="AD106" s="412">
        <v>0.01</v>
      </c>
      <c r="AE106" s="413">
        <v>1.998</v>
      </c>
      <c r="AF106" s="414">
        <v>11.8</v>
      </c>
      <c r="AG106" s="414">
        <v>11.7</v>
      </c>
      <c r="AH106" s="414">
        <v>11.5</v>
      </c>
      <c r="AI106" s="414">
        <v>11.3</v>
      </c>
      <c r="AJ106" s="414">
        <v>119.3</v>
      </c>
      <c r="AK106" s="396">
        <v>119.7</v>
      </c>
      <c r="AL106" s="330" t="s">
        <v>311</v>
      </c>
      <c r="AM106" s="352" t="s">
        <v>217</v>
      </c>
      <c r="AN106" s="417" t="s">
        <v>530</v>
      </c>
      <c r="AO106" s="416"/>
      <c r="AP106" s="392">
        <v>100</v>
      </c>
      <c r="AQ106" s="402"/>
      <c r="AR106" s="401">
        <v>100</v>
      </c>
      <c r="AS106" s="402"/>
      <c r="AU106" s="325">
        <v>45051</v>
      </c>
      <c r="AV106" s="326">
        <v>0.99850448654037904</v>
      </c>
      <c r="AW106" s="327">
        <f t="shared" si="32"/>
        <v>0.99772007506891114</v>
      </c>
      <c r="AX106" s="328">
        <f t="shared" si="33"/>
        <v>0.99773116547792517</v>
      </c>
      <c r="AY106" s="326">
        <f t="shared" si="42"/>
        <v>1.0005007511266899</v>
      </c>
      <c r="AZ106" s="327">
        <f t="shared" si="34"/>
        <v>0.9976287961353798</v>
      </c>
      <c r="BA106" s="328">
        <f t="shared" si="35"/>
        <v>0.99760538243262353</v>
      </c>
      <c r="BB106" s="329">
        <v>1</v>
      </c>
      <c r="BC106" s="329">
        <f t="shared" si="7"/>
        <v>1.02</v>
      </c>
      <c r="BD106" s="329">
        <f t="shared" si="8"/>
        <v>0.98</v>
      </c>
      <c r="BE106" s="329">
        <f t="shared" si="9"/>
        <v>1.03</v>
      </c>
      <c r="BF106" s="329">
        <f t="shared" si="10"/>
        <v>0.97</v>
      </c>
    </row>
    <row r="107" spans="2:58" s="324" customFormat="1" ht="30" x14ac:dyDescent="0.25">
      <c r="B107" s="409">
        <v>20230505</v>
      </c>
      <c r="C107" s="410">
        <v>2.0030000000000001</v>
      </c>
      <c r="D107" s="314">
        <v>-1.4955134596209563E-3</v>
      </c>
      <c r="E107" s="315">
        <v>-7.4331020812684612E-3</v>
      </c>
      <c r="F107" s="410">
        <v>1.998</v>
      </c>
      <c r="G107" s="314">
        <v>5.0075112668990229E-4</v>
      </c>
      <c r="H107" s="315">
        <v>-1.0401188707280906E-2</v>
      </c>
      <c r="I107" s="220">
        <v>1.0025025025025025</v>
      </c>
      <c r="J107" s="411">
        <v>0.46</v>
      </c>
      <c r="K107" s="412">
        <v>0.42</v>
      </c>
      <c r="L107" s="412">
        <v>0.24</v>
      </c>
      <c r="M107" s="412">
        <v>0.23</v>
      </c>
      <c r="N107" s="412">
        <v>0.85</v>
      </c>
      <c r="O107" s="412">
        <v>0.2</v>
      </c>
      <c r="P107" s="412">
        <v>0.23</v>
      </c>
      <c r="Q107" s="413">
        <v>2.0030000000000001</v>
      </c>
      <c r="R107" s="414">
        <v>8.8000000000000007</v>
      </c>
      <c r="S107" s="414">
        <v>9.4</v>
      </c>
      <c r="T107" s="414">
        <v>8.8000000000000007</v>
      </c>
      <c r="U107" s="414">
        <v>8.5</v>
      </c>
      <c r="V107" s="414">
        <v>119.6</v>
      </c>
      <c r="W107" s="396">
        <v>120</v>
      </c>
      <c r="X107" s="411">
        <v>0.37</v>
      </c>
      <c r="Y107" s="412">
        <v>0.13</v>
      </c>
      <c r="Z107" s="412">
        <v>0.11</v>
      </c>
      <c r="AA107" s="412">
        <v>0.01</v>
      </c>
      <c r="AB107" s="412">
        <v>0.55000000000000004</v>
      </c>
      <c r="AC107" s="412">
        <v>0.11</v>
      </c>
      <c r="AD107" s="412">
        <v>0.01</v>
      </c>
      <c r="AE107" s="413">
        <v>1.998</v>
      </c>
      <c r="AF107" s="414">
        <v>11.8</v>
      </c>
      <c r="AG107" s="414">
        <v>11.7</v>
      </c>
      <c r="AH107" s="414">
        <v>11.5</v>
      </c>
      <c r="AI107" s="414">
        <v>11.3</v>
      </c>
      <c r="AJ107" s="414">
        <v>119.3</v>
      </c>
      <c r="AK107" s="396">
        <v>119.7</v>
      </c>
      <c r="AL107" s="330" t="s">
        <v>201</v>
      </c>
      <c r="AM107" s="352" t="s">
        <v>217</v>
      </c>
      <c r="AN107" s="417" t="s">
        <v>490</v>
      </c>
      <c r="AO107" s="416"/>
      <c r="AP107" s="392">
        <v>100</v>
      </c>
      <c r="AQ107" s="402"/>
      <c r="AR107" s="401">
        <v>100</v>
      </c>
      <c r="AS107" s="402"/>
      <c r="AU107" s="325">
        <v>45051</v>
      </c>
      <c r="AV107" s="326">
        <v>0.99850448654037904</v>
      </c>
      <c r="AW107" s="327">
        <f t="shared" si="32"/>
        <v>0.99768604633859637</v>
      </c>
      <c r="AX107" s="328">
        <f t="shared" si="33"/>
        <v>0.99770817417876223</v>
      </c>
      <c r="AY107" s="326">
        <f t="shared" si="42"/>
        <v>1.0005007511266899</v>
      </c>
      <c r="AZ107" s="327">
        <f t="shared" si="34"/>
        <v>0.99762330062257598</v>
      </c>
      <c r="BA107" s="328">
        <f t="shared" si="35"/>
        <v>0.99758078676456274</v>
      </c>
      <c r="BB107" s="329">
        <v>1</v>
      </c>
      <c r="BC107" s="329">
        <f t="shared" si="7"/>
        <v>1.02</v>
      </c>
      <c r="BD107" s="329">
        <f t="shared" si="8"/>
        <v>0.98</v>
      </c>
      <c r="BE107" s="329">
        <f t="shared" si="9"/>
        <v>1.03</v>
      </c>
      <c r="BF107" s="329">
        <f t="shared" si="10"/>
        <v>0.97</v>
      </c>
    </row>
    <row r="108" spans="2:58" s="324" customFormat="1" ht="30" x14ac:dyDescent="0.25">
      <c r="B108" s="409">
        <v>20230508</v>
      </c>
      <c r="C108" s="410">
        <v>2</v>
      </c>
      <c r="D108" s="314">
        <v>-2.9910269192421346E-3</v>
      </c>
      <c r="E108" s="315">
        <v>-8.9197224975221534E-3</v>
      </c>
      <c r="F108" s="410">
        <v>1.994</v>
      </c>
      <c r="G108" s="314">
        <v>-1.502253380070151E-3</v>
      </c>
      <c r="H108" s="315">
        <v>-1.2382367508667724E-2</v>
      </c>
      <c r="I108" s="220">
        <v>1.0030090270812437</v>
      </c>
      <c r="J108" s="411">
        <v>0.49</v>
      </c>
      <c r="K108" s="412">
        <v>0.4</v>
      </c>
      <c r="L108" s="412">
        <v>0.26</v>
      </c>
      <c r="M108" s="412">
        <v>0.22</v>
      </c>
      <c r="N108" s="412">
        <v>0.88</v>
      </c>
      <c r="O108" s="412">
        <v>0.21</v>
      </c>
      <c r="P108" s="412">
        <v>0.22</v>
      </c>
      <c r="Q108" s="413">
        <v>2</v>
      </c>
      <c r="R108" s="414">
        <v>9</v>
      </c>
      <c r="S108" s="414">
        <v>9.3000000000000007</v>
      </c>
      <c r="T108" s="414">
        <v>8.9</v>
      </c>
      <c r="U108" s="414">
        <v>8.4</v>
      </c>
      <c r="V108" s="414">
        <v>119.6</v>
      </c>
      <c r="W108" s="396">
        <v>120</v>
      </c>
      <c r="X108" s="411">
        <v>0.26</v>
      </c>
      <c r="Y108" s="412">
        <v>0.13</v>
      </c>
      <c r="Z108" s="412">
        <v>0.09</v>
      </c>
      <c r="AA108" s="412">
        <v>0</v>
      </c>
      <c r="AB108" s="412">
        <v>0.54</v>
      </c>
      <c r="AC108" s="412">
        <v>0.1</v>
      </c>
      <c r="AD108" s="412">
        <v>0.02</v>
      </c>
      <c r="AE108" s="413">
        <v>1.994</v>
      </c>
      <c r="AF108" s="414">
        <v>11.6</v>
      </c>
      <c r="AG108" s="414">
        <v>11.6</v>
      </c>
      <c r="AH108" s="414">
        <v>11.5</v>
      </c>
      <c r="AI108" s="414">
        <v>11.4</v>
      </c>
      <c r="AJ108" s="414">
        <v>119.4</v>
      </c>
      <c r="AK108" s="396">
        <v>119.7</v>
      </c>
      <c r="AL108" s="330" t="s">
        <v>491</v>
      </c>
      <c r="AM108" s="352" t="s">
        <v>217</v>
      </c>
      <c r="AN108" s="417" t="s">
        <v>493</v>
      </c>
      <c r="AO108" s="416"/>
      <c r="AP108" s="392">
        <v>100</v>
      </c>
      <c r="AQ108" s="402">
        <v>100</v>
      </c>
      <c r="AR108" s="401">
        <v>100</v>
      </c>
      <c r="AS108" s="402">
        <v>100</v>
      </c>
      <c r="AU108" s="325">
        <v>45054</v>
      </c>
      <c r="AV108" s="326">
        <v>0.99700897308075787</v>
      </c>
      <c r="AW108" s="327">
        <f t="shared" si="32"/>
        <v>0.99772651741744489</v>
      </c>
      <c r="AX108" s="328">
        <f t="shared" si="33"/>
        <v>0.99766490003673192</v>
      </c>
      <c r="AY108" s="326">
        <f t="shared" si="42"/>
        <v>0.99849774661992985</v>
      </c>
      <c r="AZ108" s="327">
        <f t="shared" si="34"/>
        <v>0.99764798713221381</v>
      </c>
      <c r="BA108" s="328">
        <f t="shared" si="35"/>
        <v>0.99752918851962191</v>
      </c>
      <c r="BB108" s="329">
        <v>1</v>
      </c>
      <c r="BC108" s="329">
        <f t="shared" si="7"/>
        <v>1.02</v>
      </c>
      <c r="BD108" s="329">
        <f t="shared" si="8"/>
        <v>0.98</v>
      </c>
      <c r="BE108" s="329">
        <f t="shared" si="9"/>
        <v>1.03</v>
      </c>
      <c r="BF108" s="329">
        <f t="shared" si="10"/>
        <v>0.97</v>
      </c>
    </row>
    <row r="109" spans="2:58" s="324" customFormat="1" ht="30" x14ac:dyDescent="0.25">
      <c r="B109" s="409">
        <v>20230509</v>
      </c>
      <c r="C109" s="410">
        <v>1.998</v>
      </c>
      <c r="D109" s="314">
        <v>-3.9880358923228831E-3</v>
      </c>
      <c r="E109" s="315">
        <v>-9.9108027750246519E-3</v>
      </c>
      <c r="F109" s="410">
        <v>1.988</v>
      </c>
      <c r="G109" s="314">
        <v>-4.5067601402103419E-3</v>
      </c>
      <c r="H109" s="315">
        <v>-1.5354135710747951E-2</v>
      </c>
      <c r="I109" s="220">
        <v>1.0050301810865192</v>
      </c>
      <c r="J109" s="411">
        <v>0.53</v>
      </c>
      <c r="K109" s="412">
        <v>0.47</v>
      </c>
      <c r="L109" s="412">
        <v>0.25</v>
      </c>
      <c r="M109" s="412">
        <v>0.26</v>
      </c>
      <c r="N109" s="412">
        <v>0.95</v>
      </c>
      <c r="O109" s="412">
        <v>0.23</v>
      </c>
      <c r="P109" s="412">
        <v>0.26</v>
      </c>
      <c r="Q109" s="413">
        <v>1.998</v>
      </c>
      <c r="R109" s="414">
        <v>9.1</v>
      </c>
      <c r="S109" s="414">
        <v>9.1999999999999993</v>
      </c>
      <c r="T109" s="414">
        <v>8.6999999999999993</v>
      </c>
      <c r="U109" s="414">
        <v>8.6</v>
      </c>
      <c r="V109" s="414">
        <v>119.6</v>
      </c>
      <c r="W109" s="396">
        <v>120</v>
      </c>
      <c r="X109" s="411">
        <v>0.28999999999999998</v>
      </c>
      <c r="Y109" s="412">
        <v>0.15</v>
      </c>
      <c r="Z109" s="412">
        <v>0.1</v>
      </c>
      <c r="AA109" s="412">
        <v>-0.04</v>
      </c>
      <c r="AB109" s="412">
        <v>0.55000000000000004</v>
      </c>
      <c r="AC109" s="412">
        <v>0.1</v>
      </c>
      <c r="AD109" s="412">
        <v>-0.03</v>
      </c>
      <c r="AE109" s="413">
        <v>1.988</v>
      </c>
      <c r="AF109" s="414">
        <v>11.4</v>
      </c>
      <c r="AG109" s="414">
        <v>11.4</v>
      </c>
      <c r="AH109" s="414">
        <v>11.4</v>
      </c>
      <c r="AI109" s="414">
        <v>11.2</v>
      </c>
      <c r="AJ109" s="414">
        <v>119.4</v>
      </c>
      <c r="AK109" s="396">
        <v>119.7</v>
      </c>
      <c r="AL109" s="330" t="s">
        <v>495</v>
      </c>
      <c r="AM109" s="352" t="s">
        <v>243</v>
      </c>
      <c r="AN109" s="417" t="s">
        <v>497</v>
      </c>
      <c r="AO109" s="416"/>
      <c r="AP109" s="392">
        <v>100</v>
      </c>
      <c r="AQ109" s="402">
        <v>100</v>
      </c>
      <c r="AR109" s="401">
        <v>100</v>
      </c>
      <c r="AS109" s="402">
        <v>100</v>
      </c>
      <c r="AU109" s="325">
        <v>45055</v>
      </c>
      <c r="AV109" s="326">
        <v>0.99601196410767712</v>
      </c>
      <c r="AW109" s="327">
        <f t="shared" si="32"/>
        <v>0.9977298872612933</v>
      </c>
      <c r="AX109" s="328">
        <f t="shared" si="33"/>
        <v>0.99764705882352933</v>
      </c>
      <c r="AY109" s="326">
        <f t="shared" si="42"/>
        <v>0.99549323985978966</v>
      </c>
      <c r="AZ109" s="327">
        <f t="shared" si="34"/>
        <v>0.99767343322676338</v>
      </c>
      <c r="BA109" s="328">
        <f t="shared" si="35"/>
        <v>0.99752962777499632</v>
      </c>
      <c r="BB109" s="329">
        <v>1</v>
      </c>
      <c r="BC109" s="329">
        <f t="shared" si="7"/>
        <v>1.02</v>
      </c>
      <c r="BD109" s="329">
        <f t="shared" si="8"/>
        <v>0.98</v>
      </c>
      <c r="BE109" s="329">
        <f t="shared" si="9"/>
        <v>1.03</v>
      </c>
      <c r="BF109" s="329">
        <f t="shared" si="10"/>
        <v>0.97</v>
      </c>
    </row>
    <row r="110" spans="2:58" s="324" customFormat="1" ht="30" x14ac:dyDescent="0.25">
      <c r="B110" s="409">
        <v>20230510</v>
      </c>
      <c r="C110" s="410">
        <v>2.004</v>
      </c>
      <c r="D110" s="314">
        <v>-9.9700897308063752E-4</v>
      </c>
      <c r="E110" s="315">
        <v>-6.9375619425172674E-3</v>
      </c>
      <c r="F110" s="410">
        <v>1.992</v>
      </c>
      <c r="G110" s="314">
        <v>-2.5037556334501776E-3</v>
      </c>
      <c r="H110" s="315">
        <v>-1.3372956909361133E-2</v>
      </c>
      <c r="I110" s="220">
        <v>1.0060240963855422</v>
      </c>
      <c r="J110" s="411">
        <v>0.19</v>
      </c>
      <c r="K110" s="412">
        <v>0.61</v>
      </c>
      <c r="L110" s="412">
        <v>0.09</v>
      </c>
      <c r="M110" s="412">
        <v>0.27</v>
      </c>
      <c r="N110" s="412">
        <v>0.87</v>
      </c>
      <c r="O110" s="412">
        <v>0.1</v>
      </c>
      <c r="P110" s="412">
        <v>0.28999999999999998</v>
      </c>
      <c r="Q110" s="413">
        <v>2.004</v>
      </c>
      <c r="R110" s="414">
        <v>9.5</v>
      </c>
      <c r="S110" s="414">
        <v>8.6999999999999993</v>
      </c>
      <c r="T110" s="414">
        <v>8.5</v>
      </c>
      <c r="U110" s="414">
        <v>8.8000000000000007</v>
      </c>
      <c r="V110" s="414">
        <v>119.6</v>
      </c>
      <c r="W110" s="396">
        <v>120</v>
      </c>
      <c r="X110" s="411">
        <v>0.2</v>
      </c>
      <c r="Y110" s="412">
        <v>0.15</v>
      </c>
      <c r="Z110" s="412">
        <v>0.02</v>
      </c>
      <c r="AA110" s="412">
        <v>0.02</v>
      </c>
      <c r="AB110" s="412">
        <v>0.48</v>
      </c>
      <c r="AC110" s="412">
        <v>0.06</v>
      </c>
      <c r="AD110" s="412">
        <v>7.0000000000000007E-2</v>
      </c>
      <c r="AE110" s="413">
        <v>1.992</v>
      </c>
      <c r="AF110" s="414">
        <v>11.6</v>
      </c>
      <c r="AG110" s="414">
        <v>11.5</v>
      </c>
      <c r="AH110" s="414">
        <v>11.5</v>
      </c>
      <c r="AI110" s="414">
        <v>11.3</v>
      </c>
      <c r="AJ110" s="414">
        <v>119.4</v>
      </c>
      <c r="AK110" s="396">
        <v>119.8</v>
      </c>
      <c r="AL110" s="330" t="s">
        <v>197</v>
      </c>
      <c r="AM110" s="352" t="s">
        <v>243</v>
      </c>
      <c r="AN110" s="417" t="s">
        <v>500</v>
      </c>
      <c r="AO110" s="416"/>
      <c r="AP110" s="392">
        <v>90.1</v>
      </c>
      <c r="AQ110" s="402">
        <v>100</v>
      </c>
      <c r="AR110" s="401">
        <v>98.4</v>
      </c>
      <c r="AS110" s="402">
        <v>100</v>
      </c>
      <c r="AU110" s="325">
        <v>45056</v>
      </c>
      <c r="AV110" s="326">
        <v>0.99900299102691936</v>
      </c>
      <c r="AW110" s="327">
        <f t="shared" si="32"/>
        <v>0.99764768195413778</v>
      </c>
      <c r="AX110" s="328">
        <f t="shared" si="33"/>
        <v>0.99768262779229866</v>
      </c>
      <c r="AY110" s="326">
        <f t="shared" si="42"/>
        <v>0.99749624436654982</v>
      </c>
      <c r="AZ110" s="327">
        <f t="shared" si="34"/>
        <v>0.99759795943915885</v>
      </c>
      <c r="BA110" s="328">
        <f t="shared" si="35"/>
        <v>0.99757068034484186</v>
      </c>
      <c r="BB110" s="329">
        <v>1</v>
      </c>
      <c r="BC110" s="329">
        <f t="shared" si="7"/>
        <v>1.02</v>
      </c>
      <c r="BD110" s="329">
        <f t="shared" si="8"/>
        <v>0.98</v>
      </c>
      <c r="BE110" s="329">
        <f t="shared" si="9"/>
        <v>1.03</v>
      </c>
      <c r="BF110" s="329">
        <f t="shared" si="10"/>
        <v>0.97</v>
      </c>
    </row>
    <row r="111" spans="2:58" s="324" customFormat="1" ht="30" x14ac:dyDescent="0.25">
      <c r="B111" s="409">
        <v>20230511</v>
      </c>
      <c r="C111" s="410">
        <v>2.0070000000000001</v>
      </c>
      <c r="D111" s="314">
        <v>4.9850448654065183E-4</v>
      </c>
      <c r="E111" s="315">
        <v>-5.4509415262634642E-3</v>
      </c>
      <c r="F111" s="410">
        <v>1.9930000000000001</v>
      </c>
      <c r="G111" s="314">
        <v>-2.0030045067601643E-3</v>
      </c>
      <c r="H111" s="315">
        <v>-1.2877662209014429E-2</v>
      </c>
      <c r="I111" s="220">
        <v>1.0070245860511791</v>
      </c>
      <c r="J111" s="411">
        <v>0.4</v>
      </c>
      <c r="K111" s="412">
        <v>0.45</v>
      </c>
      <c r="L111" s="412">
        <v>0.15</v>
      </c>
      <c r="M111" s="412">
        <v>0.21</v>
      </c>
      <c r="N111" s="412">
        <v>0.83</v>
      </c>
      <c r="O111" s="412">
        <v>0.17</v>
      </c>
      <c r="P111" s="412">
        <v>0.25</v>
      </c>
      <c r="Q111" s="413">
        <v>2.0070000000000001</v>
      </c>
      <c r="R111" s="414">
        <v>9.4</v>
      </c>
      <c r="S111" s="414">
        <v>8.8000000000000007</v>
      </c>
      <c r="T111" s="414">
        <v>8.6</v>
      </c>
      <c r="U111" s="414">
        <v>8.6999999999999993</v>
      </c>
      <c r="V111" s="414">
        <v>119.6</v>
      </c>
      <c r="W111" s="396">
        <v>120</v>
      </c>
      <c r="X111" s="411">
        <v>0.21</v>
      </c>
      <c r="Y111" s="412">
        <v>0.13</v>
      </c>
      <c r="Z111" s="412">
        <v>0.05</v>
      </c>
      <c r="AA111" s="412">
        <v>-0.01</v>
      </c>
      <c r="AB111" s="412">
        <v>0.52</v>
      </c>
      <c r="AC111" s="412">
        <v>0.09</v>
      </c>
      <c r="AD111" s="412">
        <v>0.02</v>
      </c>
      <c r="AE111" s="413">
        <v>1.9930000000000001</v>
      </c>
      <c r="AF111" s="414">
        <v>11.5</v>
      </c>
      <c r="AG111" s="414">
        <v>11.5</v>
      </c>
      <c r="AH111" s="414">
        <v>11.4</v>
      </c>
      <c r="AI111" s="414">
        <v>11.2</v>
      </c>
      <c r="AJ111" s="414">
        <v>119.4</v>
      </c>
      <c r="AK111" s="396">
        <v>119.7</v>
      </c>
      <c r="AL111" s="330" t="s">
        <v>311</v>
      </c>
      <c r="AM111" s="352" t="s">
        <v>231</v>
      </c>
      <c r="AN111" s="417" t="s">
        <v>502</v>
      </c>
      <c r="AO111" s="416"/>
      <c r="AP111" s="392">
        <v>91.1</v>
      </c>
      <c r="AQ111" s="402">
        <v>100</v>
      </c>
      <c r="AR111" s="401">
        <v>99.7</v>
      </c>
      <c r="AS111" s="402">
        <v>100</v>
      </c>
      <c r="AU111" s="325">
        <v>45057</v>
      </c>
      <c r="AV111" s="326">
        <v>1.0004985044865407</v>
      </c>
      <c r="AW111" s="327">
        <f t="shared" si="32"/>
        <v>0.99764990742059556</v>
      </c>
      <c r="AX111" s="328">
        <f t="shared" si="33"/>
        <v>0.99769868476761503</v>
      </c>
      <c r="AY111" s="326">
        <f t="shared" si="42"/>
        <v>0.99799699549323984</v>
      </c>
      <c r="AZ111" s="327">
        <f t="shared" si="34"/>
        <v>0.99759957396412091</v>
      </c>
      <c r="BA111" s="328">
        <f t="shared" si="35"/>
        <v>0.99759227882920298</v>
      </c>
      <c r="BB111" s="329">
        <v>1</v>
      </c>
      <c r="BC111" s="329">
        <f t="shared" si="7"/>
        <v>1.02</v>
      </c>
      <c r="BD111" s="329">
        <f t="shared" si="8"/>
        <v>0.98</v>
      </c>
      <c r="BE111" s="329">
        <f t="shared" si="9"/>
        <v>1.03</v>
      </c>
      <c r="BF111" s="329">
        <f t="shared" si="10"/>
        <v>0.97</v>
      </c>
    </row>
    <row r="112" spans="2:58" s="421" customFormat="1" ht="30" x14ac:dyDescent="0.25">
      <c r="B112" s="409">
        <v>20230512</v>
      </c>
      <c r="C112" s="410">
        <v>1.9990000000000001</v>
      </c>
      <c r="D112" s="314">
        <v>-3.4895314057824534E-3</v>
      </c>
      <c r="E112" s="315">
        <v>-9.4152626362733471E-3</v>
      </c>
      <c r="F112" s="410">
        <v>1.99</v>
      </c>
      <c r="G112" s="314">
        <v>-3.5052578868303153E-3</v>
      </c>
      <c r="H112" s="315">
        <v>-1.4363546310054542E-2</v>
      </c>
      <c r="I112" s="220">
        <v>1.0045226130653266</v>
      </c>
      <c r="J112" s="411">
        <v>0.47</v>
      </c>
      <c r="K112" s="412">
        <v>0.4</v>
      </c>
      <c r="L112" s="412">
        <v>0.21</v>
      </c>
      <c r="M112" s="412">
        <v>0.24</v>
      </c>
      <c r="N112" s="412">
        <v>0.85</v>
      </c>
      <c r="O112" s="412">
        <v>0.2</v>
      </c>
      <c r="P112" s="412">
        <v>0.23</v>
      </c>
      <c r="Q112" s="413">
        <v>1.9990000000000001</v>
      </c>
      <c r="R112" s="414">
        <v>9.1999999999999993</v>
      </c>
      <c r="S112" s="414">
        <v>9</v>
      </c>
      <c r="T112" s="414">
        <v>8.6999999999999993</v>
      </c>
      <c r="U112" s="414">
        <v>8.6</v>
      </c>
      <c r="V112" s="414">
        <v>119.6</v>
      </c>
      <c r="W112" s="396">
        <v>120</v>
      </c>
      <c r="X112" s="411">
        <v>0.32</v>
      </c>
      <c r="Y112" s="412">
        <v>0.17</v>
      </c>
      <c r="Z112" s="412">
        <v>0.12</v>
      </c>
      <c r="AA112" s="412">
        <v>0.02</v>
      </c>
      <c r="AB112" s="412">
        <v>0.57999999999999996</v>
      </c>
      <c r="AC112" s="412">
        <v>0.11</v>
      </c>
      <c r="AD112" s="412">
        <v>0.03</v>
      </c>
      <c r="AE112" s="413">
        <v>1.99</v>
      </c>
      <c r="AF112" s="414">
        <v>11.4</v>
      </c>
      <c r="AG112" s="414">
        <v>11.5</v>
      </c>
      <c r="AH112" s="414">
        <v>11.5</v>
      </c>
      <c r="AI112" s="414">
        <v>11.4</v>
      </c>
      <c r="AJ112" s="414">
        <v>119.4</v>
      </c>
      <c r="AK112" s="396">
        <v>119.8</v>
      </c>
      <c r="AL112" s="330" t="s">
        <v>503</v>
      </c>
      <c r="AM112" s="352" t="s">
        <v>507</v>
      </c>
      <c r="AN112" s="417" t="s">
        <v>505</v>
      </c>
      <c r="AO112" s="432"/>
      <c r="AP112" s="392">
        <v>99</v>
      </c>
      <c r="AQ112" s="402">
        <v>100</v>
      </c>
      <c r="AR112" s="401">
        <v>100</v>
      </c>
      <c r="AS112" s="402">
        <v>100</v>
      </c>
      <c r="AU112" s="429">
        <v>45058</v>
      </c>
      <c r="AV112" s="326">
        <v>0.99651046859421755</v>
      </c>
      <c r="AW112" s="327">
        <f t="shared" si="32"/>
        <v>0.99763612388640555</v>
      </c>
      <c r="AX112" s="328">
        <f t="shared" si="33"/>
        <v>0.99774980613714426</v>
      </c>
      <c r="AY112" s="326">
        <f t="shared" si="42"/>
        <v>0.99649474211316968</v>
      </c>
      <c r="AZ112" s="327">
        <f t="shared" si="34"/>
        <v>0.99758508730838191</v>
      </c>
      <c r="BA112" s="328">
        <f t="shared" si="35"/>
        <v>0.99764229677850147</v>
      </c>
      <c r="BB112" s="329">
        <v>1</v>
      </c>
      <c r="BC112" s="329">
        <f t="shared" si="7"/>
        <v>1.02</v>
      </c>
      <c r="BD112" s="329">
        <f t="shared" si="8"/>
        <v>0.98</v>
      </c>
      <c r="BE112" s="329">
        <f t="shared" si="9"/>
        <v>1.03</v>
      </c>
      <c r="BF112" s="329">
        <f t="shared" si="10"/>
        <v>0.97</v>
      </c>
    </row>
    <row r="113" spans="2:58" s="421" customFormat="1" ht="30" x14ac:dyDescent="0.25">
      <c r="B113" s="409">
        <v>20230515</v>
      </c>
      <c r="C113" s="410">
        <v>1.992</v>
      </c>
      <c r="D113" s="314">
        <v>-6.9790628115652398E-3</v>
      </c>
      <c r="E113" s="315">
        <v>-1.2884043607532147E-2</v>
      </c>
      <c r="F113" s="410">
        <v>1.9850000000000001</v>
      </c>
      <c r="G113" s="314">
        <v>-6.0090135202803818E-3</v>
      </c>
      <c r="H113" s="315">
        <v>-1.6840019811788065E-2</v>
      </c>
      <c r="I113" s="220">
        <v>1.0035264483627204</v>
      </c>
      <c r="J113" s="411">
        <v>0.41</v>
      </c>
      <c r="K113" s="412">
        <v>0.51</v>
      </c>
      <c r="L113" s="412">
        <v>0.19</v>
      </c>
      <c r="M113" s="412">
        <v>0.28000000000000003</v>
      </c>
      <c r="N113" s="412">
        <v>0.92</v>
      </c>
      <c r="O113" s="412">
        <v>0.21</v>
      </c>
      <c r="P113" s="412">
        <v>0.27</v>
      </c>
      <c r="Q113" s="413">
        <v>1.992</v>
      </c>
      <c r="R113" s="414">
        <v>9.1</v>
      </c>
      <c r="S113" s="414">
        <v>9.1</v>
      </c>
      <c r="T113" s="414">
        <v>8.6999999999999993</v>
      </c>
      <c r="U113" s="414">
        <v>8.8000000000000007</v>
      </c>
      <c r="V113" s="414">
        <v>119.6</v>
      </c>
      <c r="W113" s="396">
        <v>119.9</v>
      </c>
      <c r="X113" s="411">
        <v>0.34</v>
      </c>
      <c r="Y113" s="412">
        <v>0.21</v>
      </c>
      <c r="Z113" s="412">
        <v>0.1</v>
      </c>
      <c r="AA113" s="412">
        <v>0.06</v>
      </c>
      <c r="AB113" s="412">
        <v>0.56999999999999995</v>
      </c>
      <c r="AC113" s="412">
        <v>0.11</v>
      </c>
      <c r="AD113" s="412">
        <v>0.04</v>
      </c>
      <c r="AE113" s="413">
        <v>1.9850000000000001</v>
      </c>
      <c r="AF113" s="414">
        <v>11.5</v>
      </c>
      <c r="AG113" s="414">
        <v>11.5</v>
      </c>
      <c r="AH113" s="414">
        <v>11.4</v>
      </c>
      <c r="AI113" s="414">
        <v>11.2</v>
      </c>
      <c r="AJ113" s="414">
        <v>119.4</v>
      </c>
      <c r="AK113" s="396">
        <v>119.8</v>
      </c>
      <c r="AL113" s="330" t="s">
        <v>197</v>
      </c>
      <c r="AM113" s="352" t="s">
        <v>243</v>
      </c>
      <c r="AN113" s="417" t="s">
        <v>510</v>
      </c>
      <c r="AO113" s="432"/>
      <c r="AP113" s="392">
        <v>99.7</v>
      </c>
      <c r="AQ113" s="402">
        <v>100</v>
      </c>
      <c r="AR113" s="401">
        <v>100</v>
      </c>
      <c r="AS113" s="402">
        <v>100</v>
      </c>
      <c r="AU113" s="429">
        <v>45061</v>
      </c>
      <c r="AV113" s="326">
        <v>0.99302093718843476</v>
      </c>
      <c r="AW113" s="327">
        <f t="shared" si="32"/>
        <v>0.99765457725185125</v>
      </c>
      <c r="AX113" s="328">
        <f t="shared" si="33"/>
        <v>0.99773917683569024</v>
      </c>
      <c r="AY113" s="326">
        <f t="shared" si="42"/>
        <v>0.99399098647971962</v>
      </c>
      <c r="AZ113" s="327">
        <f t="shared" si="34"/>
        <v>0.99760296181977892</v>
      </c>
      <c r="BA113" s="328">
        <f t="shared" si="35"/>
        <v>0.99764435385472616</v>
      </c>
      <c r="BB113" s="329">
        <v>1</v>
      </c>
      <c r="BC113" s="329">
        <f t="shared" si="7"/>
        <v>1.02</v>
      </c>
      <c r="BD113" s="329">
        <f t="shared" si="8"/>
        <v>0.98</v>
      </c>
      <c r="BE113" s="329">
        <f t="shared" si="9"/>
        <v>1.03</v>
      </c>
      <c r="BF113" s="329">
        <f t="shared" si="10"/>
        <v>0.97</v>
      </c>
    </row>
    <row r="114" spans="2:58" s="421" customFormat="1" ht="30" x14ac:dyDescent="0.25">
      <c r="B114" s="409">
        <v>20230516</v>
      </c>
      <c r="C114" s="410">
        <v>2.0009999999999999</v>
      </c>
      <c r="D114" s="314">
        <v>-2.4925224327018158E-3</v>
      </c>
      <c r="E114" s="315">
        <v>-8.4241823587709597E-3</v>
      </c>
      <c r="F114" s="410">
        <v>1.9910000000000001</v>
      </c>
      <c r="G114" s="314">
        <v>-3.0045067601401909E-3</v>
      </c>
      <c r="H114" s="315">
        <v>-1.3868251609707838E-2</v>
      </c>
      <c r="I114" s="220">
        <v>1.0050226017076844</v>
      </c>
      <c r="J114" s="411">
        <v>0.4</v>
      </c>
      <c r="K114" s="412">
        <v>0.42</v>
      </c>
      <c r="L114" s="412">
        <v>0.13</v>
      </c>
      <c r="M114" s="412">
        <v>0.23</v>
      </c>
      <c r="N114" s="412">
        <v>0.85</v>
      </c>
      <c r="O114" s="412">
        <v>0.19</v>
      </c>
      <c r="P114" s="412">
        <v>0.25</v>
      </c>
      <c r="Q114" s="413">
        <v>2.0009999999999999</v>
      </c>
      <c r="R114" s="414">
        <v>9.1999999999999993</v>
      </c>
      <c r="S114" s="414">
        <v>9</v>
      </c>
      <c r="T114" s="414">
        <v>8.8000000000000007</v>
      </c>
      <c r="U114" s="414">
        <v>8.6</v>
      </c>
      <c r="V114" s="414">
        <v>119.6</v>
      </c>
      <c r="W114" s="396">
        <v>120</v>
      </c>
      <c r="X114" s="411">
        <v>0.22</v>
      </c>
      <c r="Y114" s="412">
        <v>0.14000000000000001</v>
      </c>
      <c r="Z114" s="412">
        <v>0.03</v>
      </c>
      <c r="AA114" s="412">
        <v>0.02</v>
      </c>
      <c r="AB114" s="412">
        <v>0.55000000000000004</v>
      </c>
      <c r="AC114" s="412">
        <v>0.09</v>
      </c>
      <c r="AD114" s="412">
        <v>0.05</v>
      </c>
      <c r="AE114" s="413">
        <v>1.9910000000000001</v>
      </c>
      <c r="AF114" s="414">
        <v>11.4</v>
      </c>
      <c r="AG114" s="414">
        <v>11.5</v>
      </c>
      <c r="AH114" s="414">
        <v>11.5</v>
      </c>
      <c r="AI114" s="414">
        <v>11.3</v>
      </c>
      <c r="AJ114" s="414">
        <v>119.4</v>
      </c>
      <c r="AK114" s="396">
        <v>119.8</v>
      </c>
      <c r="AL114" s="330" t="s">
        <v>511</v>
      </c>
      <c r="AM114" s="352" t="s">
        <v>515</v>
      </c>
      <c r="AN114" s="417" t="s">
        <v>513</v>
      </c>
      <c r="AO114" s="432"/>
      <c r="AP114" s="392">
        <v>100</v>
      </c>
      <c r="AQ114" s="402">
        <v>100</v>
      </c>
      <c r="AR114" s="401">
        <v>100</v>
      </c>
      <c r="AS114" s="402">
        <v>100</v>
      </c>
      <c r="AU114" s="429">
        <v>45062</v>
      </c>
      <c r="AV114" s="326">
        <v>0.99750747756729818</v>
      </c>
      <c r="AW114" s="327">
        <f t="shared" si="32"/>
        <v>0.99768195413758742</v>
      </c>
      <c r="AX114" s="328">
        <f t="shared" si="33"/>
        <v>0.99772112234724419</v>
      </c>
      <c r="AY114" s="326">
        <f t="shared" si="42"/>
        <v>0.99699549323985981</v>
      </c>
      <c r="AZ114" s="327">
        <f t="shared" si="34"/>
        <v>0.99764646970455684</v>
      </c>
      <c r="BA114" s="328">
        <f t="shared" si="35"/>
        <v>0.99763216252950893</v>
      </c>
      <c r="BB114" s="329">
        <v>1</v>
      </c>
      <c r="BC114" s="329">
        <f t="shared" si="7"/>
        <v>1.02</v>
      </c>
      <c r="BD114" s="329">
        <f t="shared" si="8"/>
        <v>0.98</v>
      </c>
      <c r="BE114" s="329">
        <f t="shared" si="9"/>
        <v>1.03</v>
      </c>
      <c r="BF114" s="329">
        <f t="shared" si="10"/>
        <v>0.97</v>
      </c>
    </row>
    <row r="115" spans="2:58" s="421" customFormat="1" ht="30" x14ac:dyDescent="0.25">
      <c r="B115" s="409">
        <v>20230517</v>
      </c>
      <c r="C115" s="410">
        <v>2.004</v>
      </c>
      <c r="D115" s="314">
        <v>-9.9700897308063752E-4</v>
      </c>
      <c r="E115" s="315">
        <v>-6.9375619425172674E-3</v>
      </c>
      <c r="F115" s="410">
        <v>1.992</v>
      </c>
      <c r="G115" s="314">
        <v>-2.5037556334501776E-3</v>
      </c>
      <c r="H115" s="315">
        <v>-1.3372956909361133E-2</v>
      </c>
      <c r="I115" s="220">
        <v>1.0060240963855422</v>
      </c>
      <c r="J115" s="411">
        <v>0.42</v>
      </c>
      <c r="K115" s="412">
        <v>0.47</v>
      </c>
      <c r="L115" s="412">
        <v>0.2</v>
      </c>
      <c r="M115" s="412">
        <v>0.21</v>
      </c>
      <c r="N115" s="412">
        <v>0.88</v>
      </c>
      <c r="O115" s="412">
        <v>0.19</v>
      </c>
      <c r="P115" s="412">
        <v>0.24</v>
      </c>
      <c r="Q115" s="413">
        <v>2.004</v>
      </c>
      <c r="R115" s="414">
        <v>9.1</v>
      </c>
      <c r="S115" s="414">
        <v>9.1999999999999993</v>
      </c>
      <c r="T115" s="414">
        <v>8.8000000000000007</v>
      </c>
      <c r="U115" s="414">
        <v>8.6999999999999993</v>
      </c>
      <c r="V115" s="414">
        <v>119.6</v>
      </c>
      <c r="W115" s="396">
        <v>120</v>
      </c>
      <c r="X115" s="411">
        <v>0.26</v>
      </c>
      <c r="Y115" s="412">
        <v>0.15</v>
      </c>
      <c r="Z115" s="412">
        <v>0.09</v>
      </c>
      <c r="AA115" s="412">
        <v>0</v>
      </c>
      <c r="AB115" s="412">
        <v>0.52</v>
      </c>
      <c r="AC115" s="412">
        <v>0.1</v>
      </c>
      <c r="AD115" s="412">
        <v>-0.01</v>
      </c>
      <c r="AE115" s="413">
        <v>1.992</v>
      </c>
      <c r="AF115" s="414">
        <v>11.4</v>
      </c>
      <c r="AG115" s="414">
        <v>11.5</v>
      </c>
      <c r="AH115" s="414">
        <v>11.5</v>
      </c>
      <c r="AI115" s="414">
        <v>11.2</v>
      </c>
      <c r="AJ115" s="414">
        <v>119.4</v>
      </c>
      <c r="AK115" s="396">
        <v>119.7</v>
      </c>
      <c r="AL115" s="330" t="s">
        <v>517</v>
      </c>
      <c r="AM115" s="352" t="s">
        <v>400</v>
      </c>
      <c r="AN115" s="417" t="s">
        <v>519</v>
      </c>
      <c r="AO115" s="432"/>
      <c r="AP115" s="392">
        <v>100</v>
      </c>
      <c r="AQ115" s="402">
        <v>100</v>
      </c>
      <c r="AR115" s="401">
        <v>100</v>
      </c>
      <c r="AS115" s="402">
        <v>100</v>
      </c>
      <c r="AU115" s="429">
        <v>45063</v>
      </c>
      <c r="AV115" s="326">
        <v>0.99900299102691936</v>
      </c>
      <c r="AW115" s="327">
        <f t="shared" si="32"/>
        <v>0.9976680129104214</v>
      </c>
      <c r="AX115" s="328">
        <f t="shared" si="33"/>
        <v>0.9977097692429957</v>
      </c>
      <c r="AY115" s="326">
        <f t="shared" si="42"/>
        <v>0.99749624436654982</v>
      </c>
      <c r="AZ115" s="327">
        <f t="shared" si="34"/>
        <v>0.99760657936056618</v>
      </c>
      <c r="BA115" s="328">
        <f t="shared" si="35"/>
        <v>0.99762687509525183</v>
      </c>
      <c r="BB115" s="329">
        <v>1</v>
      </c>
      <c r="BC115" s="329">
        <f t="shared" si="7"/>
        <v>1.02</v>
      </c>
      <c r="BD115" s="329">
        <f t="shared" si="8"/>
        <v>0.98</v>
      </c>
      <c r="BE115" s="329">
        <f t="shared" si="9"/>
        <v>1.03</v>
      </c>
      <c r="BF115" s="329">
        <f t="shared" si="10"/>
        <v>0.97</v>
      </c>
    </row>
    <row r="116" spans="2:58" s="421" customFormat="1" ht="30" x14ac:dyDescent="0.25">
      <c r="B116" s="409">
        <v>20230519</v>
      </c>
      <c r="C116" s="410">
        <v>2.012</v>
      </c>
      <c r="D116" s="314">
        <v>2.9910269192423566E-3</v>
      </c>
      <c r="E116" s="315">
        <v>-2.9732408325072734E-3</v>
      </c>
      <c r="F116" s="410">
        <v>2.0019999999999998</v>
      </c>
      <c r="G116" s="314">
        <v>2.5037556334499556E-3</v>
      </c>
      <c r="H116" s="315">
        <v>-8.4200099058941991E-3</v>
      </c>
      <c r="I116" s="220">
        <v>1.0049950049950052</v>
      </c>
      <c r="J116" s="411">
        <v>0.32</v>
      </c>
      <c r="K116" s="412">
        <v>0.57999999999999996</v>
      </c>
      <c r="L116" s="412">
        <v>0.18</v>
      </c>
      <c r="M116" s="412">
        <v>0.28000000000000003</v>
      </c>
      <c r="N116" s="412">
        <v>0.94</v>
      </c>
      <c r="O116" s="412">
        <v>0.15</v>
      </c>
      <c r="P116" s="412">
        <v>0.3</v>
      </c>
      <c r="Q116" s="413">
        <v>2.012</v>
      </c>
      <c r="R116" s="414">
        <v>9.3000000000000007</v>
      </c>
      <c r="S116" s="414">
        <v>8.9</v>
      </c>
      <c r="T116" s="414">
        <v>8.6</v>
      </c>
      <c r="U116" s="414">
        <v>8.6999999999999993</v>
      </c>
      <c r="V116" s="414">
        <v>119.6</v>
      </c>
      <c r="W116" s="396">
        <v>120</v>
      </c>
      <c r="X116" s="411">
        <v>0.28999999999999998</v>
      </c>
      <c r="Y116" s="412">
        <v>0.17</v>
      </c>
      <c r="Z116" s="412">
        <v>7.0000000000000007E-2</v>
      </c>
      <c r="AA116" s="412">
        <v>0.04</v>
      </c>
      <c r="AB116" s="412">
        <v>0.51</v>
      </c>
      <c r="AC116" s="412">
        <v>0.08</v>
      </c>
      <c r="AD116" s="412">
        <v>0.03</v>
      </c>
      <c r="AE116" s="413">
        <v>2.0019999999999998</v>
      </c>
      <c r="AF116" s="414">
        <v>11.5</v>
      </c>
      <c r="AG116" s="414">
        <v>11.4</v>
      </c>
      <c r="AH116" s="414">
        <v>11.5</v>
      </c>
      <c r="AI116" s="414">
        <v>11.2</v>
      </c>
      <c r="AJ116" s="414">
        <v>119.4</v>
      </c>
      <c r="AK116" s="396">
        <v>119.7</v>
      </c>
      <c r="AL116" s="330" t="s">
        <v>521</v>
      </c>
      <c r="AM116" s="352" t="s">
        <v>221</v>
      </c>
      <c r="AN116" s="417" t="s">
        <v>523</v>
      </c>
      <c r="AO116" s="432"/>
      <c r="AP116" s="392">
        <v>86.3</v>
      </c>
      <c r="AQ116" s="402">
        <v>100</v>
      </c>
      <c r="AR116" s="401">
        <v>89.4</v>
      </c>
      <c r="AS116" s="402">
        <v>100</v>
      </c>
      <c r="AU116" s="429">
        <v>45065</v>
      </c>
      <c r="AV116" s="326">
        <v>1.0029910269192399</v>
      </c>
      <c r="AW116" s="327">
        <f t="shared" si="32"/>
        <v>0.99770516038092649</v>
      </c>
      <c r="AX116" s="328">
        <f t="shared" si="33"/>
        <v>0.99772007506891114</v>
      </c>
      <c r="AY116" s="326">
        <f t="shared" si="42"/>
        <v>1.00250375563345</v>
      </c>
      <c r="AZ116" s="327">
        <f t="shared" si="34"/>
        <v>0.9975566798473573</v>
      </c>
      <c r="BA116" s="328">
        <f t="shared" si="35"/>
        <v>0.9976287961353798</v>
      </c>
      <c r="BB116" s="329">
        <v>1</v>
      </c>
      <c r="BC116" s="329">
        <f t="shared" si="7"/>
        <v>1.02</v>
      </c>
      <c r="BD116" s="329">
        <f t="shared" si="8"/>
        <v>0.98</v>
      </c>
      <c r="BE116" s="329">
        <f t="shared" si="9"/>
        <v>1.03</v>
      </c>
      <c r="BF116" s="329">
        <f t="shared" si="10"/>
        <v>0.97</v>
      </c>
    </row>
    <row r="117" spans="2:58" s="421" customFormat="1" ht="30" x14ac:dyDescent="0.25">
      <c r="B117" s="409">
        <v>20230522</v>
      </c>
      <c r="C117" s="410">
        <v>2.0019999999999998</v>
      </c>
      <c r="D117" s="314">
        <v>-1.9940179461614971E-3</v>
      </c>
      <c r="E117" s="315">
        <v>-7.928642220019877E-3</v>
      </c>
      <c r="F117" s="410">
        <v>1.994</v>
      </c>
      <c r="G117" s="314">
        <v>-1.502253380070151E-3</v>
      </c>
      <c r="H117" s="315">
        <v>-1.2382367508667724E-2</v>
      </c>
      <c r="I117" s="220">
        <v>1.0040120361083249</v>
      </c>
      <c r="J117" s="411">
        <v>0.39</v>
      </c>
      <c r="K117" s="412">
        <v>0.64</v>
      </c>
      <c r="L117" s="412">
        <v>0.26</v>
      </c>
      <c r="M117" s="412">
        <v>0.32</v>
      </c>
      <c r="N117" s="412">
        <v>1.08</v>
      </c>
      <c r="O117" s="412">
        <v>0.2</v>
      </c>
      <c r="P117" s="412">
        <v>0.31</v>
      </c>
      <c r="Q117" s="413">
        <v>2.0019999999999998</v>
      </c>
      <c r="R117" s="414">
        <v>9.4</v>
      </c>
      <c r="S117" s="414">
        <v>8.9</v>
      </c>
      <c r="T117" s="414">
        <v>8.6</v>
      </c>
      <c r="U117" s="414">
        <v>9</v>
      </c>
      <c r="V117" s="414">
        <v>119.6</v>
      </c>
      <c r="W117" s="396">
        <v>119.9</v>
      </c>
      <c r="X117" s="411">
        <v>0.31</v>
      </c>
      <c r="Y117" s="412">
        <v>0.18</v>
      </c>
      <c r="Z117" s="412">
        <v>0.1</v>
      </c>
      <c r="AA117" s="412">
        <v>0.03</v>
      </c>
      <c r="AB117" s="412">
        <v>0.55000000000000004</v>
      </c>
      <c r="AC117" s="412">
        <v>0.11</v>
      </c>
      <c r="AD117" s="412">
        <v>0.01</v>
      </c>
      <c r="AE117" s="413">
        <v>1.994</v>
      </c>
      <c r="AF117" s="414">
        <v>11.6</v>
      </c>
      <c r="AG117" s="414">
        <v>11.5</v>
      </c>
      <c r="AH117" s="414">
        <v>11.6</v>
      </c>
      <c r="AI117" s="414">
        <v>11.3</v>
      </c>
      <c r="AJ117" s="414">
        <v>119.4</v>
      </c>
      <c r="AK117" s="396">
        <v>119.7</v>
      </c>
      <c r="AL117" s="330" t="s">
        <v>329</v>
      </c>
      <c r="AM117" s="352" t="s">
        <v>243</v>
      </c>
      <c r="AN117" s="417" t="s">
        <v>526</v>
      </c>
      <c r="AO117" s="432"/>
      <c r="AP117" s="392">
        <v>91.1</v>
      </c>
      <c r="AQ117" s="402">
        <v>100</v>
      </c>
      <c r="AR117" s="401">
        <v>100</v>
      </c>
      <c r="AS117" s="402"/>
      <c r="AU117" s="429">
        <v>45068</v>
      </c>
      <c r="AV117" s="326">
        <v>0.9980059820538385</v>
      </c>
      <c r="AW117" s="327">
        <f t="shared" si="32"/>
        <v>0.99769113711497104</v>
      </c>
      <c r="AX117" s="328">
        <f t="shared" si="33"/>
        <v>0.99768604633859637</v>
      </c>
      <c r="AY117" s="326">
        <f t="shared" si="42"/>
        <v>0.99849774661992985</v>
      </c>
      <c r="AZ117" s="327">
        <f t="shared" si="34"/>
        <v>0.99750502947403552</v>
      </c>
      <c r="BA117" s="328">
        <f t="shared" si="35"/>
        <v>0.99762330062257598</v>
      </c>
      <c r="BB117" s="329">
        <v>1</v>
      </c>
      <c r="BC117" s="329">
        <f t="shared" si="7"/>
        <v>1.02</v>
      </c>
      <c r="BD117" s="329">
        <f t="shared" si="8"/>
        <v>0.98</v>
      </c>
      <c r="BE117" s="329">
        <f t="shared" si="9"/>
        <v>1.03</v>
      </c>
      <c r="BF117" s="329">
        <f t="shared" si="10"/>
        <v>0.97</v>
      </c>
    </row>
    <row r="118" spans="2:58" s="421" customFormat="1" ht="30" x14ac:dyDescent="0.25">
      <c r="B118" s="409">
        <v>20230523</v>
      </c>
      <c r="C118" s="410">
        <v>2</v>
      </c>
      <c r="D118" s="314">
        <v>-2.9910269192421346E-3</v>
      </c>
      <c r="E118" s="315">
        <v>-8.9197224975221534E-3</v>
      </c>
      <c r="F118" s="410">
        <v>1.9910000000000001</v>
      </c>
      <c r="G118" s="314">
        <v>-3.0045067601401909E-3</v>
      </c>
      <c r="H118" s="315">
        <v>-1.3868251609707838E-2</v>
      </c>
      <c r="I118" s="220">
        <v>1.0045203415369162</v>
      </c>
      <c r="J118" s="411">
        <v>0.42</v>
      </c>
      <c r="K118" s="412">
        <v>0.43</v>
      </c>
      <c r="L118" s="412">
        <v>0.17</v>
      </c>
      <c r="M118" s="412">
        <v>0.19</v>
      </c>
      <c r="N118" s="412">
        <v>0.88</v>
      </c>
      <c r="O118" s="412">
        <v>0.2</v>
      </c>
      <c r="P118" s="412">
        <v>0.23</v>
      </c>
      <c r="Q118" s="413">
        <v>2</v>
      </c>
      <c r="R118" s="414">
        <v>9.4</v>
      </c>
      <c r="S118" s="414">
        <v>8.6999999999999993</v>
      </c>
      <c r="T118" s="414">
        <v>8.6999999999999993</v>
      </c>
      <c r="U118" s="414">
        <v>8.6999999999999993</v>
      </c>
      <c r="V118" s="414">
        <v>119.6</v>
      </c>
      <c r="W118" s="396">
        <v>119.9</v>
      </c>
      <c r="X118" s="411">
        <v>0.28000000000000003</v>
      </c>
      <c r="Y118" s="412">
        <v>0.14000000000000001</v>
      </c>
      <c r="Z118" s="412">
        <v>0.1</v>
      </c>
      <c r="AA118" s="412">
        <v>0.01</v>
      </c>
      <c r="AB118" s="412">
        <v>0.53</v>
      </c>
      <c r="AC118" s="412">
        <v>0.11</v>
      </c>
      <c r="AD118" s="412">
        <v>-0.01</v>
      </c>
      <c r="AE118" s="413">
        <v>1.9910000000000001</v>
      </c>
      <c r="AF118" s="414">
        <v>11.5</v>
      </c>
      <c r="AG118" s="414">
        <v>11.5</v>
      </c>
      <c r="AH118" s="414">
        <v>11.5</v>
      </c>
      <c r="AI118" s="414">
        <v>11.3</v>
      </c>
      <c r="AJ118" s="414">
        <v>119.4</v>
      </c>
      <c r="AK118" s="396">
        <v>119.7</v>
      </c>
      <c r="AL118" s="330" t="s">
        <v>527</v>
      </c>
      <c r="AM118" s="352" t="s">
        <v>231</v>
      </c>
      <c r="AN118" s="417" t="s">
        <v>529</v>
      </c>
      <c r="AO118" s="432"/>
      <c r="AP118" s="392">
        <v>90.8</v>
      </c>
      <c r="AQ118" s="402">
        <v>100</v>
      </c>
      <c r="AR118" s="401">
        <v>100</v>
      </c>
      <c r="AS118" s="402">
        <v>100</v>
      </c>
      <c r="AU118" s="429">
        <v>45069</v>
      </c>
      <c r="AV118" s="326">
        <v>0.99700897308075787</v>
      </c>
      <c r="AW118" s="327">
        <f t="shared" si="32"/>
        <v>0.99767661301808885</v>
      </c>
      <c r="AX118" s="328">
        <f t="shared" si="33"/>
        <v>0.99772651741744489</v>
      </c>
      <c r="AY118" s="326">
        <f t="shared" si="42"/>
        <v>0.99699549323985981</v>
      </c>
      <c r="AZ118" s="327">
        <f t="shared" si="34"/>
        <v>0.99745153444452395</v>
      </c>
      <c r="BA118" s="328">
        <f t="shared" si="35"/>
        <v>0.99764798713221381</v>
      </c>
      <c r="BB118" s="329">
        <v>1</v>
      </c>
      <c r="BC118" s="329">
        <f t="shared" si="7"/>
        <v>1.02</v>
      </c>
      <c r="BD118" s="329">
        <f t="shared" si="8"/>
        <v>0.98</v>
      </c>
      <c r="BE118" s="329">
        <f t="shared" si="9"/>
        <v>1.03</v>
      </c>
      <c r="BF118" s="329">
        <f t="shared" si="10"/>
        <v>0.97</v>
      </c>
    </row>
    <row r="119" spans="2:58" s="421" customFormat="1" ht="30" x14ac:dyDescent="0.25">
      <c r="B119" s="409">
        <v>20230524</v>
      </c>
      <c r="C119" s="410">
        <v>1.9970000000000001</v>
      </c>
      <c r="D119" s="314">
        <v>-2.9910269192421346E-3</v>
      </c>
      <c r="E119" s="315">
        <v>-8.9197224975221534E-3</v>
      </c>
      <c r="F119" s="410">
        <v>1.986</v>
      </c>
      <c r="G119" s="314">
        <v>-3.0045067601401909E-3</v>
      </c>
      <c r="H119" s="315">
        <v>-1.3868251609707838E-2</v>
      </c>
      <c r="I119" s="220">
        <v>1.0045203415369162</v>
      </c>
      <c r="J119" s="411">
        <v>0.52</v>
      </c>
      <c r="K119" s="412">
        <v>0.41</v>
      </c>
      <c r="L119" s="412">
        <v>0.21</v>
      </c>
      <c r="M119" s="412">
        <v>0.23</v>
      </c>
      <c r="N119" s="412">
        <v>0.89</v>
      </c>
      <c r="O119" s="412">
        <v>0.16</v>
      </c>
      <c r="P119" s="412">
        <v>0.27</v>
      </c>
      <c r="Q119" s="413">
        <v>1.9970000000000001</v>
      </c>
      <c r="R119" s="414">
        <v>9.6</v>
      </c>
      <c r="S119" s="414">
        <v>8.4</v>
      </c>
      <c r="T119" s="414">
        <v>8.6</v>
      </c>
      <c r="U119" s="414">
        <v>8.8000000000000007</v>
      </c>
      <c r="V119" s="414">
        <v>119.6</v>
      </c>
      <c r="W119" s="396">
        <v>119.9</v>
      </c>
      <c r="X119" s="411">
        <v>0.23</v>
      </c>
      <c r="Y119" s="412">
        <v>0.16</v>
      </c>
      <c r="Z119" s="412">
        <v>0.04</v>
      </c>
      <c r="AA119" s="412">
        <v>0.04</v>
      </c>
      <c r="AB119" s="412">
        <v>0.54</v>
      </c>
      <c r="AC119" s="412">
        <v>0.05</v>
      </c>
      <c r="AD119" s="412">
        <v>7.0000000000000007E-2</v>
      </c>
      <c r="AE119" s="413">
        <v>1.986</v>
      </c>
      <c r="AF119" s="414">
        <v>11.6</v>
      </c>
      <c r="AG119" s="414">
        <v>11.6</v>
      </c>
      <c r="AH119" s="414">
        <v>11.5</v>
      </c>
      <c r="AI119" s="414">
        <v>11.2</v>
      </c>
      <c r="AJ119" s="414">
        <v>119.4</v>
      </c>
      <c r="AK119" s="396">
        <v>119.7</v>
      </c>
      <c r="AL119" s="330" t="s">
        <v>311</v>
      </c>
      <c r="AM119" s="352" t="s">
        <v>221</v>
      </c>
      <c r="AN119" s="417" t="s">
        <v>532</v>
      </c>
      <c r="AO119" s="432"/>
      <c r="AP119" s="392">
        <v>95.8</v>
      </c>
      <c r="AQ119" s="402">
        <v>100</v>
      </c>
      <c r="AR119" s="401">
        <v>96.7</v>
      </c>
      <c r="AS119" s="402">
        <v>100</v>
      </c>
      <c r="AU119" s="429">
        <v>45070</v>
      </c>
      <c r="AV119" s="326">
        <v>0.99700897308075787</v>
      </c>
      <c r="AW119" s="327">
        <f t="shared" si="32"/>
        <v>0.99768875192604012</v>
      </c>
      <c r="AX119" s="328">
        <f t="shared" si="33"/>
        <v>0.9977298872612933</v>
      </c>
      <c r="AY119" s="326">
        <f t="shared" si="42"/>
        <v>0.99449173760640952</v>
      </c>
      <c r="AZ119" s="327">
        <f t="shared" si="34"/>
        <v>0.99743251240497099</v>
      </c>
      <c r="BA119" s="328">
        <f t="shared" si="35"/>
        <v>0.99767343322676338</v>
      </c>
      <c r="BB119" s="329">
        <v>1</v>
      </c>
      <c r="BC119" s="329">
        <f t="shared" si="7"/>
        <v>1.02</v>
      </c>
      <c r="BD119" s="329">
        <f t="shared" si="8"/>
        <v>0.98</v>
      </c>
      <c r="BE119" s="329">
        <f t="shared" si="9"/>
        <v>1.03</v>
      </c>
      <c r="BF119" s="329">
        <f t="shared" si="10"/>
        <v>0.97</v>
      </c>
    </row>
    <row r="120" spans="2:58" s="421" customFormat="1" ht="30" x14ac:dyDescent="0.25">
      <c r="B120" s="409">
        <v>20230525</v>
      </c>
      <c r="C120" s="410">
        <v>2.004</v>
      </c>
      <c r="D120" s="314">
        <v>-2.9910269192421346E-3</v>
      </c>
      <c r="E120" s="315">
        <v>-8.9197224975221534E-3</v>
      </c>
      <c r="F120" s="410">
        <v>4.8540000000000001</v>
      </c>
      <c r="G120" s="314">
        <v>-3.0045067601401909E-3</v>
      </c>
      <c r="H120" s="315">
        <v>-1.3868251609707838E-2</v>
      </c>
      <c r="I120" s="220">
        <v>1.0045203415369162</v>
      </c>
      <c r="J120" s="411">
        <v>0.5</v>
      </c>
      <c r="K120" s="412">
        <v>0.5</v>
      </c>
      <c r="L120" s="412">
        <v>0.21</v>
      </c>
      <c r="M120" s="412">
        <v>0.28000000000000003</v>
      </c>
      <c r="N120" s="412">
        <v>0.78</v>
      </c>
      <c r="O120" s="412">
        <v>0.18</v>
      </c>
      <c r="P120" s="412">
        <v>0.26</v>
      </c>
      <c r="Q120" s="413">
        <v>2.004</v>
      </c>
      <c r="R120" s="414">
        <v>9.1</v>
      </c>
      <c r="S120" s="414">
        <v>9.1</v>
      </c>
      <c r="T120" s="414">
        <v>8.6999999999999993</v>
      </c>
      <c r="U120" s="414">
        <v>8.8000000000000007</v>
      </c>
      <c r="V120" s="414">
        <v>119.6</v>
      </c>
      <c r="W120" s="396">
        <v>119.9</v>
      </c>
      <c r="X120" s="411">
        <v>1.21</v>
      </c>
      <c r="Y120" s="412">
        <v>0.47</v>
      </c>
      <c r="Z120" s="412">
        <v>-1</v>
      </c>
      <c r="AA120" s="412">
        <v>0.47</v>
      </c>
      <c r="AB120" s="412">
        <v>1.68</v>
      </c>
      <c r="AC120" s="412">
        <v>-0.88</v>
      </c>
      <c r="AD120" s="412">
        <v>0.14000000000000001</v>
      </c>
      <c r="AE120" s="413">
        <v>4.8540000000000001</v>
      </c>
      <c r="AF120" s="414">
        <v>13.6</v>
      </c>
      <c r="AG120" s="414">
        <v>13.5</v>
      </c>
      <c r="AH120" s="414">
        <v>15.8</v>
      </c>
      <c r="AI120" s="414">
        <v>13.5</v>
      </c>
      <c r="AJ120" s="414">
        <v>105.4</v>
      </c>
      <c r="AK120" s="396">
        <v>100.8</v>
      </c>
      <c r="AL120" s="330" t="s">
        <v>533</v>
      </c>
      <c r="AM120" s="453" t="s">
        <v>87</v>
      </c>
      <c r="AN120" s="417" t="s">
        <v>535</v>
      </c>
      <c r="AO120" s="452" t="s">
        <v>536</v>
      </c>
      <c r="AP120" s="392">
        <v>100</v>
      </c>
      <c r="AQ120" s="402">
        <v>100</v>
      </c>
      <c r="AR120" s="401">
        <v>37.9</v>
      </c>
      <c r="AS120" s="402"/>
      <c r="AU120" s="429"/>
      <c r="AV120" s="326"/>
      <c r="AW120" s="327"/>
      <c r="AX120" s="328"/>
      <c r="AY120" s="326"/>
      <c r="AZ120" s="327"/>
      <c r="BA120" s="328"/>
      <c r="BB120" s="329"/>
      <c r="BC120" s="329"/>
      <c r="BD120" s="329"/>
      <c r="BE120" s="329"/>
      <c r="BF120" s="329"/>
    </row>
    <row r="121" spans="2:58" s="421" customFormat="1" ht="30" x14ac:dyDescent="0.25">
      <c r="B121" s="409">
        <v>20230526</v>
      </c>
      <c r="C121" s="410">
        <v>2.0019999999999998</v>
      </c>
      <c r="D121" s="314">
        <f t="shared" si="36"/>
        <v>-1.9940179461614971E-3</v>
      </c>
      <c r="E121" s="315">
        <f t="shared" si="37"/>
        <v>-7.928642220019877E-3</v>
      </c>
      <c r="F121" s="410">
        <v>1.9930000000000001</v>
      </c>
      <c r="G121" s="314">
        <f t="shared" si="38"/>
        <v>-2.0030045067601643E-3</v>
      </c>
      <c r="H121" s="315">
        <f t="shared" si="39"/>
        <v>-1.2877662209014429E-2</v>
      </c>
      <c r="I121" s="220">
        <f t="shared" si="4"/>
        <v>1.004515805318615</v>
      </c>
      <c r="J121" s="411">
        <v>0.45</v>
      </c>
      <c r="K121" s="412">
        <v>0.48</v>
      </c>
      <c r="L121" s="412">
        <v>0.21</v>
      </c>
      <c r="M121" s="412">
        <v>0.26</v>
      </c>
      <c r="N121" s="412">
        <v>0.92</v>
      </c>
      <c r="O121" s="412">
        <v>0.21</v>
      </c>
      <c r="P121" s="412">
        <v>0.28999999999999998</v>
      </c>
      <c r="Q121" s="413">
        <v>2.0019999999999998</v>
      </c>
      <c r="R121" s="414">
        <v>9.3000000000000007</v>
      </c>
      <c r="S121" s="414">
        <v>8.9</v>
      </c>
      <c r="T121" s="414">
        <v>8.8000000000000007</v>
      </c>
      <c r="U121" s="414">
        <v>8.6999999999999993</v>
      </c>
      <c r="V121" s="414">
        <v>119.6</v>
      </c>
      <c r="W121" s="396">
        <v>119.9</v>
      </c>
      <c r="X121" s="411">
        <v>0.31</v>
      </c>
      <c r="Y121" s="412">
        <v>0.15</v>
      </c>
      <c r="Z121" s="412">
        <v>0.11</v>
      </c>
      <c r="AA121" s="412">
        <v>0</v>
      </c>
      <c r="AB121" s="412">
        <v>0.61</v>
      </c>
      <c r="AC121" s="412">
        <v>0.13</v>
      </c>
      <c r="AD121" s="412">
        <v>0.02</v>
      </c>
      <c r="AE121" s="413">
        <v>1.9930000000000001</v>
      </c>
      <c r="AF121" s="414">
        <v>11.5</v>
      </c>
      <c r="AG121" s="414">
        <v>11.5</v>
      </c>
      <c r="AH121" s="414">
        <v>11.5</v>
      </c>
      <c r="AI121" s="414">
        <v>11.4</v>
      </c>
      <c r="AJ121" s="414">
        <v>119.4</v>
      </c>
      <c r="AK121" s="396">
        <v>119.7</v>
      </c>
      <c r="AL121" s="330" t="s">
        <v>537</v>
      </c>
      <c r="AM121" s="352" t="s">
        <v>217</v>
      </c>
      <c r="AN121" s="417" t="s">
        <v>539</v>
      </c>
      <c r="AO121" s="432"/>
      <c r="AP121" s="392">
        <v>91.1</v>
      </c>
      <c r="AQ121" s="402">
        <v>100</v>
      </c>
      <c r="AR121" s="401">
        <v>100</v>
      </c>
      <c r="AS121" s="402">
        <v>100</v>
      </c>
      <c r="AU121" s="429">
        <f t="shared" si="40"/>
        <v>45072</v>
      </c>
      <c r="AV121" s="326">
        <f t="shared" si="41"/>
        <v>0.9980059820538385</v>
      </c>
      <c r="AW121" s="327">
        <f>IF(C121="",IF(AV121="","",AV121),AVERAGE(AV111:AV284))</f>
        <v>0.99769559246787953</v>
      </c>
      <c r="AX121" s="328">
        <f>IF(C121="",IF(AV121="","",AV121),AVERAGE(AV101:AV292))</f>
        <v>0.99764990742059556</v>
      </c>
      <c r="AY121" s="326">
        <f t="shared" si="42"/>
        <v>0.99799699549323984</v>
      </c>
      <c r="AZ121" s="327">
        <f>IF(F121="",IF(AY121="","",AY121),AVERAGE(AY111:AY284))</f>
        <v>0.99746789996315233</v>
      </c>
      <c r="BA121" s="328">
        <f>IF(F121="",IF(AY121="","",AY121),AVERAGE(AY101:AY292))</f>
        <v>0.99759957396412091</v>
      </c>
      <c r="BB121" s="329">
        <v>1</v>
      </c>
      <c r="BC121" s="329">
        <f t="shared" si="7"/>
        <v>1.02</v>
      </c>
      <c r="BD121" s="329">
        <f t="shared" si="8"/>
        <v>0.98</v>
      </c>
      <c r="BE121" s="329">
        <f t="shared" si="9"/>
        <v>1.03</v>
      </c>
      <c r="BF121" s="329">
        <f t="shared" si="10"/>
        <v>0.97</v>
      </c>
    </row>
    <row r="122" spans="2:58" s="421" customFormat="1" ht="30" x14ac:dyDescent="0.25">
      <c r="B122" s="409">
        <v>20230529</v>
      </c>
      <c r="C122" s="410">
        <v>1.9950000000000001</v>
      </c>
      <c r="D122" s="314">
        <f t="shared" si="36"/>
        <v>-5.4835493519440615E-3</v>
      </c>
      <c r="E122" s="315">
        <f t="shared" si="37"/>
        <v>-1.1397423191278344E-2</v>
      </c>
      <c r="F122" s="410">
        <v>1.986</v>
      </c>
      <c r="G122" s="314">
        <f t="shared" si="38"/>
        <v>-5.5082623935904795E-3</v>
      </c>
      <c r="H122" s="315">
        <f t="shared" si="39"/>
        <v>-1.6344725111441361E-2</v>
      </c>
      <c r="I122" s="220">
        <f t="shared" si="4"/>
        <v>1.0045317220543808</v>
      </c>
      <c r="J122" s="411">
        <v>0.4</v>
      </c>
      <c r="K122" s="412">
        <v>0.46</v>
      </c>
      <c r="L122" s="412">
        <v>0.17</v>
      </c>
      <c r="M122" s="412">
        <v>0.24</v>
      </c>
      <c r="N122" s="412">
        <v>0.88</v>
      </c>
      <c r="O122" s="412">
        <v>0.21</v>
      </c>
      <c r="P122" s="412">
        <v>0.27</v>
      </c>
      <c r="Q122" s="413">
        <v>1.9950000000000001</v>
      </c>
      <c r="R122" s="414">
        <v>9.1999999999999993</v>
      </c>
      <c r="S122" s="414">
        <v>9</v>
      </c>
      <c r="T122" s="414">
        <v>8.8000000000000007</v>
      </c>
      <c r="U122" s="414">
        <v>8.6999999999999993</v>
      </c>
      <c r="V122" s="414">
        <v>119.6</v>
      </c>
      <c r="W122" s="396">
        <v>119.9</v>
      </c>
      <c r="X122" s="411">
        <v>0.28999999999999998</v>
      </c>
      <c r="Y122" s="412">
        <v>0.16</v>
      </c>
      <c r="Z122" s="412">
        <v>0.09</v>
      </c>
      <c r="AA122" s="412">
        <v>0.03</v>
      </c>
      <c r="AB122" s="412">
        <v>0.56999999999999995</v>
      </c>
      <c r="AC122" s="412">
        <v>0.11</v>
      </c>
      <c r="AD122" s="412">
        <v>0.03</v>
      </c>
      <c r="AE122" s="413">
        <v>1.986</v>
      </c>
      <c r="AF122" s="414">
        <v>11.4</v>
      </c>
      <c r="AG122" s="414">
        <v>11.5</v>
      </c>
      <c r="AH122" s="414">
        <v>11.5</v>
      </c>
      <c r="AI122" s="414">
        <v>11.3</v>
      </c>
      <c r="AJ122" s="414">
        <v>119.4</v>
      </c>
      <c r="AK122" s="396">
        <v>119.7</v>
      </c>
      <c r="AL122" s="330" t="s">
        <v>537</v>
      </c>
      <c r="AM122" s="352" t="s">
        <v>231</v>
      </c>
      <c r="AN122" s="417" t="s">
        <v>541</v>
      </c>
      <c r="AO122" s="432"/>
      <c r="AP122" s="392">
        <v>99.7</v>
      </c>
      <c r="AQ122" s="402">
        <v>100</v>
      </c>
      <c r="AR122" s="401">
        <v>100</v>
      </c>
      <c r="AS122" s="402">
        <v>100</v>
      </c>
      <c r="AU122" s="429">
        <f t="shared" si="40"/>
        <v>45075</v>
      </c>
      <c r="AV122" s="326">
        <f t="shared" si="41"/>
        <v>0.99451645064805594</v>
      </c>
      <c r="AW122" s="327">
        <f t="shared" ref="AW122:AW131" si="43">IF(C122="",IF(AV122="","",AV122),AVERAGE(AV113:AV286))</f>
        <v>0.99766387113170307</v>
      </c>
      <c r="AX122" s="328">
        <f t="shared" ref="AX122:AX136" si="44">IF(C122="",IF(AV122="","",AV122),AVERAGE(AV103:AV294))</f>
        <v>0.99765457725185125</v>
      </c>
      <c r="AY122" s="326">
        <f t="shared" si="42"/>
        <v>0.99449173760640952</v>
      </c>
      <c r="AZ122" s="327">
        <f t="shared" ref="AZ122:AZ131" si="45">IF(F122="",IF(AY122="","",AY122),AVERAGE(AY113:AY286))</f>
        <v>0.99747660706746399</v>
      </c>
      <c r="BA122" s="328">
        <f t="shared" ref="BA122:BA136" si="46">IF(F122="",IF(AY122="","",AY122),AVERAGE(AY103:AY294))</f>
        <v>0.99760296181977892</v>
      </c>
      <c r="BB122" s="329">
        <v>1</v>
      </c>
      <c r="BC122" s="329">
        <f t="shared" si="7"/>
        <v>1.02</v>
      </c>
      <c r="BD122" s="329">
        <f t="shared" si="8"/>
        <v>0.98</v>
      </c>
      <c r="BE122" s="329">
        <f t="shared" si="9"/>
        <v>1.03</v>
      </c>
      <c r="BF122" s="329">
        <f t="shared" si="10"/>
        <v>0.97</v>
      </c>
    </row>
    <row r="123" spans="2:58" s="421" customFormat="1" ht="30" x14ac:dyDescent="0.25">
      <c r="B123" s="409">
        <v>20230530</v>
      </c>
      <c r="C123" s="410">
        <v>1.9970000000000001</v>
      </c>
      <c r="D123" s="314">
        <f t="shared" si="36"/>
        <v>-4.4865403788632019E-3</v>
      </c>
      <c r="E123" s="315">
        <f t="shared" si="37"/>
        <v>-1.0406342913775846E-2</v>
      </c>
      <c r="F123" s="410">
        <v>1.988</v>
      </c>
      <c r="G123" s="314">
        <f t="shared" si="38"/>
        <v>-4.5067601402103419E-3</v>
      </c>
      <c r="H123" s="315">
        <f t="shared" si="39"/>
        <v>-1.5354135710747951E-2</v>
      </c>
      <c r="I123" s="220">
        <f t="shared" si="4"/>
        <v>1.0045271629778674</v>
      </c>
      <c r="J123" s="411">
        <v>0.5</v>
      </c>
      <c r="K123" s="412">
        <v>0.51</v>
      </c>
      <c r="L123" s="412">
        <v>0.17</v>
      </c>
      <c r="M123" s="412">
        <v>0.27</v>
      </c>
      <c r="N123" s="412">
        <v>1.01</v>
      </c>
      <c r="O123" s="412">
        <v>0.2</v>
      </c>
      <c r="P123" s="412">
        <v>0.27</v>
      </c>
      <c r="Q123" s="413">
        <v>1.9970000000000001</v>
      </c>
      <c r="R123" s="414">
        <v>9.3000000000000007</v>
      </c>
      <c r="S123" s="414">
        <v>8.9</v>
      </c>
      <c r="T123" s="414">
        <v>8.6999999999999993</v>
      </c>
      <c r="U123" s="414">
        <v>8.6999999999999993</v>
      </c>
      <c r="V123" s="414">
        <v>119.6</v>
      </c>
      <c r="W123" s="396">
        <v>120</v>
      </c>
      <c r="X123" s="411">
        <v>0.28000000000000003</v>
      </c>
      <c r="Y123" s="412">
        <v>0.09</v>
      </c>
      <c r="Z123" s="412">
        <v>0.05</v>
      </c>
      <c r="AA123" s="412">
        <v>-0.02</v>
      </c>
      <c r="AB123" s="412">
        <v>0.52</v>
      </c>
      <c r="AC123" s="412">
        <v>0.08</v>
      </c>
      <c r="AD123" s="412">
        <v>-0.01</v>
      </c>
      <c r="AE123" s="413">
        <v>1.988</v>
      </c>
      <c r="AF123" s="414">
        <v>11.5</v>
      </c>
      <c r="AG123" s="414">
        <v>11.5</v>
      </c>
      <c r="AH123" s="414">
        <v>11.5</v>
      </c>
      <c r="AI123" s="414">
        <v>11.3</v>
      </c>
      <c r="AJ123" s="414">
        <v>119.4</v>
      </c>
      <c r="AK123" s="396">
        <v>119.7</v>
      </c>
      <c r="AL123" s="330" t="s">
        <v>473</v>
      </c>
      <c r="AM123" s="352" t="s">
        <v>295</v>
      </c>
      <c r="AN123" s="417" t="s">
        <v>543</v>
      </c>
      <c r="AO123" s="432"/>
      <c r="AP123" s="392">
        <v>98.7</v>
      </c>
      <c r="AQ123" s="402">
        <v>100</v>
      </c>
      <c r="AR123" s="401">
        <v>100</v>
      </c>
      <c r="AS123" s="402">
        <v>100</v>
      </c>
      <c r="AU123" s="429">
        <f t="shared" si="40"/>
        <v>45076</v>
      </c>
      <c r="AV123" s="326">
        <f t="shared" si="41"/>
        <v>0.9955134596211368</v>
      </c>
      <c r="AW123" s="327">
        <f t="shared" si="43"/>
        <v>0.9977567298105684</v>
      </c>
      <c r="AX123" s="328">
        <f t="shared" si="44"/>
        <v>0.99768195413758742</v>
      </c>
      <c r="AY123" s="326">
        <f t="shared" si="42"/>
        <v>0.99549323985978966</v>
      </c>
      <c r="AZ123" s="327">
        <f t="shared" si="45"/>
        <v>0.9975463194792189</v>
      </c>
      <c r="BA123" s="328">
        <f t="shared" si="46"/>
        <v>0.99764646970455684</v>
      </c>
      <c r="BB123" s="329">
        <v>1</v>
      </c>
      <c r="BC123" s="329">
        <f t="shared" si="7"/>
        <v>1.02</v>
      </c>
      <c r="BD123" s="329">
        <f t="shared" si="8"/>
        <v>0.98</v>
      </c>
      <c r="BE123" s="329">
        <f t="shared" si="9"/>
        <v>1.03</v>
      </c>
      <c r="BF123" s="329">
        <f t="shared" si="10"/>
        <v>0.97</v>
      </c>
    </row>
    <row r="124" spans="2:58" s="421" customFormat="1" ht="30" x14ac:dyDescent="0.25">
      <c r="B124" s="409">
        <v>20230531</v>
      </c>
      <c r="C124" s="410">
        <v>2.0030000000000001</v>
      </c>
      <c r="D124" s="314">
        <f t="shared" si="36"/>
        <v>-1.4955134596209563E-3</v>
      </c>
      <c r="E124" s="315">
        <f t="shared" si="37"/>
        <v>-7.4331020812684612E-3</v>
      </c>
      <c r="F124" s="410">
        <v>1.992</v>
      </c>
      <c r="G124" s="314">
        <f t="shared" si="38"/>
        <v>-2.5037556334501776E-3</v>
      </c>
      <c r="H124" s="315">
        <f t="shared" si="39"/>
        <v>-1.3372956909361133E-2</v>
      </c>
      <c r="I124" s="220">
        <f t="shared" si="4"/>
        <v>1.0055220883534137</v>
      </c>
      <c r="J124" s="411">
        <v>0.42</v>
      </c>
      <c r="K124" s="412">
        <v>0.36</v>
      </c>
      <c r="L124" s="412">
        <v>0.17</v>
      </c>
      <c r="M124" s="412">
        <v>0.21</v>
      </c>
      <c r="N124" s="412">
        <v>0.87</v>
      </c>
      <c r="O124" s="412">
        <v>0.19</v>
      </c>
      <c r="P124" s="412">
        <v>0.24</v>
      </c>
      <c r="Q124" s="413">
        <v>2.0030000000000001</v>
      </c>
      <c r="R124" s="414">
        <v>9.4</v>
      </c>
      <c r="S124" s="414">
        <v>8.8000000000000007</v>
      </c>
      <c r="T124" s="414">
        <v>8.6999999999999993</v>
      </c>
      <c r="U124" s="414">
        <v>8.9</v>
      </c>
      <c r="V124" s="414">
        <v>119.6</v>
      </c>
      <c r="W124" s="396">
        <v>119.9</v>
      </c>
      <c r="X124" s="411">
        <v>0.27</v>
      </c>
      <c r="Y124" s="412">
        <v>0.16</v>
      </c>
      <c r="Z124" s="412">
        <v>0.05</v>
      </c>
      <c r="AA124" s="412">
        <v>0.01</v>
      </c>
      <c r="AB124" s="412">
        <v>0.52</v>
      </c>
      <c r="AC124" s="412">
        <v>0.09</v>
      </c>
      <c r="AD124" s="412">
        <v>0.02</v>
      </c>
      <c r="AE124" s="413">
        <v>1.992</v>
      </c>
      <c r="AF124" s="414">
        <v>11.5</v>
      </c>
      <c r="AG124" s="414">
        <v>11.4</v>
      </c>
      <c r="AH124" s="414">
        <v>11.4</v>
      </c>
      <c r="AI124" s="414">
        <v>11.3</v>
      </c>
      <c r="AJ124" s="414">
        <v>119.4</v>
      </c>
      <c r="AK124" s="396">
        <v>119.7</v>
      </c>
      <c r="AL124" s="330" t="s">
        <v>544</v>
      </c>
      <c r="AM124" s="352" t="s">
        <v>295</v>
      </c>
      <c r="AN124" s="417" t="s">
        <v>546</v>
      </c>
      <c r="AO124" s="432"/>
      <c r="AP124" s="392">
        <v>91.1</v>
      </c>
      <c r="AQ124" s="402">
        <v>100</v>
      </c>
      <c r="AR124" s="401">
        <v>100</v>
      </c>
      <c r="AS124" s="402">
        <v>100</v>
      </c>
      <c r="AU124" s="429">
        <f t="shared" si="40"/>
        <v>45077</v>
      </c>
      <c r="AV124" s="326">
        <f t="shared" si="41"/>
        <v>0.99850448654037904</v>
      </c>
      <c r="AW124" s="327">
        <f t="shared" si="43"/>
        <v>0.99776181659104335</v>
      </c>
      <c r="AX124" s="328">
        <f t="shared" si="44"/>
        <v>0.9976680129104214</v>
      </c>
      <c r="AY124" s="326">
        <f t="shared" si="42"/>
        <v>0.99749624436654982</v>
      </c>
      <c r="AZ124" s="327">
        <f t="shared" si="45"/>
        <v>0.99755756083104252</v>
      </c>
      <c r="BA124" s="328">
        <f t="shared" si="46"/>
        <v>0.99760657936056618</v>
      </c>
      <c r="BB124" s="329">
        <v>1</v>
      </c>
      <c r="BC124" s="329">
        <f t="shared" si="7"/>
        <v>1.02</v>
      </c>
      <c r="BD124" s="329">
        <f t="shared" si="8"/>
        <v>0.98</v>
      </c>
      <c r="BE124" s="329">
        <f t="shared" si="9"/>
        <v>1.03</v>
      </c>
      <c r="BF124" s="329">
        <f t="shared" si="10"/>
        <v>0.97</v>
      </c>
    </row>
    <row r="125" spans="2:58" s="421" customFormat="1" ht="30" x14ac:dyDescent="0.25">
      <c r="B125" s="409">
        <v>20230601</v>
      </c>
      <c r="C125" s="410">
        <v>2.0030000000000001</v>
      </c>
      <c r="D125" s="314">
        <f t="shared" si="36"/>
        <v>-1.4955134596209563E-3</v>
      </c>
      <c r="E125" s="315">
        <f t="shared" si="37"/>
        <v>-7.4331020812684612E-3</v>
      </c>
      <c r="F125" s="410">
        <v>1.9910000000000001</v>
      </c>
      <c r="G125" s="314">
        <f t="shared" si="38"/>
        <v>-3.0045067601401909E-3</v>
      </c>
      <c r="H125" s="315">
        <f t="shared" si="39"/>
        <v>-1.3868251609707838E-2</v>
      </c>
      <c r="I125" s="220">
        <f t="shared" si="4"/>
        <v>1.0060271220492214</v>
      </c>
      <c r="J125" s="411">
        <v>0.47</v>
      </c>
      <c r="K125" s="412">
        <v>0.52</v>
      </c>
      <c r="L125" s="412">
        <v>0.19</v>
      </c>
      <c r="M125" s="412">
        <v>0.28999999999999998</v>
      </c>
      <c r="N125" s="412">
        <v>0.93</v>
      </c>
      <c r="O125" s="412">
        <v>0.21</v>
      </c>
      <c r="P125" s="412">
        <v>0.28999999999999998</v>
      </c>
      <c r="Q125" s="413">
        <v>2.0030000000000001</v>
      </c>
      <c r="R125" s="414">
        <v>9</v>
      </c>
      <c r="S125" s="414">
        <v>9.1999999999999993</v>
      </c>
      <c r="T125" s="414">
        <v>8.8000000000000007</v>
      </c>
      <c r="U125" s="414">
        <v>8.8000000000000007</v>
      </c>
      <c r="V125" s="414">
        <v>119.6</v>
      </c>
      <c r="W125" s="396">
        <v>119.9</v>
      </c>
      <c r="X125" s="411">
        <v>0.28999999999999998</v>
      </c>
      <c r="Y125" s="412">
        <v>0.12</v>
      </c>
      <c r="Z125" s="412">
        <v>0.08</v>
      </c>
      <c r="AA125" s="412">
        <v>-0.02</v>
      </c>
      <c r="AB125" s="412">
        <v>0.56000000000000005</v>
      </c>
      <c r="AC125" s="412">
        <v>0.1</v>
      </c>
      <c r="AD125" s="412">
        <v>0.02</v>
      </c>
      <c r="AE125" s="413">
        <v>1.9910000000000001</v>
      </c>
      <c r="AF125" s="414">
        <v>11.4</v>
      </c>
      <c r="AG125" s="414">
        <v>11.5</v>
      </c>
      <c r="AH125" s="414">
        <v>11.5</v>
      </c>
      <c r="AI125" s="414">
        <v>11.3</v>
      </c>
      <c r="AJ125" s="414">
        <v>119.4</v>
      </c>
      <c r="AK125" s="396">
        <v>119.7</v>
      </c>
      <c r="AL125" s="330" t="s">
        <v>405</v>
      </c>
      <c r="AM125" s="352" t="s">
        <v>221</v>
      </c>
      <c r="AN125" s="417" t="s">
        <v>549</v>
      </c>
      <c r="AO125" s="432"/>
      <c r="AP125" s="392">
        <v>100</v>
      </c>
      <c r="AQ125" s="402"/>
      <c r="AR125" s="401">
        <v>100</v>
      </c>
      <c r="AS125" s="402"/>
      <c r="AU125" s="429">
        <f t="shared" si="40"/>
        <v>45078</v>
      </c>
      <c r="AV125" s="326">
        <f t="shared" si="41"/>
        <v>0.99850448654037904</v>
      </c>
      <c r="AW125" s="327">
        <f t="shared" si="43"/>
        <v>0.99773595879029597</v>
      </c>
      <c r="AX125" s="328">
        <f t="shared" si="44"/>
        <v>0.99770516038092649</v>
      </c>
      <c r="AY125" s="326">
        <f t="shared" si="42"/>
        <v>0.99699549323985981</v>
      </c>
      <c r="AZ125" s="327">
        <f t="shared" si="45"/>
        <v>0.99755883825738623</v>
      </c>
      <c r="BA125" s="328">
        <f t="shared" si="46"/>
        <v>0.9975566798473573</v>
      </c>
      <c r="BB125" s="329">
        <v>1</v>
      </c>
      <c r="BC125" s="329">
        <f t="shared" si="7"/>
        <v>1.02</v>
      </c>
      <c r="BD125" s="329">
        <f t="shared" si="8"/>
        <v>0.98</v>
      </c>
      <c r="BE125" s="329">
        <f t="shared" si="9"/>
        <v>1.03</v>
      </c>
      <c r="BF125" s="329">
        <f t="shared" si="10"/>
        <v>0.97</v>
      </c>
    </row>
    <row r="126" spans="2:58" s="421" customFormat="1" ht="30" x14ac:dyDescent="0.25">
      <c r="B126" s="409">
        <v>20230602</v>
      </c>
      <c r="C126" s="410">
        <v>1.984</v>
      </c>
      <c r="D126" s="314">
        <f t="shared" si="36"/>
        <v>-1.0967098703888234E-2</v>
      </c>
      <c r="E126" s="315">
        <f t="shared" si="37"/>
        <v>-1.684836471754203E-2</v>
      </c>
      <c r="F126" s="410">
        <v>1.976</v>
      </c>
      <c r="G126" s="314">
        <f t="shared" si="38"/>
        <v>-1.0515773660490835E-2</v>
      </c>
      <c r="H126" s="315">
        <f t="shared" si="39"/>
        <v>-2.1297672114908406E-2</v>
      </c>
      <c r="I126" s="220">
        <f t="shared" si="4"/>
        <v>1.0040485829959513</v>
      </c>
      <c r="J126" s="411">
        <v>0.47</v>
      </c>
      <c r="K126" s="412">
        <v>0.51</v>
      </c>
      <c r="L126" s="412">
        <v>0.2</v>
      </c>
      <c r="M126" s="412">
        <v>0.25</v>
      </c>
      <c r="N126" s="412">
        <v>0.8</v>
      </c>
      <c r="O126" s="412">
        <v>0.15</v>
      </c>
      <c r="P126" s="412">
        <v>0.22</v>
      </c>
      <c r="Q126" s="413">
        <v>1.984</v>
      </c>
      <c r="R126" s="414">
        <v>9.1999999999999993</v>
      </c>
      <c r="S126" s="414">
        <v>9</v>
      </c>
      <c r="T126" s="414">
        <v>9</v>
      </c>
      <c r="U126" s="414">
        <v>8.4</v>
      </c>
      <c r="V126" s="414">
        <v>119.6</v>
      </c>
      <c r="W126" s="396">
        <v>120</v>
      </c>
      <c r="X126" s="411">
        <v>0.27</v>
      </c>
      <c r="Y126" s="412">
        <v>0.13</v>
      </c>
      <c r="Z126" s="412">
        <v>7.0000000000000007E-2</v>
      </c>
      <c r="AA126" s="412">
        <v>0</v>
      </c>
      <c r="AB126" s="412">
        <v>0.53</v>
      </c>
      <c r="AC126" s="412">
        <v>0.09</v>
      </c>
      <c r="AD126" s="412">
        <v>0.01</v>
      </c>
      <c r="AE126" s="413">
        <v>1.976</v>
      </c>
      <c r="AF126" s="414">
        <v>11.5</v>
      </c>
      <c r="AG126" s="414">
        <v>11.5</v>
      </c>
      <c r="AH126" s="414">
        <v>11.7</v>
      </c>
      <c r="AI126" s="414">
        <v>11.6</v>
      </c>
      <c r="AJ126" s="414">
        <v>119.4</v>
      </c>
      <c r="AK126" s="396">
        <v>119.7</v>
      </c>
      <c r="AL126" s="330" t="s">
        <v>552</v>
      </c>
      <c r="AM126" s="352" t="s">
        <v>217</v>
      </c>
      <c r="AN126" s="417" t="s">
        <v>554</v>
      </c>
      <c r="AO126" s="432"/>
      <c r="AP126" s="392">
        <v>90.1</v>
      </c>
      <c r="AQ126" s="402">
        <v>100</v>
      </c>
      <c r="AR126" s="401">
        <v>99.7</v>
      </c>
      <c r="AS126" s="402">
        <v>100</v>
      </c>
      <c r="AU126" s="429">
        <f t="shared" si="40"/>
        <v>45079</v>
      </c>
      <c r="AV126" s="326">
        <f t="shared" si="41"/>
        <v>0.98903290129611177</v>
      </c>
      <c r="AW126" s="327">
        <f t="shared" si="43"/>
        <v>0.99762414883010564</v>
      </c>
      <c r="AX126" s="328">
        <f t="shared" si="44"/>
        <v>0.99769113711497104</v>
      </c>
      <c r="AY126" s="326">
        <f t="shared" si="42"/>
        <v>0.98948422633950917</v>
      </c>
      <c r="AZ126" s="327">
        <f t="shared" si="45"/>
        <v>0.99745362724938469</v>
      </c>
      <c r="BA126" s="328">
        <f t="shared" si="46"/>
        <v>0.99750502947403552</v>
      </c>
      <c r="BB126" s="329">
        <v>1</v>
      </c>
      <c r="BC126" s="329">
        <f t="shared" si="7"/>
        <v>1.02</v>
      </c>
      <c r="BD126" s="329">
        <f t="shared" si="8"/>
        <v>0.98</v>
      </c>
      <c r="BE126" s="329">
        <f t="shared" si="9"/>
        <v>1.03</v>
      </c>
      <c r="BF126" s="329">
        <f t="shared" si="10"/>
        <v>0.97</v>
      </c>
    </row>
    <row r="127" spans="2:58" s="421" customFormat="1" ht="30" x14ac:dyDescent="0.25">
      <c r="B127" s="409">
        <v>20230605</v>
      </c>
      <c r="C127" s="410">
        <v>2.0049999999999999</v>
      </c>
      <c r="D127" s="314">
        <f t="shared" si="36"/>
        <v>-4.9850448654031876E-4</v>
      </c>
      <c r="E127" s="315">
        <f t="shared" si="37"/>
        <v>-6.4420218037660737E-3</v>
      </c>
      <c r="F127" s="410">
        <v>1.994</v>
      </c>
      <c r="G127" s="314">
        <f t="shared" si="38"/>
        <v>-1.502253380070151E-3</v>
      </c>
      <c r="H127" s="315">
        <f t="shared" si="39"/>
        <v>-1.2382367508667724E-2</v>
      </c>
      <c r="I127" s="220">
        <f t="shared" si="4"/>
        <v>1.0055165496489469</v>
      </c>
      <c r="J127" s="411">
        <v>0.46</v>
      </c>
      <c r="K127" s="412">
        <v>0.4</v>
      </c>
      <c r="L127" s="412">
        <v>0.23</v>
      </c>
      <c r="M127" s="412">
        <v>0.19</v>
      </c>
      <c r="N127" s="412">
        <v>0.94</v>
      </c>
      <c r="O127" s="412">
        <v>0.22</v>
      </c>
      <c r="P127" s="412">
        <v>0.21</v>
      </c>
      <c r="Q127" s="413">
        <v>2.0049999999999999</v>
      </c>
      <c r="R127" s="414">
        <v>9.3000000000000007</v>
      </c>
      <c r="S127" s="414">
        <v>9</v>
      </c>
      <c r="T127" s="414">
        <v>8.9</v>
      </c>
      <c r="U127" s="414">
        <v>8.5</v>
      </c>
      <c r="V127" s="414">
        <v>119.6</v>
      </c>
      <c r="W127" s="396">
        <v>119.9</v>
      </c>
      <c r="X127" s="411">
        <v>0.26</v>
      </c>
      <c r="Y127" s="412">
        <v>0.1</v>
      </c>
      <c r="Z127" s="412">
        <v>7.0000000000000007E-2</v>
      </c>
      <c r="AA127" s="412">
        <v>-0.01</v>
      </c>
      <c r="AB127" s="412">
        <v>0.59</v>
      </c>
      <c r="AC127" s="412">
        <v>0.12</v>
      </c>
      <c r="AD127" s="412">
        <v>0.03</v>
      </c>
      <c r="AE127" s="413">
        <v>1.994</v>
      </c>
      <c r="AF127" s="414">
        <v>11.5</v>
      </c>
      <c r="AG127" s="414">
        <v>11.4</v>
      </c>
      <c r="AH127" s="414">
        <v>11.6</v>
      </c>
      <c r="AI127" s="414">
        <v>11.4</v>
      </c>
      <c r="AJ127" s="414">
        <v>119.4</v>
      </c>
      <c r="AK127" s="396">
        <v>119.7</v>
      </c>
      <c r="AL127" s="330" t="s">
        <v>197</v>
      </c>
      <c r="AM127" s="352" t="s">
        <v>558</v>
      </c>
      <c r="AN127" s="417" t="s">
        <v>557</v>
      </c>
      <c r="AO127" s="432"/>
      <c r="AP127" s="392">
        <v>92.9</v>
      </c>
      <c r="AQ127" s="402">
        <v>100</v>
      </c>
      <c r="AR127" s="401">
        <v>100</v>
      </c>
      <c r="AS127" s="402">
        <v>100</v>
      </c>
      <c r="AU127" s="429">
        <f t="shared" si="40"/>
        <v>45082</v>
      </c>
      <c r="AV127" s="326">
        <f t="shared" si="41"/>
        <v>0.99950149551345968</v>
      </c>
      <c r="AW127" s="327">
        <f t="shared" si="43"/>
        <v>0.99761584810785053</v>
      </c>
      <c r="AX127" s="328">
        <f t="shared" si="44"/>
        <v>0.99767661301808885</v>
      </c>
      <c r="AY127" s="326">
        <f t="shared" si="42"/>
        <v>0.99849774661992985</v>
      </c>
      <c r="AZ127" s="327">
        <f t="shared" si="45"/>
        <v>0.99743092900219887</v>
      </c>
      <c r="BA127" s="328">
        <f t="shared" si="46"/>
        <v>0.99745153444452395</v>
      </c>
      <c r="BB127" s="329">
        <v>1</v>
      </c>
      <c r="BC127" s="329">
        <f t="shared" si="7"/>
        <v>1.02</v>
      </c>
      <c r="BD127" s="329">
        <f t="shared" si="8"/>
        <v>0.98</v>
      </c>
      <c r="BE127" s="329">
        <f t="shared" si="9"/>
        <v>1.03</v>
      </c>
      <c r="BF127" s="329">
        <f t="shared" si="10"/>
        <v>0.97</v>
      </c>
    </row>
    <row r="128" spans="2:58" s="421" customFormat="1" ht="30" x14ac:dyDescent="0.25">
      <c r="B128" s="409">
        <v>20230607</v>
      </c>
      <c r="C128" s="410">
        <v>2</v>
      </c>
      <c r="D128" s="314">
        <f t="shared" si="36"/>
        <v>-2.9910269192421346E-3</v>
      </c>
      <c r="E128" s="315">
        <f t="shared" si="37"/>
        <v>-8.9197224975221534E-3</v>
      </c>
      <c r="F128" s="410">
        <v>1.99</v>
      </c>
      <c r="G128" s="314">
        <f t="shared" si="38"/>
        <v>-3.5052578868303153E-3</v>
      </c>
      <c r="H128" s="315">
        <f t="shared" si="39"/>
        <v>-1.4363546310054542E-2</v>
      </c>
      <c r="I128" s="220">
        <f t="shared" si="4"/>
        <v>1.0050251256281406</v>
      </c>
      <c r="J128" s="411">
        <v>0.21</v>
      </c>
      <c r="K128" s="412">
        <v>0.66</v>
      </c>
      <c r="L128" s="412">
        <v>0.09</v>
      </c>
      <c r="M128" s="412">
        <v>0.28999999999999998</v>
      </c>
      <c r="N128" s="412">
        <v>0.9</v>
      </c>
      <c r="O128" s="412">
        <v>0.12</v>
      </c>
      <c r="P128" s="412">
        <v>0.34</v>
      </c>
      <c r="Q128" s="413">
        <v>2</v>
      </c>
      <c r="R128" s="414">
        <v>9.3000000000000007</v>
      </c>
      <c r="S128" s="414">
        <v>8.8000000000000007</v>
      </c>
      <c r="T128" s="414">
        <v>8.3000000000000007</v>
      </c>
      <c r="U128" s="414">
        <v>9</v>
      </c>
      <c r="V128" s="414">
        <v>119.6</v>
      </c>
      <c r="W128" s="396">
        <v>119.9</v>
      </c>
      <c r="X128" s="411">
        <v>0.3</v>
      </c>
      <c r="Y128" s="412">
        <v>0.19</v>
      </c>
      <c r="Z128" s="412">
        <v>7.0000000000000007E-2</v>
      </c>
      <c r="AA128" s="412">
        <v>0.05</v>
      </c>
      <c r="AB128" s="412">
        <v>0.55000000000000004</v>
      </c>
      <c r="AC128" s="412">
        <v>7.0000000000000007E-2</v>
      </c>
      <c r="AD128" s="412">
        <v>0.06</v>
      </c>
      <c r="AE128" s="413">
        <v>1.99</v>
      </c>
      <c r="AF128" s="414">
        <v>11.4</v>
      </c>
      <c r="AG128" s="414">
        <v>11.4</v>
      </c>
      <c r="AH128" s="414">
        <v>11.5</v>
      </c>
      <c r="AI128" s="414">
        <v>11.3</v>
      </c>
      <c r="AJ128" s="414">
        <v>119.4</v>
      </c>
      <c r="AK128" s="396">
        <v>119.7</v>
      </c>
      <c r="AL128" s="330" t="s">
        <v>559</v>
      </c>
      <c r="AM128" s="352" t="s">
        <v>295</v>
      </c>
      <c r="AN128" s="417" t="s">
        <v>561</v>
      </c>
      <c r="AO128" s="432"/>
      <c r="AP128" s="392">
        <v>85</v>
      </c>
      <c r="AQ128" s="402">
        <v>100</v>
      </c>
      <c r="AR128" s="401">
        <v>99.1</v>
      </c>
      <c r="AS128" s="402"/>
      <c r="AU128" s="429">
        <f t="shared" si="40"/>
        <v>45084</v>
      </c>
      <c r="AV128" s="326">
        <f t="shared" si="41"/>
        <v>0.99700897308075787</v>
      </c>
      <c r="AW128" s="327">
        <f t="shared" si="43"/>
        <v>0.99762933421956368</v>
      </c>
      <c r="AX128" s="328">
        <f t="shared" si="44"/>
        <v>0.99768875192604012</v>
      </c>
      <c r="AY128" s="326">
        <f t="shared" si="42"/>
        <v>0.99649474211316968</v>
      </c>
      <c r="AZ128" s="327">
        <f t="shared" si="45"/>
        <v>0.99744060535247314</v>
      </c>
      <c r="BA128" s="328">
        <f t="shared" si="46"/>
        <v>0.99743251240497099</v>
      </c>
      <c r="BB128" s="329">
        <v>1</v>
      </c>
      <c r="BC128" s="329">
        <f t="shared" si="7"/>
        <v>1.02</v>
      </c>
      <c r="BD128" s="329">
        <f t="shared" si="8"/>
        <v>0.98</v>
      </c>
      <c r="BE128" s="329">
        <f t="shared" si="9"/>
        <v>1.03</v>
      </c>
      <c r="BF128" s="329">
        <f t="shared" si="10"/>
        <v>0.97</v>
      </c>
    </row>
    <row r="129" spans="2:58" s="421" customFormat="1" ht="30" x14ac:dyDescent="0.25">
      <c r="B129" s="409">
        <v>20230608</v>
      </c>
      <c r="C129" s="410">
        <v>2</v>
      </c>
      <c r="D129" s="314">
        <f t="shared" si="36"/>
        <v>-2.9910269192421346E-3</v>
      </c>
      <c r="E129" s="315">
        <f t="shared" si="37"/>
        <v>-8.9197224975221534E-3</v>
      </c>
      <c r="F129" s="410">
        <v>1.9930000000000001</v>
      </c>
      <c r="G129" s="314">
        <f t="shared" si="38"/>
        <v>-2.0030045067601643E-3</v>
      </c>
      <c r="H129" s="315">
        <f t="shared" si="39"/>
        <v>-1.2877662209014429E-2</v>
      </c>
      <c r="I129" s="220">
        <f t="shared" si="4"/>
        <v>1.0035122930255895</v>
      </c>
      <c r="J129" s="411">
        <v>0.35</v>
      </c>
      <c r="K129" s="412">
        <v>0.51</v>
      </c>
      <c r="L129" s="412">
        <v>0.11</v>
      </c>
      <c r="M129" s="412">
        <v>0.25</v>
      </c>
      <c r="N129" s="412">
        <v>0.8</v>
      </c>
      <c r="O129" s="412">
        <v>0.18</v>
      </c>
      <c r="P129" s="412">
        <v>0.28999999999999998</v>
      </c>
      <c r="Q129" s="413">
        <v>2</v>
      </c>
      <c r="R129" s="414">
        <v>9.1999999999999993</v>
      </c>
      <c r="S129" s="414">
        <v>9</v>
      </c>
      <c r="T129" s="414">
        <v>8.8000000000000007</v>
      </c>
      <c r="U129" s="414">
        <v>8.6999999999999993</v>
      </c>
      <c r="V129" s="414">
        <v>119.6</v>
      </c>
      <c r="W129" s="396">
        <v>119.9</v>
      </c>
      <c r="X129" s="411">
        <v>0.25</v>
      </c>
      <c r="Y129" s="412">
        <v>0.2</v>
      </c>
      <c r="Z129" s="412">
        <v>7.0000000000000007E-2</v>
      </c>
      <c r="AA129" s="412">
        <v>0.04</v>
      </c>
      <c r="AB129" s="412">
        <v>0.56000000000000005</v>
      </c>
      <c r="AC129" s="412">
        <v>0.08</v>
      </c>
      <c r="AD129" s="412">
        <v>0.03</v>
      </c>
      <c r="AE129" s="413">
        <v>1.9930000000000001</v>
      </c>
      <c r="AF129" s="414">
        <v>11.4</v>
      </c>
      <c r="AG129" s="414">
        <v>11.4</v>
      </c>
      <c r="AH129" s="414">
        <v>11.4</v>
      </c>
      <c r="AI129" s="414">
        <v>11.2</v>
      </c>
      <c r="AJ129" s="414">
        <v>119.3</v>
      </c>
      <c r="AK129" s="396">
        <v>119.7</v>
      </c>
      <c r="AL129" s="330" t="s">
        <v>552</v>
      </c>
      <c r="AM129" s="352" t="s">
        <v>243</v>
      </c>
      <c r="AN129" s="417" t="s">
        <v>564</v>
      </c>
      <c r="AO129" s="432"/>
      <c r="AP129" s="392">
        <v>100</v>
      </c>
      <c r="AQ129" s="402"/>
      <c r="AR129" s="401">
        <v>100</v>
      </c>
      <c r="AS129" s="402"/>
      <c r="AU129" s="429">
        <f t="shared" si="40"/>
        <v>45085</v>
      </c>
      <c r="AV129" s="326">
        <f t="shared" si="41"/>
        <v>0.99700897308075787</v>
      </c>
      <c r="AW129" s="327">
        <f t="shared" si="43"/>
        <v>0.99764343333635463</v>
      </c>
      <c r="AX129" s="328">
        <f t="shared" si="44"/>
        <v>0.99771980355230616</v>
      </c>
      <c r="AY129" s="326">
        <f t="shared" si="42"/>
        <v>0.99799699549323984</v>
      </c>
      <c r="AZ129" s="327">
        <f t="shared" si="45"/>
        <v>0.99750762507397461</v>
      </c>
      <c r="BA129" s="328">
        <f t="shared" si="46"/>
        <v>0.99746842485951148</v>
      </c>
      <c r="BB129" s="329">
        <v>1</v>
      </c>
      <c r="BC129" s="329">
        <f t="shared" si="7"/>
        <v>1.02</v>
      </c>
      <c r="BD129" s="329">
        <f t="shared" si="8"/>
        <v>0.98</v>
      </c>
      <c r="BE129" s="329">
        <f t="shared" si="9"/>
        <v>1.03</v>
      </c>
      <c r="BF129" s="329">
        <f t="shared" si="10"/>
        <v>0.97</v>
      </c>
    </row>
    <row r="130" spans="2:58" s="421" customFormat="1" ht="30" x14ac:dyDescent="0.25">
      <c r="B130" s="409">
        <v>20230609</v>
      </c>
      <c r="C130" s="410">
        <v>1.9910000000000001</v>
      </c>
      <c r="D130" s="314">
        <f t="shared" si="36"/>
        <v>-7.4775672981055585E-3</v>
      </c>
      <c r="E130" s="315">
        <f t="shared" si="37"/>
        <v>-1.3379583746283341E-2</v>
      </c>
      <c r="F130" s="410">
        <v>1.9830000000000001</v>
      </c>
      <c r="G130" s="314">
        <f t="shared" si="38"/>
        <v>-7.0105157736605195E-3</v>
      </c>
      <c r="H130" s="315">
        <f t="shared" si="39"/>
        <v>-1.7830609212481474E-2</v>
      </c>
      <c r="I130" s="220">
        <f t="shared" si="4"/>
        <v>1.0040342914775593</v>
      </c>
      <c r="J130" s="411">
        <v>0.48</v>
      </c>
      <c r="K130" s="412">
        <v>0.49</v>
      </c>
      <c r="L130" s="412">
        <v>0.17</v>
      </c>
      <c r="M130" s="412">
        <v>0.24</v>
      </c>
      <c r="N130" s="412">
        <v>0.92</v>
      </c>
      <c r="O130" s="412">
        <v>0.17</v>
      </c>
      <c r="P130" s="412">
        <v>0.23</v>
      </c>
      <c r="Q130" s="413">
        <v>1.9910000000000001</v>
      </c>
      <c r="R130" s="414">
        <v>9.3000000000000007</v>
      </c>
      <c r="S130" s="414">
        <v>8.9</v>
      </c>
      <c r="T130" s="414">
        <v>8.8000000000000007</v>
      </c>
      <c r="U130" s="414">
        <v>8.6</v>
      </c>
      <c r="V130" s="414">
        <v>119.6</v>
      </c>
      <c r="W130" s="396">
        <v>119.9</v>
      </c>
      <c r="X130" s="411">
        <v>0.26</v>
      </c>
      <c r="Y130" s="412">
        <v>0.19</v>
      </c>
      <c r="Z130" s="412">
        <v>0.04</v>
      </c>
      <c r="AA130" s="412">
        <v>0.05</v>
      </c>
      <c r="AB130" s="412">
        <v>0.56000000000000005</v>
      </c>
      <c r="AC130" s="412">
        <v>0.1</v>
      </c>
      <c r="AD130" s="412">
        <v>0.06</v>
      </c>
      <c r="AE130" s="413">
        <v>1.9830000000000001</v>
      </c>
      <c r="AF130" s="414">
        <v>11.4</v>
      </c>
      <c r="AG130" s="414">
        <v>11.4</v>
      </c>
      <c r="AH130" s="414">
        <v>11.4</v>
      </c>
      <c r="AI130" s="414">
        <v>11.2</v>
      </c>
      <c r="AJ130" s="414">
        <v>119.4</v>
      </c>
      <c r="AK130" s="396">
        <v>119.7</v>
      </c>
      <c r="AL130" s="330" t="s">
        <v>405</v>
      </c>
      <c r="AM130" s="352" t="s">
        <v>217</v>
      </c>
      <c r="AN130" s="417" t="s">
        <v>567</v>
      </c>
      <c r="AO130" s="432"/>
      <c r="AP130" s="392">
        <v>93.6</v>
      </c>
      <c r="AQ130" s="402">
        <v>100</v>
      </c>
      <c r="AR130" s="401">
        <v>100</v>
      </c>
      <c r="AS130" s="402"/>
      <c r="AU130" s="429">
        <f t="shared" si="40"/>
        <v>45086</v>
      </c>
      <c r="AV130" s="326">
        <f t="shared" si="41"/>
        <v>0.99252243270189444</v>
      </c>
      <c r="AW130" s="327">
        <f t="shared" si="43"/>
        <v>0.99764343333635463</v>
      </c>
      <c r="AX130" s="328">
        <f t="shared" si="44"/>
        <v>0.99769559246787953</v>
      </c>
      <c r="AY130" s="326">
        <f t="shared" si="42"/>
        <v>0.99298948422633948</v>
      </c>
      <c r="AZ130" s="327">
        <f t="shared" si="45"/>
        <v>0.99750762507397461</v>
      </c>
      <c r="BA130" s="328">
        <f t="shared" si="46"/>
        <v>0.99746789996315233</v>
      </c>
      <c r="BB130" s="329">
        <v>1</v>
      </c>
      <c r="BC130" s="329">
        <f t="shared" si="7"/>
        <v>1.02</v>
      </c>
      <c r="BD130" s="329">
        <f t="shared" si="8"/>
        <v>0.98</v>
      </c>
      <c r="BE130" s="329">
        <f t="shared" si="9"/>
        <v>1.03</v>
      </c>
      <c r="BF130" s="329">
        <f t="shared" si="10"/>
        <v>0.97</v>
      </c>
    </row>
    <row r="131" spans="2:58" s="421" customFormat="1" ht="30" x14ac:dyDescent="0.25">
      <c r="B131" s="409">
        <v>20230612</v>
      </c>
      <c r="C131" s="410">
        <v>1.994</v>
      </c>
      <c r="D131" s="314">
        <f t="shared" si="36"/>
        <v>-5.9820538384844912E-3</v>
      </c>
      <c r="E131" s="315">
        <f t="shared" si="37"/>
        <v>-1.1892963330029649E-2</v>
      </c>
      <c r="F131" s="410">
        <v>1.986</v>
      </c>
      <c r="G131" s="314">
        <f t="shared" si="38"/>
        <v>-5.5082623935904795E-3</v>
      </c>
      <c r="H131" s="315">
        <f t="shared" si="39"/>
        <v>-1.6344725111441361E-2</v>
      </c>
      <c r="I131" s="220">
        <f t="shared" si="4"/>
        <v>1.0040281973816718</v>
      </c>
      <c r="J131" s="411">
        <v>0.44</v>
      </c>
      <c r="K131" s="412">
        <v>0.5</v>
      </c>
      <c r="L131" s="412">
        <v>0.23</v>
      </c>
      <c r="M131" s="412">
        <v>0.24</v>
      </c>
      <c r="N131" s="412">
        <v>0.86</v>
      </c>
      <c r="O131" s="412">
        <v>0.22</v>
      </c>
      <c r="P131" s="412">
        <v>0.27</v>
      </c>
      <c r="Q131" s="413">
        <v>1.994</v>
      </c>
      <c r="R131" s="414">
        <v>9.1999999999999993</v>
      </c>
      <c r="S131" s="414">
        <v>9</v>
      </c>
      <c r="T131" s="414">
        <v>8.6999999999999993</v>
      </c>
      <c r="U131" s="414">
        <v>8.8000000000000007</v>
      </c>
      <c r="V131" s="414">
        <v>119.6</v>
      </c>
      <c r="W131" s="396">
        <v>119.9</v>
      </c>
      <c r="X131" s="411">
        <v>0.37</v>
      </c>
      <c r="Y131" s="412">
        <v>0.11</v>
      </c>
      <c r="Z131" s="412">
        <v>0.14000000000000001</v>
      </c>
      <c r="AA131" s="412">
        <v>-0.01</v>
      </c>
      <c r="AB131" s="412">
        <v>0.6</v>
      </c>
      <c r="AC131" s="412">
        <v>0.17</v>
      </c>
      <c r="AD131" s="412">
        <v>0.02</v>
      </c>
      <c r="AE131" s="413">
        <v>1.986</v>
      </c>
      <c r="AF131" s="414">
        <v>11.5</v>
      </c>
      <c r="AG131" s="414">
        <v>11.5</v>
      </c>
      <c r="AH131" s="414">
        <v>11.5</v>
      </c>
      <c r="AI131" s="414">
        <v>11.3</v>
      </c>
      <c r="AJ131" s="414">
        <v>119.4</v>
      </c>
      <c r="AK131" s="396">
        <v>119.7</v>
      </c>
      <c r="AL131" s="330" t="s">
        <v>552</v>
      </c>
      <c r="AM131" s="352" t="s">
        <v>217</v>
      </c>
      <c r="AN131" s="417" t="s">
        <v>569</v>
      </c>
      <c r="AO131" s="432"/>
      <c r="AP131" s="392">
        <v>95.5</v>
      </c>
      <c r="AQ131" s="402">
        <v>100</v>
      </c>
      <c r="AR131" s="401">
        <v>100</v>
      </c>
      <c r="AS131" s="402"/>
      <c r="AU131" s="429">
        <f t="shared" si="40"/>
        <v>45089</v>
      </c>
      <c r="AV131" s="326">
        <f t="shared" si="41"/>
        <v>0.99401794616151551</v>
      </c>
      <c r="AW131" s="327">
        <f t="shared" si="43"/>
        <v>0.99763500197083177</v>
      </c>
      <c r="AX131" s="328">
        <f t="shared" si="44"/>
        <v>0.99764169031367456</v>
      </c>
      <c r="AY131" s="326">
        <f t="shared" si="42"/>
        <v>0.99449173760640952</v>
      </c>
      <c r="AZ131" s="327">
        <f t="shared" si="45"/>
        <v>0.99749624436654982</v>
      </c>
      <c r="BA131" s="328">
        <f t="shared" si="46"/>
        <v>0.99745772504911201</v>
      </c>
      <c r="BB131" s="329">
        <v>1</v>
      </c>
      <c r="BC131" s="329">
        <f t="shared" si="7"/>
        <v>1.02</v>
      </c>
      <c r="BD131" s="329">
        <f t="shared" si="8"/>
        <v>0.98</v>
      </c>
      <c r="BE131" s="329">
        <f t="shared" si="9"/>
        <v>1.03</v>
      </c>
      <c r="BF131" s="329">
        <f t="shared" si="10"/>
        <v>0.97</v>
      </c>
    </row>
    <row r="132" spans="2:58" s="421" customFormat="1" ht="30" x14ac:dyDescent="0.25">
      <c r="B132" s="409">
        <v>20230613</v>
      </c>
      <c r="C132" s="410">
        <v>2.0009999999999999</v>
      </c>
      <c r="D132" s="314">
        <f t="shared" si="36"/>
        <v>-2.4925224327018158E-3</v>
      </c>
      <c r="E132" s="315">
        <f t="shared" si="37"/>
        <v>-8.4241823587709597E-3</v>
      </c>
      <c r="F132" s="410">
        <v>1.992</v>
      </c>
      <c r="G132" s="314">
        <f t="shared" si="38"/>
        <v>-2.5037556334501776E-3</v>
      </c>
      <c r="H132" s="315">
        <f t="shared" si="39"/>
        <v>-1.3372956909361133E-2</v>
      </c>
      <c r="I132" s="220">
        <f t="shared" si="4"/>
        <v>1.0045180722891567</v>
      </c>
      <c r="J132" s="411">
        <v>0.54</v>
      </c>
      <c r="K132" s="412">
        <v>0.43</v>
      </c>
      <c r="L132" s="412">
        <v>0.18</v>
      </c>
      <c r="M132" s="412">
        <v>0.22</v>
      </c>
      <c r="N132" s="412">
        <v>0.92</v>
      </c>
      <c r="O132" s="412">
        <v>0.21</v>
      </c>
      <c r="P132" s="412">
        <v>0.24</v>
      </c>
      <c r="Q132" s="413">
        <v>2.0009999999999999</v>
      </c>
      <c r="R132" s="414">
        <v>9.1</v>
      </c>
      <c r="S132" s="414">
        <v>9.1999999999999993</v>
      </c>
      <c r="T132" s="414">
        <v>8.8000000000000007</v>
      </c>
      <c r="U132" s="414">
        <v>8.6</v>
      </c>
      <c r="V132" s="414">
        <v>119.6</v>
      </c>
      <c r="W132" s="396">
        <v>119.9</v>
      </c>
      <c r="X132" s="411">
        <v>0.24</v>
      </c>
      <c r="Y132" s="412">
        <v>0.14000000000000001</v>
      </c>
      <c r="Z132" s="412">
        <v>0.05</v>
      </c>
      <c r="AA132" s="412">
        <v>0.02</v>
      </c>
      <c r="AB132" s="412">
        <v>0.56000000000000005</v>
      </c>
      <c r="AC132" s="412">
        <v>0.09</v>
      </c>
      <c r="AD132" s="412">
        <v>0.02</v>
      </c>
      <c r="AE132" s="413">
        <v>1.992</v>
      </c>
      <c r="AF132" s="414">
        <v>11.4</v>
      </c>
      <c r="AG132" s="414">
        <v>11.5</v>
      </c>
      <c r="AH132" s="414">
        <v>11.5</v>
      </c>
      <c r="AI132" s="414">
        <v>11.2</v>
      </c>
      <c r="AJ132" s="414">
        <v>119.3</v>
      </c>
      <c r="AK132" s="396">
        <v>119.7</v>
      </c>
      <c r="AL132" s="330" t="s">
        <v>552</v>
      </c>
      <c r="AM132" s="352" t="s">
        <v>243</v>
      </c>
      <c r="AN132" s="417" t="s">
        <v>571</v>
      </c>
      <c r="AO132" s="432"/>
      <c r="AP132" s="392">
        <v>100</v>
      </c>
      <c r="AQ132" s="402"/>
      <c r="AR132" s="401">
        <v>100</v>
      </c>
      <c r="AS132" s="402"/>
      <c r="AU132" s="429">
        <f t="shared" si="40"/>
        <v>45090</v>
      </c>
      <c r="AV132" s="326">
        <f t="shared" si="41"/>
        <v>0.99750747756729818</v>
      </c>
      <c r="AW132" s="327">
        <f>IF(C132="",IF(AV132="","",AV132),AVERAGE(AV122:AV296))</f>
        <v>0.99763500197083177</v>
      </c>
      <c r="AX132" s="328">
        <f t="shared" si="44"/>
        <v>0.99766387113170307</v>
      </c>
      <c r="AY132" s="326">
        <f t="shared" si="42"/>
        <v>0.99749624436654982</v>
      </c>
      <c r="AZ132" s="327">
        <f>IF(F132="",IF(AY132="","",AY132),AVERAGE(AY122:AY296))</f>
        <v>0.99749624436654982</v>
      </c>
      <c r="BA132" s="328">
        <f t="shared" si="46"/>
        <v>0.99747660706746399</v>
      </c>
      <c r="BB132" s="329">
        <v>1</v>
      </c>
      <c r="BC132" s="329">
        <f t="shared" si="7"/>
        <v>1.02</v>
      </c>
      <c r="BD132" s="329">
        <f t="shared" si="8"/>
        <v>0.98</v>
      </c>
      <c r="BE132" s="329">
        <f t="shared" si="9"/>
        <v>1.03</v>
      </c>
      <c r="BF132" s="329">
        <f t="shared" si="10"/>
        <v>0.97</v>
      </c>
    </row>
    <row r="133" spans="2:58" s="421" customFormat="1" ht="30" x14ac:dyDescent="0.25">
      <c r="B133" s="409">
        <v>20230614</v>
      </c>
      <c r="C133" s="410">
        <v>2.0019999999999998</v>
      </c>
      <c r="D133" s="314">
        <f t="shared" si="36"/>
        <v>-1.9940179461614971E-3</v>
      </c>
      <c r="E133" s="315">
        <f t="shared" si="37"/>
        <v>-7.928642220019877E-3</v>
      </c>
      <c r="F133" s="410">
        <v>1.994</v>
      </c>
      <c r="G133" s="314">
        <f t="shared" si="38"/>
        <v>-1.502253380070151E-3</v>
      </c>
      <c r="H133" s="315">
        <f t="shared" si="39"/>
        <v>-1.2382367508667724E-2</v>
      </c>
      <c r="I133" s="220">
        <f t="shared" si="4"/>
        <v>1.0040120361083249</v>
      </c>
      <c r="J133" s="411">
        <v>0.41</v>
      </c>
      <c r="K133" s="412">
        <v>0.72</v>
      </c>
      <c r="L133" s="412">
        <v>0.25</v>
      </c>
      <c r="M133" s="412">
        <v>0.34</v>
      </c>
      <c r="N133" s="412">
        <v>1.07</v>
      </c>
      <c r="O133" s="412">
        <v>0.2</v>
      </c>
      <c r="P133" s="412">
        <v>0.35</v>
      </c>
      <c r="Q133" s="413">
        <v>2.0019999999999998</v>
      </c>
      <c r="R133" s="414">
        <v>9.3000000000000007</v>
      </c>
      <c r="S133" s="414">
        <v>9</v>
      </c>
      <c r="T133" s="414">
        <v>8.6</v>
      </c>
      <c r="U133" s="414">
        <v>8.9</v>
      </c>
      <c r="V133" s="414">
        <v>119.6</v>
      </c>
      <c r="W133" s="396">
        <v>119.9</v>
      </c>
      <c r="X133" s="411">
        <v>0.24</v>
      </c>
      <c r="Y133" s="412">
        <v>0.13</v>
      </c>
      <c r="Z133" s="412">
        <v>0.06</v>
      </c>
      <c r="AA133" s="412">
        <v>-0.01</v>
      </c>
      <c r="AB133" s="412">
        <v>0.54</v>
      </c>
      <c r="AC133" s="412">
        <v>0.1</v>
      </c>
      <c r="AD133" s="412">
        <v>0.03</v>
      </c>
      <c r="AE133" s="413">
        <v>1.994</v>
      </c>
      <c r="AF133" s="414">
        <v>11.5</v>
      </c>
      <c r="AG133" s="414">
        <v>11.5</v>
      </c>
      <c r="AH133" s="414">
        <v>11.4</v>
      </c>
      <c r="AI133" s="414">
        <v>11.2</v>
      </c>
      <c r="AJ133" s="414">
        <v>119.4</v>
      </c>
      <c r="AK133" s="396">
        <v>119.7</v>
      </c>
      <c r="AL133" s="330" t="s">
        <v>572</v>
      </c>
      <c r="AM133" s="352" t="s">
        <v>295</v>
      </c>
      <c r="AN133" s="417" t="s">
        <v>574</v>
      </c>
      <c r="AO133" s="432"/>
      <c r="AP133" s="392">
        <v>95.2</v>
      </c>
      <c r="AQ133" s="402">
        <v>100</v>
      </c>
      <c r="AR133" s="401">
        <v>100</v>
      </c>
      <c r="AS133" s="402">
        <v>100</v>
      </c>
      <c r="AU133" s="429">
        <f t="shared" si="40"/>
        <v>45091</v>
      </c>
      <c r="AV133" s="326">
        <f t="shared" si="41"/>
        <v>0.9980059820538385</v>
      </c>
      <c r="AW133" s="327">
        <f>IF(C133="",IF(AV133="","",AV133),AVERAGE(AV123:AV297))</f>
        <v>0.99770925319280257</v>
      </c>
      <c r="AX133" s="328">
        <f t="shared" si="44"/>
        <v>0.9977567298105684</v>
      </c>
      <c r="AY133" s="326">
        <f t="shared" si="42"/>
        <v>0.99849774661992985</v>
      </c>
      <c r="AZ133" s="327">
        <f>IF(F133="",IF(AY133="","",AY133),AVERAGE(AY123:AY297))</f>
        <v>0.99756778024179127</v>
      </c>
      <c r="BA133" s="328">
        <f t="shared" si="46"/>
        <v>0.9975463194792189</v>
      </c>
      <c r="BB133" s="329">
        <v>1</v>
      </c>
      <c r="BC133" s="329">
        <f t="shared" si="7"/>
        <v>1.02</v>
      </c>
      <c r="BD133" s="329">
        <f t="shared" si="8"/>
        <v>0.98</v>
      </c>
      <c r="BE133" s="329">
        <f t="shared" si="9"/>
        <v>1.03</v>
      </c>
      <c r="BF133" s="329">
        <f t="shared" si="10"/>
        <v>0.97</v>
      </c>
    </row>
    <row r="134" spans="2:58" s="421" customFormat="1" ht="30" x14ac:dyDescent="0.25">
      <c r="B134" s="409">
        <v>20230615</v>
      </c>
      <c r="C134" s="410">
        <v>2.0019999999999998</v>
      </c>
      <c r="D134" s="314">
        <f t="shared" si="36"/>
        <v>-1.9940179461614971E-3</v>
      </c>
      <c r="E134" s="315">
        <f t="shared" si="37"/>
        <v>-7.928642220019877E-3</v>
      </c>
      <c r="F134" s="410">
        <v>1.992</v>
      </c>
      <c r="G134" s="314">
        <f t="shared" si="38"/>
        <v>-2.5037556334501776E-3</v>
      </c>
      <c r="H134" s="315">
        <f t="shared" si="39"/>
        <v>-1.3372956909361133E-2</v>
      </c>
      <c r="I134" s="220">
        <f t="shared" si="4"/>
        <v>1.005020080321285</v>
      </c>
      <c r="J134" s="411">
        <v>0.49</v>
      </c>
      <c r="K134" s="412">
        <v>0.5</v>
      </c>
      <c r="L134" s="412">
        <v>0.2</v>
      </c>
      <c r="M134" s="412">
        <v>0.26</v>
      </c>
      <c r="N134" s="412">
        <v>0.92</v>
      </c>
      <c r="O134" s="412">
        <v>0.18</v>
      </c>
      <c r="P134" s="412">
        <v>0.3</v>
      </c>
      <c r="Q134" s="413">
        <v>2.0019999999999998</v>
      </c>
      <c r="R134" s="414">
        <v>9.3000000000000007</v>
      </c>
      <c r="S134" s="414">
        <v>8.8000000000000007</v>
      </c>
      <c r="T134" s="414">
        <v>8.9</v>
      </c>
      <c r="U134" s="414">
        <v>8.6999999999999993</v>
      </c>
      <c r="V134" s="414">
        <v>119.6</v>
      </c>
      <c r="W134" s="396">
        <v>119.9</v>
      </c>
      <c r="X134" s="411">
        <v>0.23</v>
      </c>
      <c r="Y134" s="412">
        <v>0.14000000000000001</v>
      </c>
      <c r="Z134" s="412">
        <v>0.04</v>
      </c>
      <c r="AA134" s="412">
        <v>0.02</v>
      </c>
      <c r="AB134" s="412">
        <v>0.59</v>
      </c>
      <c r="AC134" s="412">
        <v>0.1</v>
      </c>
      <c r="AD134" s="412">
        <v>0.08</v>
      </c>
      <c r="AE134" s="413">
        <v>1.992</v>
      </c>
      <c r="AF134" s="414">
        <v>11.5</v>
      </c>
      <c r="AG134" s="414">
        <v>11.4</v>
      </c>
      <c r="AH134" s="414">
        <v>11.6</v>
      </c>
      <c r="AI134" s="414">
        <v>11.5</v>
      </c>
      <c r="AJ134" s="414">
        <v>119.4</v>
      </c>
      <c r="AK134" s="396">
        <v>119.7</v>
      </c>
      <c r="AL134" s="330" t="s">
        <v>405</v>
      </c>
      <c r="AM134" s="352" t="s">
        <v>295</v>
      </c>
      <c r="AN134" s="417" t="s">
        <v>576</v>
      </c>
      <c r="AO134" s="432"/>
      <c r="AP134" s="392">
        <v>91.1</v>
      </c>
      <c r="AQ134" s="402">
        <v>100</v>
      </c>
      <c r="AR134" s="401">
        <v>100</v>
      </c>
      <c r="AS134" s="402"/>
      <c r="AU134" s="429">
        <f t="shared" si="40"/>
        <v>45092</v>
      </c>
      <c r="AV134" s="326">
        <f t="shared" si="41"/>
        <v>0.9980059820538385</v>
      </c>
      <c r="AW134" s="327">
        <f>IF(C134="",IF(AV134="","",AV134),AVERAGE(AV124:AV298))</f>
        <v>0.99776280913357496</v>
      </c>
      <c r="AX134" s="328">
        <f t="shared" si="44"/>
        <v>0.99776181659104335</v>
      </c>
      <c r="AY134" s="326">
        <f t="shared" si="42"/>
        <v>0.99749624436654982</v>
      </c>
      <c r="AZ134" s="327">
        <f>IF(F134="",IF(AY134="","",AY134),AVERAGE(AY124:AY298))</f>
        <v>0.99761837878769388</v>
      </c>
      <c r="BA134" s="328">
        <f t="shared" si="46"/>
        <v>0.99755756083104252</v>
      </c>
      <c r="BB134" s="329">
        <v>1</v>
      </c>
      <c r="BC134" s="329">
        <f t="shared" si="7"/>
        <v>1.02</v>
      </c>
      <c r="BD134" s="329">
        <f t="shared" si="8"/>
        <v>0.98</v>
      </c>
      <c r="BE134" s="329">
        <f t="shared" si="9"/>
        <v>1.03</v>
      </c>
      <c r="BF134" s="329">
        <f t="shared" si="10"/>
        <v>0.97</v>
      </c>
    </row>
    <row r="135" spans="2:58" s="421" customFormat="1" ht="30" x14ac:dyDescent="0.25">
      <c r="B135" s="409">
        <v>20230616</v>
      </c>
      <c r="C135" s="410">
        <v>1.994</v>
      </c>
      <c r="D135" s="314">
        <f t="shared" si="36"/>
        <v>-5.9820538384844912E-3</v>
      </c>
      <c r="E135" s="315">
        <f t="shared" si="37"/>
        <v>-1.1892963330029649E-2</v>
      </c>
      <c r="F135" s="410">
        <v>1.986</v>
      </c>
      <c r="G135" s="314">
        <f t="shared" si="38"/>
        <v>-5.5082623935904795E-3</v>
      </c>
      <c r="H135" s="315">
        <f t="shared" si="39"/>
        <v>-1.6344725111441361E-2</v>
      </c>
      <c r="I135" s="220">
        <f t="shared" si="4"/>
        <v>1.0040281973816718</v>
      </c>
      <c r="J135" s="411">
        <v>0.47</v>
      </c>
      <c r="K135" s="412">
        <v>0.49</v>
      </c>
      <c r="L135" s="412">
        <v>0.21</v>
      </c>
      <c r="M135" s="412">
        <v>0.23</v>
      </c>
      <c r="N135" s="412">
        <v>0.87</v>
      </c>
      <c r="O135" s="412">
        <v>0.22</v>
      </c>
      <c r="P135" s="412">
        <v>0.28000000000000003</v>
      </c>
      <c r="Q135" s="413">
        <v>1.994</v>
      </c>
      <c r="R135" s="414">
        <v>9.1999999999999993</v>
      </c>
      <c r="S135" s="414">
        <v>9.1</v>
      </c>
      <c r="T135" s="414">
        <v>8.9</v>
      </c>
      <c r="U135" s="414">
        <v>8.6</v>
      </c>
      <c r="V135" s="414">
        <v>119.6</v>
      </c>
      <c r="W135" s="396">
        <v>119.9</v>
      </c>
      <c r="X135" s="411">
        <v>0.36</v>
      </c>
      <c r="Y135" s="412">
        <v>0.11</v>
      </c>
      <c r="Z135" s="412">
        <v>0.14000000000000001</v>
      </c>
      <c r="AA135" s="412">
        <v>-0.03</v>
      </c>
      <c r="AB135" s="412">
        <v>0.56999999999999995</v>
      </c>
      <c r="AC135" s="412">
        <v>0.14000000000000001</v>
      </c>
      <c r="AD135" s="412">
        <v>0.01</v>
      </c>
      <c r="AE135" s="413">
        <v>1.986</v>
      </c>
      <c r="AF135" s="414">
        <v>11.5</v>
      </c>
      <c r="AG135" s="414">
        <v>11.6</v>
      </c>
      <c r="AH135" s="414">
        <v>11.5</v>
      </c>
      <c r="AI135" s="414">
        <v>11.2</v>
      </c>
      <c r="AJ135" s="414">
        <v>119.3</v>
      </c>
      <c r="AK135" s="396">
        <v>119.7</v>
      </c>
      <c r="AL135" s="330" t="s">
        <v>495</v>
      </c>
      <c r="AM135" s="352" t="s">
        <v>217</v>
      </c>
      <c r="AN135" s="417" t="s">
        <v>578</v>
      </c>
      <c r="AO135" s="432"/>
      <c r="AP135" s="392">
        <v>98.4</v>
      </c>
      <c r="AQ135" s="402">
        <v>100</v>
      </c>
      <c r="AR135" s="401">
        <v>100</v>
      </c>
      <c r="AS135" s="402"/>
      <c r="AU135" s="429">
        <f t="shared" si="40"/>
        <v>45093</v>
      </c>
      <c r="AV135" s="326">
        <f t="shared" si="41"/>
        <v>0.99401794616151551</v>
      </c>
      <c r="AW135" s="327">
        <f>IF(C135="",IF(AV135="","",AV135),AVERAGE(AV125:AV299))</f>
        <v>0.99774426719840492</v>
      </c>
      <c r="AX135" s="328">
        <f t="shared" si="44"/>
        <v>0.99773595879029597</v>
      </c>
      <c r="AY135" s="326">
        <f t="shared" si="42"/>
        <v>0.99449173760640952</v>
      </c>
      <c r="AZ135" s="327">
        <f>IF(F135="",IF(AY135="","",AY135),AVERAGE(AY125:AY299))</f>
        <v>0.99762143214822241</v>
      </c>
      <c r="BA135" s="328">
        <f t="shared" si="46"/>
        <v>0.99755883825738623</v>
      </c>
      <c r="BB135" s="329">
        <v>1</v>
      </c>
      <c r="BC135" s="329">
        <f t="shared" si="7"/>
        <v>1.02</v>
      </c>
      <c r="BD135" s="329">
        <f t="shared" si="8"/>
        <v>0.98</v>
      </c>
      <c r="BE135" s="329">
        <f t="shared" si="9"/>
        <v>1.03</v>
      </c>
      <c r="BF135" s="329">
        <f t="shared" si="10"/>
        <v>0.97</v>
      </c>
    </row>
    <row r="136" spans="2:58" s="421" customFormat="1" ht="30" x14ac:dyDescent="0.25">
      <c r="B136" s="409">
        <v>20230619</v>
      </c>
      <c r="C136" s="410">
        <v>2.0329999999999999</v>
      </c>
      <c r="D136" s="314">
        <f>IF(C136="","",((C136/$D$28)-1))</f>
        <v>1.3459621136590272E-2</v>
      </c>
      <c r="E136" s="315">
        <f t="shared" si="37"/>
        <v>7.4331020812685722E-3</v>
      </c>
      <c r="F136" s="410">
        <v>2.0169999999999999</v>
      </c>
      <c r="G136" s="314">
        <f t="shared" si="38"/>
        <v>1.0015022533800488E-2</v>
      </c>
      <c r="H136" s="315">
        <f t="shared" si="39"/>
        <v>-9.9058940069352008E-4</v>
      </c>
      <c r="I136" s="220">
        <f t="shared" si="4"/>
        <v>1.0079325731284086</v>
      </c>
      <c r="J136" s="411">
        <v>0.5</v>
      </c>
      <c r="K136" s="412">
        <v>0.68</v>
      </c>
      <c r="L136" s="412">
        <v>0.28999999999999998</v>
      </c>
      <c r="M136" s="412">
        <v>0.3</v>
      </c>
      <c r="N136" s="412">
        <v>1.0900000000000001</v>
      </c>
      <c r="O136" s="412">
        <v>0.24</v>
      </c>
      <c r="P136" s="412">
        <v>0.32</v>
      </c>
      <c r="Q136" s="413">
        <v>2.0329999999999999</v>
      </c>
      <c r="R136" s="414">
        <v>9.5</v>
      </c>
      <c r="S136" s="414">
        <v>8.8000000000000007</v>
      </c>
      <c r="T136" s="414">
        <v>8.1999999999999993</v>
      </c>
      <c r="U136" s="414">
        <v>9.1999999999999993</v>
      </c>
      <c r="V136" s="414">
        <v>119.5</v>
      </c>
      <c r="W136" s="396">
        <v>119.8</v>
      </c>
      <c r="X136" s="411">
        <v>0.3</v>
      </c>
      <c r="Y136" s="412">
        <v>0.16</v>
      </c>
      <c r="Z136" s="412">
        <v>0.11</v>
      </c>
      <c r="AA136" s="412">
        <v>0</v>
      </c>
      <c r="AB136" s="412">
        <v>0.59</v>
      </c>
      <c r="AC136" s="412">
        <v>0.15</v>
      </c>
      <c r="AD136" s="412">
        <v>0.05</v>
      </c>
      <c r="AE136" s="413">
        <v>2.0169999999999999</v>
      </c>
      <c r="AF136" s="414">
        <v>11.6</v>
      </c>
      <c r="AG136" s="414">
        <v>11.7</v>
      </c>
      <c r="AH136" s="414">
        <v>11.6</v>
      </c>
      <c r="AI136" s="414">
        <v>11.3</v>
      </c>
      <c r="AJ136" s="414">
        <v>119.3</v>
      </c>
      <c r="AK136" s="396">
        <v>119.7</v>
      </c>
      <c r="AL136" s="330" t="s">
        <v>446</v>
      </c>
      <c r="AM136" s="352" t="s">
        <v>153</v>
      </c>
      <c r="AN136" s="417" t="s">
        <v>580</v>
      </c>
      <c r="AO136" s="450" t="s">
        <v>582</v>
      </c>
      <c r="AP136" s="392">
        <v>19.2</v>
      </c>
      <c r="AQ136" s="402">
        <v>95.8</v>
      </c>
      <c r="AR136" s="401">
        <v>37.200000000000003</v>
      </c>
      <c r="AS136" s="402">
        <v>98.4</v>
      </c>
      <c r="AU136" s="429">
        <f t="shared" si="40"/>
        <v>45096</v>
      </c>
      <c r="AV136" s="326">
        <f t="shared" si="41"/>
        <v>1.0134596211365903</v>
      </c>
      <c r="AW136" s="327">
        <f>IF(C136="",IF(AV136="","",AV136),AVERAGE(AV126:AV300))</f>
        <v>0.99772477439476437</v>
      </c>
      <c r="AX136" s="328">
        <f t="shared" si="44"/>
        <v>0.99762414883010564</v>
      </c>
      <c r="AY136" s="326">
        <f t="shared" si="42"/>
        <v>1.0100150225338005</v>
      </c>
      <c r="AZ136" s="327">
        <f>IF(F136="",IF(AY136="","",AY136),AVERAGE(AY126:AY300))</f>
        <v>0.99763748186382151</v>
      </c>
      <c r="BA136" s="328">
        <f t="shared" si="46"/>
        <v>0.99745362724938469</v>
      </c>
      <c r="BB136" s="329">
        <v>1</v>
      </c>
      <c r="BC136" s="329">
        <f t="shared" si="7"/>
        <v>1.02</v>
      </c>
      <c r="BD136" s="329">
        <f t="shared" si="8"/>
        <v>0.98</v>
      </c>
      <c r="BE136" s="329">
        <f t="shared" si="9"/>
        <v>1.03</v>
      </c>
      <c r="BF136" s="329">
        <f t="shared" si="10"/>
        <v>0.97</v>
      </c>
    </row>
    <row r="137" spans="2:58" s="324" customFormat="1" ht="30" x14ac:dyDescent="0.25">
      <c r="B137" s="409">
        <v>20230620</v>
      </c>
      <c r="C137" s="410">
        <v>1.998</v>
      </c>
      <c r="D137" s="314">
        <f t="shared" ref="D137:D200" si="47">IF(C137="","",((C137/$D$28)-1))</f>
        <v>-3.9880358923228831E-3</v>
      </c>
      <c r="E137" s="315">
        <f t="shared" ref="E137:E200" si="48">IF(C137="","",((C137/$D$30)-1))</f>
        <v>-9.9108027750246519E-3</v>
      </c>
      <c r="F137" s="410">
        <v>1.986</v>
      </c>
      <c r="G137" s="314">
        <f t="shared" ref="G137:G200" si="49">IF(F137="","",((F137/$D$29)-1))</f>
        <v>-5.5082623935904795E-3</v>
      </c>
      <c r="H137" s="315">
        <f t="shared" ref="H137:H200" si="50">IF(F137="","",((F137/$D$31)-1))</f>
        <v>-1.6344725111441361E-2</v>
      </c>
      <c r="I137" s="220">
        <f t="shared" ref="I137:I200" si="51">IF(C137="","",C137/F137)</f>
        <v>1.0060422960725075</v>
      </c>
      <c r="J137" s="411">
        <v>0.42</v>
      </c>
      <c r="K137" s="412">
        <v>0.51</v>
      </c>
      <c r="L137" s="412">
        <v>0.22</v>
      </c>
      <c r="M137" s="412">
        <v>0.28999999999999998</v>
      </c>
      <c r="N137" s="412">
        <v>0.96</v>
      </c>
      <c r="O137" s="412">
        <v>0.23</v>
      </c>
      <c r="P137" s="412">
        <v>0.31</v>
      </c>
      <c r="Q137" s="413">
        <v>1.998</v>
      </c>
      <c r="R137" s="414">
        <v>9.1</v>
      </c>
      <c r="S137" s="414">
        <v>9.1999999999999993</v>
      </c>
      <c r="T137" s="414">
        <v>8.9</v>
      </c>
      <c r="U137" s="414">
        <v>8.6999999999999993</v>
      </c>
      <c r="V137" s="414">
        <v>119.6</v>
      </c>
      <c r="W137" s="396">
        <v>119.9</v>
      </c>
      <c r="X137" s="411">
        <v>0.32</v>
      </c>
      <c r="Y137" s="412">
        <v>0.15</v>
      </c>
      <c r="Z137" s="412">
        <v>0.13</v>
      </c>
      <c r="AA137" s="412">
        <v>0.03</v>
      </c>
      <c r="AB137" s="412">
        <v>0.57999999999999996</v>
      </c>
      <c r="AC137" s="412">
        <v>0.13</v>
      </c>
      <c r="AD137" s="412">
        <v>0.03</v>
      </c>
      <c r="AE137" s="413">
        <v>1.986</v>
      </c>
      <c r="AF137" s="414">
        <v>11.5</v>
      </c>
      <c r="AG137" s="414">
        <v>11.6</v>
      </c>
      <c r="AH137" s="414">
        <v>11.6</v>
      </c>
      <c r="AI137" s="414">
        <v>11.7</v>
      </c>
      <c r="AJ137" s="414">
        <v>119.4</v>
      </c>
      <c r="AK137" s="396">
        <v>119.7</v>
      </c>
      <c r="AL137" s="330" t="s">
        <v>495</v>
      </c>
      <c r="AM137" s="352" t="s">
        <v>243</v>
      </c>
      <c r="AN137" s="417" t="s">
        <v>586</v>
      </c>
      <c r="AO137" s="416"/>
      <c r="AP137" s="392">
        <v>100</v>
      </c>
      <c r="AQ137" s="402"/>
      <c r="AR137" s="401">
        <v>100</v>
      </c>
      <c r="AS137" s="402"/>
      <c r="AU137" s="429">
        <f t="shared" ref="AU137:AU200" si="52">DATE(LEFT(B137,4), MID(B137,5,2), RIGHT(B137,2))</f>
        <v>45097</v>
      </c>
      <c r="AV137" s="326">
        <f t="shared" ref="AV137:AV200" si="53">IF(C137="","",C137/$D$28)</f>
        <v>0.99601196410767712</v>
      </c>
      <c r="AW137" s="327">
        <f t="shared" ref="AW137:AW200" si="54">IF(C137="",IF(AV137="","",AV137),AVERAGE(AV127:AV301))</f>
        <v>0.99795350789736048</v>
      </c>
      <c r="AX137" s="328">
        <f t="shared" ref="AX137:AX200" si="55">IF(C137="",IF(AV137="","",AV137),AVERAGE(AV118:AV309))</f>
        <v>0.99761584810785053</v>
      </c>
      <c r="AY137" s="326">
        <f t="shared" ref="AY137:AY200" si="56">IF(F137="","",F137/$D$29)</f>
        <v>0.99449173760640952</v>
      </c>
      <c r="AZ137" s="327">
        <f t="shared" ref="AZ137:AZ200" si="57">IF(F137="",IF(AY137="","",AY137),AVERAGE(AY127:AY301))</f>
        <v>0.99785204121972437</v>
      </c>
      <c r="BA137" s="328">
        <f t="shared" ref="BA137:BA200" si="58">IF(F137="",IF(AY137="","",AY137),AVERAGE(AY118:AY309))</f>
        <v>0.99743092900219887</v>
      </c>
      <c r="BB137" s="329">
        <v>1</v>
      </c>
      <c r="BC137" s="329">
        <f t="shared" si="7"/>
        <v>1.02</v>
      </c>
      <c r="BD137" s="329">
        <f t="shared" si="8"/>
        <v>0.98</v>
      </c>
      <c r="BE137" s="329">
        <f t="shared" si="9"/>
        <v>1.03</v>
      </c>
      <c r="BF137" s="329">
        <f t="shared" si="10"/>
        <v>0.97</v>
      </c>
    </row>
    <row r="138" spans="2:58" s="324" customFormat="1" ht="30" x14ac:dyDescent="0.25">
      <c r="B138" s="409">
        <v>20230621</v>
      </c>
      <c r="C138" s="410">
        <v>2.0019999999999998</v>
      </c>
      <c r="D138" s="314">
        <f t="shared" si="47"/>
        <v>-1.9940179461614971E-3</v>
      </c>
      <c r="E138" s="315">
        <f t="shared" si="48"/>
        <v>-7.928642220019877E-3</v>
      </c>
      <c r="F138" s="410">
        <v>1.99</v>
      </c>
      <c r="G138" s="314">
        <f t="shared" si="49"/>
        <v>-3.5052578868303153E-3</v>
      </c>
      <c r="H138" s="315">
        <f t="shared" si="50"/>
        <v>-1.4363546310054542E-2</v>
      </c>
      <c r="I138" s="220">
        <f t="shared" si="51"/>
        <v>1.0060301507537688</v>
      </c>
      <c r="J138" s="411">
        <v>0.43</v>
      </c>
      <c r="K138" s="412">
        <v>0.45</v>
      </c>
      <c r="L138" s="412">
        <v>0.19</v>
      </c>
      <c r="M138" s="412">
        <v>0.22</v>
      </c>
      <c r="N138" s="412">
        <v>0.95</v>
      </c>
      <c r="O138" s="412">
        <v>0.22</v>
      </c>
      <c r="P138" s="412">
        <v>0.28000000000000003</v>
      </c>
      <c r="Q138" s="413">
        <v>2.0019999999999998</v>
      </c>
      <c r="R138" s="414">
        <v>9.3000000000000007</v>
      </c>
      <c r="S138" s="414">
        <v>8.9</v>
      </c>
      <c r="T138" s="414">
        <v>8.8000000000000007</v>
      </c>
      <c r="U138" s="414">
        <v>8.6999999999999993</v>
      </c>
      <c r="V138" s="414">
        <v>119.6</v>
      </c>
      <c r="W138" s="396">
        <v>119.9</v>
      </c>
      <c r="X138" s="411">
        <v>0.35</v>
      </c>
      <c r="Y138" s="412">
        <v>0.1</v>
      </c>
      <c r="Z138" s="412">
        <v>0.16</v>
      </c>
      <c r="AA138" s="412">
        <v>0.01</v>
      </c>
      <c r="AB138" s="412">
        <v>0.65</v>
      </c>
      <c r="AC138" s="412">
        <v>0.16</v>
      </c>
      <c r="AD138" s="412">
        <v>7.0000000000000007E-2</v>
      </c>
      <c r="AE138" s="413">
        <v>1.99</v>
      </c>
      <c r="AF138" s="414">
        <v>11.5</v>
      </c>
      <c r="AG138" s="414">
        <v>11.5</v>
      </c>
      <c r="AH138" s="414">
        <v>11.5</v>
      </c>
      <c r="AI138" s="414">
        <v>11.2</v>
      </c>
      <c r="AJ138" s="414">
        <v>119.3</v>
      </c>
      <c r="AK138" s="396">
        <v>119.7</v>
      </c>
      <c r="AL138" s="330" t="s">
        <v>405</v>
      </c>
      <c r="AM138" s="352" t="s">
        <v>231</v>
      </c>
      <c r="AN138" s="417" t="s">
        <v>588</v>
      </c>
      <c r="AO138" s="416"/>
      <c r="AP138" s="392">
        <v>95.5</v>
      </c>
      <c r="AQ138" s="402">
        <v>100</v>
      </c>
      <c r="AR138" s="401">
        <v>100</v>
      </c>
      <c r="AS138" s="402"/>
      <c r="AU138" s="429">
        <f t="shared" si="52"/>
        <v>45098</v>
      </c>
      <c r="AV138" s="326">
        <f t="shared" si="53"/>
        <v>0.9980059820538385</v>
      </c>
      <c r="AW138" s="327">
        <f t="shared" si="54"/>
        <v>0.99791167039422279</v>
      </c>
      <c r="AX138" s="328">
        <f t="shared" si="55"/>
        <v>0.99762933421956368</v>
      </c>
      <c r="AY138" s="326">
        <f t="shared" si="56"/>
        <v>0.99649474211316968</v>
      </c>
      <c r="AZ138" s="327">
        <f t="shared" si="57"/>
        <v>0.99783458972242167</v>
      </c>
      <c r="BA138" s="328">
        <f t="shared" si="58"/>
        <v>0.99744060535247314</v>
      </c>
      <c r="BB138" s="329">
        <v>1</v>
      </c>
      <c r="BC138" s="329">
        <f t="shared" si="7"/>
        <v>1.02</v>
      </c>
      <c r="BD138" s="329">
        <f t="shared" si="8"/>
        <v>0.98</v>
      </c>
      <c r="BE138" s="329">
        <f t="shared" si="9"/>
        <v>1.03</v>
      </c>
      <c r="BF138" s="329">
        <f t="shared" si="10"/>
        <v>0.97</v>
      </c>
    </row>
    <row r="139" spans="2:58" s="324" customFormat="1" ht="30" x14ac:dyDescent="0.25">
      <c r="B139" s="409">
        <v>20230622</v>
      </c>
      <c r="C139" s="410">
        <v>2.0009999999999999</v>
      </c>
      <c r="D139" s="314">
        <f t="shared" si="47"/>
        <v>-2.4925224327018158E-3</v>
      </c>
      <c r="E139" s="315">
        <f t="shared" si="48"/>
        <v>-8.4241823587709597E-3</v>
      </c>
      <c r="F139" s="410">
        <v>1.992</v>
      </c>
      <c r="G139" s="314">
        <f t="shared" si="49"/>
        <v>-2.5037556334501776E-3</v>
      </c>
      <c r="H139" s="315">
        <f t="shared" si="50"/>
        <v>-1.3372956909361133E-2</v>
      </c>
      <c r="I139" s="220">
        <f t="shared" si="51"/>
        <v>1.0045180722891567</v>
      </c>
      <c r="J139" s="411">
        <v>0.46</v>
      </c>
      <c r="K139" s="412">
        <v>0.49</v>
      </c>
      <c r="L139" s="412">
        <v>0.16</v>
      </c>
      <c r="M139" s="412">
        <v>0.22</v>
      </c>
      <c r="N139" s="412">
        <v>0.92</v>
      </c>
      <c r="O139" s="412">
        <v>0.19</v>
      </c>
      <c r="P139" s="412">
        <v>0.2</v>
      </c>
      <c r="Q139" s="413">
        <v>2.0009999999999999</v>
      </c>
      <c r="R139" s="414">
        <v>9</v>
      </c>
      <c r="S139" s="414">
        <v>9.1999999999999993</v>
      </c>
      <c r="T139" s="414">
        <v>8.8000000000000007</v>
      </c>
      <c r="U139" s="414">
        <v>8.6</v>
      </c>
      <c r="V139" s="414">
        <v>119.6</v>
      </c>
      <c r="W139" s="396">
        <v>119.9</v>
      </c>
      <c r="X139" s="411">
        <v>0.33</v>
      </c>
      <c r="Y139" s="412">
        <v>0.16</v>
      </c>
      <c r="Z139" s="412">
        <v>0.09</v>
      </c>
      <c r="AA139" s="412">
        <v>0.04</v>
      </c>
      <c r="AB139" s="412">
        <v>0.53</v>
      </c>
      <c r="AC139" s="412">
        <v>0.11</v>
      </c>
      <c r="AD139" s="412">
        <v>0.03</v>
      </c>
      <c r="AE139" s="413">
        <v>1.992</v>
      </c>
      <c r="AF139" s="414">
        <v>11.4</v>
      </c>
      <c r="AG139" s="414">
        <v>11.4</v>
      </c>
      <c r="AH139" s="414">
        <v>11.4</v>
      </c>
      <c r="AI139" s="414">
        <v>11.2</v>
      </c>
      <c r="AJ139" s="414">
        <v>119.4</v>
      </c>
      <c r="AK139" s="396">
        <v>119.7</v>
      </c>
      <c r="AL139" s="330" t="s">
        <v>201</v>
      </c>
      <c r="AM139" s="352" t="s">
        <v>153</v>
      </c>
      <c r="AN139" s="417" t="s">
        <v>591</v>
      </c>
      <c r="AO139" s="416"/>
      <c r="AP139" s="392">
        <v>100</v>
      </c>
      <c r="AQ139" s="402"/>
      <c r="AR139" s="401">
        <v>100</v>
      </c>
      <c r="AS139" s="402"/>
      <c r="AU139" s="429">
        <f t="shared" si="52"/>
        <v>45099</v>
      </c>
      <c r="AV139" s="326">
        <f t="shared" si="53"/>
        <v>0.99750747756729818</v>
      </c>
      <c r="AW139" s="327">
        <f t="shared" si="54"/>
        <v>0.99793674531959675</v>
      </c>
      <c r="AX139" s="328">
        <f t="shared" si="55"/>
        <v>0.99764343333635463</v>
      </c>
      <c r="AY139" s="326">
        <f t="shared" si="56"/>
        <v>0.99749624436654982</v>
      </c>
      <c r="AZ139" s="327">
        <f t="shared" si="57"/>
        <v>0.99787180771156747</v>
      </c>
      <c r="BA139" s="328">
        <f t="shared" si="58"/>
        <v>0.99750762507397461</v>
      </c>
      <c r="BB139" s="329">
        <v>1</v>
      </c>
      <c r="BC139" s="329">
        <f t="shared" si="7"/>
        <v>1.02</v>
      </c>
      <c r="BD139" s="329">
        <f t="shared" si="8"/>
        <v>0.98</v>
      </c>
      <c r="BE139" s="329">
        <f t="shared" si="9"/>
        <v>1.03</v>
      </c>
      <c r="BF139" s="329">
        <f t="shared" si="10"/>
        <v>0.97</v>
      </c>
    </row>
    <row r="140" spans="2:58" s="324" customFormat="1" ht="30" x14ac:dyDescent="0.25">
      <c r="B140" s="409">
        <v>20230626</v>
      </c>
      <c r="C140" s="410">
        <v>2.008</v>
      </c>
      <c r="D140" s="314">
        <f t="shared" si="47"/>
        <v>9.9700897308085956E-4</v>
      </c>
      <c r="E140" s="315">
        <f t="shared" si="48"/>
        <v>-4.9554013875122704E-3</v>
      </c>
      <c r="F140" s="410">
        <v>2</v>
      </c>
      <c r="G140" s="314">
        <f t="shared" si="49"/>
        <v>1.502253380070151E-3</v>
      </c>
      <c r="H140" s="315">
        <f t="shared" si="50"/>
        <v>-9.4105993065874971E-3</v>
      </c>
      <c r="I140" s="220">
        <f t="shared" si="51"/>
        <v>1.004</v>
      </c>
      <c r="J140" s="411">
        <v>0.28999999999999998</v>
      </c>
      <c r="K140" s="412">
        <v>0.61</v>
      </c>
      <c r="L140" s="412">
        <v>0.13</v>
      </c>
      <c r="M140" s="412">
        <v>0.31</v>
      </c>
      <c r="N140" s="412">
        <v>0.79</v>
      </c>
      <c r="O140" s="412">
        <v>0.15</v>
      </c>
      <c r="P140" s="412">
        <v>0.3</v>
      </c>
      <c r="Q140" s="413">
        <v>2.008</v>
      </c>
      <c r="R140" s="414">
        <v>9.3000000000000007</v>
      </c>
      <c r="S140" s="414">
        <v>8.8000000000000007</v>
      </c>
      <c r="T140" s="414">
        <v>8.6999999999999993</v>
      </c>
      <c r="U140" s="414">
        <v>8.8000000000000007</v>
      </c>
      <c r="V140" s="414">
        <v>119.6</v>
      </c>
      <c r="W140" s="396">
        <v>119.9</v>
      </c>
      <c r="X140" s="411">
        <v>0.28000000000000003</v>
      </c>
      <c r="Y140" s="412">
        <v>0.12</v>
      </c>
      <c r="Z140" s="412">
        <v>0.11</v>
      </c>
      <c r="AA140" s="412">
        <v>0.02</v>
      </c>
      <c r="AB140" s="412">
        <v>0.53</v>
      </c>
      <c r="AC140" s="412">
        <v>0.12</v>
      </c>
      <c r="AD140" s="412">
        <v>0</v>
      </c>
      <c r="AE140" s="413">
        <v>2</v>
      </c>
      <c r="AF140" s="414">
        <v>11.5</v>
      </c>
      <c r="AG140" s="414">
        <v>11.4</v>
      </c>
      <c r="AH140" s="414">
        <v>11.5</v>
      </c>
      <c r="AI140" s="414">
        <v>11.2</v>
      </c>
      <c r="AJ140" s="414">
        <v>119.4</v>
      </c>
      <c r="AK140" s="396">
        <v>119.7</v>
      </c>
      <c r="AL140" s="330" t="s">
        <v>201</v>
      </c>
      <c r="AM140" s="352" t="s">
        <v>595</v>
      </c>
      <c r="AN140" s="417" t="s">
        <v>594</v>
      </c>
      <c r="AO140" s="416"/>
      <c r="AP140" s="392">
        <v>88.2</v>
      </c>
      <c r="AQ140" s="402">
        <v>100</v>
      </c>
      <c r="AR140" s="401">
        <v>75.3</v>
      </c>
      <c r="AS140" s="402">
        <v>100</v>
      </c>
      <c r="AU140" s="429">
        <f t="shared" si="52"/>
        <v>45103</v>
      </c>
      <c r="AV140" s="326">
        <f t="shared" si="53"/>
        <v>1.0009970089730809</v>
      </c>
      <c r="AW140" s="327">
        <f t="shared" si="54"/>
        <v>0.99796325309784961</v>
      </c>
      <c r="AX140" s="328">
        <f t="shared" si="55"/>
        <v>0.99764343333635463</v>
      </c>
      <c r="AY140" s="326">
        <f t="shared" si="56"/>
        <v>1.0015022533800702</v>
      </c>
      <c r="AZ140" s="327">
        <f t="shared" si="57"/>
        <v>0.9978682309178053</v>
      </c>
      <c r="BA140" s="328">
        <f t="shared" si="58"/>
        <v>0.99750762507397461</v>
      </c>
      <c r="BB140" s="329">
        <v>1</v>
      </c>
      <c r="BC140" s="329">
        <f t="shared" si="7"/>
        <v>1.02</v>
      </c>
      <c r="BD140" s="329">
        <f t="shared" si="8"/>
        <v>0.98</v>
      </c>
      <c r="BE140" s="329">
        <f t="shared" si="9"/>
        <v>1.03</v>
      </c>
      <c r="BF140" s="329">
        <f t="shared" si="10"/>
        <v>0.97</v>
      </c>
    </row>
    <row r="141" spans="2:58" s="324" customFormat="1" ht="30" x14ac:dyDescent="0.25">
      <c r="B141" s="409">
        <v>20230627</v>
      </c>
      <c r="C141" s="410">
        <v>1.9990000000000001</v>
      </c>
      <c r="D141" s="314">
        <f t="shared" si="47"/>
        <v>-3.4895314057824534E-3</v>
      </c>
      <c r="E141" s="315">
        <f t="shared" si="48"/>
        <v>-9.4152626362733471E-3</v>
      </c>
      <c r="F141" s="410">
        <v>1.992</v>
      </c>
      <c r="G141" s="314">
        <f t="shared" si="49"/>
        <v>-2.5037556334501776E-3</v>
      </c>
      <c r="H141" s="315">
        <f t="shared" si="50"/>
        <v>-1.3372956909361133E-2</v>
      </c>
      <c r="I141" s="220">
        <f t="shared" si="51"/>
        <v>1.0035140562248996</v>
      </c>
      <c r="J141" s="411">
        <v>0.47</v>
      </c>
      <c r="K141" s="412">
        <v>0.56000000000000005</v>
      </c>
      <c r="L141" s="412">
        <v>0.28000000000000003</v>
      </c>
      <c r="M141" s="412">
        <v>0.32</v>
      </c>
      <c r="N141" s="412">
        <v>0.95</v>
      </c>
      <c r="O141" s="412">
        <v>0.25</v>
      </c>
      <c r="P141" s="412">
        <v>0.32</v>
      </c>
      <c r="Q141" s="413">
        <v>1.9990000000000001</v>
      </c>
      <c r="R141" s="414">
        <v>9.4</v>
      </c>
      <c r="S141" s="414">
        <v>8.6999999999999993</v>
      </c>
      <c r="T141" s="414">
        <v>8.9</v>
      </c>
      <c r="U141" s="414">
        <v>8.6</v>
      </c>
      <c r="V141" s="414">
        <v>119.6</v>
      </c>
      <c r="W141" s="396">
        <v>119.9</v>
      </c>
      <c r="X141" s="411">
        <v>0.38</v>
      </c>
      <c r="Y141" s="412">
        <v>0.17</v>
      </c>
      <c r="Z141" s="412">
        <v>0.17</v>
      </c>
      <c r="AA141" s="412">
        <v>7.0000000000000007E-2</v>
      </c>
      <c r="AB141" s="412">
        <v>0.56999999999999995</v>
      </c>
      <c r="AC141" s="412">
        <v>0.15</v>
      </c>
      <c r="AD141" s="412">
        <v>0.05</v>
      </c>
      <c r="AE141" s="413">
        <v>1.992</v>
      </c>
      <c r="AF141" s="414">
        <v>11.5</v>
      </c>
      <c r="AG141" s="414">
        <v>11.4</v>
      </c>
      <c r="AH141" s="414">
        <v>11.5</v>
      </c>
      <c r="AI141" s="414">
        <v>11.2</v>
      </c>
      <c r="AJ141" s="414">
        <v>119.3</v>
      </c>
      <c r="AK141" s="396">
        <v>119.7</v>
      </c>
      <c r="AL141" s="330" t="s">
        <v>446</v>
      </c>
      <c r="AM141" s="352" t="s">
        <v>217</v>
      </c>
      <c r="AN141" s="417" t="s">
        <v>597</v>
      </c>
      <c r="AO141" s="416"/>
      <c r="AP141" s="392">
        <v>91.1</v>
      </c>
      <c r="AQ141" s="402">
        <v>100</v>
      </c>
      <c r="AR141" s="401">
        <v>100</v>
      </c>
      <c r="AS141" s="402">
        <v>100</v>
      </c>
      <c r="AU141" s="429">
        <f t="shared" si="52"/>
        <v>45104</v>
      </c>
      <c r="AV141" s="326">
        <f t="shared" si="53"/>
        <v>0.99651046859421755</v>
      </c>
      <c r="AW141" s="327">
        <f t="shared" si="54"/>
        <v>0.99812327722714234</v>
      </c>
      <c r="AX141" s="328">
        <f t="shared" si="55"/>
        <v>0.99763500197083177</v>
      </c>
      <c r="AY141" s="326">
        <f t="shared" si="56"/>
        <v>0.99749624436654982</v>
      </c>
      <c r="AZ141" s="327">
        <f t="shared" si="57"/>
        <v>0.99801172346755418</v>
      </c>
      <c r="BA141" s="328">
        <f t="shared" si="58"/>
        <v>0.99749624436654982</v>
      </c>
      <c r="BB141" s="329">
        <v>1</v>
      </c>
      <c r="BC141" s="329">
        <f t="shared" si="7"/>
        <v>1.02</v>
      </c>
      <c r="BD141" s="329">
        <f t="shared" si="8"/>
        <v>0.98</v>
      </c>
      <c r="BE141" s="329">
        <f t="shared" si="9"/>
        <v>1.03</v>
      </c>
      <c r="BF141" s="329">
        <f t="shared" si="10"/>
        <v>0.97</v>
      </c>
    </row>
    <row r="142" spans="2:58" s="324" customFormat="1" ht="30" x14ac:dyDescent="0.25">
      <c r="B142" s="409">
        <v>20230628</v>
      </c>
      <c r="C142" s="410">
        <v>2.0019999999999998</v>
      </c>
      <c r="D142" s="314">
        <f t="shared" si="47"/>
        <v>-1.9940179461614971E-3</v>
      </c>
      <c r="E142" s="315">
        <f t="shared" si="48"/>
        <v>-7.928642220019877E-3</v>
      </c>
      <c r="F142" s="410">
        <v>1.9930000000000001</v>
      </c>
      <c r="G142" s="314">
        <f t="shared" si="49"/>
        <v>-2.0030045067601643E-3</v>
      </c>
      <c r="H142" s="315">
        <f t="shared" si="50"/>
        <v>-1.2877662209014429E-2</v>
      </c>
      <c r="I142" s="220">
        <f t="shared" si="51"/>
        <v>1.004515805318615</v>
      </c>
      <c r="J142" s="411">
        <v>0.37</v>
      </c>
      <c r="K142" s="412">
        <v>0.52</v>
      </c>
      <c r="L142" s="412">
        <v>0.19</v>
      </c>
      <c r="M142" s="412">
        <v>0.33</v>
      </c>
      <c r="N142" s="412">
        <v>0.96</v>
      </c>
      <c r="O142" s="412">
        <v>0.25</v>
      </c>
      <c r="P142" s="412">
        <v>0.31</v>
      </c>
      <c r="Q142" s="413">
        <v>2.0019999999999998</v>
      </c>
      <c r="R142" s="414">
        <v>9.1999999999999993</v>
      </c>
      <c r="S142" s="414">
        <v>8.9</v>
      </c>
      <c r="T142" s="414">
        <v>8.6999999999999993</v>
      </c>
      <c r="U142" s="414">
        <v>8.6999999999999993</v>
      </c>
      <c r="V142" s="414">
        <v>119.6</v>
      </c>
      <c r="W142" s="396">
        <v>119.9</v>
      </c>
      <c r="X142" s="411">
        <v>0.36</v>
      </c>
      <c r="Y142" s="412">
        <v>0.2</v>
      </c>
      <c r="Z142" s="412">
        <v>0.16</v>
      </c>
      <c r="AA142" s="412">
        <v>0.1</v>
      </c>
      <c r="AB142" s="412">
        <v>0.6</v>
      </c>
      <c r="AC142" s="412">
        <v>0.15</v>
      </c>
      <c r="AD142" s="412">
        <v>0.03</v>
      </c>
      <c r="AE142" s="413">
        <v>1.9930000000000001</v>
      </c>
      <c r="AF142" s="414">
        <v>11.4</v>
      </c>
      <c r="AG142" s="414">
        <v>11.3</v>
      </c>
      <c r="AH142" s="414">
        <v>11.3</v>
      </c>
      <c r="AI142" s="414">
        <v>11.2</v>
      </c>
      <c r="AJ142" s="414">
        <v>119.3</v>
      </c>
      <c r="AK142" s="396">
        <v>119.7</v>
      </c>
      <c r="AL142" s="330" t="s">
        <v>495</v>
      </c>
      <c r="AM142" s="352" t="s">
        <v>221</v>
      </c>
      <c r="AN142" s="417" t="s">
        <v>599</v>
      </c>
      <c r="AO142" s="416"/>
      <c r="AP142" s="392">
        <v>94.2</v>
      </c>
      <c r="AQ142" s="402">
        <v>100</v>
      </c>
      <c r="AR142" s="401">
        <v>98.8</v>
      </c>
      <c r="AS142" s="402">
        <v>100</v>
      </c>
      <c r="AU142" s="429">
        <f t="shared" si="52"/>
        <v>45105</v>
      </c>
      <c r="AV142" s="326">
        <f t="shared" si="53"/>
        <v>0.9980059820538385</v>
      </c>
      <c r="AW142" s="327">
        <f t="shared" si="54"/>
        <v>0.99824768119882812</v>
      </c>
      <c r="AX142" s="328">
        <f t="shared" si="55"/>
        <v>0.99770925319280257</v>
      </c>
      <c r="AY142" s="326">
        <f t="shared" si="56"/>
        <v>0.99799699549323984</v>
      </c>
      <c r="AZ142" s="327">
        <f t="shared" si="57"/>
        <v>0.99811838970577071</v>
      </c>
      <c r="BA142" s="328">
        <f t="shared" si="58"/>
        <v>0.99756778024179127</v>
      </c>
      <c r="BB142" s="329">
        <v>1</v>
      </c>
      <c r="BC142" s="329">
        <f t="shared" si="7"/>
        <v>1.02</v>
      </c>
      <c r="BD142" s="329">
        <f t="shared" si="8"/>
        <v>0.98</v>
      </c>
      <c r="BE142" s="329">
        <f t="shared" si="9"/>
        <v>1.03</v>
      </c>
      <c r="BF142" s="329">
        <f t="shared" si="10"/>
        <v>0.97</v>
      </c>
    </row>
    <row r="143" spans="2:58" s="324" customFormat="1" ht="30" x14ac:dyDescent="0.25">
      <c r="B143" s="409">
        <v>20230629</v>
      </c>
      <c r="C143" s="410">
        <v>1.9970000000000001</v>
      </c>
      <c r="D143" s="314">
        <f t="shared" si="47"/>
        <v>-4.4865403788632019E-3</v>
      </c>
      <c r="E143" s="315">
        <f t="shared" si="48"/>
        <v>-1.0406342913775846E-2</v>
      </c>
      <c r="F143" s="410">
        <v>1.99</v>
      </c>
      <c r="G143" s="314">
        <f t="shared" si="49"/>
        <v>-3.5052578868303153E-3</v>
      </c>
      <c r="H143" s="315">
        <f t="shared" si="50"/>
        <v>-1.4363546310054542E-2</v>
      </c>
      <c r="I143" s="220">
        <f t="shared" si="51"/>
        <v>1.0035175879396985</v>
      </c>
      <c r="J143" s="411">
        <v>0.45</v>
      </c>
      <c r="K143" s="412">
        <v>0.57999999999999996</v>
      </c>
      <c r="L143" s="412">
        <v>0.26</v>
      </c>
      <c r="M143" s="412">
        <v>0.32</v>
      </c>
      <c r="N143" s="412">
        <v>0.98</v>
      </c>
      <c r="O143" s="412">
        <v>0.26</v>
      </c>
      <c r="P143" s="412">
        <v>0.3</v>
      </c>
      <c r="Q143" s="413">
        <v>1.9970000000000001</v>
      </c>
      <c r="R143" s="414">
        <v>9</v>
      </c>
      <c r="S143" s="414">
        <v>9.1</v>
      </c>
      <c r="T143" s="414">
        <v>8.8000000000000007</v>
      </c>
      <c r="U143" s="414">
        <v>8.6</v>
      </c>
      <c r="V143" s="414">
        <v>119.6</v>
      </c>
      <c r="W143" s="396">
        <v>119.9</v>
      </c>
      <c r="X143" s="411">
        <v>0.42</v>
      </c>
      <c r="Y143" s="412">
        <v>0.16</v>
      </c>
      <c r="Z143" s="412">
        <v>0.19</v>
      </c>
      <c r="AA143" s="412">
        <v>0.06</v>
      </c>
      <c r="AB143" s="412">
        <v>0.67</v>
      </c>
      <c r="AC143" s="412">
        <v>0.18</v>
      </c>
      <c r="AD143" s="412">
        <v>0.03</v>
      </c>
      <c r="AE143" s="413">
        <v>1.99</v>
      </c>
      <c r="AF143" s="414">
        <v>11.3</v>
      </c>
      <c r="AG143" s="414">
        <v>11.5</v>
      </c>
      <c r="AH143" s="414">
        <v>11.3</v>
      </c>
      <c r="AI143" s="414">
        <v>11.1</v>
      </c>
      <c r="AJ143" s="414">
        <v>119.4</v>
      </c>
      <c r="AK143" s="396">
        <v>119.7</v>
      </c>
      <c r="AL143" s="330" t="s">
        <v>201</v>
      </c>
      <c r="AM143" s="352" t="s">
        <v>153</v>
      </c>
      <c r="AN143" s="417" t="s">
        <v>601</v>
      </c>
      <c r="AO143" s="416"/>
      <c r="AP143" s="392">
        <v>100</v>
      </c>
      <c r="AQ143" s="402"/>
      <c r="AR143" s="401">
        <v>100</v>
      </c>
      <c r="AS143" s="402"/>
      <c r="AU143" s="429">
        <f t="shared" si="52"/>
        <v>45106</v>
      </c>
      <c r="AV143" s="326">
        <f t="shared" si="53"/>
        <v>0.9955134596211368</v>
      </c>
      <c r="AW143" s="327">
        <f t="shared" si="54"/>
        <v>0.99827081256231331</v>
      </c>
      <c r="AX143" s="328">
        <f t="shared" si="55"/>
        <v>0.99776280913357496</v>
      </c>
      <c r="AY143" s="326">
        <f t="shared" si="56"/>
        <v>0.99649474211316968</v>
      </c>
      <c r="AZ143" s="327">
        <f t="shared" si="57"/>
        <v>0.99813783174762127</v>
      </c>
      <c r="BA143" s="328">
        <f t="shared" si="58"/>
        <v>0.99761837878769388</v>
      </c>
      <c r="BB143" s="329">
        <v>1</v>
      </c>
      <c r="BC143" s="329">
        <f t="shared" si="7"/>
        <v>1.02</v>
      </c>
      <c r="BD143" s="329">
        <f t="shared" si="8"/>
        <v>0.98</v>
      </c>
      <c r="BE143" s="329">
        <f t="shared" si="9"/>
        <v>1.03</v>
      </c>
      <c r="BF143" s="329">
        <f t="shared" si="10"/>
        <v>0.97</v>
      </c>
    </row>
    <row r="144" spans="2:58" s="324" customFormat="1" ht="30" x14ac:dyDescent="0.25">
      <c r="B144" s="409">
        <v>20230630</v>
      </c>
      <c r="C144" s="410">
        <v>2.004</v>
      </c>
      <c r="D144" s="314">
        <f t="shared" si="47"/>
        <v>-9.9700897308063752E-4</v>
      </c>
      <c r="E144" s="315">
        <f t="shared" si="48"/>
        <v>-6.9375619425172674E-3</v>
      </c>
      <c r="F144" s="410">
        <v>1.9950000000000001</v>
      </c>
      <c r="G144" s="314">
        <f t="shared" si="49"/>
        <v>-1.0015022533800266E-3</v>
      </c>
      <c r="H144" s="315">
        <f t="shared" si="50"/>
        <v>-1.1887072808320909E-2</v>
      </c>
      <c r="I144" s="220">
        <f t="shared" si="51"/>
        <v>1.0045112781954886</v>
      </c>
      <c r="J144" s="411">
        <v>0.4</v>
      </c>
      <c r="K144" s="412">
        <v>0.72</v>
      </c>
      <c r="L144" s="412">
        <v>0.22</v>
      </c>
      <c r="M144" s="412">
        <v>0.32</v>
      </c>
      <c r="N144" s="412">
        <v>1.06</v>
      </c>
      <c r="O144" s="412">
        <v>0.2</v>
      </c>
      <c r="P144" s="412">
        <v>0.34</v>
      </c>
      <c r="Q144" s="413">
        <v>2.004</v>
      </c>
      <c r="R144" s="414">
        <v>9.3000000000000007</v>
      </c>
      <c r="S144" s="414">
        <v>8.9</v>
      </c>
      <c r="T144" s="414">
        <v>8.5</v>
      </c>
      <c r="U144" s="414">
        <v>8.9</v>
      </c>
      <c r="V144" s="414">
        <v>119.6</v>
      </c>
      <c r="W144" s="396">
        <v>119.9</v>
      </c>
      <c r="X144" s="411">
        <v>0.38</v>
      </c>
      <c r="Y144" s="412">
        <v>0.28999999999999998</v>
      </c>
      <c r="Z144" s="412">
        <v>0.12</v>
      </c>
      <c r="AA144" s="412">
        <v>0.12</v>
      </c>
      <c r="AB144" s="412">
        <v>0.64</v>
      </c>
      <c r="AC144" s="412">
        <v>0.11</v>
      </c>
      <c r="AD144" s="412">
        <v>7.0000000000000007E-2</v>
      </c>
      <c r="AE144" s="413">
        <v>1.9950000000000001</v>
      </c>
      <c r="AF144" s="414">
        <v>11.5</v>
      </c>
      <c r="AG144" s="414">
        <v>11.5</v>
      </c>
      <c r="AH144" s="414">
        <v>11.5</v>
      </c>
      <c r="AI144" s="414">
        <v>11.2</v>
      </c>
      <c r="AJ144" s="414">
        <v>119.3</v>
      </c>
      <c r="AK144" s="396">
        <v>119.7</v>
      </c>
      <c r="AL144" s="330" t="s">
        <v>197</v>
      </c>
      <c r="AM144" s="352" t="s">
        <v>153</v>
      </c>
      <c r="AN144" s="417" t="s">
        <v>609</v>
      </c>
      <c r="AO144" s="416"/>
      <c r="AP144" s="392">
        <v>94.2</v>
      </c>
      <c r="AQ144" s="402">
        <v>100</v>
      </c>
      <c r="AR144" s="401">
        <v>100</v>
      </c>
      <c r="AS144" s="402"/>
      <c r="AU144" s="429">
        <f t="shared" si="52"/>
        <v>45107</v>
      </c>
      <c r="AV144" s="326">
        <f t="shared" si="53"/>
        <v>0.99900299102691936</v>
      </c>
      <c r="AW144" s="327">
        <f t="shared" si="54"/>
        <v>0.99827935548194158</v>
      </c>
      <c r="AX144" s="328">
        <f t="shared" si="55"/>
        <v>0.99774426719840492</v>
      </c>
      <c r="AY144" s="326">
        <f t="shared" si="56"/>
        <v>0.99899849774661997</v>
      </c>
      <c r="AZ144" s="327">
        <f t="shared" si="57"/>
        <v>0.99812622159044995</v>
      </c>
      <c r="BA144" s="328">
        <f t="shared" si="58"/>
        <v>0.99762143214822241</v>
      </c>
      <c r="BB144" s="329">
        <v>1</v>
      </c>
      <c r="BC144" s="329">
        <f t="shared" si="7"/>
        <v>1.02</v>
      </c>
      <c r="BD144" s="329">
        <f t="shared" si="8"/>
        <v>0.98</v>
      </c>
      <c r="BE144" s="329">
        <f t="shared" si="9"/>
        <v>1.03</v>
      </c>
      <c r="BF144" s="329">
        <f t="shared" si="10"/>
        <v>0.97</v>
      </c>
    </row>
    <row r="145" spans="2:58" s="324" customFormat="1" ht="30" x14ac:dyDescent="0.25">
      <c r="B145" s="409">
        <v>20230703</v>
      </c>
      <c r="C145" s="410">
        <v>1.9990000000000001</v>
      </c>
      <c r="D145" s="314">
        <f t="shared" si="47"/>
        <v>-3.4895314057824534E-3</v>
      </c>
      <c r="E145" s="315">
        <f t="shared" si="48"/>
        <v>-9.4152626362733471E-3</v>
      </c>
      <c r="F145" s="410">
        <v>1.9890000000000001</v>
      </c>
      <c r="G145" s="314">
        <f t="shared" si="49"/>
        <v>-4.0060090135203286E-3</v>
      </c>
      <c r="H145" s="315">
        <f t="shared" si="50"/>
        <v>-1.4858841010401247E-2</v>
      </c>
      <c r="I145" s="220">
        <f t="shared" si="51"/>
        <v>1.0050276520864756</v>
      </c>
      <c r="J145" s="411">
        <v>0.39</v>
      </c>
      <c r="K145" s="412">
        <v>0.5</v>
      </c>
      <c r="L145" s="412">
        <v>0.2</v>
      </c>
      <c r="M145" s="412">
        <v>0.25</v>
      </c>
      <c r="N145" s="412">
        <v>0.86</v>
      </c>
      <c r="O145" s="412">
        <v>0.19</v>
      </c>
      <c r="P145" s="412">
        <v>0.26</v>
      </c>
      <c r="Q145" s="413">
        <v>1.9990000000000001</v>
      </c>
      <c r="R145" s="414">
        <v>9</v>
      </c>
      <c r="S145" s="414">
        <v>9.1999999999999993</v>
      </c>
      <c r="T145" s="414">
        <v>8.9</v>
      </c>
      <c r="U145" s="414">
        <v>8.4</v>
      </c>
      <c r="V145" s="414">
        <v>119.6</v>
      </c>
      <c r="W145" s="396">
        <v>119.9</v>
      </c>
      <c r="X145" s="411">
        <v>0.31</v>
      </c>
      <c r="Y145" s="412">
        <v>0.16</v>
      </c>
      <c r="Z145" s="412">
        <v>0.15</v>
      </c>
      <c r="AA145" s="412">
        <v>0.02</v>
      </c>
      <c r="AB145" s="412">
        <v>0.55000000000000004</v>
      </c>
      <c r="AC145" s="412">
        <v>0.13</v>
      </c>
      <c r="AD145" s="412">
        <v>0.02</v>
      </c>
      <c r="AE145" s="413">
        <v>1.9890000000000001</v>
      </c>
      <c r="AF145" s="414">
        <v>11.4</v>
      </c>
      <c r="AG145" s="414">
        <v>11.5</v>
      </c>
      <c r="AH145" s="414">
        <v>11.5</v>
      </c>
      <c r="AI145" s="414">
        <v>11.3</v>
      </c>
      <c r="AJ145" s="414">
        <v>119.3</v>
      </c>
      <c r="AK145" s="396">
        <v>119.7</v>
      </c>
      <c r="AL145" s="330" t="s">
        <v>201</v>
      </c>
      <c r="AM145" s="352" t="s">
        <v>610</v>
      </c>
      <c r="AN145" s="417" t="s">
        <v>615</v>
      </c>
      <c r="AO145" s="416"/>
      <c r="AP145" s="392">
        <v>100</v>
      </c>
      <c r="AQ145" s="402"/>
      <c r="AR145" s="401">
        <v>100</v>
      </c>
      <c r="AS145" s="402"/>
      <c r="AU145" s="429">
        <f t="shared" si="52"/>
        <v>45110</v>
      </c>
      <c r="AV145" s="326">
        <f t="shared" si="53"/>
        <v>0.99651046859421755</v>
      </c>
      <c r="AW145" s="327">
        <f t="shared" si="54"/>
        <v>0.99828846792954506</v>
      </c>
      <c r="AX145" s="328">
        <f t="shared" si="55"/>
        <v>0.99772477439476437</v>
      </c>
      <c r="AY145" s="326">
        <f t="shared" si="56"/>
        <v>0.99599399098647967</v>
      </c>
      <c r="AZ145" s="327">
        <f t="shared" si="57"/>
        <v>0.99814722083124663</v>
      </c>
      <c r="BA145" s="328">
        <f t="shared" si="58"/>
        <v>0.99763748186382151</v>
      </c>
      <c r="BB145" s="329">
        <v>1</v>
      </c>
      <c r="BC145" s="329">
        <f t="shared" si="7"/>
        <v>1.02</v>
      </c>
      <c r="BD145" s="329">
        <f t="shared" si="8"/>
        <v>0.98</v>
      </c>
      <c r="BE145" s="329">
        <f t="shared" si="9"/>
        <v>1.03</v>
      </c>
      <c r="BF145" s="329">
        <f t="shared" si="10"/>
        <v>0.97</v>
      </c>
    </row>
    <row r="146" spans="2:58" s="324" customFormat="1" ht="30" x14ac:dyDescent="0.25">
      <c r="B146" s="409">
        <v>20230704</v>
      </c>
      <c r="C146" s="410">
        <v>2</v>
      </c>
      <c r="D146" s="314">
        <f t="shared" si="47"/>
        <v>-2.9910269192421346E-3</v>
      </c>
      <c r="E146" s="315">
        <f t="shared" si="48"/>
        <v>-8.9197224975221534E-3</v>
      </c>
      <c r="F146" s="410">
        <v>1.9910000000000001</v>
      </c>
      <c r="G146" s="314">
        <f t="shared" si="49"/>
        <v>-3.0045067601401909E-3</v>
      </c>
      <c r="H146" s="315">
        <f t="shared" si="50"/>
        <v>-1.3868251609707838E-2</v>
      </c>
      <c r="I146" s="220">
        <f t="shared" si="51"/>
        <v>1.0045203415369162</v>
      </c>
      <c r="J146" s="411">
        <v>0.52</v>
      </c>
      <c r="K146" s="412">
        <v>0.46</v>
      </c>
      <c r="L146" s="412">
        <v>0.2</v>
      </c>
      <c r="M146" s="412">
        <v>0.23</v>
      </c>
      <c r="N146" s="412">
        <v>0.98</v>
      </c>
      <c r="O146" s="412">
        <v>0.21</v>
      </c>
      <c r="P146" s="412">
        <v>0.27</v>
      </c>
      <c r="Q146" s="413">
        <v>2</v>
      </c>
      <c r="R146" s="414">
        <v>9.1999999999999993</v>
      </c>
      <c r="S146" s="414">
        <v>9</v>
      </c>
      <c r="T146" s="414">
        <v>8.6999999999999993</v>
      </c>
      <c r="U146" s="414">
        <v>8.6999999999999993</v>
      </c>
      <c r="V146" s="414">
        <v>119.6</v>
      </c>
      <c r="W146" s="396">
        <v>119.9</v>
      </c>
      <c r="X146" s="411">
        <v>0.33</v>
      </c>
      <c r="Y146" s="412">
        <v>0.15</v>
      </c>
      <c r="Z146" s="412">
        <v>0.13</v>
      </c>
      <c r="AA146" s="412">
        <v>0.03</v>
      </c>
      <c r="AB146" s="412">
        <v>0.55000000000000004</v>
      </c>
      <c r="AC146" s="412">
        <v>0.12</v>
      </c>
      <c r="AD146" s="412">
        <v>0.04</v>
      </c>
      <c r="AE146" s="413">
        <v>1.9910000000000001</v>
      </c>
      <c r="AF146" s="414">
        <v>11.5</v>
      </c>
      <c r="AG146" s="414">
        <v>11.5</v>
      </c>
      <c r="AH146" s="414">
        <v>11.5</v>
      </c>
      <c r="AI146" s="414">
        <v>11.2</v>
      </c>
      <c r="AJ146" s="414">
        <v>119.3</v>
      </c>
      <c r="AK146" s="396">
        <v>119.7</v>
      </c>
      <c r="AL146" s="330" t="s">
        <v>197</v>
      </c>
      <c r="AM146" s="352" t="s">
        <v>217</v>
      </c>
      <c r="AN146" s="417" t="s">
        <v>613</v>
      </c>
      <c r="AO146" s="416"/>
      <c r="AP146" s="392">
        <v>98.7</v>
      </c>
      <c r="AQ146" s="402">
        <v>100</v>
      </c>
      <c r="AR146" s="401">
        <v>100</v>
      </c>
      <c r="AS146" s="402"/>
      <c r="AU146" s="429">
        <f t="shared" si="52"/>
        <v>45111</v>
      </c>
      <c r="AV146" s="326">
        <f t="shared" si="53"/>
        <v>0.99700897308075787</v>
      </c>
      <c r="AW146" s="327">
        <f t="shared" si="54"/>
        <v>0.99843572730085639</v>
      </c>
      <c r="AX146" s="328">
        <f t="shared" si="55"/>
        <v>0.99795350789736048</v>
      </c>
      <c r="AY146" s="326">
        <f t="shared" si="56"/>
        <v>0.99699549323985981</v>
      </c>
      <c r="AZ146" s="327">
        <f t="shared" si="57"/>
        <v>0.99827327197693072</v>
      </c>
      <c r="BA146" s="328">
        <f t="shared" si="58"/>
        <v>0.99785204121972437</v>
      </c>
      <c r="BB146" s="329">
        <v>1</v>
      </c>
      <c r="BC146" s="329">
        <f t="shared" si="7"/>
        <v>1.02</v>
      </c>
      <c r="BD146" s="329">
        <f t="shared" si="8"/>
        <v>0.98</v>
      </c>
      <c r="BE146" s="329">
        <f t="shared" si="9"/>
        <v>1.03</v>
      </c>
      <c r="BF146" s="329">
        <f t="shared" si="10"/>
        <v>0.97</v>
      </c>
    </row>
    <row r="147" spans="2:58" s="324" customFormat="1" ht="30" x14ac:dyDescent="0.25">
      <c r="B147" s="409">
        <v>20230705</v>
      </c>
      <c r="C147" s="410">
        <v>1.9930000000000001</v>
      </c>
      <c r="D147" s="314">
        <f t="shared" si="47"/>
        <v>-6.48055832502481E-3</v>
      </c>
      <c r="E147" s="315">
        <f t="shared" si="48"/>
        <v>-1.2388503468780843E-2</v>
      </c>
      <c r="F147" s="410">
        <v>1.9850000000000001</v>
      </c>
      <c r="G147" s="314">
        <f t="shared" si="49"/>
        <v>-6.0090135202803818E-3</v>
      </c>
      <c r="H147" s="315">
        <f t="shared" si="50"/>
        <v>-1.6840019811788065E-2</v>
      </c>
      <c r="I147" s="220">
        <f t="shared" si="51"/>
        <v>1.0040302267002519</v>
      </c>
      <c r="J147" s="411">
        <v>0.49</v>
      </c>
      <c r="K147" s="412">
        <v>0.52</v>
      </c>
      <c r="L147" s="412">
        <v>0.28999999999999998</v>
      </c>
      <c r="M147" s="412">
        <v>0.28000000000000003</v>
      </c>
      <c r="N147" s="412">
        <v>0.94</v>
      </c>
      <c r="O147" s="412">
        <v>0.25</v>
      </c>
      <c r="P147" s="412">
        <v>0.32</v>
      </c>
      <c r="Q147" s="413">
        <v>1.9930000000000001</v>
      </c>
      <c r="R147" s="414">
        <v>9</v>
      </c>
      <c r="S147" s="414">
        <v>9.3000000000000007</v>
      </c>
      <c r="T147" s="414">
        <v>8.8000000000000007</v>
      </c>
      <c r="U147" s="414">
        <v>8.6999999999999993</v>
      </c>
      <c r="V147" s="414">
        <v>119.6</v>
      </c>
      <c r="W147" s="396">
        <v>119.9</v>
      </c>
      <c r="X147" s="411">
        <v>0.3</v>
      </c>
      <c r="Y147" s="412">
        <v>0.13</v>
      </c>
      <c r="Z147" s="412">
        <v>0.11</v>
      </c>
      <c r="AA147" s="412">
        <v>0.03</v>
      </c>
      <c r="AB147" s="412">
        <v>0.54</v>
      </c>
      <c r="AC147" s="412">
        <v>0.12</v>
      </c>
      <c r="AD147" s="412">
        <v>0.03</v>
      </c>
      <c r="AE147" s="413">
        <v>1.9850000000000001</v>
      </c>
      <c r="AF147" s="414">
        <v>11.6</v>
      </c>
      <c r="AG147" s="414">
        <v>11.6</v>
      </c>
      <c r="AH147" s="414">
        <v>11.5</v>
      </c>
      <c r="AI147" s="414">
        <v>11.5</v>
      </c>
      <c r="AJ147" s="414">
        <v>119.4</v>
      </c>
      <c r="AK147" s="396">
        <v>119.7</v>
      </c>
      <c r="AL147" s="330" t="s">
        <v>405</v>
      </c>
      <c r="AM147" s="352" t="s">
        <v>221</v>
      </c>
      <c r="AN147" s="417" t="s">
        <v>617</v>
      </c>
      <c r="AO147" s="416"/>
      <c r="AP147" s="392">
        <v>100</v>
      </c>
      <c r="AQ147" s="402"/>
      <c r="AR147" s="401">
        <v>100</v>
      </c>
      <c r="AS147" s="402"/>
      <c r="AU147" s="429">
        <f t="shared" si="52"/>
        <v>45112</v>
      </c>
      <c r="AV147" s="326">
        <f t="shared" si="53"/>
        <v>0.99351944167497519</v>
      </c>
      <c r="AW147" s="327">
        <f t="shared" si="54"/>
        <v>0.99789915966386589</v>
      </c>
      <c r="AX147" s="328">
        <f t="shared" si="55"/>
        <v>0.99791167039422279</v>
      </c>
      <c r="AY147" s="326">
        <f t="shared" si="56"/>
        <v>0.99399098647971962</v>
      </c>
      <c r="AZ147" s="327">
        <f t="shared" si="57"/>
        <v>0.99785392374275683</v>
      </c>
      <c r="BA147" s="328">
        <f t="shared" si="58"/>
        <v>0.99783458972242167</v>
      </c>
      <c r="BB147" s="329">
        <v>1</v>
      </c>
      <c r="BC147" s="329">
        <f t="shared" si="7"/>
        <v>1.02</v>
      </c>
      <c r="BD147" s="329">
        <f t="shared" si="8"/>
        <v>0.98</v>
      </c>
      <c r="BE147" s="329">
        <f t="shared" si="9"/>
        <v>1.03</v>
      </c>
      <c r="BF147" s="329">
        <f t="shared" si="10"/>
        <v>0.97</v>
      </c>
    </row>
    <row r="148" spans="2:58" s="421" customFormat="1" ht="30" x14ac:dyDescent="0.25">
      <c r="B148" s="409">
        <v>20230706</v>
      </c>
      <c r="C148" s="410">
        <v>1.9970000000000001</v>
      </c>
      <c r="D148" s="314">
        <f t="shared" si="47"/>
        <v>-4.4865403788632019E-3</v>
      </c>
      <c r="E148" s="315">
        <f t="shared" si="48"/>
        <v>-1.0406342913775846E-2</v>
      </c>
      <c r="F148" s="410">
        <v>1.99</v>
      </c>
      <c r="G148" s="314">
        <f t="shared" si="49"/>
        <v>-3.5052578868303153E-3</v>
      </c>
      <c r="H148" s="315">
        <f t="shared" si="50"/>
        <v>-1.4363546310054542E-2</v>
      </c>
      <c r="I148" s="220">
        <f t="shared" si="51"/>
        <v>1.0035175879396985</v>
      </c>
      <c r="J148" s="411">
        <v>0.45</v>
      </c>
      <c r="K148" s="412">
        <v>0.48</v>
      </c>
      <c r="L148" s="412">
        <v>0.27</v>
      </c>
      <c r="M148" s="412">
        <v>0.26</v>
      </c>
      <c r="N148" s="412">
        <v>0.96</v>
      </c>
      <c r="O148" s="412">
        <v>0.25</v>
      </c>
      <c r="P148" s="412">
        <v>0.28999999999999998</v>
      </c>
      <c r="Q148" s="413">
        <v>1.9970000000000001</v>
      </c>
      <c r="R148" s="414">
        <v>9.1</v>
      </c>
      <c r="S148" s="414">
        <v>9.1</v>
      </c>
      <c r="T148" s="414">
        <v>8.8000000000000007</v>
      </c>
      <c r="U148" s="414">
        <v>8.6999999999999993</v>
      </c>
      <c r="V148" s="414">
        <v>119.6</v>
      </c>
      <c r="W148" s="396">
        <v>119.9</v>
      </c>
      <c r="X148" s="411">
        <v>0.36</v>
      </c>
      <c r="Y148" s="412">
        <v>0.16</v>
      </c>
      <c r="Z148" s="412">
        <v>0.17</v>
      </c>
      <c r="AA148" s="412">
        <v>0.04</v>
      </c>
      <c r="AB148" s="412">
        <v>0.59</v>
      </c>
      <c r="AC148" s="412">
        <v>0.14000000000000001</v>
      </c>
      <c r="AD148" s="412">
        <v>0.04</v>
      </c>
      <c r="AE148" s="413">
        <v>1.99</v>
      </c>
      <c r="AF148" s="414">
        <v>11.5</v>
      </c>
      <c r="AG148" s="414">
        <v>11.5</v>
      </c>
      <c r="AH148" s="414">
        <v>11.5</v>
      </c>
      <c r="AI148" s="414">
        <v>11.3</v>
      </c>
      <c r="AJ148" s="414">
        <v>119.4</v>
      </c>
      <c r="AK148" s="396">
        <v>119.7</v>
      </c>
      <c r="AL148" s="330" t="s">
        <v>405</v>
      </c>
      <c r="AM148" s="352" t="s">
        <v>221</v>
      </c>
      <c r="AN148" s="417" t="s">
        <v>619</v>
      </c>
      <c r="AO148" s="432"/>
      <c r="AP148" s="392">
        <v>100</v>
      </c>
      <c r="AQ148" s="402"/>
      <c r="AR148" s="401">
        <v>100</v>
      </c>
      <c r="AS148" s="402"/>
      <c r="AU148" s="429">
        <f t="shared" si="52"/>
        <v>45113</v>
      </c>
      <c r="AV148" s="326">
        <f t="shared" si="53"/>
        <v>0.9955134596211368</v>
      </c>
      <c r="AW148" s="327">
        <f t="shared" si="54"/>
        <v>0.9979690557955766</v>
      </c>
      <c r="AX148" s="328">
        <f t="shared" si="55"/>
        <v>0.99793674531959675</v>
      </c>
      <c r="AY148" s="326">
        <f t="shared" si="56"/>
        <v>0.99649474211316968</v>
      </c>
      <c r="AZ148" s="327">
        <f t="shared" si="57"/>
        <v>0.99797844915521405</v>
      </c>
      <c r="BA148" s="328">
        <f t="shared" si="58"/>
        <v>0.99787180771156747</v>
      </c>
      <c r="BB148" s="329">
        <v>1</v>
      </c>
      <c r="BC148" s="329">
        <f t="shared" si="7"/>
        <v>1.02</v>
      </c>
      <c r="BD148" s="329">
        <f t="shared" si="8"/>
        <v>0.98</v>
      </c>
      <c r="BE148" s="329">
        <f t="shared" si="9"/>
        <v>1.03</v>
      </c>
      <c r="BF148" s="329">
        <f t="shared" si="10"/>
        <v>0.97</v>
      </c>
    </row>
    <row r="149" spans="2:58" s="421" customFormat="1" ht="30" x14ac:dyDescent="0.25">
      <c r="B149" s="409">
        <v>20230707</v>
      </c>
      <c r="C149" s="410">
        <v>1.9870000000000001</v>
      </c>
      <c r="D149" s="314">
        <f t="shared" si="47"/>
        <v>-9.4715852442670556E-3</v>
      </c>
      <c r="E149" s="315">
        <f t="shared" si="48"/>
        <v>-1.5361744301288227E-2</v>
      </c>
      <c r="F149" s="410">
        <v>1.9810000000000001</v>
      </c>
      <c r="G149" s="314">
        <f t="shared" si="49"/>
        <v>-8.0120180270405461E-3</v>
      </c>
      <c r="H149" s="315">
        <f t="shared" si="50"/>
        <v>-1.8821198613174883E-2</v>
      </c>
      <c r="I149" s="220">
        <f t="shared" si="51"/>
        <v>1.0030287733467946</v>
      </c>
      <c r="J149" s="411">
        <v>0.41</v>
      </c>
      <c r="K149" s="412">
        <v>0.53</v>
      </c>
      <c r="L149" s="412">
        <v>0.27</v>
      </c>
      <c r="M149" s="412">
        <v>0.27</v>
      </c>
      <c r="N149" s="412">
        <v>1.07</v>
      </c>
      <c r="O149" s="412">
        <v>0.26</v>
      </c>
      <c r="P149" s="412">
        <v>0.32</v>
      </c>
      <c r="Q149" s="413">
        <v>1.9870000000000001</v>
      </c>
      <c r="R149" s="414">
        <v>9.3000000000000007</v>
      </c>
      <c r="S149" s="414">
        <v>8.9</v>
      </c>
      <c r="T149" s="414">
        <v>8.6999999999999993</v>
      </c>
      <c r="U149" s="414">
        <v>8.6999999999999993</v>
      </c>
      <c r="V149" s="414">
        <v>119.6</v>
      </c>
      <c r="W149" s="396">
        <v>119.9</v>
      </c>
      <c r="X149" s="411">
        <v>0.37</v>
      </c>
      <c r="Y149" s="412">
        <v>0.15</v>
      </c>
      <c r="Z149" s="412">
        <v>0.15</v>
      </c>
      <c r="AA149" s="412">
        <v>0.04</v>
      </c>
      <c r="AB149" s="412">
        <v>0.61</v>
      </c>
      <c r="AC149" s="412">
        <v>0.14000000000000001</v>
      </c>
      <c r="AD149" s="412">
        <v>0.05</v>
      </c>
      <c r="AE149" s="413">
        <v>1.9810000000000001</v>
      </c>
      <c r="AF149" s="414">
        <v>11.5</v>
      </c>
      <c r="AG149" s="414">
        <v>11.5</v>
      </c>
      <c r="AH149" s="414">
        <v>11.5</v>
      </c>
      <c r="AI149" s="414">
        <v>11.2</v>
      </c>
      <c r="AJ149" s="414">
        <v>119.3</v>
      </c>
      <c r="AK149" s="396">
        <v>119.7</v>
      </c>
      <c r="AL149" s="330" t="s">
        <v>197</v>
      </c>
      <c r="AM149" s="352" t="s">
        <v>153</v>
      </c>
      <c r="AN149" s="417" t="s">
        <v>621</v>
      </c>
      <c r="AO149" s="432"/>
      <c r="AP149" s="392">
        <v>97.1</v>
      </c>
      <c r="AQ149" s="402">
        <v>100</v>
      </c>
      <c r="AR149" s="401">
        <v>100</v>
      </c>
      <c r="AS149" s="402"/>
      <c r="AU149" s="429">
        <f t="shared" si="52"/>
        <v>45114</v>
      </c>
      <c r="AV149" s="326">
        <f t="shared" si="53"/>
        <v>0.99052841475573294</v>
      </c>
      <c r="AW149" s="327">
        <f t="shared" si="54"/>
        <v>0.99796763555487422</v>
      </c>
      <c r="AX149" s="328">
        <f t="shared" si="55"/>
        <v>0.99796325309784961</v>
      </c>
      <c r="AY149" s="326">
        <f t="shared" si="56"/>
        <v>0.99198798197295945</v>
      </c>
      <c r="AZ149" s="327">
        <f t="shared" si="57"/>
        <v>0.99803551481067732</v>
      </c>
      <c r="BA149" s="328">
        <f t="shared" si="58"/>
        <v>0.9978682309178053</v>
      </c>
      <c r="BB149" s="329">
        <v>1</v>
      </c>
      <c r="BC149" s="329">
        <f t="shared" si="7"/>
        <v>1.02</v>
      </c>
      <c r="BD149" s="329">
        <f t="shared" si="8"/>
        <v>0.98</v>
      </c>
      <c r="BE149" s="329">
        <f t="shared" si="9"/>
        <v>1.03</v>
      </c>
      <c r="BF149" s="329">
        <f t="shared" si="10"/>
        <v>0.97</v>
      </c>
    </row>
    <row r="150" spans="2:58" s="421" customFormat="1" ht="30" x14ac:dyDescent="0.25">
      <c r="B150" s="409">
        <v>20230710</v>
      </c>
      <c r="C150" s="410">
        <v>2</v>
      </c>
      <c r="D150" s="314">
        <f t="shared" si="47"/>
        <v>-2.9910269192421346E-3</v>
      </c>
      <c r="E150" s="315">
        <f t="shared" si="48"/>
        <v>-8.9197224975221534E-3</v>
      </c>
      <c r="F150" s="410">
        <v>1.99</v>
      </c>
      <c r="G150" s="314">
        <f t="shared" si="49"/>
        <v>-3.5052578868303153E-3</v>
      </c>
      <c r="H150" s="315">
        <f t="shared" si="50"/>
        <v>-1.4363546310054542E-2</v>
      </c>
      <c r="I150" s="220">
        <f t="shared" si="51"/>
        <v>1.0050251256281406</v>
      </c>
      <c r="J150" s="411">
        <v>0.38</v>
      </c>
      <c r="K150" s="412">
        <v>0.67</v>
      </c>
      <c r="L150" s="412">
        <v>0.27</v>
      </c>
      <c r="M150" s="412">
        <v>0.33</v>
      </c>
      <c r="N150" s="412">
        <v>1.05</v>
      </c>
      <c r="O150" s="412">
        <v>0.26</v>
      </c>
      <c r="P150" s="412">
        <v>0.31</v>
      </c>
      <c r="Q150" s="413">
        <v>2</v>
      </c>
      <c r="R150" s="414">
        <v>9.6</v>
      </c>
      <c r="S150" s="414">
        <v>8.6</v>
      </c>
      <c r="T150" s="414">
        <v>8.6</v>
      </c>
      <c r="U150" s="414">
        <v>8.9</v>
      </c>
      <c r="V150" s="414">
        <v>119.6</v>
      </c>
      <c r="W150" s="396">
        <v>119.9</v>
      </c>
      <c r="X150" s="411">
        <v>0.4</v>
      </c>
      <c r="Y150" s="412">
        <v>0.11</v>
      </c>
      <c r="Z150" s="412">
        <v>0.16</v>
      </c>
      <c r="AA150" s="412">
        <v>-0.01</v>
      </c>
      <c r="AB150" s="412">
        <v>0.57999999999999996</v>
      </c>
      <c r="AC150" s="412">
        <v>0.13</v>
      </c>
      <c r="AD150" s="412">
        <v>-0.01</v>
      </c>
      <c r="AE150" s="413">
        <v>1.99</v>
      </c>
      <c r="AF150" s="414">
        <v>11.5</v>
      </c>
      <c r="AG150" s="414">
        <v>11.3</v>
      </c>
      <c r="AH150" s="414">
        <v>11.4</v>
      </c>
      <c r="AI150" s="414">
        <v>11.2</v>
      </c>
      <c r="AJ150" s="414">
        <v>119.3</v>
      </c>
      <c r="AK150" s="396">
        <v>119.7</v>
      </c>
      <c r="AL150" s="330" t="s">
        <v>197</v>
      </c>
      <c r="AM150" s="352" t="s">
        <v>217</v>
      </c>
      <c r="AN150" s="417" t="s">
        <v>623</v>
      </c>
      <c r="AO150" s="432"/>
      <c r="AP150" s="392">
        <v>90.4</v>
      </c>
      <c r="AQ150" s="402">
        <v>100</v>
      </c>
      <c r="AR150" s="401">
        <v>97.8</v>
      </c>
      <c r="AS150" s="402">
        <v>100</v>
      </c>
      <c r="AU150" s="429">
        <f t="shared" si="52"/>
        <v>45117</v>
      </c>
      <c r="AV150" s="326">
        <f t="shared" si="53"/>
        <v>0.99700897308075787</v>
      </c>
      <c r="AW150" s="327">
        <f t="shared" si="54"/>
        <v>0.99798604187437723</v>
      </c>
      <c r="AX150" s="328">
        <f t="shared" si="55"/>
        <v>0.99812327722714234</v>
      </c>
      <c r="AY150" s="326">
        <f t="shared" si="56"/>
        <v>0.99649474211316968</v>
      </c>
      <c r="AZ150" s="327">
        <f t="shared" si="57"/>
        <v>0.99805708562844242</v>
      </c>
      <c r="BA150" s="328">
        <f t="shared" si="58"/>
        <v>0.99801172346755418</v>
      </c>
      <c r="BB150" s="329">
        <v>1</v>
      </c>
      <c r="BC150" s="329">
        <f t="shared" si="7"/>
        <v>1.02</v>
      </c>
      <c r="BD150" s="329">
        <f t="shared" si="8"/>
        <v>0.98</v>
      </c>
      <c r="BE150" s="329">
        <f t="shared" si="9"/>
        <v>1.03</v>
      </c>
      <c r="BF150" s="329">
        <f t="shared" si="10"/>
        <v>0.97</v>
      </c>
    </row>
    <row r="151" spans="2:58" s="421" customFormat="1" ht="30" x14ac:dyDescent="0.25">
      <c r="B151" s="409">
        <v>20230711</v>
      </c>
      <c r="C151" s="410">
        <v>2.0049999999999999</v>
      </c>
      <c r="D151" s="314">
        <f t="shared" si="47"/>
        <v>-4.9850448654031876E-4</v>
      </c>
      <c r="E151" s="315">
        <f t="shared" si="48"/>
        <v>-6.4420218037660737E-3</v>
      </c>
      <c r="F151" s="410">
        <v>1.9950000000000001</v>
      </c>
      <c r="G151" s="314">
        <f t="shared" si="49"/>
        <v>-1.0015022533800266E-3</v>
      </c>
      <c r="H151" s="315">
        <f t="shared" si="50"/>
        <v>-1.1887072808320909E-2</v>
      </c>
      <c r="I151" s="220">
        <f t="shared" si="51"/>
        <v>1.0050125313283207</v>
      </c>
      <c r="J151" s="411">
        <v>0.41</v>
      </c>
      <c r="K151" s="412">
        <v>0.53</v>
      </c>
      <c r="L151" s="412">
        <v>0.17</v>
      </c>
      <c r="M151" s="412">
        <v>0.28000000000000003</v>
      </c>
      <c r="N151" s="412">
        <v>0.97</v>
      </c>
      <c r="O151" s="412">
        <v>0.18</v>
      </c>
      <c r="P151" s="412">
        <v>0.28000000000000003</v>
      </c>
      <c r="Q151" s="413">
        <v>2.0049999999999999</v>
      </c>
      <c r="R151" s="414">
        <v>9.3000000000000007</v>
      </c>
      <c r="S151" s="414">
        <v>8.9</v>
      </c>
      <c r="T151" s="414">
        <v>8.6999999999999993</v>
      </c>
      <c r="U151" s="414">
        <v>8.8000000000000007</v>
      </c>
      <c r="V151" s="414">
        <v>119.6</v>
      </c>
      <c r="W151" s="396">
        <v>119.9</v>
      </c>
      <c r="X151" s="411">
        <v>0.28000000000000003</v>
      </c>
      <c r="Y151" s="412">
        <v>0.16</v>
      </c>
      <c r="Z151" s="412">
        <v>0.09</v>
      </c>
      <c r="AA151" s="412">
        <v>0.02</v>
      </c>
      <c r="AB151" s="412">
        <v>0.63</v>
      </c>
      <c r="AC151" s="412">
        <v>0.1</v>
      </c>
      <c r="AD151" s="412">
        <v>0.05</v>
      </c>
      <c r="AE151" s="413">
        <v>1.9950000000000001</v>
      </c>
      <c r="AF151" s="414">
        <v>11.5</v>
      </c>
      <c r="AG151" s="414">
        <v>11.5</v>
      </c>
      <c r="AH151" s="414">
        <v>11.5</v>
      </c>
      <c r="AI151" s="414">
        <v>11.3</v>
      </c>
      <c r="AJ151" s="414">
        <v>119.3</v>
      </c>
      <c r="AK151" s="396">
        <v>119.7</v>
      </c>
      <c r="AL151" s="330" t="s">
        <v>495</v>
      </c>
      <c r="AM151" s="352" t="s">
        <v>295</v>
      </c>
      <c r="AN151" s="417" t="s">
        <v>626</v>
      </c>
      <c r="AO151" s="432"/>
      <c r="AP151" s="392">
        <v>94.2</v>
      </c>
      <c r="AQ151" s="402">
        <v>100</v>
      </c>
      <c r="AR151" s="401">
        <v>100</v>
      </c>
      <c r="AS151" s="402"/>
      <c r="AU151" s="429">
        <f t="shared" si="52"/>
        <v>45118</v>
      </c>
      <c r="AV151" s="326">
        <f t="shared" si="53"/>
        <v>0.99950149551345968</v>
      </c>
      <c r="AW151" s="327">
        <f t="shared" si="54"/>
        <v>0.99786058491193119</v>
      </c>
      <c r="AX151" s="328">
        <f t="shared" si="55"/>
        <v>0.99824768119882812</v>
      </c>
      <c r="AY151" s="326">
        <f t="shared" si="56"/>
        <v>0.99899849774661997</v>
      </c>
      <c r="AZ151" s="327">
        <f t="shared" si="57"/>
        <v>0.99791353697212459</v>
      </c>
      <c r="BA151" s="328">
        <f t="shared" si="58"/>
        <v>0.99811838970577071</v>
      </c>
      <c r="BB151" s="329">
        <v>1</v>
      </c>
      <c r="BC151" s="329">
        <f t="shared" si="7"/>
        <v>1.02</v>
      </c>
      <c r="BD151" s="329">
        <f t="shared" si="8"/>
        <v>0.98</v>
      </c>
      <c r="BE151" s="329">
        <f t="shared" si="9"/>
        <v>1.03</v>
      </c>
      <c r="BF151" s="329">
        <f t="shared" si="10"/>
        <v>0.97</v>
      </c>
    </row>
    <row r="152" spans="2:58" s="421" customFormat="1" ht="30" x14ac:dyDescent="0.25">
      <c r="B152" s="409">
        <v>20230712</v>
      </c>
      <c r="C152" s="410">
        <v>1.998</v>
      </c>
      <c r="D152" s="314">
        <f t="shared" si="47"/>
        <v>-3.9880358923228831E-3</v>
      </c>
      <c r="E152" s="315">
        <f t="shared" si="48"/>
        <v>-9.9108027750246519E-3</v>
      </c>
      <c r="F152" s="410">
        <v>1.988</v>
      </c>
      <c r="G152" s="314">
        <f t="shared" si="49"/>
        <v>-4.5067601402103419E-3</v>
      </c>
      <c r="H152" s="315">
        <f t="shared" si="50"/>
        <v>-1.5354135710747951E-2</v>
      </c>
      <c r="I152" s="220">
        <f t="shared" si="51"/>
        <v>1.0050301810865192</v>
      </c>
      <c r="J152" s="411">
        <v>0.25</v>
      </c>
      <c r="K152" s="412">
        <v>0.67</v>
      </c>
      <c r="L152" s="412">
        <v>0.12</v>
      </c>
      <c r="M152" s="412">
        <v>0.32</v>
      </c>
      <c r="N152" s="412">
        <v>1.02</v>
      </c>
      <c r="O152" s="412">
        <v>0.14000000000000001</v>
      </c>
      <c r="P152" s="412">
        <v>0.35</v>
      </c>
      <c r="Q152" s="413">
        <v>1.998</v>
      </c>
      <c r="R152" s="414">
        <v>9.3000000000000007</v>
      </c>
      <c r="S152" s="414">
        <v>8.9</v>
      </c>
      <c r="T152" s="414">
        <v>8.6</v>
      </c>
      <c r="U152" s="414">
        <v>8.6999999999999993</v>
      </c>
      <c r="V152" s="414">
        <v>119.6</v>
      </c>
      <c r="W152" s="396">
        <v>120</v>
      </c>
      <c r="X152" s="411">
        <v>0.27</v>
      </c>
      <c r="Y152" s="412">
        <v>0.17</v>
      </c>
      <c r="Z152" s="412">
        <v>0.11</v>
      </c>
      <c r="AA152" s="412">
        <v>0.03</v>
      </c>
      <c r="AB152" s="412">
        <v>0.56999999999999995</v>
      </c>
      <c r="AC152" s="412">
        <v>0.1</v>
      </c>
      <c r="AD152" s="412">
        <v>0.05</v>
      </c>
      <c r="AE152" s="413">
        <v>1.988</v>
      </c>
      <c r="AF152" s="414">
        <v>11.5</v>
      </c>
      <c r="AG152" s="414">
        <v>11.4</v>
      </c>
      <c r="AH152" s="414">
        <v>11.4</v>
      </c>
      <c r="AI152" s="414">
        <v>11.2</v>
      </c>
      <c r="AJ152" s="414">
        <v>119.4</v>
      </c>
      <c r="AK152" s="396">
        <v>119.7</v>
      </c>
      <c r="AL152" s="330" t="s">
        <v>201</v>
      </c>
      <c r="AM152" s="352" t="s">
        <v>295</v>
      </c>
      <c r="AN152" s="417" t="s">
        <v>628</v>
      </c>
      <c r="AO152" s="432"/>
      <c r="AP152" s="392">
        <v>93.6</v>
      </c>
      <c r="AQ152" s="402">
        <v>100</v>
      </c>
      <c r="AR152" s="401">
        <v>100</v>
      </c>
      <c r="AS152" s="402"/>
      <c r="AU152" s="429">
        <f t="shared" si="52"/>
        <v>45119</v>
      </c>
      <c r="AV152" s="326">
        <f t="shared" si="53"/>
        <v>0.99601196410767712</v>
      </c>
      <c r="AW152" s="327">
        <f t="shared" si="54"/>
        <v>0.99791928562139698</v>
      </c>
      <c r="AX152" s="328">
        <f t="shared" si="55"/>
        <v>0.99827081256231331</v>
      </c>
      <c r="AY152" s="326">
        <f t="shared" si="56"/>
        <v>0.99549323985978966</v>
      </c>
      <c r="AZ152" s="327">
        <f t="shared" si="57"/>
        <v>0.99793168012888878</v>
      </c>
      <c r="BA152" s="328">
        <f t="shared" si="58"/>
        <v>0.99813783174762127</v>
      </c>
      <c r="BB152" s="329">
        <v>1</v>
      </c>
      <c r="BC152" s="329">
        <f t="shared" si="7"/>
        <v>1.02</v>
      </c>
      <c r="BD152" s="329">
        <f t="shared" si="8"/>
        <v>0.98</v>
      </c>
      <c r="BE152" s="329">
        <f t="shared" si="9"/>
        <v>1.03</v>
      </c>
      <c r="BF152" s="329">
        <f t="shared" si="10"/>
        <v>0.97</v>
      </c>
    </row>
    <row r="153" spans="2:58" s="421" customFormat="1" ht="30" x14ac:dyDescent="0.25">
      <c r="B153" s="409">
        <v>20230713</v>
      </c>
      <c r="C153" s="410">
        <v>2</v>
      </c>
      <c r="D153" s="314">
        <f t="shared" si="47"/>
        <v>-2.9910269192421346E-3</v>
      </c>
      <c r="E153" s="315">
        <f t="shared" si="48"/>
        <v>-8.9197224975221534E-3</v>
      </c>
      <c r="F153" s="410">
        <v>1.9890000000000001</v>
      </c>
      <c r="G153" s="314">
        <f t="shared" si="49"/>
        <v>-4.0060090135203286E-3</v>
      </c>
      <c r="H153" s="315">
        <f t="shared" si="50"/>
        <v>-1.4858841010401247E-2</v>
      </c>
      <c r="I153" s="220">
        <f t="shared" si="51"/>
        <v>1.0055304172951232</v>
      </c>
      <c r="J153" s="411">
        <v>0.31</v>
      </c>
      <c r="K153" s="412">
        <v>0.69</v>
      </c>
      <c r="L153" s="412">
        <v>0.15</v>
      </c>
      <c r="M153" s="412">
        <v>0.31</v>
      </c>
      <c r="N153" s="412">
        <v>0.95</v>
      </c>
      <c r="O153" s="412">
        <v>0.14000000000000001</v>
      </c>
      <c r="P153" s="412">
        <v>0.33</v>
      </c>
      <c r="Q153" s="413">
        <v>2</v>
      </c>
      <c r="R153" s="414">
        <v>9.3000000000000007</v>
      </c>
      <c r="S153" s="414">
        <v>8.9</v>
      </c>
      <c r="T153" s="414">
        <v>8.6</v>
      </c>
      <c r="U153" s="414">
        <v>8.6999999999999993</v>
      </c>
      <c r="V153" s="414">
        <v>119.6</v>
      </c>
      <c r="W153" s="396">
        <v>120</v>
      </c>
      <c r="X153" s="411">
        <v>0.23</v>
      </c>
      <c r="Y153" s="412">
        <v>0.16</v>
      </c>
      <c r="Z153" s="412">
        <v>0.08</v>
      </c>
      <c r="AA153" s="412">
        <v>0.04</v>
      </c>
      <c r="AB153" s="412">
        <v>0.45</v>
      </c>
      <c r="AC153" s="412">
        <v>0.08</v>
      </c>
      <c r="AD153" s="412">
        <v>0.03</v>
      </c>
      <c r="AE153" s="413">
        <v>1.9890000000000001</v>
      </c>
      <c r="AF153" s="414">
        <v>11.4</v>
      </c>
      <c r="AG153" s="414">
        <v>11.4</v>
      </c>
      <c r="AH153" s="414">
        <v>11.4</v>
      </c>
      <c r="AI153" s="414">
        <v>11.2</v>
      </c>
      <c r="AJ153" s="414">
        <v>119.4</v>
      </c>
      <c r="AK153" s="396">
        <v>119.7</v>
      </c>
      <c r="AL153" s="330" t="s">
        <v>201</v>
      </c>
      <c r="AM153" s="352" t="s">
        <v>221</v>
      </c>
      <c r="AN153" s="417" t="s">
        <v>630</v>
      </c>
      <c r="AO153" s="432"/>
      <c r="AP153" s="392">
        <v>91.1</v>
      </c>
      <c r="AQ153" s="402">
        <v>100</v>
      </c>
      <c r="AR153" s="401">
        <v>100</v>
      </c>
      <c r="AS153" s="402"/>
      <c r="AU153" s="429">
        <f t="shared" si="52"/>
        <v>45120</v>
      </c>
      <c r="AV153" s="326">
        <f t="shared" si="53"/>
        <v>0.99700897308075787</v>
      </c>
      <c r="AW153" s="327">
        <f t="shared" si="54"/>
        <v>0.99791534487446765</v>
      </c>
      <c r="AX153" s="328">
        <f t="shared" si="55"/>
        <v>0.99827935548194158</v>
      </c>
      <c r="AY153" s="326">
        <f t="shared" si="56"/>
        <v>0.99599399098647967</v>
      </c>
      <c r="AZ153" s="327">
        <f t="shared" si="57"/>
        <v>0.99792871124869109</v>
      </c>
      <c r="BA153" s="328">
        <f t="shared" si="58"/>
        <v>0.99812622159044995</v>
      </c>
      <c r="BB153" s="329">
        <v>1</v>
      </c>
      <c r="BC153" s="329">
        <f t="shared" si="7"/>
        <v>1.02</v>
      </c>
      <c r="BD153" s="329">
        <f t="shared" si="8"/>
        <v>0.98</v>
      </c>
      <c r="BE153" s="329">
        <f t="shared" si="9"/>
        <v>1.03</v>
      </c>
      <c r="BF153" s="329">
        <f t="shared" si="10"/>
        <v>0.97</v>
      </c>
    </row>
    <row r="154" spans="2:58" s="421" customFormat="1" ht="30" x14ac:dyDescent="0.25">
      <c r="B154" s="409">
        <v>20230714</v>
      </c>
      <c r="C154" s="410">
        <v>2.0110000000000001</v>
      </c>
      <c r="D154" s="314">
        <f t="shared" si="47"/>
        <v>2.4925224327021489E-3</v>
      </c>
      <c r="E154" s="315">
        <f t="shared" si="48"/>
        <v>-3.4687809712584672E-3</v>
      </c>
      <c r="F154" s="410">
        <v>2.004</v>
      </c>
      <c r="G154" s="314">
        <f t="shared" si="49"/>
        <v>3.5052578868302042E-3</v>
      </c>
      <c r="H154" s="315">
        <f t="shared" si="50"/>
        <v>-7.429420505200679E-3</v>
      </c>
      <c r="I154" s="220">
        <f t="shared" si="51"/>
        <v>1.0034930139720559</v>
      </c>
      <c r="J154" s="411">
        <v>0.43</v>
      </c>
      <c r="K154" s="412">
        <v>0.6</v>
      </c>
      <c r="L154" s="412">
        <v>0.26</v>
      </c>
      <c r="M154" s="412">
        <v>0.32</v>
      </c>
      <c r="N154" s="412">
        <v>0.99</v>
      </c>
      <c r="O154" s="412">
        <v>0.24</v>
      </c>
      <c r="P154" s="412">
        <v>0.32</v>
      </c>
      <c r="Q154" s="413">
        <v>2.0110000000000001</v>
      </c>
      <c r="R154" s="414">
        <v>9.1999999999999993</v>
      </c>
      <c r="S154" s="414">
        <v>9</v>
      </c>
      <c r="T154" s="414">
        <v>8.3000000000000007</v>
      </c>
      <c r="U154" s="414">
        <v>8.9</v>
      </c>
      <c r="V154" s="414">
        <v>119.6</v>
      </c>
      <c r="W154" s="396">
        <v>119.9</v>
      </c>
      <c r="X154" s="411">
        <v>0.4</v>
      </c>
      <c r="Y154" s="412">
        <v>0.11</v>
      </c>
      <c r="Z154" s="412">
        <v>0.2</v>
      </c>
      <c r="AA154" s="412">
        <v>-0.01</v>
      </c>
      <c r="AB154" s="412">
        <v>0.53</v>
      </c>
      <c r="AC154" s="412">
        <v>0.17</v>
      </c>
      <c r="AD154" s="412">
        <v>-0.02</v>
      </c>
      <c r="AE154" s="413">
        <v>2.004</v>
      </c>
      <c r="AF154" s="414">
        <v>11.3</v>
      </c>
      <c r="AG154" s="414">
        <v>11.3</v>
      </c>
      <c r="AH154" s="414">
        <v>11.4</v>
      </c>
      <c r="AI154" s="414">
        <v>11.1</v>
      </c>
      <c r="AJ154" s="414">
        <v>119.4</v>
      </c>
      <c r="AK154" s="396">
        <v>119.8</v>
      </c>
      <c r="AL154" s="330" t="s">
        <v>201</v>
      </c>
      <c r="AM154" s="352" t="s">
        <v>295</v>
      </c>
      <c r="AN154" s="417" t="s">
        <v>632</v>
      </c>
      <c r="AO154" s="432"/>
      <c r="AP154" s="392">
        <v>90.4</v>
      </c>
      <c r="AQ154" s="402">
        <v>100</v>
      </c>
      <c r="AR154" s="401">
        <v>85</v>
      </c>
      <c r="AS154" s="402">
        <v>100</v>
      </c>
      <c r="AU154" s="429">
        <f t="shared" si="52"/>
        <v>45121</v>
      </c>
      <c r="AV154" s="326">
        <f t="shared" si="53"/>
        <v>1.0024925224327021</v>
      </c>
      <c r="AW154" s="327">
        <f t="shared" si="54"/>
        <v>0.99802972036272153</v>
      </c>
      <c r="AX154" s="328">
        <f t="shared" si="55"/>
        <v>0.99828846792954506</v>
      </c>
      <c r="AY154" s="326">
        <f t="shared" si="56"/>
        <v>1.0035052578868302</v>
      </c>
      <c r="AZ154" s="327">
        <f t="shared" si="57"/>
        <v>0.99799699549323984</v>
      </c>
      <c r="BA154" s="328">
        <f t="shared" si="58"/>
        <v>0.99814722083124663</v>
      </c>
      <c r="BB154" s="329">
        <v>1</v>
      </c>
      <c r="BC154" s="329">
        <f t="shared" si="7"/>
        <v>1.02</v>
      </c>
      <c r="BD154" s="329">
        <f t="shared" si="8"/>
        <v>0.98</v>
      </c>
      <c r="BE154" s="329">
        <f t="shared" si="9"/>
        <v>1.03</v>
      </c>
      <c r="BF154" s="329">
        <f t="shared" si="10"/>
        <v>0.97</v>
      </c>
    </row>
    <row r="155" spans="2:58" s="421" customFormat="1" ht="30" x14ac:dyDescent="0.25">
      <c r="B155" s="409">
        <v>20230717</v>
      </c>
      <c r="C155" s="410">
        <v>2.0019999999999998</v>
      </c>
      <c r="D155" s="314">
        <f t="shared" si="47"/>
        <v>-1.9940179461614971E-3</v>
      </c>
      <c r="E155" s="315">
        <f t="shared" si="48"/>
        <v>-7.928642220019877E-3</v>
      </c>
      <c r="F155" s="410">
        <v>1.9910000000000001</v>
      </c>
      <c r="G155" s="314">
        <f t="shared" si="49"/>
        <v>-3.0045067601401909E-3</v>
      </c>
      <c r="H155" s="315">
        <f t="shared" si="50"/>
        <v>-1.3868251609707838E-2</v>
      </c>
      <c r="I155" s="220">
        <f t="shared" si="51"/>
        <v>1.0055248618784529</v>
      </c>
      <c r="J155" s="411">
        <v>0.35</v>
      </c>
      <c r="K155" s="412">
        <v>0.49</v>
      </c>
      <c r="L155" s="412">
        <v>0.21</v>
      </c>
      <c r="M155" s="412">
        <v>0.28999999999999998</v>
      </c>
      <c r="N155" s="412">
        <v>0.9</v>
      </c>
      <c r="O155" s="412">
        <v>0.21</v>
      </c>
      <c r="P155" s="412">
        <v>0.28999999999999998</v>
      </c>
      <c r="Q155" s="413">
        <v>2.0019999999999998</v>
      </c>
      <c r="R155" s="414">
        <v>9.1999999999999993</v>
      </c>
      <c r="S155" s="414">
        <v>9</v>
      </c>
      <c r="T155" s="414">
        <v>8.6999999999999993</v>
      </c>
      <c r="U155" s="414">
        <v>8.6999999999999993</v>
      </c>
      <c r="V155" s="414">
        <v>119.6</v>
      </c>
      <c r="W155" s="396">
        <v>119.9</v>
      </c>
      <c r="X155" s="411">
        <v>0.32</v>
      </c>
      <c r="Y155" s="412">
        <v>0.13</v>
      </c>
      <c r="Z155" s="412">
        <v>0.13</v>
      </c>
      <c r="AA155" s="412">
        <v>-0.04</v>
      </c>
      <c r="AB155" s="412">
        <v>0.56999999999999995</v>
      </c>
      <c r="AC155" s="412">
        <v>0.14000000000000001</v>
      </c>
      <c r="AD155" s="412">
        <v>0.01</v>
      </c>
      <c r="AE155" s="413">
        <v>1.9910000000000001</v>
      </c>
      <c r="AF155" s="414">
        <v>11.4</v>
      </c>
      <c r="AG155" s="414">
        <v>11.5</v>
      </c>
      <c r="AH155" s="414">
        <v>11.4</v>
      </c>
      <c r="AI155" s="414">
        <v>11.2</v>
      </c>
      <c r="AJ155" s="414">
        <v>119.3</v>
      </c>
      <c r="AK155" s="396">
        <v>119.7</v>
      </c>
      <c r="AL155" s="330" t="s">
        <v>495</v>
      </c>
      <c r="AM155" s="352" t="s">
        <v>221</v>
      </c>
      <c r="AN155" s="417" t="s">
        <v>634</v>
      </c>
      <c r="AO155" s="432"/>
      <c r="AP155" s="392">
        <v>100</v>
      </c>
      <c r="AQ155" s="402"/>
      <c r="AR155" s="401">
        <v>100</v>
      </c>
      <c r="AS155" s="402"/>
      <c r="AU155" s="429">
        <f t="shared" si="52"/>
        <v>45124</v>
      </c>
      <c r="AV155" s="326">
        <f t="shared" si="53"/>
        <v>0.9980059820538385</v>
      </c>
      <c r="AW155" s="327">
        <f t="shared" si="54"/>
        <v>0.99798105682951166</v>
      </c>
      <c r="AX155" s="328">
        <f t="shared" si="55"/>
        <v>0.99843572730085639</v>
      </c>
      <c r="AY155" s="326">
        <f t="shared" si="56"/>
        <v>0.99699549323985981</v>
      </c>
      <c r="AZ155" s="327">
        <f t="shared" si="57"/>
        <v>0.99794692038057087</v>
      </c>
      <c r="BA155" s="328">
        <f t="shared" si="58"/>
        <v>0.99827327197693072</v>
      </c>
      <c r="BB155" s="329">
        <v>1</v>
      </c>
      <c r="BC155" s="329">
        <f t="shared" si="7"/>
        <v>1.02</v>
      </c>
      <c r="BD155" s="329">
        <f t="shared" si="8"/>
        <v>0.98</v>
      </c>
      <c r="BE155" s="329">
        <f t="shared" si="9"/>
        <v>1.03</v>
      </c>
      <c r="BF155" s="329">
        <f t="shared" si="10"/>
        <v>0.97</v>
      </c>
    </row>
    <row r="156" spans="2:58" s="324" customFormat="1" ht="30" x14ac:dyDescent="0.25">
      <c r="B156" s="409">
        <v>20230718</v>
      </c>
      <c r="C156" s="410">
        <v>2.0129999999999999</v>
      </c>
      <c r="D156" s="314">
        <f t="shared" si="47"/>
        <v>3.4895314057827864E-3</v>
      </c>
      <c r="E156" s="315">
        <f t="shared" si="48"/>
        <v>-2.4777006937561907E-3</v>
      </c>
      <c r="F156" s="410">
        <v>2.0049999999999999</v>
      </c>
      <c r="G156" s="314">
        <f t="shared" si="49"/>
        <v>4.0060090135201065E-3</v>
      </c>
      <c r="H156" s="315">
        <f t="shared" si="50"/>
        <v>-6.9341258048539745E-3</v>
      </c>
      <c r="I156" s="220">
        <f t="shared" si="51"/>
        <v>1.0039900249376559</v>
      </c>
      <c r="J156" s="411">
        <v>0.56000000000000005</v>
      </c>
      <c r="K156" s="412">
        <v>0.8</v>
      </c>
      <c r="L156" s="412">
        <v>0.33</v>
      </c>
      <c r="M156" s="412">
        <v>0.48</v>
      </c>
      <c r="N156" s="412">
        <v>1.23</v>
      </c>
      <c r="O156" s="412">
        <v>0.31</v>
      </c>
      <c r="P156" s="412">
        <v>0.38</v>
      </c>
      <c r="Q156" s="413">
        <v>2.0129999999999999</v>
      </c>
      <c r="R156" s="414">
        <v>9.4</v>
      </c>
      <c r="S156" s="414">
        <v>9.1</v>
      </c>
      <c r="T156" s="414">
        <v>9</v>
      </c>
      <c r="U156" s="414">
        <v>8.6</v>
      </c>
      <c r="V156" s="414">
        <v>119.6</v>
      </c>
      <c r="W156" s="396">
        <v>120</v>
      </c>
      <c r="X156" s="411">
        <v>0.48</v>
      </c>
      <c r="Y156" s="412">
        <v>0.43</v>
      </c>
      <c r="Z156" s="412">
        <v>0.26</v>
      </c>
      <c r="AA156" s="412">
        <v>0.3</v>
      </c>
      <c r="AB156" s="412">
        <v>0.9</v>
      </c>
      <c r="AC156" s="412">
        <v>0.24</v>
      </c>
      <c r="AD156" s="412">
        <v>0.22</v>
      </c>
      <c r="AE156" s="413">
        <v>2.0049999999999999</v>
      </c>
      <c r="AF156" s="414">
        <v>11.6</v>
      </c>
      <c r="AG156" s="414">
        <v>11.6</v>
      </c>
      <c r="AH156" s="414">
        <v>11.5</v>
      </c>
      <c r="AI156" s="414">
        <v>11.5</v>
      </c>
      <c r="AJ156" s="414">
        <v>119.4</v>
      </c>
      <c r="AK156" s="396">
        <v>119.8</v>
      </c>
      <c r="AL156" s="330" t="s">
        <v>197</v>
      </c>
      <c r="AM156" s="352" t="s">
        <v>637</v>
      </c>
      <c r="AN156" s="417" t="s">
        <v>636</v>
      </c>
      <c r="AO156" s="416"/>
      <c r="AP156" s="392">
        <v>90.4</v>
      </c>
      <c r="AQ156" s="402">
        <v>100</v>
      </c>
      <c r="AR156" s="401">
        <v>92.5</v>
      </c>
      <c r="AS156" s="402">
        <v>100</v>
      </c>
      <c r="AU156" s="429">
        <f t="shared" si="52"/>
        <v>45125</v>
      </c>
      <c r="AV156" s="326">
        <f t="shared" si="53"/>
        <v>1.0034895314057828</v>
      </c>
      <c r="AW156" s="327">
        <f t="shared" si="54"/>
        <v>0.99805845621031664</v>
      </c>
      <c r="AX156" s="328">
        <f t="shared" si="55"/>
        <v>0.99789915966386589</v>
      </c>
      <c r="AY156" s="326">
        <f t="shared" si="56"/>
        <v>1.0040060090135201</v>
      </c>
      <c r="AZ156" s="327">
        <f t="shared" si="57"/>
        <v>0.99804970613815447</v>
      </c>
      <c r="BA156" s="328">
        <f t="shared" si="58"/>
        <v>0.99785392374275683</v>
      </c>
      <c r="BB156" s="329">
        <v>1</v>
      </c>
      <c r="BC156" s="329">
        <f t="shared" si="7"/>
        <v>1.02</v>
      </c>
      <c r="BD156" s="329">
        <f t="shared" si="8"/>
        <v>0.98</v>
      </c>
      <c r="BE156" s="329">
        <f t="shared" si="9"/>
        <v>1.03</v>
      </c>
      <c r="BF156" s="329">
        <f t="shared" si="10"/>
        <v>0.97</v>
      </c>
    </row>
    <row r="157" spans="2:58" s="324" customFormat="1" ht="30" x14ac:dyDescent="0.25">
      <c r="B157" s="409">
        <v>20230719</v>
      </c>
      <c r="C157" s="410">
        <v>2.0070000000000001</v>
      </c>
      <c r="D157" s="314">
        <f t="shared" si="47"/>
        <v>4.9850448654065183E-4</v>
      </c>
      <c r="E157" s="315">
        <f t="shared" si="48"/>
        <v>-5.4509415262634642E-3</v>
      </c>
      <c r="F157" s="410">
        <v>1.996</v>
      </c>
      <c r="G157" s="314">
        <f t="shared" si="49"/>
        <v>-5.0075112669012434E-4</v>
      </c>
      <c r="H157" s="315">
        <f t="shared" si="50"/>
        <v>-1.1391778107974315E-2</v>
      </c>
      <c r="I157" s="220">
        <f t="shared" si="51"/>
        <v>1.0055110220440882</v>
      </c>
      <c r="J157" s="411">
        <v>0.43</v>
      </c>
      <c r="K157" s="412">
        <v>0.64</v>
      </c>
      <c r="L157" s="412">
        <v>0.28000000000000003</v>
      </c>
      <c r="M157" s="412">
        <v>0.31</v>
      </c>
      <c r="N157" s="412">
        <v>1.02</v>
      </c>
      <c r="O157" s="412">
        <v>0.22</v>
      </c>
      <c r="P157" s="412">
        <v>0.32</v>
      </c>
      <c r="Q157" s="413">
        <v>2.0070000000000001</v>
      </c>
      <c r="R157" s="414">
        <v>9.3000000000000007</v>
      </c>
      <c r="S157" s="414">
        <v>8.9</v>
      </c>
      <c r="T157" s="414">
        <v>8.4</v>
      </c>
      <c r="U157" s="414">
        <v>8.8000000000000007</v>
      </c>
      <c r="V157" s="414">
        <v>119.6</v>
      </c>
      <c r="W157" s="396">
        <v>120</v>
      </c>
      <c r="X157" s="411">
        <v>0.34</v>
      </c>
      <c r="Y157" s="412">
        <v>0.17</v>
      </c>
      <c r="Z157" s="412">
        <v>0.13</v>
      </c>
      <c r="AA157" s="412">
        <v>0.01</v>
      </c>
      <c r="AB157" s="412">
        <v>0.56999999999999995</v>
      </c>
      <c r="AC157" s="412">
        <v>0.12</v>
      </c>
      <c r="AD157" s="412">
        <v>0.04</v>
      </c>
      <c r="AE157" s="413">
        <v>1.996</v>
      </c>
      <c r="AF157" s="414">
        <v>11.4</v>
      </c>
      <c r="AG157" s="414">
        <v>11.3</v>
      </c>
      <c r="AH157" s="414">
        <v>11.4</v>
      </c>
      <c r="AI157" s="414">
        <v>11.2</v>
      </c>
      <c r="AJ157" s="414">
        <v>119.4</v>
      </c>
      <c r="AK157" s="396">
        <v>119.7</v>
      </c>
      <c r="AL157" s="330" t="s">
        <v>197</v>
      </c>
      <c r="AM157" s="352" t="s">
        <v>464</v>
      </c>
      <c r="AN157" s="417" t="s">
        <v>639</v>
      </c>
      <c r="AO157" s="416"/>
      <c r="AP157" s="392">
        <v>91.1</v>
      </c>
      <c r="AQ157" s="402">
        <v>100</v>
      </c>
      <c r="AR157" s="401">
        <v>98.8</v>
      </c>
      <c r="AS157" s="402">
        <v>100</v>
      </c>
      <c r="AU157" s="429">
        <f t="shared" si="52"/>
        <v>45126</v>
      </c>
      <c r="AV157" s="326">
        <f t="shared" si="53"/>
        <v>1.0004985044865407</v>
      </c>
      <c r="AW157" s="327">
        <f t="shared" si="54"/>
        <v>0.99811676082862533</v>
      </c>
      <c r="AX157" s="328">
        <f t="shared" si="55"/>
        <v>0.9979690557955766</v>
      </c>
      <c r="AY157" s="326">
        <f t="shared" si="56"/>
        <v>0.99949924887330988</v>
      </c>
      <c r="AZ157" s="327">
        <f t="shared" si="57"/>
        <v>0.99810827352139297</v>
      </c>
      <c r="BA157" s="328">
        <f t="shared" si="58"/>
        <v>0.99797844915521405</v>
      </c>
      <c r="BB157" s="329">
        <v>1</v>
      </c>
      <c r="BC157" s="329">
        <f t="shared" si="7"/>
        <v>1.02</v>
      </c>
      <c r="BD157" s="329">
        <f t="shared" si="8"/>
        <v>0.98</v>
      </c>
      <c r="BE157" s="329">
        <f t="shared" si="9"/>
        <v>1.03</v>
      </c>
      <c r="BF157" s="329">
        <f t="shared" si="10"/>
        <v>0.97</v>
      </c>
    </row>
    <row r="158" spans="2:58" s="324" customFormat="1" ht="30" x14ac:dyDescent="0.25">
      <c r="B158" s="409">
        <v>20230720</v>
      </c>
      <c r="C158" s="410">
        <v>2.0019999999999998</v>
      </c>
      <c r="D158" s="314">
        <f t="shared" si="47"/>
        <v>-1.9940179461614971E-3</v>
      </c>
      <c r="E158" s="315">
        <f t="shared" si="48"/>
        <v>-7.928642220019877E-3</v>
      </c>
      <c r="F158" s="410">
        <v>1.9930000000000001</v>
      </c>
      <c r="G158" s="314">
        <f t="shared" si="49"/>
        <v>-2.0030045067601643E-3</v>
      </c>
      <c r="H158" s="315">
        <f t="shared" si="50"/>
        <v>-1.2877662209014429E-2</v>
      </c>
      <c r="I158" s="220">
        <f t="shared" si="51"/>
        <v>1.004515805318615</v>
      </c>
      <c r="J158" s="411">
        <v>0.33</v>
      </c>
      <c r="K158" s="412">
        <v>0.71</v>
      </c>
      <c r="L158" s="412">
        <v>0.18</v>
      </c>
      <c r="M158" s="412">
        <v>0.33</v>
      </c>
      <c r="N158" s="412">
        <v>1.03</v>
      </c>
      <c r="O158" s="412">
        <v>0.18</v>
      </c>
      <c r="P158" s="412">
        <v>0.35</v>
      </c>
      <c r="Q158" s="413">
        <v>2.0019999999999998</v>
      </c>
      <c r="R158" s="414">
        <v>9.1999999999999993</v>
      </c>
      <c r="S158" s="414">
        <v>9.1</v>
      </c>
      <c r="T158" s="414">
        <v>8.4</v>
      </c>
      <c r="U158" s="414">
        <v>9</v>
      </c>
      <c r="V158" s="414">
        <v>119.6</v>
      </c>
      <c r="W158" s="396">
        <v>119.9</v>
      </c>
      <c r="X158" s="411">
        <v>0.27</v>
      </c>
      <c r="Y158" s="412">
        <v>0.11</v>
      </c>
      <c r="Z158" s="412">
        <v>0.12</v>
      </c>
      <c r="AA158" s="412">
        <v>0.01</v>
      </c>
      <c r="AB158" s="412">
        <v>0.57999999999999996</v>
      </c>
      <c r="AC158" s="412">
        <v>0.13</v>
      </c>
      <c r="AD158" s="412">
        <v>0.04</v>
      </c>
      <c r="AE158" s="413">
        <v>1.9930000000000001</v>
      </c>
      <c r="AF158" s="414">
        <v>11.5</v>
      </c>
      <c r="AG158" s="414">
        <v>11.5</v>
      </c>
      <c r="AH158" s="414">
        <v>11.5</v>
      </c>
      <c r="AI158" s="414">
        <v>11.2</v>
      </c>
      <c r="AJ158" s="414">
        <v>119.4</v>
      </c>
      <c r="AK158" s="396">
        <v>119.7</v>
      </c>
      <c r="AL158" s="330" t="s">
        <v>405</v>
      </c>
      <c r="AM158" s="352" t="s">
        <v>295</v>
      </c>
      <c r="AN158" s="417" t="s">
        <v>641</v>
      </c>
      <c r="AO158" s="416"/>
      <c r="AP158" s="392">
        <v>97.8</v>
      </c>
      <c r="AQ158" s="402"/>
      <c r="AR158" s="401">
        <v>100</v>
      </c>
      <c r="AS158" s="402"/>
      <c r="AU158" s="429">
        <f t="shared" si="52"/>
        <v>45127</v>
      </c>
      <c r="AV158" s="326">
        <f t="shared" si="53"/>
        <v>0.9980059820538385</v>
      </c>
      <c r="AW158" s="327">
        <f t="shared" si="54"/>
        <v>0.99838719136707521</v>
      </c>
      <c r="AX158" s="328">
        <f t="shared" si="55"/>
        <v>0.99796763555487422</v>
      </c>
      <c r="AY158" s="326">
        <f t="shared" si="56"/>
        <v>0.99799699549323984</v>
      </c>
      <c r="AZ158" s="327">
        <f t="shared" si="57"/>
        <v>0.99835046687678553</v>
      </c>
      <c r="BA158" s="328">
        <f t="shared" si="58"/>
        <v>0.99803551481067732</v>
      </c>
      <c r="BB158" s="329">
        <v>1</v>
      </c>
      <c r="BC158" s="329">
        <f t="shared" si="7"/>
        <v>1.02</v>
      </c>
      <c r="BD158" s="329">
        <f t="shared" si="8"/>
        <v>0.98</v>
      </c>
      <c r="BE158" s="329">
        <f t="shared" si="9"/>
        <v>1.03</v>
      </c>
      <c r="BF158" s="329">
        <f t="shared" si="10"/>
        <v>0.97</v>
      </c>
    </row>
    <row r="159" spans="2:58" s="324" customFormat="1" ht="30" x14ac:dyDescent="0.25">
      <c r="B159" s="409">
        <v>20230721</v>
      </c>
      <c r="C159" s="410">
        <v>2.0049999999999999</v>
      </c>
      <c r="D159" s="314">
        <f t="shared" si="47"/>
        <v>-4.9850448654031876E-4</v>
      </c>
      <c r="E159" s="315">
        <f t="shared" si="48"/>
        <v>-6.4420218037660737E-3</v>
      </c>
      <c r="F159" s="410">
        <v>1.9950000000000001</v>
      </c>
      <c r="G159" s="314">
        <f t="shared" si="49"/>
        <v>-1.0015022533800266E-3</v>
      </c>
      <c r="H159" s="315">
        <f t="shared" si="50"/>
        <v>-1.1887072808320909E-2</v>
      </c>
      <c r="I159" s="220">
        <f t="shared" si="51"/>
        <v>1.0050125313283207</v>
      </c>
      <c r="J159" s="411">
        <v>0.43</v>
      </c>
      <c r="K159" s="412">
        <v>0.62</v>
      </c>
      <c r="L159" s="412">
        <v>0.16</v>
      </c>
      <c r="M159" s="412">
        <v>0.34</v>
      </c>
      <c r="N159" s="412">
        <v>0.99</v>
      </c>
      <c r="O159" s="412">
        <v>0.17</v>
      </c>
      <c r="P159" s="412">
        <v>0.3</v>
      </c>
      <c r="Q159" s="413">
        <v>2.0049999999999999</v>
      </c>
      <c r="R159" s="414">
        <v>9.1999999999999993</v>
      </c>
      <c r="S159" s="414">
        <v>9</v>
      </c>
      <c r="T159" s="414">
        <v>8.6999999999999993</v>
      </c>
      <c r="U159" s="414">
        <v>8.6999999999999993</v>
      </c>
      <c r="V159" s="414">
        <v>119.6</v>
      </c>
      <c r="W159" s="396">
        <v>119.9</v>
      </c>
      <c r="X159" s="411">
        <v>0.26</v>
      </c>
      <c r="Y159" s="412">
        <v>0.21</v>
      </c>
      <c r="Z159" s="412">
        <v>0.11</v>
      </c>
      <c r="AA159" s="412">
        <v>0.09</v>
      </c>
      <c r="AB159" s="412">
        <v>0.61</v>
      </c>
      <c r="AC159" s="412">
        <v>0.11</v>
      </c>
      <c r="AD159" s="412">
        <v>7.0000000000000007E-2</v>
      </c>
      <c r="AE159" s="413">
        <v>1.9950000000000001</v>
      </c>
      <c r="AF159" s="414">
        <v>11.4</v>
      </c>
      <c r="AG159" s="414">
        <v>11.4</v>
      </c>
      <c r="AH159" s="414">
        <v>11.5</v>
      </c>
      <c r="AI159" s="414">
        <v>11.2</v>
      </c>
      <c r="AJ159" s="414">
        <v>119.4</v>
      </c>
      <c r="AK159" s="396">
        <v>119.7</v>
      </c>
      <c r="AL159" s="330" t="s">
        <v>495</v>
      </c>
      <c r="AM159" s="352" t="s">
        <v>646</v>
      </c>
      <c r="AN159" s="417" t="s">
        <v>644</v>
      </c>
      <c r="AO159" s="416"/>
      <c r="AP159" s="392">
        <v>100</v>
      </c>
      <c r="AQ159" s="402"/>
      <c r="AR159" s="401">
        <v>100</v>
      </c>
      <c r="AS159" s="402"/>
      <c r="AU159" s="429">
        <f t="shared" si="52"/>
        <v>45128</v>
      </c>
      <c r="AV159" s="326">
        <f t="shared" si="53"/>
        <v>0.99950149551345968</v>
      </c>
      <c r="AW159" s="327">
        <f t="shared" si="54"/>
        <v>0.99856679960119654</v>
      </c>
      <c r="AX159" s="328">
        <f t="shared" si="55"/>
        <v>0.99798604187437723</v>
      </c>
      <c r="AY159" s="326">
        <f t="shared" si="56"/>
        <v>0.99899849774661997</v>
      </c>
      <c r="AZ159" s="327">
        <f t="shared" si="57"/>
        <v>0.9984664496745117</v>
      </c>
      <c r="BA159" s="328">
        <f t="shared" si="58"/>
        <v>0.99805708562844242</v>
      </c>
      <c r="BB159" s="329">
        <v>1</v>
      </c>
      <c r="BC159" s="329">
        <f t="shared" si="7"/>
        <v>1.02</v>
      </c>
      <c r="BD159" s="329">
        <f t="shared" si="8"/>
        <v>0.98</v>
      </c>
      <c r="BE159" s="329">
        <f t="shared" si="9"/>
        <v>1.03</v>
      </c>
      <c r="BF159" s="329">
        <f t="shared" si="10"/>
        <v>0.97</v>
      </c>
    </row>
    <row r="160" spans="2:58" s="324" customFormat="1" ht="30.75" customHeight="1" x14ac:dyDescent="0.25">
      <c r="B160" s="409">
        <v>20230724</v>
      </c>
      <c r="C160" s="410">
        <v>2.0019999999999998</v>
      </c>
      <c r="D160" s="314">
        <f t="shared" si="47"/>
        <v>-1.9940179461614971E-3</v>
      </c>
      <c r="E160" s="315">
        <f t="shared" si="48"/>
        <v>-7.928642220019877E-3</v>
      </c>
      <c r="F160" s="410">
        <v>1.9950000000000001</v>
      </c>
      <c r="G160" s="314">
        <f t="shared" si="49"/>
        <v>-1.0015022533800266E-3</v>
      </c>
      <c r="H160" s="315">
        <f t="shared" si="50"/>
        <v>-1.1887072808320909E-2</v>
      </c>
      <c r="I160" s="220">
        <f t="shared" si="51"/>
        <v>1.0035087719298244</v>
      </c>
      <c r="J160" s="411">
        <v>0.39</v>
      </c>
      <c r="K160" s="412">
        <v>0.62</v>
      </c>
      <c r="L160" s="412">
        <v>0.25</v>
      </c>
      <c r="M160" s="412">
        <v>0.31</v>
      </c>
      <c r="N160" s="412">
        <v>1.07</v>
      </c>
      <c r="O160" s="412">
        <v>0.26</v>
      </c>
      <c r="P160" s="412">
        <v>0.35</v>
      </c>
      <c r="Q160" s="413">
        <v>2.0019999999999998</v>
      </c>
      <c r="R160" s="414">
        <v>9</v>
      </c>
      <c r="S160" s="414">
        <v>9.3000000000000007</v>
      </c>
      <c r="T160" s="414">
        <v>8.6</v>
      </c>
      <c r="U160" s="414">
        <v>8.8000000000000007</v>
      </c>
      <c r="V160" s="414">
        <v>119.6</v>
      </c>
      <c r="W160" s="396">
        <v>119.9</v>
      </c>
      <c r="X160" s="411">
        <v>0.33</v>
      </c>
      <c r="Y160" s="412">
        <v>0.15</v>
      </c>
      <c r="Z160" s="412">
        <v>0.15</v>
      </c>
      <c r="AA160" s="412">
        <v>-0.01</v>
      </c>
      <c r="AB160" s="412">
        <v>0.62</v>
      </c>
      <c r="AC160" s="412">
        <v>0.15</v>
      </c>
      <c r="AD160" s="412">
        <v>0.02</v>
      </c>
      <c r="AE160" s="413">
        <v>1.9950000000000001</v>
      </c>
      <c r="AF160" s="414">
        <v>11.5</v>
      </c>
      <c r="AG160" s="414">
        <v>11.5</v>
      </c>
      <c r="AH160" s="414">
        <v>11.4</v>
      </c>
      <c r="AI160" s="414">
        <v>11.2</v>
      </c>
      <c r="AJ160" s="414">
        <v>119.3</v>
      </c>
      <c r="AK160" s="396">
        <v>119.7</v>
      </c>
      <c r="AL160" s="330" t="s">
        <v>405</v>
      </c>
      <c r="AM160" s="352" t="s">
        <v>340</v>
      </c>
      <c r="AN160" s="417" t="s">
        <v>654</v>
      </c>
      <c r="AO160" s="416"/>
      <c r="AP160" s="392">
        <v>100</v>
      </c>
      <c r="AQ160" s="402"/>
      <c r="AR160" s="401">
        <v>100</v>
      </c>
      <c r="AS160" s="402"/>
      <c r="AU160" s="429">
        <f t="shared" si="52"/>
        <v>45131</v>
      </c>
      <c r="AV160" s="326">
        <f t="shared" si="53"/>
        <v>0.9980059820538385</v>
      </c>
      <c r="AW160" s="327">
        <f t="shared" si="54"/>
        <v>0.9991026919242274</v>
      </c>
      <c r="AX160" s="328">
        <f t="shared" si="55"/>
        <v>0.99786058491193119</v>
      </c>
      <c r="AY160" s="326">
        <f t="shared" si="56"/>
        <v>0.99899849774661997</v>
      </c>
      <c r="AZ160" s="327">
        <f t="shared" si="57"/>
        <v>0.9988983475212817</v>
      </c>
      <c r="BA160" s="328">
        <f t="shared" si="58"/>
        <v>0.99791353697212459</v>
      </c>
      <c r="BB160" s="329">
        <v>1</v>
      </c>
      <c r="BC160" s="329">
        <f t="shared" si="7"/>
        <v>1.02</v>
      </c>
      <c r="BD160" s="329">
        <f t="shared" si="8"/>
        <v>0.98</v>
      </c>
      <c r="BE160" s="329">
        <f t="shared" si="9"/>
        <v>1.03</v>
      </c>
      <c r="BF160" s="329">
        <f t="shared" si="10"/>
        <v>0.97</v>
      </c>
    </row>
    <row r="161" spans="2:58" s="324" customFormat="1" ht="30" x14ac:dyDescent="0.25">
      <c r="B161" s="409">
        <v>20230725</v>
      </c>
      <c r="C161" s="410">
        <v>2.004</v>
      </c>
      <c r="D161" s="314">
        <f t="shared" si="47"/>
        <v>-9.9700897308063752E-4</v>
      </c>
      <c r="E161" s="315">
        <f t="shared" si="48"/>
        <v>-6.9375619425172674E-3</v>
      </c>
      <c r="F161" s="410">
        <v>1.9970000000000001</v>
      </c>
      <c r="G161" s="314">
        <f t="shared" si="49"/>
        <v>0</v>
      </c>
      <c r="H161" s="315">
        <f t="shared" si="50"/>
        <v>-1.08964834076275E-2</v>
      </c>
      <c r="I161" s="220">
        <f t="shared" si="51"/>
        <v>1.0035052578868302</v>
      </c>
      <c r="J161" s="411">
        <v>0.41</v>
      </c>
      <c r="K161" s="412">
        <v>0.49</v>
      </c>
      <c r="L161" s="412">
        <v>0.22</v>
      </c>
      <c r="M161" s="412">
        <v>0.24</v>
      </c>
      <c r="N161" s="412">
        <v>0.8</v>
      </c>
      <c r="O161" s="412">
        <v>0.18</v>
      </c>
      <c r="P161" s="412">
        <v>0.26</v>
      </c>
      <c r="Q161" s="413">
        <v>2.004</v>
      </c>
      <c r="R161" s="414">
        <v>9.1999999999999993</v>
      </c>
      <c r="S161" s="414">
        <v>9</v>
      </c>
      <c r="T161" s="414">
        <v>8.6</v>
      </c>
      <c r="U161" s="414">
        <v>8.8000000000000007</v>
      </c>
      <c r="V161" s="414">
        <v>119.6</v>
      </c>
      <c r="W161" s="396">
        <v>120</v>
      </c>
      <c r="X161" s="411">
        <v>0.24</v>
      </c>
      <c r="Y161" s="412">
        <v>0.13</v>
      </c>
      <c r="Z161" s="412">
        <v>7.0000000000000007E-2</v>
      </c>
      <c r="AA161" s="412">
        <v>0.02</v>
      </c>
      <c r="AB161" s="412">
        <v>0.43</v>
      </c>
      <c r="AC161" s="412">
        <v>7.0000000000000007E-2</v>
      </c>
      <c r="AD161" s="412">
        <v>0.01</v>
      </c>
      <c r="AE161" s="413">
        <v>1.9970000000000001</v>
      </c>
      <c r="AF161" s="414">
        <v>11.5</v>
      </c>
      <c r="AG161" s="414">
        <v>11.5</v>
      </c>
      <c r="AH161" s="414">
        <v>11.6</v>
      </c>
      <c r="AI161" s="414">
        <v>11.5</v>
      </c>
      <c r="AJ161" s="414">
        <v>119.4</v>
      </c>
      <c r="AK161" s="396">
        <v>119.7</v>
      </c>
      <c r="AL161" s="330" t="s">
        <v>197</v>
      </c>
      <c r="AM161" s="352" t="s">
        <v>340</v>
      </c>
      <c r="AN161" s="417" t="s">
        <v>658</v>
      </c>
      <c r="AO161" s="416"/>
      <c r="AP161" s="392">
        <v>99.4</v>
      </c>
      <c r="AQ161" s="402">
        <v>100</v>
      </c>
      <c r="AR161" s="401">
        <v>99.7</v>
      </c>
      <c r="AS161" s="402">
        <v>100</v>
      </c>
      <c r="AU161" s="429">
        <f t="shared" si="52"/>
        <v>45132</v>
      </c>
      <c r="AV161" s="326">
        <f t="shared" si="53"/>
        <v>0.99900299102691936</v>
      </c>
      <c r="AW161" s="327">
        <f t="shared" si="54"/>
        <v>0.99925224327018947</v>
      </c>
      <c r="AX161" s="328">
        <f t="shared" si="55"/>
        <v>0.99791928562139698</v>
      </c>
      <c r="AY161" s="326">
        <f t="shared" si="56"/>
        <v>1</v>
      </c>
      <c r="AZ161" s="327">
        <f t="shared" si="57"/>
        <v>0.99907003362186131</v>
      </c>
      <c r="BA161" s="328">
        <f t="shared" si="58"/>
        <v>0.99793168012888878</v>
      </c>
      <c r="BB161" s="329">
        <v>1</v>
      </c>
      <c r="BC161" s="329">
        <f t="shared" si="7"/>
        <v>1.02</v>
      </c>
      <c r="BD161" s="329">
        <f t="shared" si="8"/>
        <v>0.98</v>
      </c>
      <c r="BE161" s="329">
        <f t="shared" si="9"/>
        <v>1.03</v>
      </c>
      <c r="BF161" s="329">
        <f t="shared" si="10"/>
        <v>0.97</v>
      </c>
    </row>
    <row r="162" spans="2:58" s="324" customFormat="1" ht="30" x14ac:dyDescent="0.25">
      <c r="B162" s="409">
        <v>20230726</v>
      </c>
      <c r="C162" s="410">
        <v>2.0059999999999998</v>
      </c>
      <c r="D162" s="314">
        <f t="shared" si="47"/>
        <v>0</v>
      </c>
      <c r="E162" s="315">
        <f t="shared" si="48"/>
        <v>-5.94648166501488E-3</v>
      </c>
      <c r="F162" s="410">
        <v>1.996</v>
      </c>
      <c r="G162" s="314">
        <f t="shared" si="49"/>
        <v>-5.0075112669012434E-4</v>
      </c>
      <c r="H162" s="315">
        <f t="shared" si="50"/>
        <v>-1.1391778107974315E-2</v>
      </c>
      <c r="I162" s="220">
        <f t="shared" si="51"/>
        <v>1.00501002004008</v>
      </c>
      <c r="J162" s="411">
        <v>0.32</v>
      </c>
      <c r="K162" s="412">
        <v>0.73</v>
      </c>
      <c r="L162" s="412">
        <v>0.19</v>
      </c>
      <c r="M162" s="412">
        <v>0.34</v>
      </c>
      <c r="N162" s="412">
        <v>1.0900000000000001</v>
      </c>
      <c r="O162" s="412">
        <v>0.2</v>
      </c>
      <c r="P162" s="412">
        <v>0.37</v>
      </c>
      <c r="Q162" s="413">
        <v>2.0059999999999998</v>
      </c>
      <c r="R162" s="414">
        <v>8.9</v>
      </c>
      <c r="S162" s="414">
        <v>9.3000000000000007</v>
      </c>
      <c r="T162" s="414">
        <v>8.6</v>
      </c>
      <c r="U162" s="414">
        <v>8.9</v>
      </c>
      <c r="V162" s="414">
        <v>119.6</v>
      </c>
      <c r="W162" s="396">
        <v>119.9</v>
      </c>
      <c r="X162" s="411">
        <v>0.28000000000000003</v>
      </c>
      <c r="Y162" s="412">
        <v>0.19</v>
      </c>
      <c r="Z162" s="412">
        <v>0.08</v>
      </c>
      <c r="AA162" s="412">
        <v>0.03</v>
      </c>
      <c r="AB162" s="412">
        <v>0.49</v>
      </c>
      <c r="AC162" s="412">
        <v>0.1</v>
      </c>
      <c r="AD162" s="412">
        <v>0.03</v>
      </c>
      <c r="AE162" s="413">
        <v>1.996</v>
      </c>
      <c r="AF162" s="414">
        <v>11.4</v>
      </c>
      <c r="AG162" s="414">
        <v>11.5</v>
      </c>
      <c r="AH162" s="414">
        <v>11.4</v>
      </c>
      <c r="AI162" s="414">
        <v>11.2</v>
      </c>
      <c r="AJ162" s="414">
        <v>119.4</v>
      </c>
      <c r="AK162" s="396">
        <v>119.8</v>
      </c>
      <c r="AL162" s="330" t="s">
        <v>495</v>
      </c>
      <c r="AM162" s="352" t="s">
        <v>295</v>
      </c>
      <c r="AN162" s="417" t="s">
        <v>661</v>
      </c>
      <c r="AO162" s="416"/>
      <c r="AP162" s="392">
        <v>100</v>
      </c>
      <c r="AQ162" s="402"/>
      <c r="AR162" s="401">
        <v>100</v>
      </c>
      <c r="AS162" s="402"/>
      <c r="AU162" s="429">
        <f t="shared" si="52"/>
        <v>45133</v>
      </c>
      <c r="AV162" s="326">
        <f t="shared" si="53"/>
        <v>1</v>
      </c>
      <c r="AW162" s="327">
        <f t="shared" si="54"/>
        <v>0.99923307002070727</v>
      </c>
      <c r="AX162" s="328">
        <f t="shared" si="55"/>
        <v>0.99791534487446765</v>
      </c>
      <c r="AY162" s="326">
        <f t="shared" si="56"/>
        <v>0.99949924887330988</v>
      </c>
      <c r="AZ162" s="327">
        <f t="shared" si="57"/>
        <v>0.99907553638149516</v>
      </c>
      <c r="BA162" s="328">
        <f t="shared" si="58"/>
        <v>0.99792871124869109</v>
      </c>
      <c r="BB162" s="329">
        <v>1</v>
      </c>
      <c r="BC162" s="329">
        <f t="shared" si="7"/>
        <v>1.02</v>
      </c>
      <c r="BD162" s="329">
        <f t="shared" si="8"/>
        <v>0.98</v>
      </c>
      <c r="BE162" s="329">
        <f t="shared" si="9"/>
        <v>1.03</v>
      </c>
      <c r="BF162" s="329">
        <f t="shared" si="10"/>
        <v>0.97</v>
      </c>
    </row>
    <row r="163" spans="2:58" s="324" customFormat="1" ht="30" x14ac:dyDescent="0.25">
      <c r="B163" s="409">
        <v>20230727</v>
      </c>
      <c r="C163" s="410">
        <v>2.0030000000000001</v>
      </c>
      <c r="D163" s="314">
        <f t="shared" si="47"/>
        <v>-1.4955134596209563E-3</v>
      </c>
      <c r="E163" s="315">
        <f t="shared" si="48"/>
        <v>-7.4331020812684612E-3</v>
      </c>
      <c r="F163" s="410">
        <v>1.9930000000000001</v>
      </c>
      <c r="G163" s="314">
        <f t="shared" si="49"/>
        <v>-2.0030045067601643E-3</v>
      </c>
      <c r="H163" s="315">
        <f t="shared" si="50"/>
        <v>-1.2877662209014429E-2</v>
      </c>
      <c r="I163" s="220">
        <f t="shared" si="51"/>
        <v>1.005017561465128</v>
      </c>
      <c r="J163" s="411">
        <v>0.41</v>
      </c>
      <c r="K163" s="412">
        <v>0.54</v>
      </c>
      <c r="L163" s="412">
        <v>0.21</v>
      </c>
      <c r="M163" s="412">
        <v>0.3</v>
      </c>
      <c r="N163" s="412">
        <v>0.96</v>
      </c>
      <c r="O163" s="412">
        <v>0.21</v>
      </c>
      <c r="P163" s="412">
        <v>0.31</v>
      </c>
      <c r="Q163" s="413">
        <v>2.0030000000000001</v>
      </c>
      <c r="R163" s="414">
        <v>9</v>
      </c>
      <c r="S163" s="414">
        <v>9.1999999999999993</v>
      </c>
      <c r="T163" s="414">
        <v>8.8000000000000007</v>
      </c>
      <c r="U163" s="414">
        <v>8.6</v>
      </c>
      <c r="V163" s="414">
        <v>119.6</v>
      </c>
      <c r="W163" s="396">
        <v>119.9</v>
      </c>
      <c r="X163" s="411">
        <v>0.28000000000000003</v>
      </c>
      <c r="Y163" s="412">
        <v>0.23</v>
      </c>
      <c r="Z163" s="412">
        <v>0.13</v>
      </c>
      <c r="AA163" s="412">
        <v>0.09</v>
      </c>
      <c r="AB163" s="412">
        <v>0.63</v>
      </c>
      <c r="AC163" s="412">
        <v>0.13</v>
      </c>
      <c r="AD163" s="412">
        <v>0.06</v>
      </c>
      <c r="AE163" s="413">
        <v>1.9930000000000001</v>
      </c>
      <c r="AF163" s="414">
        <v>11.5</v>
      </c>
      <c r="AG163" s="414">
        <v>11.5</v>
      </c>
      <c r="AH163" s="414">
        <v>11.6</v>
      </c>
      <c r="AI163" s="414">
        <v>11.5</v>
      </c>
      <c r="AJ163" s="414">
        <v>119.4</v>
      </c>
      <c r="AK163" s="396">
        <v>119.7</v>
      </c>
      <c r="AL163" s="330" t="s">
        <v>495</v>
      </c>
      <c r="AM163" s="352" t="s">
        <v>340</v>
      </c>
      <c r="AN163" s="417" t="s">
        <v>663</v>
      </c>
      <c r="AO163" s="416"/>
      <c r="AP163" s="392">
        <v>100</v>
      </c>
      <c r="AQ163" s="402"/>
      <c r="AR163" s="401">
        <v>100</v>
      </c>
      <c r="AS163" s="402"/>
      <c r="AU163" s="429">
        <f t="shared" si="52"/>
        <v>45134</v>
      </c>
      <c r="AV163" s="326">
        <f t="shared" si="53"/>
        <v>0.99850448654037904</v>
      </c>
      <c r="AW163" s="327">
        <f t="shared" si="54"/>
        <v>0.99950149551345968</v>
      </c>
      <c r="AX163" s="328">
        <f t="shared" si="55"/>
        <v>0.99802972036272153</v>
      </c>
      <c r="AY163" s="326">
        <f t="shared" si="56"/>
        <v>0.99799699549323984</v>
      </c>
      <c r="AZ163" s="327">
        <f t="shared" si="57"/>
        <v>0.99937406109163751</v>
      </c>
      <c r="BA163" s="328">
        <f t="shared" si="58"/>
        <v>0.99799699549323984</v>
      </c>
      <c r="BB163" s="329">
        <v>1</v>
      </c>
      <c r="BC163" s="329">
        <f t="shared" si="7"/>
        <v>1.02</v>
      </c>
      <c r="BD163" s="329">
        <f t="shared" si="8"/>
        <v>0.98</v>
      </c>
      <c r="BE163" s="329">
        <f t="shared" si="9"/>
        <v>1.03</v>
      </c>
      <c r="BF163" s="329">
        <f t="shared" si="10"/>
        <v>0.97</v>
      </c>
    </row>
    <row r="164" spans="2:58" s="6" customFormat="1" ht="30" x14ac:dyDescent="0.25">
      <c r="B164" s="95">
        <v>20230728</v>
      </c>
      <c r="C164" s="96">
        <v>2.0049999999999999</v>
      </c>
      <c r="D164" s="314">
        <f t="shared" si="47"/>
        <v>-4.9850448654031876E-4</v>
      </c>
      <c r="E164" s="315">
        <f t="shared" si="48"/>
        <v>-6.4420218037660737E-3</v>
      </c>
      <c r="F164" s="410">
        <v>1.9950000000000001</v>
      </c>
      <c r="G164" s="314">
        <f t="shared" si="49"/>
        <v>-1.0015022533800266E-3</v>
      </c>
      <c r="H164" s="315">
        <f t="shared" si="50"/>
        <v>-1.1887072808320909E-2</v>
      </c>
      <c r="I164" s="220">
        <f t="shared" si="51"/>
        <v>1.0050125313283207</v>
      </c>
      <c r="J164" s="214">
        <v>0.44</v>
      </c>
      <c r="K164" s="100">
        <v>0.61</v>
      </c>
      <c r="L164" s="100">
        <v>0.28000000000000003</v>
      </c>
      <c r="M164" s="100">
        <v>0.3</v>
      </c>
      <c r="N164" s="100">
        <v>1.04</v>
      </c>
      <c r="O164" s="100">
        <v>0.22</v>
      </c>
      <c r="P164" s="100">
        <v>0.36</v>
      </c>
      <c r="Q164" s="101">
        <v>2.0049999999999999</v>
      </c>
      <c r="R164" s="102">
        <v>8.9</v>
      </c>
      <c r="S164" s="102">
        <v>9.3000000000000007</v>
      </c>
      <c r="T164" s="102">
        <v>8.5</v>
      </c>
      <c r="U164" s="102">
        <v>8.9</v>
      </c>
      <c r="V164" s="102">
        <v>119.6</v>
      </c>
      <c r="W164" s="103">
        <v>119.9</v>
      </c>
      <c r="X164" s="214">
        <v>0.28999999999999998</v>
      </c>
      <c r="Y164" s="100">
        <v>0.21</v>
      </c>
      <c r="Z164" s="100">
        <v>0.1</v>
      </c>
      <c r="AA164" s="100">
        <v>7.0000000000000007E-2</v>
      </c>
      <c r="AB164" s="100">
        <v>0.61</v>
      </c>
      <c r="AC164" s="100">
        <v>0.1</v>
      </c>
      <c r="AD164" s="100">
        <v>0.06</v>
      </c>
      <c r="AE164" s="101">
        <v>1.9950000000000001</v>
      </c>
      <c r="AF164" s="102">
        <v>11.6</v>
      </c>
      <c r="AG164" s="102">
        <v>11.6</v>
      </c>
      <c r="AH164" s="102">
        <v>11.5</v>
      </c>
      <c r="AI164" s="102">
        <v>11.2</v>
      </c>
      <c r="AJ164" s="102">
        <v>119.4</v>
      </c>
      <c r="AK164" s="103">
        <v>119.8</v>
      </c>
      <c r="AL164" s="345" t="s">
        <v>495</v>
      </c>
      <c r="AM164" s="382" t="s">
        <v>669</v>
      </c>
      <c r="AN164" s="417" t="s">
        <v>667</v>
      </c>
      <c r="AO164" s="305"/>
      <c r="AP164" s="125">
        <v>100</v>
      </c>
      <c r="AQ164" s="141"/>
      <c r="AR164" s="119">
        <v>100</v>
      </c>
      <c r="AS164" s="141"/>
      <c r="AU164" s="429">
        <f t="shared" si="52"/>
        <v>45135</v>
      </c>
      <c r="AV164" s="326">
        <f t="shared" si="53"/>
        <v>0.99950149551345968</v>
      </c>
      <c r="AW164" s="327">
        <f t="shared" si="54"/>
        <v>0.9997280884618871</v>
      </c>
      <c r="AX164" s="328">
        <f t="shared" si="55"/>
        <v>0.99798105682951166</v>
      </c>
      <c r="AY164" s="326">
        <f t="shared" si="56"/>
        <v>0.99899849774661997</v>
      </c>
      <c r="AZ164" s="327">
        <f t="shared" si="57"/>
        <v>0.9996813401921063</v>
      </c>
      <c r="BA164" s="328">
        <f t="shared" si="58"/>
        <v>0.99794692038057087</v>
      </c>
      <c r="BB164" s="329">
        <v>1</v>
      </c>
      <c r="BC164" s="329">
        <f t="shared" si="7"/>
        <v>1.02</v>
      </c>
      <c r="BD164" s="329">
        <f t="shared" si="8"/>
        <v>0.98</v>
      </c>
      <c r="BE164" s="329">
        <f t="shared" si="9"/>
        <v>1.03</v>
      </c>
      <c r="BF164" s="329">
        <f t="shared" si="10"/>
        <v>0.97</v>
      </c>
    </row>
    <row r="165" spans="2:58" s="6" customFormat="1" x14ac:dyDescent="0.25">
      <c r="B165" s="95"/>
      <c r="C165" s="96"/>
      <c r="D165" s="314" t="str">
        <f t="shared" si="47"/>
        <v/>
      </c>
      <c r="E165" s="315" t="str">
        <f t="shared" si="48"/>
        <v/>
      </c>
      <c r="F165" s="410"/>
      <c r="G165" s="314" t="str">
        <f t="shared" si="49"/>
        <v/>
      </c>
      <c r="H165" s="315" t="str">
        <f t="shared" si="50"/>
        <v/>
      </c>
      <c r="I165" s="220" t="str">
        <f t="shared" si="51"/>
        <v/>
      </c>
      <c r="J165" s="214"/>
      <c r="K165" s="100"/>
      <c r="L165" s="100"/>
      <c r="M165" s="100"/>
      <c r="N165" s="100"/>
      <c r="O165" s="100"/>
      <c r="P165" s="100"/>
      <c r="Q165" s="101"/>
      <c r="R165" s="102"/>
      <c r="S165" s="102"/>
      <c r="T165" s="102"/>
      <c r="U165" s="102"/>
      <c r="V165" s="102"/>
      <c r="W165" s="103"/>
      <c r="X165" s="214"/>
      <c r="Y165" s="100"/>
      <c r="Z165" s="100"/>
      <c r="AA165" s="100"/>
      <c r="AB165" s="100"/>
      <c r="AC165" s="100"/>
      <c r="AD165" s="100"/>
      <c r="AE165" s="101"/>
      <c r="AF165" s="102"/>
      <c r="AG165" s="102"/>
      <c r="AH165" s="102"/>
      <c r="AI165" s="102"/>
      <c r="AJ165" s="102"/>
      <c r="AK165" s="103"/>
      <c r="AL165" s="345"/>
      <c r="AM165" s="382"/>
      <c r="AN165" s="417"/>
      <c r="AO165" s="305"/>
      <c r="AP165" s="125"/>
      <c r="AQ165" s="141"/>
      <c r="AR165" s="119"/>
      <c r="AS165" s="141"/>
      <c r="AU165" s="429" t="e">
        <f t="shared" si="52"/>
        <v>#VALUE!</v>
      </c>
      <c r="AV165" s="326" t="str">
        <f t="shared" si="53"/>
        <v/>
      </c>
      <c r="AW165" s="327" t="str">
        <f t="shared" si="54"/>
        <v/>
      </c>
      <c r="AX165" s="328" t="str">
        <f t="shared" si="55"/>
        <v/>
      </c>
      <c r="AY165" s="326" t="str">
        <f t="shared" si="56"/>
        <v/>
      </c>
      <c r="AZ165" s="327" t="str">
        <f t="shared" si="57"/>
        <v/>
      </c>
      <c r="BA165" s="328" t="str">
        <f t="shared" si="58"/>
        <v/>
      </c>
      <c r="BB165" s="329">
        <v>1</v>
      </c>
      <c r="BC165" s="329">
        <f t="shared" si="7"/>
        <v>1.02</v>
      </c>
      <c r="BD165" s="329">
        <f t="shared" si="8"/>
        <v>0.98</v>
      </c>
      <c r="BE165" s="329">
        <f t="shared" si="9"/>
        <v>1.03</v>
      </c>
      <c r="BF165" s="329">
        <f t="shared" si="10"/>
        <v>0.97</v>
      </c>
    </row>
    <row r="166" spans="2:58" s="6" customFormat="1" x14ac:dyDescent="0.25">
      <c r="B166" s="95"/>
      <c r="C166" s="96"/>
      <c r="D166" s="314" t="str">
        <f t="shared" si="47"/>
        <v/>
      </c>
      <c r="E166" s="315" t="str">
        <f t="shared" si="48"/>
        <v/>
      </c>
      <c r="F166" s="410"/>
      <c r="G166" s="314" t="str">
        <f t="shared" si="49"/>
        <v/>
      </c>
      <c r="H166" s="315" t="str">
        <f t="shared" si="50"/>
        <v/>
      </c>
      <c r="I166" s="220" t="str">
        <f t="shared" si="51"/>
        <v/>
      </c>
      <c r="J166" s="214"/>
      <c r="K166" s="100"/>
      <c r="L166" s="100"/>
      <c r="M166" s="100"/>
      <c r="N166" s="100"/>
      <c r="O166" s="100"/>
      <c r="P166" s="100"/>
      <c r="Q166" s="101"/>
      <c r="R166" s="102"/>
      <c r="S166" s="102"/>
      <c r="T166" s="102"/>
      <c r="U166" s="102"/>
      <c r="V166" s="102"/>
      <c r="W166" s="103"/>
      <c r="X166" s="214"/>
      <c r="Y166" s="100"/>
      <c r="Z166" s="100"/>
      <c r="AA166" s="100"/>
      <c r="AB166" s="100"/>
      <c r="AC166" s="100"/>
      <c r="AD166" s="100"/>
      <c r="AE166" s="101"/>
      <c r="AF166" s="102"/>
      <c r="AG166" s="102"/>
      <c r="AH166" s="102"/>
      <c r="AI166" s="102"/>
      <c r="AJ166" s="102"/>
      <c r="AK166" s="103"/>
      <c r="AL166" s="345"/>
      <c r="AM166" s="382"/>
      <c r="AN166" s="417"/>
      <c r="AO166" s="305"/>
      <c r="AP166" s="125"/>
      <c r="AQ166" s="141"/>
      <c r="AR166" s="119"/>
      <c r="AS166" s="141"/>
      <c r="AU166" s="429" t="e">
        <f t="shared" si="52"/>
        <v>#VALUE!</v>
      </c>
      <c r="AV166" s="326" t="str">
        <f t="shared" si="53"/>
        <v/>
      </c>
      <c r="AW166" s="327" t="str">
        <f t="shared" si="54"/>
        <v/>
      </c>
      <c r="AX166" s="328" t="str">
        <f t="shared" si="55"/>
        <v/>
      </c>
      <c r="AY166" s="326" t="str">
        <f t="shared" si="56"/>
        <v/>
      </c>
      <c r="AZ166" s="327" t="str">
        <f t="shared" si="57"/>
        <v/>
      </c>
      <c r="BA166" s="328" t="str">
        <f t="shared" si="58"/>
        <v/>
      </c>
      <c r="BB166" s="329">
        <v>1</v>
      </c>
      <c r="BC166" s="329">
        <f t="shared" si="7"/>
        <v>1.02</v>
      </c>
      <c r="BD166" s="329">
        <f t="shared" si="8"/>
        <v>0.98</v>
      </c>
      <c r="BE166" s="329">
        <f t="shared" si="9"/>
        <v>1.03</v>
      </c>
      <c r="BF166" s="329">
        <f t="shared" si="10"/>
        <v>0.97</v>
      </c>
    </row>
    <row r="167" spans="2:58" s="6" customFormat="1" x14ac:dyDescent="0.25">
      <c r="B167" s="95"/>
      <c r="C167" s="96"/>
      <c r="D167" s="314" t="str">
        <f t="shared" si="47"/>
        <v/>
      </c>
      <c r="E167" s="315" t="str">
        <f t="shared" si="48"/>
        <v/>
      </c>
      <c r="F167" s="410"/>
      <c r="G167" s="314" t="str">
        <f t="shared" si="49"/>
        <v/>
      </c>
      <c r="H167" s="315" t="str">
        <f t="shared" si="50"/>
        <v/>
      </c>
      <c r="I167" s="220" t="str">
        <f t="shared" si="51"/>
        <v/>
      </c>
      <c r="J167" s="214"/>
      <c r="K167" s="100"/>
      <c r="L167" s="100"/>
      <c r="M167" s="100"/>
      <c r="N167" s="100"/>
      <c r="O167" s="100"/>
      <c r="P167" s="100"/>
      <c r="Q167" s="101"/>
      <c r="R167" s="102"/>
      <c r="S167" s="102"/>
      <c r="T167" s="102"/>
      <c r="U167" s="102"/>
      <c r="V167" s="102"/>
      <c r="W167" s="103"/>
      <c r="X167" s="214"/>
      <c r="Y167" s="100"/>
      <c r="Z167" s="100"/>
      <c r="AA167" s="100"/>
      <c r="AB167" s="100"/>
      <c r="AC167" s="100"/>
      <c r="AD167" s="100"/>
      <c r="AE167" s="101"/>
      <c r="AF167" s="102"/>
      <c r="AG167" s="102"/>
      <c r="AH167" s="102"/>
      <c r="AI167" s="102"/>
      <c r="AJ167" s="102"/>
      <c r="AK167" s="103"/>
      <c r="AL167" s="345"/>
      <c r="AM167" s="382"/>
      <c r="AN167" s="417"/>
      <c r="AO167" s="305"/>
      <c r="AP167" s="125"/>
      <c r="AQ167" s="141"/>
      <c r="AR167" s="119"/>
      <c r="AS167" s="141"/>
      <c r="AU167" s="429" t="e">
        <f t="shared" si="52"/>
        <v>#VALUE!</v>
      </c>
      <c r="AV167" s="326" t="str">
        <f t="shared" si="53"/>
        <v/>
      </c>
      <c r="AW167" s="327" t="str">
        <f t="shared" si="54"/>
        <v/>
      </c>
      <c r="AX167" s="328" t="str">
        <f t="shared" si="55"/>
        <v/>
      </c>
      <c r="AY167" s="326" t="str">
        <f t="shared" si="56"/>
        <v/>
      </c>
      <c r="AZ167" s="327" t="str">
        <f t="shared" si="57"/>
        <v/>
      </c>
      <c r="BA167" s="328" t="str">
        <f t="shared" si="58"/>
        <v/>
      </c>
      <c r="BB167" s="329">
        <v>1</v>
      </c>
      <c r="BC167" s="329">
        <f t="shared" si="7"/>
        <v>1.02</v>
      </c>
      <c r="BD167" s="329">
        <f t="shared" si="8"/>
        <v>0.98</v>
      </c>
      <c r="BE167" s="329">
        <f t="shared" si="9"/>
        <v>1.03</v>
      </c>
      <c r="BF167" s="329">
        <f t="shared" si="10"/>
        <v>0.97</v>
      </c>
    </row>
    <row r="168" spans="2:58" s="6" customFormat="1" x14ac:dyDescent="0.25">
      <c r="B168" s="95"/>
      <c r="C168" s="96"/>
      <c r="D168" s="314" t="str">
        <f t="shared" si="47"/>
        <v/>
      </c>
      <c r="E168" s="315" t="str">
        <f t="shared" si="48"/>
        <v/>
      </c>
      <c r="F168" s="410"/>
      <c r="G168" s="314" t="str">
        <f t="shared" si="49"/>
        <v/>
      </c>
      <c r="H168" s="315" t="str">
        <f t="shared" si="50"/>
        <v/>
      </c>
      <c r="I168" s="220" t="str">
        <f t="shared" si="51"/>
        <v/>
      </c>
      <c r="J168" s="214"/>
      <c r="K168" s="100"/>
      <c r="L168" s="100"/>
      <c r="M168" s="100"/>
      <c r="N168" s="100"/>
      <c r="O168" s="100"/>
      <c r="P168" s="100"/>
      <c r="Q168" s="101"/>
      <c r="R168" s="102"/>
      <c r="S168" s="102"/>
      <c r="T168" s="102"/>
      <c r="U168" s="102"/>
      <c r="V168" s="102"/>
      <c r="W168" s="103"/>
      <c r="X168" s="214"/>
      <c r="Y168" s="100"/>
      <c r="Z168" s="100"/>
      <c r="AA168" s="100"/>
      <c r="AB168" s="100"/>
      <c r="AC168" s="100"/>
      <c r="AD168" s="100"/>
      <c r="AE168" s="101"/>
      <c r="AF168" s="102"/>
      <c r="AG168" s="102"/>
      <c r="AH168" s="102"/>
      <c r="AI168" s="102"/>
      <c r="AJ168" s="102"/>
      <c r="AK168" s="103"/>
      <c r="AL168" s="345"/>
      <c r="AM168" s="382"/>
      <c r="AN168" s="417"/>
      <c r="AO168" s="305"/>
      <c r="AP168" s="125"/>
      <c r="AQ168" s="141"/>
      <c r="AR168" s="119"/>
      <c r="AS168" s="141"/>
      <c r="AU168" s="429" t="e">
        <f t="shared" si="52"/>
        <v>#VALUE!</v>
      </c>
      <c r="AV168" s="326" t="str">
        <f t="shared" si="53"/>
        <v/>
      </c>
      <c r="AW168" s="327" t="str">
        <f t="shared" si="54"/>
        <v/>
      </c>
      <c r="AX168" s="328" t="str">
        <f t="shared" si="55"/>
        <v/>
      </c>
      <c r="AY168" s="326" t="str">
        <f t="shared" si="56"/>
        <v/>
      </c>
      <c r="AZ168" s="327" t="str">
        <f t="shared" si="57"/>
        <v/>
      </c>
      <c r="BA168" s="328" t="str">
        <f t="shared" si="58"/>
        <v/>
      </c>
      <c r="BB168" s="329">
        <v>1</v>
      </c>
      <c r="BC168" s="329">
        <f t="shared" si="7"/>
        <v>1.02</v>
      </c>
      <c r="BD168" s="329">
        <f t="shared" si="8"/>
        <v>0.98</v>
      </c>
      <c r="BE168" s="329">
        <f t="shared" si="9"/>
        <v>1.03</v>
      </c>
      <c r="BF168" s="329">
        <f t="shared" si="10"/>
        <v>0.97</v>
      </c>
    </row>
    <row r="169" spans="2:58" s="6" customFormat="1" x14ac:dyDescent="0.25">
      <c r="B169" s="95"/>
      <c r="C169" s="96"/>
      <c r="D169" s="314" t="str">
        <f t="shared" si="47"/>
        <v/>
      </c>
      <c r="E169" s="315" t="str">
        <f t="shared" si="48"/>
        <v/>
      </c>
      <c r="F169" s="410"/>
      <c r="G169" s="314" t="str">
        <f t="shared" si="49"/>
        <v/>
      </c>
      <c r="H169" s="315" t="str">
        <f t="shared" si="50"/>
        <v/>
      </c>
      <c r="I169" s="220" t="str">
        <f t="shared" si="51"/>
        <v/>
      </c>
      <c r="J169" s="214"/>
      <c r="K169" s="100"/>
      <c r="L169" s="100"/>
      <c r="M169" s="100"/>
      <c r="N169" s="100"/>
      <c r="O169" s="100"/>
      <c r="P169" s="100"/>
      <c r="Q169" s="101"/>
      <c r="R169" s="102"/>
      <c r="S169" s="102"/>
      <c r="T169" s="102"/>
      <c r="U169" s="102"/>
      <c r="V169" s="102"/>
      <c r="W169" s="103"/>
      <c r="X169" s="214"/>
      <c r="Y169" s="100"/>
      <c r="Z169" s="100"/>
      <c r="AA169" s="100"/>
      <c r="AB169" s="100"/>
      <c r="AC169" s="100"/>
      <c r="AD169" s="100"/>
      <c r="AE169" s="101"/>
      <c r="AF169" s="102"/>
      <c r="AG169" s="102"/>
      <c r="AH169" s="102"/>
      <c r="AI169" s="102"/>
      <c r="AJ169" s="102"/>
      <c r="AK169" s="103"/>
      <c r="AL169" s="345"/>
      <c r="AM169" s="382"/>
      <c r="AN169" s="417"/>
      <c r="AO169" s="305"/>
      <c r="AP169" s="125"/>
      <c r="AQ169" s="141"/>
      <c r="AR169" s="119"/>
      <c r="AS169" s="141"/>
      <c r="AU169" s="429" t="e">
        <f t="shared" si="52"/>
        <v>#VALUE!</v>
      </c>
      <c r="AV169" s="326" t="str">
        <f t="shared" si="53"/>
        <v/>
      </c>
      <c r="AW169" s="327" t="str">
        <f t="shared" si="54"/>
        <v/>
      </c>
      <c r="AX169" s="328" t="str">
        <f t="shared" si="55"/>
        <v/>
      </c>
      <c r="AY169" s="326" t="str">
        <f t="shared" si="56"/>
        <v/>
      </c>
      <c r="AZ169" s="327" t="str">
        <f t="shared" si="57"/>
        <v/>
      </c>
      <c r="BA169" s="328" t="str">
        <f t="shared" si="58"/>
        <v/>
      </c>
      <c r="BB169" s="329">
        <v>1</v>
      </c>
      <c r="BC169" s="329">
        <f t="shared" si="7"/>
        <v>1.02</v>
      </c>
      <c r="BD169" s="329">
        <f t="shared" si="8"/>
        <v>0.98</v>
      </c>
      <c r="BE169" s="329">
        <f t="shared" si="9"/>
        <v>1.03</v>
      </c>
      <c r="BF169" s="329">
        <f t="shared" si="10"/>
        <v>0.97</v>
      </c>
    </row>
    <row r="170" spans="2:58" s="6" customFormat="1" x14ac:dyDescent="0.25">
      <c r="B170" s="95"/>
      <c r="C170" s="96"/>
      <c r="D170" s="314" t="str">
        <f t="shared" si="47"/>
        <v/>
      </c>
      <c r="E170" s="315" t="str">
        <f t="shared" si="48"/>
        <v/>
      </c>
      <c r="F170" s="410"/>
      <c r="G170" s="314" t="str">
        <f t="shared" si="49"/>
        <v/>
      </c>
      <c r="H170" s="315" t="str">
        <f t="shared" si="50"/>
        <v/>
      </c>
      <c r="I170" s="220" t="str">
        <f t="shared" si="51"/>
        <v/>
      </c>
      <c r="J170" s="214"/>
      <c r="K170" s="100"/>
      <c r="L170" s="100"/>
      <c r="M170" s="100"/>
      <c r="N170" s="100"/>
      <c r="O170" s="100"/>
      <c r="P170" s="100"/>
      <c r="Q170" s="101"/>
      <c r="R170" s="102"/>
      <c r="S170" s="102"/>
      <c r="T170" s="102"/>
      <c r="U170" s="102"/>
      <c r="V170" s="102"/>
      <c r="W170" s="103"/>
      <c r="X170" s="214"/>
      <c r="Y170" s="100"/>
      <c r="Z170" s="100"/>
      <c r="AA170" s="100"/>
      <c r="AB170" s="100"/>
      <c r="AC170" s="100"/>
      <c r="AD170" s="100"/>
      <c r="AE170" s="101"/>
      <c r="AF170" s="102"/>
      <c r="AG170" s="102"/>
      <c r="AH170" s="102"/>
      <c r="AI170" s="102"/>
      <c r="AJ170" s="102"/>
      <c r="AK170" s="103"/>
      <c r="AL170" s="345"/>
      <c r="AM170" s="382"/>
      <c r="AN170" s="417"/>
      <c r="AO170" s="305"/>
      <c r="AP170" s="125"/>
      <c r="AQ170" s="141"/>
      <c r="AR170" s="119"/>
      <c r="AS170" s="141"/>
      <c r="AU170" s="429" t="e">
        <f t="shared" si="52"/>
        <v>#VALUE!</v>
      </c>
      <c r="AV170" s="326" t="str">
        <f t="shared" si="53"/>
        <v/>
      </c>
      <c r="AW170" s="327" t="str">
        <f t="shared" si="54"/>
        <v/>
      </c>
      <c r="AX170" s="328" t="str">
        <f t="shared" si="55"/>
        <v/>
      </c>
      <c r="AY170" s="326" t="str">
        <f t="shared" si="56"/>
        <v/>
      </c>
      <c r="AZ170" s="327" t="str">
        <f t="shared" si="57"/>
        <v/>
      </c>
      <c r="BA170" s="328" t="str">
        <f t="shared" si="58"/>
        <v/>
      </c>
      <c r="BB170" s="329">
        <v>1</v>
      </c>
      <c r="BC170" s="329">
        <f t="shared" si="7"/>
        <v>1.02</v>
      </c>
      <c r="BD170" s="329">
        <f t="shared" si="8"/>
        <v>0.98</v>
      </c>
      <c r="BE170" s="329">
        <f t="shared" si="9"/>
        <v>1.03</v>
      </c>
      <c r="BF170" s="329">
        <f t="shared" si="10"/>
        <v>0.97</v>
      </c>
    </row>
    <row r="171" spans="2:58" s="6" customFormat="1" x14ac:dyDescent="0.25">
      <c r="B171" s="95"/>
      <c r="C171" s="96"/>
      <c r="D171" s="314" t="str">
        <f t="shared" si="47"/>
        <v/>
      </c>
      <c r="E171" s="315" t="str">
        <f t="shared" si="48"/>
        <v/>
      </c>
      <c r="F171" s="410"/>
      <c r="G171" s="314" t="str">
        <f t="shared" si="49"/>
        <v/>
      </c>
      <c r="H171" s="315" t="str">
        <f t="shared" si="50"/>
        <v/>
      </c>
      <c r="I171" s="220" t="str">
        <f t="shared" si="51"/>
        <v/>
      </c>
      <c r="J171" s="214"/>
      <c r="K171" s="100"/>
      <c r="L171" s="100"/>
      <c r="M171" s="100"/>
      <c r="N171" s="100"/>
      <c r="O171" s="100"/>
      <c r="P171" s="100"/>
      <c r="Q171" s="101"/>
      <c r="R171" s="102"/>
      <c r="S171" s="102"/>
      <c r="T171" s="102"/>
      <c r="U171" s="102"/>
      <c r="V171" s="102"/>
      <c r="W171" s="103"/>
      <c r="X171" s="214"/>
      <c r="Y171" s="100"/>
      <c r="Z171" s="100"/>
      <c r="AA171" s="100"/>
      <c r="AB171" s="100"/>
      <c r="AC171" s="100"/>
      <c r="AD171" s="100"/>
      <c r="AE171" s="101"/>
      <c r="AF171" s="102"/>
      <c r="AG171" s="102"/>
      <c r="AH171" s="102"/>
      <c r="AI171" s="102"/>
      <c r="AJ171" s="102"/>
      <c r="AK171" s="103"/>
      <c r="AL171" s="345"/>
      <c r="AM171" s="382"/>
      <c r="AN171" s="417"/>
      <c r="AO171" s="305"/>
      <c r="AP171" s="125"/>
      <c r="AQ171" s="141"/>
      <c r="AR171" s="119"/>
      <c r="AS171" s="141"/>
      <c r="AU171" s="429" t="e">
        <f t="shared" si="52"/>
        <v>#VALUE!</v>
      </c>
      <c r="AV171" s="326" t="str">
        <f t="shared" si="53"/>
        <v/>
      </c>
      <c r="AW171" s="327" t="str">
        <f t="shared" si="54"/>
        <v/>
      </c>
      <c r="AX171" s="328" t="str">
        <f t="shared" si="55"/>
        <v/>
      </c>
      <c r="AY171" s="326" t="str">
        <f t="shared" si="56"/>
        <v/>
      </c>
      <c r="AZ171" s="327" t="str">
        <f t="shared" si="57"/>
        <v/>
      </c>
      <c r="BA171" s="328" t="str">
        <f t="shared" si="58"/>
        <v/>
      </c>
      <c r="BB171" s="329">
        <v>1</v>
      </c>
      <c r="BC171" s="329">
        <f t="shared" si="7"/>
        <v>1.02</v>
      </c>
      <c r="BD171" s="329">
        <f t="shared" si="8"/>
        <v>0.98</v>
      </c>
      <c r="BE171" s="329">
        <f t="shared" si="9"/>
        <v>1.03</v>
      </c>
      <c r="BF171" s="329">
        <f t="shared" si="10"/>
        <v>0.97</v>
      </c>
    </row>
    <row r="172" spans="2:58" s="6" customFormat="1" x14ac:dyDescent="0.25">
      <c r="B172" s="95"/>
      <c r="C172" s="96"/>
      <c r="D172" s="314" t="str">
        <f t="shared" si="47"/>
        <v/>
      </c>
      <c r="E172" s="315" t="str">
        <f t="shared" si="48"/>
        <v/>
      </c>
      <c r="F172" s="410"/>
      <c r="G172" s="314" t="str">
        <f t="shared" si="49"/>
        <v/>
      </c>
      <c r="H172" s="315" t="str">
        <f t="shared" si="50"/>
        <v/>
      </c>
      <c r="I172" s="220" t="str">
        <f t="shared" si="51"/>
        <v/>
      </c>
      <c r="J172" s="214"/>
      <c r="K172" s="100"/>
      <c r="L172" s="100"/>
      <c r="M172" s="100"/>
      <c r="N172" s="100"/>
      <c r="O172" s="100"/>
      <c r="P172" s="100"/>
      <c r="Q172" s="101"/>
      <c r="R172" s="102"/>
      <c r="S172" s="102"/>
      <c r="T172" s="102"/>
      <c r="U172" s="102"/>
      <c r="V172" s="102"/>
      <c r="W172" s="103"/>
      <c r="X172" s="214"/>
      <c r="Y172" s="100"/>
      <c r="Z172" s="100"/>
      <c r="AA172" s="100"/>
      <c r="AB172" s="100"/>
      <c r="AC172" s="100"/>
      <c r="AD172" s="100"/>
      <c r="AE172" s="101"/>
      <c r="AF172" s="102"/>
      <c r="AG172" s="102"/>
      <c r="AH172" s="102"/>
      <c r="AI172" s="102"/>
      <c r="AJ172" s="102"/>
      <c r="AK172" s="103"/>
      <c r="AL172" s="345"/>
      <c r="AM172" s="382"/>
      <c r="AN172" s="417"/>
      <c r="AO172" s="305"/>
      <c r="AP172" s="125"/>
      <c r="AQ172" s="141"/>
      <c r="AR172" s="119"/>
      <c r="AS172" s="141"/>
      <c r="AU172" s="429" t="e">
        <f t="shared" si="52"/>
        <v>#VALUE!</v>
      </c>
      <c r="AV172" s="326" t="str">
        <f t="shared" si="53"/>
        <v/>
      </c>
      <c r="AW172" s="327" t="str">
        <f t="shared" si="54"/>
        <v/>
      </c>
      <c r="AX172" s="328" t="str">
        <f t="shared" si="55"/>
        <v/>
      </c>
      <c r="AY172" s="326" t="str">
        <f t="shared" si="56"/>
        <v/>
      </c>
      <c r="AZ172" s="327" t="str">
        <f t="shared" si="57"/>
        <v/>
      </c>
      <c r="BA172" s="328" t="str">
        <f t="shared" si="58"/>
        <v/>
      </c>
      <c r="BB172" s="329">
        <v>1</v>
      </c>
      <c r="BC172" s="329">
        <f t="shared" si="7"/>
        <v>1.02</v>
      </c>
      <c r="BD172" s="329">
        <f t="shared" si="8"/>
        <v>0.98</v>
      </c>
      <c r="BE172" s="329">
        <f t="shared" si="9"/>
        <v>1.03</v>
      </c>
      <c r="BF172" s="329">
        <f t="shared" si="10"/>
        <v>0.97</v>
      </c>
    </row>
    <row r="173" spans="2:58" s="6" customFormat="1" x14ac:dyDescent="0.25">
      <c r="B173" s="95"/>
      <c r="C173" s="96"/>
      <c r="D173" s="314" t="str">
        <f t="shared" si="47"/>
        <v/>
      </c>
      <c r="E173" s="315" t="str">
        <f t="shared" si="48"/>
        <v/>
      </c>
      <c r="F173" s="410"/>
      <c r="G173" s="314" t="str">
        <f t="shared" si="49"/>
        <v/>
      </c>
      <c r="H173" s="315" t="str">
        <f t="shared" si="50"/>
        <v/>
      </c>
      <c r="I173" s="220" t="str">
        <f t="shared" si="51"/>
        <v/>
      </c>
      <c r="J173" s="214"/>
      <c r="K173" s="100"/>
      <c r="L173" s="100"/>
      <c r="M173" s="100"/>
      <c r="N173" s="100"/>
      <c r="O173" s="100"/>
      <c r="P173" s="100"/>
      <c r="Q173" s="101"/>
      <c r="R173" s="102"/>
      <c r="S173" s="102"/>
      <c r="T173" s="102"/>
      <c r="U173" s="102"/>
      <c r="V173" s="102"/>
      <c r="W173" s="103"/>
      <c r="X173" s="214"/>
      <c r="Y173" s="100"/>
      <c r="Z173" s="100"/>
      <c r="AA173" s="100"/>
      <c r="AB173" s="100"/>
      <c r="AC173" s="100"/>
      <c r="AD173" s="100"/>
      <c r="AE173" s="101"/>
      <c r="AF173" s="102"/>
      <c r="AG173" s="102"/>
      <c r="AH173" s="102"/>
      <c r="AI173" s="102"/>
      <c r="AJ173" s="102"/>
      <c r="AK173" s="103"/>
      <c r="AL173" s="345"/>
      <c r="AM173" s="382"/>
      <c r="AN173" s="417"/>
      <c r="AO173" s="305"/>
      <c r="AP173" s="125"/>
      <c r="AQ173" s="141"/>
      <c r="AR173" s="119"/>
      <c r="AS173" s="141"/>
      <c r="AU173" s="429" t="e">
        <f t="shared" si="52"/>
        <v>#VALUE!</v>
      </c>
      <c r="AV173" s="326" t="str">
        <f t="shared" si="53"/>
        <v/>
      </c>
      <c r="AW173" s="327" t="str">
        <f t="shared" si="54"/>
        <v/>
      </c>
      <c r="AX173" s="328" t="str">
        <f t="shared" si="55"/>
        <v/>
      </c>
      <c r="AY173" s="326" t="str">
        <f t="shared" si="56"/>
        <v/>
      </c>
      <c r="AZ173" s="327" t="str">
        <f t="shared" si="57"/>
        <v/>
      </c>
      <c r="BA173" s="328" t="str">
        <f t="shared" si="58"/>
        <v/>
      </c>
      <c r="BB173" s="329">
        <v>1</v>
      </c>
      <c r="BC173" s="329">
        <f t="shared" si="7"/>
        <v>1.02</v>
      </c>
      <c r="BD173" s="329">
        <f t="shared" si="8"/>
        <v>0.98</v>
      </c>
      <c r="BE173" s="329">
        <f t="shared" si="9"/>
        <v>1.03</v>
      </c>
      <c r="BF173" s="329">
        <f t="shared" si="10"/>
        <v>0.97</v>
      </c>
    </row>
    <row r="174" spans="2:58" s="6" customFormat="1" x14ac:dyDescent="0.25">
      <c r="B174" s="95"/>
      <c r="C174" s="96"/>
      <c r="D174" s="314" t="str">
        <f t="shared" si="47"/>
        <v/>
      </c>
      <c r="E174" s="315" t="str">
        <f t="shared" si="48"/>
        <v/>
      </c>
      <c r="F174" s="410"/>
      <c r="G174" s="314" t="str">
        <f t="shared" si="49"/>
        <v/>
      </c>
      <c r="H174" s="315" t="str">
        <f t="shared" si="50"/>
        <v/>
      </c>
      <c r="I174" s="220" t="str">
        <f t="shared" si="51"/>
        <v/>
      </c>
      <c r="J174" s="214"/>
      <c r="K174" s="100"/>
      <c r="L174" s="100"/>
      <c r="M174" s="100"/>
      <c r="N174" s="100"/>
      <c r="O174" s="100"/>
      <c r="P174" s="100"/>
      <c r="Q174" s="101"/>
      <c r="R174" s="102"/>
      <c r="S174" s="102"/>
      <c r="T174" s="102"/>
      <c r="U174" s="102"/>
      <c r="V174" s="102"/>
      <c r="W174" s="103"/>
      <c r="X174" s="214"/>
      <c r="Y174" s="100"/>
      <c r="Z174" s="100"/>
      <c r="AA174" s="100"/>
      <c r="AB174" s="100"/>
      <c r="AC174" s="100"/>
      <c r="AD174" s="100"/>
      <c r="AE174" s="101"/>
      <c r="AF174" s="102"/>
      <c r="AG174" s="102"/>
      <c r="AH174" s="102"/>
      <c r="AI174" s="102"/>
      <c r="AJ174" s="102"/>
      <c r="AK174" s="103"/>
      <c r="AL174" s="345"/>
      <c r="AM174" s="382"/>
      <c r="AN174" s="417"/>
      <c r="AO174" s="305"/>
      <c r="AP174" s="125"/>
      <c r="AQ174" s="141"/>
      <c r="AR174" s="119"/>
      <c r="AS174" s="141"/>
      <c r="AU174" s="429" t="e">
        <f t="shared" si="52"/>
        <v>#VALUE!</v>
      </c>
      <c r="AV174" s="326" t="str">
        <f t="shared" si="53"/>
        <v/>
      </c>
      <c r="AW174" s="327" t="str">
        <f t="shared" si="54"/>
        <v/>
      </c>
      <c r="AX174" s="328" t="str">
        <f t="shared" si="55"/>
        <v/>
      </c>
      <c r="AY174" s="326" t="str">
        <f t="shared" si="56"/>
        <v/>
      </c>
      <c r="AZ174" s="327" t="str">
        <f t="shared" si="57"/>
        <v/>
      </c>
      <c r="BA174" s="328" t="str">
        <f t="shared" si="58"/>
        <v/>
      </c>
      <c r="BB174" s="329">
        <v>1</v>
      </c>
      <c r="BC174" s="329">
        <f t="shared" si="7"/>
        <v>1.02</v>
      </c>
      <c r="BD174" s="329">
        <f t="shared" si="8"/>
        <v>0.98</v>
      </c>
      <c r="BE174" s="329">
        <f t="shared" si="9"/>
        <v>1.03</v>
      </c>
      <c r="BF174" s="329">
        <f t="shared" si="10"/>
        <v>0.97</v>
      </c>
    </row>
    <row r="175" spans="2:58" s="6" customFormat="1" x14ac:dyDescent="0.25">
      <c r="B175" s="95"/>
      <c r="C175" s="96"/>
      <c r="D175" s="314" t="str">
        <f t="shared" si="47"/>
        <v/>
      </c>
      <c r="E175" s="315" t="str">
        <f t="shared" si="48"/>
        <v/>
      </c>
      <c r="F175" s="410"/>
      <c r="G175" s="314" t="str">
        <f t="shared" si="49"/>
        <v/>
      </c>
      <c r="H175" s="315" t="str">
        <f t="shared" si="50"/>
        <v/>
      </c>
      <c r="I175" s="220" t="str">
        <f t="shared" si="51"/>
        <v/>
      </c>
      <c r="J175" s="214"/>
      <c r="K175" s="100"/>
      <c r="L175" s="100"/>
      <c r="M175" s="100"/>
      <c r="N175" s="100"/>
      <c r="O175" s="100"/>
      <c r="P175" s="100"/>
      <c r="Q175" s="101"/>
      <c r="R175" s="102"/>
      <c r="S175" s="102"/>
      <c r="T175" s="102"/>
      <c r="U175" s="102"/>
      <c r="V175" s="102"/>
      <c r="W175" s="103"/>
      <c r="X175" s="214"/>
      <c r="Y175" s="100"/>
      <c r="Z175" s="100"/>
      <c r="AA175" s="100"/>
      <c r="AB175" s="100"/>
      <c r="AC175" s="100"/>
      <c r="AD175" s="100"/>
      <c r="AE175" s="101"/>
      <c r="AF175" s="102"/>
      <c r="AG175" s="102"/>
      <c r="AH175" s="102"/>
      <c r="AI175" s="102"/>
      <c r="AJ175" s="102"/>
      <c r="AK175" s="103"/>
      <c r="AL175" s="345"/>
      <c r="AM175" s="382"/>
      <c r="AN175" s="417"/>
      <c r="AO175" s="305"/>
      <c r="AP175" s="125"/>
      <c r="AQ175" s="141"/>
      <c r="AR175" s="119"/>
      <c r="AS175" s="141"/>
      <c r="AU175" s="429" t="e">
        <f t="shared" si="52"/>
        <v>#VALUE!</v>
      </c>
      <c r="AV175" s="326" t="str">
        <f t="shared" si="53"/>
        <v/>
      </c>
      <c r="AW175" s="327" t="str">
        <f t="shared" si="54"/>
        <v/>
      </c>
      <c r="AX175" s="328" t="str">
        <f t="shared" si="55"/>
        <v/>
      </c>
      <c r="AY175" s="326" t="str">
        <f t="shared" si="56"/>
        <v/>
      </c>
      <c r="AZ175" s="327" t="str">
        <f t="shared" si="57"/>
        <v/>
      </c>
      <c r="BA175" s="328" t="str">
        <f t="shared" si="58"/>
        <v/>
      </c>
      <c r="BB175" s="329">
        <v>1</v>
      </c>
      <c r="BC175" s="329">
        <f t="shared" si="7"/>
        <v>1.02</v>
      </c>
      <c r="BD175" s="329">
        <f t="shared" si="8"/>
        <v>0.98</v>
      </c>
      <c r="BE175" s="329">
        <f t="shared" si="9"/>
        <v>1.03</v>
      </c>
      <c r="BF175" s="329">
        <f t="shared" si="10"/>
        <v>0.97</v>
      </c>
    </row>
    <row r="176" spans="2:58" s="6" customFormat="1" x14ac:dyDescent="0.25">
      <c r="B176" s="95"/>
      <c r="C176" s="96"/>
      <c r="D176" s="314" t="str">
        <f t="shared" si="47"/>
        <v/>
      </c>
      <c r="E176" s="315" t="str">
        <f t="shared" si="48"/>
        <v/>
      </c>
      <c r="F176" s="410"/>
      <c r="G176" s="314" t="str">
        <f t="shared" si="49"/>
        <v/>
      </c>
      <c r="H176" s="315" t="str">
        <f t="shared" si="50"/>
        <v/>
      </c>
      <c r="I176" s="220" t="str">
        <f t="shared" si="51"/>
        <v/>
      </c>
      <c r="J176" s="214"/>
      <c r="K176" s="100"/>
      <c r="L176" s="100"/>
      <c r="M176" s="100"/>
      <c r="N176" s="100"/>
      <c r="O176" s="100"/>
      <c r="P176" s="100"/>
      <c r="Q176" s="101"/>
      <c r="R176" s="102"/>
      <c r="S176" s="102"/>
      <c r="T176" s="102"/>
      <c r="U176" s="102"/>
      <c r="V176" s="102"/>
      <c r="W176" s="103"/>
      <c r="X176" s="214"/>
      <c r="Y176" s="100"/>
      <c r="Z176" s="100"/>
      <c r="AA176" s="100"/>
      <c r="AB176" s="100"/>
      <c r="AC176" s="100"/>
      <c r="AD176" s="100"/>
      <c r="AE176" s="101"/>
      <c r="AF176" s="102"/>
      <c r="AG176" s="102"/>
      <c r="AH176" s="102"/>
      <c r="AI176" s="102"/>
      <c r="AJ176" s="102"/>
      <c r="AK176" s="103"/>
      <c r="AL176" s="345"/>
      <c r="AM176" s="382"/>
      <c r="AN176" s="417"/>
      <c r="AO176" s="305"/>
      <c r="AP176" s="125"/>
      <c r="AQ176" s="141"/>
      <c r="AR176" s="119"/>
      <c r="AS176" s="141"/>
      <c r="AU176" s="429" t="e">
        <f t="shared" si="52"/>
        <v>#VALUE!</v>
      </c>
      <c r="AV176" s="326" t="str">
        <f t="shared" si="53"/>
        <v/>
      </c>
      <c r="AW176" s="327" t="str">
        <f t="shared" si="54"/>
        <v/>
      </c>
      <c r="AX176" s="328" t="str">
        <f t="shared" si="55"/>
        <v/>
      </c>
      <c r="AY176" s="326" t="str">
        <f t="shared" si="56"/>
        <v/>
      </c>
      <c r="AZ176" s="327" t="str">
        <f t="shared" si="57"/>
        <v/>
      </c>
      <c r="BA176" s="328" t="str">
        <f t="shared" si="58"/>
        <v/>
      </c>
      <c r="BB176" s="329">
        <v>1</v>
      </c>
      <c r="BC176" s="329">
        <f t="shared" si="7"/>
        <v>1.02</v>
      </c>
      <c r="BD176" s="329">
        <f t="shared" si="8"/>
        <v>0.98</v>
      </c>
      <c r="BE176" s="329">
        <f t="shared" si="9"/>
        <v>1.03</v>
      </c>
      <c r="BF176" s="329">
        <f t="shared" si="10"/>
        <v>0.97</v>
      </c>
    </row>
    <row r="177" spans="2:58" s="6" customFormat="1" x14ac:dyDescent="0.25">
      <c r="B177" s="95"/>
      <c r="C177" s="96"/>
      <c r="D177" s="314" t="str">
        <f t="shared" si="47"/>
        <v/>
      </c>
      <c r="E177" s="315" t="str">
        <f t="shared" si="48"/>
        <v/>
      </c>
      <c r="F177" s="410"/>
      <c r="G177" s="314" t="str">
        <f t="shared" si="49"/>
        <v/>
      </c>
      <c r="H177" s="315" t="str">
        <f t="shared" si="50"/>
        <v/>
      </c>
      <c r="I177" s="220" t="str">
        <f t="shared" si="51"/>
        <v/>
      </c>
      <c r="J177" s="214"/>
      <c r="K177" s="100"/>
      <c r="L177" s="100"/>
      <c r="M177" s="100"/>
      <c r="N177" s="100"/>
      <c r="O177" s="100"/>
      <c r="P177" s="100"/>
      <c r="Q177" s="101"/>
      <c r="R177" s="102"/>
      <c r="S177" s="102"/>
      <c r="T177" s="102"/>
      <c r="U177" s="102"/>
      <c r="V177" s="102"/>
      <c r="W177" s="103"/>
      <c r="X177" s="214"/>
      <c r="Y177" s="100"/>
      <c r="Z177" s="100"/>
      <c r="AA177" s="100"/>
      <c r="AB177" s="100"/>
      <c r="AC177" s="100"/>
      <c r="AD177" s="100"/>
      <c r="AE177" s="101"/>
      <c r="AF177" s="102"/>
      <c r="AG177" s="102"/>
      <c r="AH177" s="102"/>
      <c r="AI177" s="102"/>
      <c r="AJ177" s="102"/>
      <c r="AK177" s="103"/>
      <c r="AL177" s="345"/>
      <c r="AM177" s="382"/>
      <c r="AN177" s="417"/>
      <c r="AO177" s="305"/>
      <c r="AP177" s="125"/>
      <c r="AQ177" s="141"/>
      <c r="AR177" s="119"/>
      <c r="AS177" s="141"/>
      <c r="AU177" s="429" t="e">
        <f t="shared" si="52"/>
        <v>#VALUE!</v>
      </c>
      <c r="AV177" s="326" t="str">
        <f t="shared" si="53"/>
        <v/>
      </c>
      <c r="AW177" s="327" t="str">
        <f t="shared" si="54"/>
        <v/>
      </c>
      <c r="AX177" s="328" t="str">
        <f t="shared" si="55"/>
        <v/>
      </c>
      <c r="AY177" s="326" t="str">
        <f t="shared" si="56"/>
        <v/>
      </c>
      <c r="AZ177" s="327" t="str">
        <f t="shared" si="57"/>
        <v/>
      </c>
      <c r="BA177" s="328" t="str">
        <f t="shared" si="58"/>
        <v/>
      </c>
      <c r="BB177" s="329">
        <v>1</v>
      </c>
      <c r="BC177" s="329">
        <f t="shared" si="7"/>
        <v>1.02</v>
      </c>
      <c r="BD177" s="329">
        <f t="shared" si="8"/>
        <v>0.98</v>
      </c>
      <c r="BE177" s="329">
        <f t="shared" si="9"/>
        <v>1.03</v>
      </c>
      <c r="BF177" s="329">
        <f t="shared" si="10"/>
        <v>0.97</v>
      </c>
    </row>
    <row r="178" spans="2:58" s="6" customFormat="1" x14ac:dyDescent="0.25">
      <c r="B178" s="95"/>
      <c r="C178" s="96"/>
      <c r="D178" s="314" t="str">
        <f t="shared" si="47"/>
        <v/>
      </c>
      <c r="E178" s="315" t="str">
        <f t="shared" si="48"/>
        <v/>
      </c>
      <c r="F178" s="410"/>
      <c r="G178" s="314" t="str">
        <f t="shared" si="49"/>
        <v/>
      </c>
      <c r="H178" s="315" t="str">
        <f t="shared" si="50"/>
        <v/>
      </c>
      <c r="I178" s="220" t="str">
        <f t="shared" si="51"/>
        <v/>
      </c>
      <c r="J178" s="214"/>
      <c r="K178" s="100"/>
      <c r="L178" s="100"/>
      <c r="M178" s="100"/>
      <c r="N178" s="100"/>
      <c r="O178" s="100"/>
      <c r="P178" s="100"/>
      <c r="Q178" s="101"/>
      <c r="R178" s="102"/>
      <c r="S178" s="102"/>
      <c r="T178" s="102"/>
      <c r="U178" s="102"/>
      <c r="V178" s="102"/>
      <c r="W178" s="103"/>
      <c r="X178" s="214"/>
      <c r="Y178" s="100"/>
      <c r="Z178" s="100"/>
      <c r="AA178" s="100"/>
      <c r="AB178" s="100"/>
      <c r="AC178" s="100"/>
      <c r="AD178" s="100"/>
      <c r="AE178" s="101"/>
      <c r="AF178" s="102"/>
      <c r="AG178" s="102"/>
      <c r="AH178" s="102"/>
      <c r="AI178" s="102"/>
      <c r="AJ178" s="102"/>
      <c r="AK178" s="103"/>
      <c r="AL178" s="345"/>
      <c r="AM178" s="382"/>
      <c r="AN178" s="417"/>
      <c r="AO178" s="305"/>
      <c r="AP178" s="125"/>
      <c r="AQ178" s="141"/>
      <c r="AR178" s="119"/>
      <c r="AS178" s="141"/>
      <c r="AU178" s="429" t="e">
        <f t="shared" si="52"/>
        <v>#VALUE!</v>
      </c>
      <c r="AV178" s="326" t="str">
        <f t="shared" si="53"/>
        <v/>
      </c>
      <c r="AW178" s="327" t="str">
        <f t="shared" si="54"/>
        <v/>
      </c>
      <c r="AX178" s="328" t="str">
        <f t="shared" si="55"/>
        <v/>
      </c>
      <c r="AY178" s="326" t="str">
        <f t="shared" si="56"/>
        <v/>
      </c>
      <c r="AZ178" s="327" t="str">
        <f t="shared" si="57"/>
        <v/>
      </c>
      <c r="BA178" s="328" t="str">
        <f t="shared" si="58"/>
        <v/>
      </c>
      <c r="BB178" s="329">
        <v>1</v>
      </c>
      <c r="BC178" s="329">
        <f t="shared" si="7"/>
        <v>1.02</v>
      </c>
      <c r="BD178" s="329">
        <f t="shared" si="8"/>
        <v>0.98</v>
      </c>
      <c r="BE178" s="329">
        <f t="shared" si="9"/>
        <v>1.03</v>
      </c>
      <c r="BF178" s="329">
        <f t="shared" si="10"/>
        <v>0.97</v>
      </c>
    </row>
    <row r="179" spans="2:58" s="6" customFormat="1" x14ac:dyDescent="0.25">
      <c r="B179" s="95"/>
      <c r="C179" s="96"/>
      <c r="D179" s="314" t="str">
        <f t="shared" si="47"/>
        <v/>
      </c>
      <c r="E179" s="315" t="str">
        <f t="shared" si="48"/>
        <v/>
      </c>
      <c r="F179" s="410"/>
      <c r="G179" s="314" t="str">
        <f t="shared" si="49"/>
        <v/>
      </c>
      <c r="H179" s="315" t="str">
        <f t="shared" si="50"/>
        <v/>
      </c>
      <c r="I179" s="220" t="str">
        <f t="shared" si="51"/>
        <v/>
      </c>
      <c r="J179" s="214"/>
      <c r="K179" s="100"/>
      <c r="L179" s="100"/>
      <c r="M179" s="100"/>
      <c r="N179" s="100"/>
      <c r="O179" s="100"/>
      <c r="P179" s="100"/>
      <c r="Q179" s="101"/>
      <c r="R179" s="102"/>
      <c r="S179" s="102"/>
      <c r="T179" s="102"/>
      <c r="U179" s="102"/>
      <c r="V179" s="102"/>
      <c r="W179" s="103"/>
      <c r="X179" s="214"/>
      <c r="Y179" s="100"/>
      <c r="Z179" s="100"/>
      <c r="AA179" s="100"/>
      <c r="AB179" s="100"/>
      <c r="AC179" s="100"/>
      <c r="AD179" s="100"/>
      <c r="AE179" s="101"/>
      <c r="AF179" s="102"/>
      <c r="AG179" s="102"/>
      <c r="AH179" s="102"/>
      <c r="AI179" s="102"/>
      <c r="AJ179" s="102"/>
      <c r="AK179" s="103"/>
      <c r="AL179" s="345"/>
      <c r="AM179" s="382"/>
      <c r="AN179" s="417"/>
      <c r="AO179" s="305"/>
      <c r="AP179" s="125"/>
      <c r="AQ179" s="141"/>
      <c r="AR179" s="119"/>
      <c r="AS179" s="141"/>
      <c r="AU179" s="429" t="e">
        <f t="shared" si="52"/>
        <v>#VALUE!</v>
      </c>
      <c r="AV179" s="326" t="str">
        <f t="shared" si="53"/>
        <v/>
      </c>
      <c r="AW179" s="327" t="str">
        <f t="shared" si="54"/>
        <v/>
      </c>
      <c r="AX179" s="328" t="str">
        <f t="shared" si="55"/>
        <v/>
      </c>
      <c r="AY179" s="326" t="str">
        <f t="shared" si="56"/>
        <v/>
      </c>
      <c r="AZ179" s="327" t="str">
        <f t="shared" si="57"/>
        <v/>
      </c>
      <c r="BA179" s="328" t="str">
        <f t="shared" si="58"/>
        <v/>
      </c>
      <c r="BB179" s="329">
        <v>1</v>
      </c>
      <c r="BC179" s="329">
        <f t="shared" si="7"/>
        <v>1.02</v>
      </c>
      <c r="BD179" s="329">
        <f t="shared" si="8"/>
        <v>0.98</v>
      </c>
      <c r="BE179" s="329">
        <f t="shared" si="9"/>
        <v>1.03</v>
      </c>
      <c r="BF179" s="329">
        <f t="shared" si="10"/>
        <v>0.97</v>
      </c>
    </row>
    <row r="180" spans="2:58" s="6" customFormat="1" x14ac:dyDescent="0.25">
      <c r="B180" s="95"/>
      <c r="C180" s="96"/>
      <c r="D180" s="314" t="str">
        <f t="shared" si="47"/>
        <v/>
      </c>
      <c r="E180" s="315" t="str">
        <f t="shared" si="48"/>
        <v/>
      </c>
      <c r="F180" s="410"/>
      <c r="G180" s="314" t="str">
        <f t="shared" si="49"/>
        <v/>
      </c>
      <c r="H180" s="315" t="str">
        <f t="shared" si="50"/>
        <v/>
      </c>
      <c r="I180" s="220" t="str">
        <f t="shared" si="51"/>
        <v/>
      </c>
      <c r="J180" s="214"/>
      <c r="K180" s="100"/>
      <c r="L180" s="100"/>
      <c r="M180" s="100"/>
      <c r="N180" s="100"/>
      <c r="O180" s="100"/>
      <c r="P180" s="100"/>
      <c r="Q180" s="101"/>
      <c r="R180" s="102"/>
      <c r="S180" s="102"/>
      <c r="T180" s="102"/>
      <c r="U180" s="102"/>
      <c r="V180" s="102"/>
      <c r="W180" s="103"/>
      <c r="X180" s="214"/>
      <c r="Y180" s="100"/>
      <c r="Z180" s="100"/>
      <c r="AA180" s="100"/>
      <c r="AB180" s="100"/>
      <c r="AC180" s="100"/>
      <c r="AD180" s="100"/>
      <c r="AE180" s="101"/>
      <c r="AF180" s="102"/>
      <c r="AG180" s="102"/>
      <c r="AH180" s="102"/>
      <c r="AI180" s="102"/>
      <c r="AJ180" s="102"/>
      <c r="AK180" s="103"/>
      <c r="AL180" s="345"/>
      <c r="AM180" s="382"/>
      <c r="AN180" s="417"/>
      <c r="AO180" s="305"/>
      <c r="AP180" s="125"/>
      <c r="AQ180" s="141"/>
      <c r="AR180" s="119"/>
      <c r="AS180" s="141"/>
      <c r="AU180" s="429" t="e">
        <f t="shared" si="52"/>
        <v>#VALUE!</v>
      </c>
      <c r="AV180" s="326" t="str">
        <f t="shared" si="53"/>
        <v/>
      </c>
      <c r="AW180" s="327" t="str">
        <f t="shared" si="54"/>
        <v/>
      </c>
      <c r="AX180" s="328" t="str">
        <f t="shared" si="55"/>
        <v/>
      </c>
      <c r="AY180" s="326" t="str">
        <f t="shared" si="56"/>
        <v/>
      </c>
      <c r="AZ180" s="327" t="str">
        <f t="shared" si="57"/>
        <v/>
      </c>
      <c r="BA180" s="328" t="str">
        <f t="shared" si="58"/>
        <v/>
      </c>
      <c r="BB180" s="329">
        <v>1</v>
      </c>
      <c r="BC180" s="329">
        <f t="shared" si="7"/>
        <v>1.02</v>
      </c>
      <c r="BD180" s="329">
        <f t="shared" si="8"/>
        <v>0.98</v>
      </c>
      <c r="BE180" s="329">
        <f t="shared" si="9"/>
        <v>1.03</v>
      </c>
      <c r="BF180" s="329">
        <f t="shared" si="10"/>
        <v>0.97</v>
      </c>
    </row>
    <row r="181" spans="2:58" s="6" customFormat="1" x14ac:dyDescent="0.25">
      <c r="B181" s="95"/>
      <c r="C181" s="96"/>
      <c r="D181" s="314" t="str">
        <f t="shared" si="47"/>
        <v/>
      </c>
      <c r="E181" s="315" t="str">
        <f t="shared" si="48"/>
        <v/>
      </c>
      <c r="F181" s="410"/>
      <c r="G181" s="314" t="str">
        <f t="shared" si="49"/>
        <v/>
      </c>
      <c r="H181" s="315" t="str">
        <f t="shared" si="50"/>
        <v/>
      </c>
      <c r="I181" s="220" t="str">
        <f t="shared" si="51"/>
        <v/>
      </c>
      <c r="J181" s="214"/>
      <c r="K181" s="100"/>
      <c r="L181" s="100"/>
      <c r="M181" s="100"/>
      <c r="N181" s="100"/>
      <c r="O181" s="100"/>
      <c r="P181" s="100"/>
      <c r="Q181" s="101"/>
      <c r="R181" s="102"/>
      <c r="S181" s="102"/>
      <c r="T181" s="102"/>
      <c r="U181" s="102"/>
      <c r="V181" s="102"/>
      <c r="W181" s="103"/>
      <c r="X181" s="214"/>
      <c r="Y181" s="100"/>
      <c r="Z181" s="100"/>
      <c r="AA181" s="100"/>
      <c r="AB181" s="100"/>
      <c r="AC181" s="100"/>
      <c r="AD181" s="100"/>
      <c r="AE181" s="101"/>
      <c r="AF181" s="102"/>
      <c r="AG181" s="102"/>
      <c r="AH181" s="102"/>
      <c r="AI181" s="102"/>
      <c r="AJ181" s="102"/>
      <c r="AK181" s="103"/>
      <c r="AL181" s="345"/>
      <c r="AM181" s="382"/>
      <c r="AN181" s="417"/>
      <c r="AO181" s="305"/>
      <c r="AP181" s="125"/>
      <c r="AQ181" s="141"/>
      <c r="AR181" s="119"/>
      <c r="AS181" s="141"/>
      <c r="AU181" s="429" t="e">
        <f t="shared" si="52"/>
        <v>#VALUE!</v>
      </c>
      <c r="AV181" s="326" t="str">
        <f t="shared" si="53"/>
        <v/>
      </c>
      <c r="AW181" s="327" t="str">
        <f t="shared" si="54"/>
        <v/>
      </c>
      <c r="AX181" s="328" t="str">
        <f t="shared" si="55"/>
        <v/>
      </c>
      <c r="AY181" s="326" t="str">
        <f t="shared" si="56"/>
        <v/>
      </c>
      <c r="AZ181" s="327" t="str">
        <f t="shared" si="57"/>
        <v/>
      </c>
      <c r="BA181" s="328" t="str">
        <f t="shared" si="58"/>
        <v/>
      </c>
      <c r="BB181" s="329">
        <v>1</v>
      </c>
      <c r="BC181" s="329">
        <f t="shared" si="7"/>
        <v>1.02</v>
      </c>
      <c r="BD181" s="329">
        <f t="shared" si="8"/>
        <v>0.98</v>
      </c>
      <c r="BE181" s="329">
        <f t="shared" si="9"/>
        <v>1.03</v>
      </c>
      <c r="BF181" s="329">
        <f t="shared" si="10"/>
        <v>0.97</v>
      </c>
    </row>
    <row r="182" spans="2:58" s="6" customFormat="1" x14ac:dyDescent="0.25">
      <c r="B182" s="95"/>
      <c r="C182" s="96"/>
      <c r="D182" s="314" t="str">
        <f t="shared" si="47"/>
        <v/>
      </c>
      <c r="E182" s="315" t="str">
        <f t="shared" si="48"/>
        <v/>
      </c>
      <c r="F182" s="410"/>
      <c r="G182" s="314" t="str">
        <f t="shared" si="49"/>
        <v/>
      </c>
      <c r="H182" s="315" t="str">
        <f t="shared" si="50"/>
        <v/>
      </c>
      <c r="I182" s="220" t="str">
        <f t="shared" si="51"/>
        <v/>
      </c>
      <c r="J182" s="214"/>
      <c r="K182" s="100"/>
      <c r="L182" s="100"/>
      <c r="M182" s="100"/>
      <c r="N182" s="100"/>
      <c r="O182" s="100"/>
      <c r="P182" s="100"/>
      <c r="Q182" s="101"/>
      <c r="R182" s="102"/>
      <c r="S182" s="102"/>
      <c r="T182" s="102"/>
      <c r="U182" s="102"/>
      <c r="V182" s="102"/>
      <c r="W182" s="103"/>
      <c r="X182" s="214"/>
      <c r="Y182" s="100"/>
      <c r="Z182" s="100"/>
      <c r="AA182" s="100"/>
      <c r="AB182" s="100"/>
      <c r="AC182" s="100"/>
      <c r="AD182" s="100"/>
      <c r="AE182" s="101"/>
      <c r="AF182" s="102"/>
      <c r="AG182" s="102"/>
      <c r="AH182" s="102"/>
      <c r="AI182" s="102"/>
      <c r="AJ182" s="102"/>
      <c r="AK182" s="103"/>
      <c r="AL182" s="345"/>
      <c r="AM182" s="382"/>
      <c r="AN182" s="417"/>
      <c r="AO182" s="305"/>
      <c r="AP182" s="125"/>
      <c r="AQ182" s="141"/>
      <c r="AR182" s="119"/>
      <c r="AS182" s="141"/>
      <c r="AU182" s="429" t="e">
        <f t="shared" si="52"/>
        <v>#VALUE!</v>
      </c>
      <c r="AV182" s="326" t="str">
        <f t="shared" si="53"/>
        <v/>
      </c>
      <c r="AW182" s="327" t="str">
        <f t="shared" si="54"/>
        <v/>
      </c>
      <c r="AX182" s="328" t="str">
        <f t="shared" si="55"/>
        <v/>
      </c>
      <c r="AY182" s="326" t="str">
        <f t="shared" si="56"/>
        <v/>
      </c>
      <c r="AZ182" s="327" t="str">
        <f t="shared" si="57"/>
        <v/>
      </c>
      <c r="BA182" s="328" t="str">
        <f t="shared" si="58"/>
        <v/>
      </c>
      <c r="BB182" s="329">
        <v>1</v>
      </c>
      <c r="BC182" s="329">
        <f t="shared" si="7"/>
        <v>1.02</v>
      </c>
      <c r="BD182" s="329">
        <f t="shared" si="8"/>
        <v>0.98</v>
      </c>
      <c r="BE182" s="329">
        <f t="shared" si="9"/>
        <v>1.03</v>
      </c>
      <c r="BF182" s="329">
        <f t="shared" si="10"/>
        <v>0.97</v>
      </c>
    </row>
    <row r="183" spans="2:58" s="6" customFormat="1" x14ac:dyDescent="0.25">
      <c r="B183" s="95"/>
      <c r="C183" s="96"/>
      <c r="D183" s="314" t="str">
        <f t="shared" si="47"/>
        <v/>
      </c>
      <c r="E183" s="315" t="str">
        <f t="shared" si="48"/>
        <v/>
      </c>
      <c r="F183" s="410"/>
      <c r="G183" s="314" t="str">
        <f t="shared" si="49"/>
        <v/>
      </c>
      <c r="H183" s="315" t="str">
        <f t="shared" si="50"/>
        <v/>
      </c>
      <c r="I183" s="220" t="str">
        <f t="shared" si="51"/>
        <v/>
      </c>
      <c r="J183" s="214"/>
      <c r="K183" s="100"/>
      <c r="L183" s="100"/>
      <c r="M183" s="100"/>
      <c r="N183" s="100"/>
      <c r="O183" s="100"/>
      <c r="P183" s="100"/>
      <c r="Q183" s="101"/>
      <c r="R183" s="102"/>
      <c r="S183" s="102"/>
      <c r="T183" s="102"/>
      <c r="U183" s="102"/>
      <c r="V183" s="102"/>
      <c r="W183" s="103"/>
      <c r="X183" s="214"/>
      <c r="Y183" s="100"/>
      <c r="Z183" s="100"/>
      <c r="AA183" s="100"/>
      <c r="AB183" s="100"/>
      <c r="AC183" s="100"/>
      <c r="AD183" s="100"/>
      <c r="AE183" s="101"/>
      <c r="AF183" s="102"/>
      <c r="AG183" s="102"/>
      <c r="AH183" s="102"/>
      <c r="AI183" s="102"/>
      <c r="AJ183" s="102"/>
      <c r="AK183" s="103"/>
      <c r="AL183" s="345"/>
      <c r="AM183" s="382"/>
      <c r="AN183" s="417"/>
      <c r="AO183" s="305"/>
      <c r="AP183" s="125"/>
      <c r="AQ183" s="141"/>
      <c r="AR183" s="119"/>
      <c r="AS183" s="141"/>
      <c r="AU183" s="429" t="e">
        <f t="shared" si="52"/>
        <v>#VALUE!</v>
      </c>
      <c r="AV183" s="326" t="str">
        <f t="shared" si="53"/>
        <v/>
      </c>
      <c r="AW183" s="327" t="str">
        <f t="shared" si="54"/>
        <v/>
      </c>
      <c r="AX183" s="328" t="str">
        <f t="shared" si="55"/>
        <v/>
      </c>
      <c r="AY183" s="326" t="str">
        <f t="shared" si="56"/>
        <v/>
      </c>
      <c r="AZ183" s="327" t="str">
        <f t="shared" si="57"/>
        <v/>
      </c>
      <c r="BA183" s="328" t="str">
        <f t="shared" si="58"/>
        <v/>
      </c>
      <c r="BB183" s="329">
        <v>1</v>
      </c>
      <c r="BC183" s="329">
        <f t="shared" si="7"/>
        <v>1.02</v>
      </c>
      <c r="BD183" s="329">
        <f t="shared" si="8"/>
        <v>0.98</v>
      </c>
      <c r="BE183" s="329">
        <f t="shared" si="9"/>
        <v>1.03</v>
      </c>
      <c r="BF183" s="329">
        <f t="shared" si="10"/>
        <v>0.97</v>
      </c>
    </row>
    <row r="184" spans="2:58" s="6" customFormat="1" x14ac:dyDescent="0.25">
      <c r="B184" s="95"/>
      <c r="C184" s="96"/>
      <c r="D184" s="314" t="str">
        <f t="shared" si="47"/>
        <v/>
      </c>
      <c r="E184" s="315" t="str">
        <f t="shared" si="48"/>
        <v/>
      </c>
      <c r="F184" s="410"/>
      <c r="G184" s="314" t="str">
        <f t="shared" si="49"/>
        <v/>
      </c>
      <c r="H184" s="315" t="str">
        <f t="shared" si="50"/>
        <v/>
      </c>
      <c r="I184" s="220" t="str">
        <f t="shared" si="51"/>
        <v/>
      </c>
      <c r="J184" s="214"/>
      <c r="K184" s="100"/>
      <c r="L184" s="100"/>
      <c r="M184" s="100"/>
      <c r="N184" s="100"/>
      <c r="O184" s="100"/>
      <c r="P184" s="100"/>
      <c r="Q184" s="101"/>
      <c r="R184" s="102"/>
      <c r="S184" s="102"/>
      <c r="T184" s="102"/>
      <c r="U184" s="102"/>
      <c r="V184" s="102"/>
      <c r="W184" s="103"/>
      <c r="X184" s="214"/>
      <c r="Y184" s="100"/>
      <c r="Z184" s="100"/>
      <c r="AA184" s="100"/>
      <c r="AB184" s="100"/>
      <c r="AC184" s="100"/>
      <c r="AD184" s="100"/>
      <c r="AE184" s="101"/>
      <c r="AF184" s="102"/>
      <c r="AG184" s="102"/>
      <c r="AH184" s="102"/>
      <c r="AI184" s="102"/>
      <c r="AJ184" s="102"/>
      <c r="AK184" s="103"/>
      <c r="AL184" s="345"/>
      <c r="AM184" s="382"/>
      <c r="AN184" s="417"/>
      <c r="AO184" s="305"/>
      <c r="AP184" s="125"/>
      <c r="AQ184" s="141"/>
      <c r="AR184" s="119"/>
      <c r="AS184" s="141"/>
      <c r="AU184" s="429" t="e">
        <f t="shared" si="52"/>
        <v>#VALUE!</v>
      </c>
      <c r="AV184" s="326" t="str">
        <f t="shared" si="53"/>
        <v/>
      </c>
      <c r="AW184" s="327" t="str">
        <f t="shared" si="54"/>
        <v/>
      </c>
      <c r="AX184" s="328" t="str">
        <f t="shared" si="55"/>
        <v/>
      </c>
      <c r="AY184" s="326" t="str">
        <f t="shared" si="56"/>
        <v/>
      </c>
      <c r="AZ184" s="327" t="str">
        <f t="shared" si="57"/>
        <v/>
      </c>
      <c r="BA184" s="328" t="str">
        <f t="shared" si="58"/>
        <v/>
      </c>
      <c r="BB184" s="329">
        <v>1</v>
      </c>
      <c r="BC184" s="329">
        <f t="shared" si="7"/>
        <v>1.02</v>
      </c>
      <c r="BD184" s="329">
        <f t="shared" si="8"/>
        <v>0.98</v>
      </c>
      <c r="BE184" s="329">
        <f t="shared" si="9"/>
        <v>1.03</v>
      </c>
      <c r="BF184" s="329">
        <f t="shared" si="10"/>
        <v>0.97</v>
      </c>
    </row>
    <row r="185" spans="2:58" s="6" customFormat="1" x14ac:dyDescent="0.25">
      <c r="B185" s="95"/>
      <c r="C185" s="96"/>
      <c r="D185" s="314" t="str">
        <f t="shared" si="47"/>
        <v/>
      </c>
      <c r="E185" s="315" t="str">
        <f t="shared" si="48"/>
        <v/>
      </c>
      <c r="F185" s="410"/>
      <c r="G185" s="314" t="str">
        <f t="shared" si="49"/>
        <v/>
      </c>
      <c r="H185" s="315" t="str">
        <f t="shared" si="50"/>
        <v/>
      </c>
      <c r="I185" s="220" t="str">
        <f t="shared" si="51"/>
        <v/>
      </c>
      <c r="J185" s="214"/>
      <c r="K185" s="100"/>
      <c r="L185" s="100"/>
      <c r="M185" s="100"/>
      <c r="N185" s="100"/>
      <c r="O185" s="100"/>
      <c r="P185" s="100"/>
      <c r="Q185" s="101"/>
      <c r="R185" s="102"/>
      <c r="S185" s="102"/>
      <c r="T185" s="102"/>
      <c r="U185" s="102"/>
      <c r="V185" s="102"/>
      <c r="W185" s="103"/>
      <c r="X185" s="214"/>
      <c r="Y185" s="100"/>
      <c r="Z185" s="100"/>
      <c r="AA185" s="100"/>
      <c r="AB185" s="100"/>
      <c r="AC185" s="100"/>
      <c r="AD185" s="100"/>
      <c r="AE185" s="101"/>
      <c r="AF185" s="102"/>
      <c r="AG185" s="102"/>
      <c r="AH185" s="102"/>
      <c r="AI185" s="102"/>
      <c r="AJ185" s="102"/>
      <c r="AK185" s="103"/>
      <c r="AL185" s="345"/>
      <c r="AM185" s="382"/>
      <c r="AN185" s="417"/>
      <c r="AO185" s="305"/>
      <c r="AP185" s="125"/>
      <c r="AQ185" s="141"/>
      <c r="AR185" s="119"/>
      <c r="AS185" s="141"/>
      <c r="AU185" s="429" t="e">
        <f t="shared" si="52"/>
        <v>#VALUE!</v>
      </c>
      <c r="AV185" s="326" t="str">
        <f t="shared" si="53"/>
        <v/>
      </c>
      <c r="AW185" s="327" t="str">
        <f t="shared" si="54"/>
        <v/>
      </c>
      <c r="AX185" s="328" t="str">
        <f t="shared" si="55"/>
        <v/>
      </c>
      <c r="AY185" s="326" t="str">
        <f t="shared" si="56"/>
        <v/>
      </c>
      <c r="AZ185" s="327" t="str">
        <f t="shared" si="57"/>
        <v/>
      </c>
      <c r="BA185" s="328" t="str">
        <f t="shared" si="58"/>
        <v/>
      </c>
      <c r="BB185" s="329">
        <v>1</v>
      </c>
      <c r="BC185" s="329">
        <f t="shared" si="7"/>
        <v>1.02</v>
      </c>
      <c r="BD185" s="329">
        <f t="shared" si="8"/>
        <v>0.98</v>
      </c>
      <c r="BE185" s="329">
        <f t="shared" si="9"/>
        <v>1.03</v>
      </c>
      <c r="BF185" s="329">
        <f t="shared" si="10"/>
        <v>0.97</v>
      </c>
    </row>
    <row r="186" spans="2:58" s="6" customFormat="1" x14ac:dyDescent="0.25">
      <c r="B186" s="95"/>
      <c r="C186" s="96"/>
      <c r="D186" s="314" t="str">
        <f t="shared" si="47"/>
        <v/>
      </c>
      <c r="E186" s="315" t="str">
        <f t="shared" si="48"/>
        <v/>
      </c>
      <c r="F186" s="410"/>
      <c r="G186" s="314" t="str">
        <f t="shared" si="49"/>
        <v/>
      </c>
      <c r="H186" s="315" t="str">
        <f t="shared" si="50"/>
        <v/>
      </c>
      <c r="I186" s="220" t="str">
        <f t="shared" si="51"/>
        <v/>
      </c>
      <c r="J186" s="214"/>
      <c r="K186" s="100"/>
      <c r="L186" s="100"/>
      <c r="M186" s="100"/>
      <c r="N186" s="100"/>
      <c r="O186" s="100"/>
      <c r="P186" s="100"/>
      <c r="Q186" s="101"/>
      <c r="R186" s="102"/>
      <c r="S186" s="102"/>
      <c r="T186" s="102"/>
      <c r="U186" s="102"/>
      <c r="V186" s="102"/>
      <c r="W186" s="103"/>
      <c r="X186" s="214"/>
      <c r="Y186" s="100"/>
      <c r="Z186" s="100"/>
      <c r="AA186" s="100"/>
      <c r="AB186" s="100"/>
      <c r="AC186" s="100"/>
      <c r="AD186" s="100"/>
      <c r="AE186" s="101"/>
      <c r="AF186" s="102"/>
      <c r="AG186" s="102"/>
      <c r="AH186" s="102"/>
      <c r="AI186" s="102"/>
      <c r="AJ186" s="102"/>
      <c r="AK186" s="103"/>
      <c r="AL186" s="345"/>
      <c r="AM186" s="382"/>
      <c r="AN186" s="417"/>
      <c r="AO186" s="305"/>
      <c r="AP186" s="125"/>
      <c r="AQ186" s="141"/>
      <c r="AR186" s="119"/>
      <c r="AS186" s="141"/>
      <c r="AU186" s="429" t="e">
        <f t="shared" si="52"/>
        <v>#VALUE!</v>
      </c>
      <c r="AV186" s="326" t="str">
        <f t="shared" si="53"/>
        <v/>
      </c>
      <c r="AW186" s="327" t="str">
        <f t="shared" si="54"/>
        <v/>
      </c>
      <c r="AX186" s="328" t="str">
        <f t="shared" si="55"/>
        <v/>
      </c>
      <c r="AY186" s="326" t="str">
        <f t="shared" si="56"/>
        <v/>
      </c>
      <c r="AZ186" s="327" t="str">
        <f t="shared" si="57"/>
        <v/>
      </c>
      <c r="BA186" s="328" t="str">
        <f t="shared" si="58"/>
        <v/>
      </c>
      <c r="BB186" s="329">
        <v>1</v>
      </c>
      <c r="BC186" s="329">
        <f t="shared" si="7"/>
        <v>1.02</v>
      </c>
      <c r="BD186" s="329">
        <f t="shared" si="8"/>
        <v>0.98</v>
      </c>
      <c r="BE186" s="329">
        <f t="shared" si="9"/>
        <v>1.03</v>
      </c>
      <c r="BF186" s="329">
        <f t="shared" si="10"/>
        <v>0.97</v>
      </c>
    </row>
    <row r="187" spans="2:58" s="6" customFormat="1" x14ac:dyDescent="0.25">
      <c r="B187" s="95"/>
      <c r="C187" s="96"/>
      <c r="D187" s="314" t="str">
        <f t="shared" si="47"/>
        <v/>
      </c>
      <c r="E187" s="315" t="str">
        <f t="shared" si="48"/>
        <v/>
      </c>
      <c r="F187" s="410"/>
      <c r="G187" s="314" t="str">
        <f t="shared" si="49"/>
        <v/>
      </c>
      <c r="H187" s="315" t="str">
        <f t="shared" si="50"/>
        <v/>
      </c>
      <c r="I187" s="220" t="str">
        <f t="shared" si="51"/>
        <v/>
      </c>
      <c r="J187" s="214"/>
      <c r="K187" s="100"/>
      <c r="L187" s="100"/>
      <c r="M187" s="100"/>
      <c r="N187" s="100"/>
      <c r="O187" s="100"/>
      <c r="P187" s="100"/>
      <c r="Q187" s="101"/>
      <c r="R187" s="102"/>
      <c r="S187" s="102"/>
      <c r="T187" s="102"/>
      <c r="U187" s="102"/>
      <c r="V187" s="102"/>
      <c r="W187" s="103"/>
      <c r="X187" s="214"/>
      <c r="Y187" s="100"/>
      <c r="Z187" s="100"/>
      <c r="AA187" s="100"/>
      <c r="AB187" s="100"/>
      <c r="AC187" s="100"/>
      <c r="AD187" s="100"/>
      <c r="AE187" s="101"/>
      <c r="AF187" s="102"/>
      <c r="AG187" s="102"/>
      <c r="AH187" s="102"/>
      <c r="AI187" s="102"/>
      <c r="AJ187" s="102"/>
      <c r="AK187" s="103"/>
      <c r="AL187" s="345"/>
      <c r="AM187" s="382"/>
      <c r="AN187" s="417"/>
      <c r="AO187" s="305"/>
      <c r="AP187" s="125"/>
      <c r="AQ187" s="141"/>
      <c r="AR187" s="119"/>
      <c r="AS187" s="141"/>
      <c r="AU187" s="429" t="e">
        <f t="shared" si="52"/>
        <v>#VALUE!</v>
      </c>
      <c r="AV187" s="326" t="str">
        <f t="shared" si="53"/>
        <v/>
      </c>
      <c r="AW187" s="327" t="str">
        <f t="shared" si="54"/>
        <v/>
      </c>
      <c r="AX187" s="328" t="str">
        <f t="shared" si="55"/>
        <v/>
      </c>
      <c r="AY187" s="326" t="str">
        <f t="shared" si="56"/>
        <v/>
      </c>
      <c r="AZ187" s="327" t="str">
        <f t="shared" si="57"/>
        <v/>
      </c>
      <c r="BA187" s="328" t="str">
        <f t="shared" si="58"/>
        <v/>
      </c>
      <c r="BB187" s="329">
        <v>1</v>
      </c>
      <c r="BC187" s="329">
        <f t="shared" si="7"/>
        <v>1.02</v>
      </c>
      <c r="BD187" s="329">
        <f t="shared" si="8"/>
        <v>0.98</v>
      </c>
      <c r="BE187" s="329">
        <f t="shared" si="9"/>
        <v>1.03</v>
      </c>
      <c r="BF187" s="329">
        <f t="shared" si="10"/>
        <v>0.97</v>
      </c>
    </row>
    <row r="188" spans="2:58" s="6" customFormat="1" x14ac:dyDescent="0.25">
      <c r="B188" s="95"/>
      <c r="C188" s="96"/>
      <c r="D188" s="314" t="str">
        <f t="shared" si="47"/>
        <v/>
      </c>
      <c r="E188" s="315" t="str">
        <f t="shared" si="48"/>
        <v/>
      </c>
      <c r="F188" s="410"/>
      <c r="G188" s="314" t="str">
        <f t="shared" si="49"/>
        <v/>
      </c>
      <c r="H188" s="315" t="str">
        <f t="shared" si="50"/>
        <v/>
      </c>
      <c r="I188" s="220" t="str">
        <f t="shared" si="51"/>
        <v/>
      </c>
      <c r="J188" s="214"/>
      <c r="K188" s="100"/>
      <c r="L188" s="100"/>
      <c r="M188" s="100"/>
      <c r="N188" s="100"/>
      <c r="O188" s="100"/>
      <c r="P188" s="100"/>
      <c r="Q188" s="101"/>
      <c r="R188" s="102"/>
      <c r="S188" s="102"/>
      <c r="T188" s="102"/>
      <c r="U188" s="102"/>
      <c r="V188" s="102"/>
      <c r="W188" s="103"/>
      <c r="X188" s="214"/>
      <c r="Y188" s="100"/>
      <c r="Z188" s="100"/>
      <c r="AA188" s="100"/>
      <c r="AB188" s="100"/>
      <c r="AC188" s="100"/>
      <c r="AD188" s="100"/>
      <c r="AE188" s="101"/>
      <c r="AF188" s="102"/>
      <c r="AG188" s="102"/>
      <c r="AH188" s="102"/>
      <c r="AI188" s="102"/>
      <c r="AJ188" s="102"/>
      <c r="AK188" s="103"/>
      <c r="AL188" s="345"/>
      <c r="AM188" s="382"/>
      <c r="AN188" s="417"/>
      <c r="AO188" s="305"/>
      <c r="AP188" s="125"/>
      <c r="AQ188" s="141"/>
      <c r="AR188" s="119"/>
      <c r="AS188" s="141"/>
      <c r="AU188" s="429" t="e">
        <f t="shared" si="52"/>
        <v>#VALUE!</v>
      </c>
      <c r="AV188" s="326" t="str">
        <f t="shared" si="53"/>
        <v/>
      </c>
      <c r="AW188" s="327" t="str">
        <f t="shared" si="54"/>
        <v/>
      </c>
      <c r="AX188" s="328" t="str">
        <f t="shared" si="55"/>
        <v/>
      </c>
      <c r="AY188" s="326" t="str">
        <f t="shared" si="56"/>
        <v/>
      </c>
      <c r="AZ188" s="327" t="str">
        <f t="shared" si="57"/>
        <v/>
      </c>
      <c r="BA188" s="328" t="str">
        <f t="shared" si="58"/>
        <v/>
      </c>
      <c r="BB188" s="329">
        <v>1</v>
      </c>
      <c r="BC188" s="329">
        <f t="shared" si="7"/>
        <v>1.02</v>
      </c>
      <c r="BD188" s="329">
        <f t="shared" si="8"/>
        <v>0.98</v>
      </c>
      <c r="BE188" s="329">
        <f t="shared" si="9"/>
        <v>1.03</v>
      </c>
      <c r="BF188" s="329">
        <f t="shared" si="10"/>
        <v>0.97</v>
      </c>
    </row>
    <row r="189" spans="2:58" s="6" customFormat="1" x14ac:dyDescent="0.25">
      <c r="B189" s="95"/>
      <c r="C189" s="96"/>
      <c r="D189" s="314" t="str">
        <f t="shared" si="47"/>
        <v/>
      </c>
      <c r="E189" s="315" t="str">
        <f t="shared" si="48"/>
        <v/>
      </c>
      <c r="F189" s="410"/>
      <c r="G189" s="314" t="str">
        <f t="shared" si="49"/>
        <v/>
      </c>
      <c r="H189" s="315" t="str">
        <f t="shared" si="50"/>
        <v/>
      </c>
      <c r="I189" s="220" t="str">
        <f t="shared" si="51"/>
        <v/>
      </c>
      <c r="J189" s="214"/>
      <c r="K189" s="100"/>
      <c r="L189" s="100"/>
      <c r="M189" s="100"/>
      <c r="N189" s="100"/>
      <c r="O189" s="100"/>
      <c r="P189" s="100"/>
      <c r="Q189" s="101"/>
      <c r="R189" s="102"/>
      <c r="S189" s="102"/>
      <c r="T189" s="102"/>
      <c r="U189" s="102"/>
      <c r="V189" s="102"/>
      <c r="W189" s="103"/>
      <c r="X189" s="214"/>
      <c r="Y189" s="100"/>
      <c r="Z189" s="100"/>
      <c r="AA189" s="100"/>
      <c r="AB189" s="100"/>
      <c r="AC189" s="100"/>
      <c r="AD189" s="100"/>
      <c r="AE189" s="101"/>
      <c r="AF189" s="102"/>
      <c r="AG189" s="102"/>
      <c r="AH189" s="102"/>
      <c r="AI189" s="102"/>
      <c r="AJ189" s="102"/>
      <c r="AK189" s="103"/>
      <c r="AL189" s="345"/>
      <c r="AM189" s="382"/>
      <c r="AN189" s="417"/>
      <c r="AO189" s="305"/>
      <c r="AP189" s="125"/>
      <c r="AQ189" s="141"/>
      <c r="AR189" s="119"/>
      <c r="AS189" s="141"/>
      <c r="AU189" s="429" t="e">
        <f t="shared" si="52"/>
        <v>#VALUE!</v>
      </c>
      <c r="AV189" s="326" t="str">
        <f t="shared" si="53"/>
        <v/>
      </c>
      <c r="AW189" s="327" t="str">
        <f t="shared" si="54"/>
        <v/>
      </c>
      <c r="AX189" s="328" t="str">
        <f t="shared" si="55"/>
        <v/>
      </c>
      <c r="AY189" s="326" t="str">
        <f t="shared" si="56"/>
        <v/>
      </c>
      <c r="AZ189" s="327" t="str">
        <f t="shared" si="57"/>
        <v/>
      </c>
      <c r="BA189" s="328" t="str">
        <f t="shared" si="58"/>
        <v/>
      </c>
      <c r="BB189" s="329">
        <v>1</v>
      </c>
      <c r="BC189" s="329">
        <f t="shared" si="7"/>
        <v>1.02</v>
      </c>
      <c r="BD189" s="329">
        <f t="shared" si="8"/>
        <v>0.98</v>
      </c>
      <c r="BE189" s="329">
        <f t="shared" si="9"/>
        <v>1.03</v>
      </c>
      <c r="BF189" s="329">
        <f t="shared" si="10"/>
        <v>0.97</v>
      </c>
    </row>
    <row r="190" spans="2:58" s="6" customFormat="1" x14ac:dyDescent="0.25">
      <c r="B190" s="95"/>
      <c r="C190" s="96"/>
      <c r="D190" s="314" t="str">
        <f t="shared" si="47"/>
        <v/>
      </c>
      <c r="E190" s="315" t="str">
        <f t="shared" si="48"/>
        <v/>
      </c>
      <c r="F190" s="410"/>
      <c r="G190" s="314" t="str">
        <f t="shared" si="49"/>
        <v/>
      </c>
      <c r="H190" s="315" t="str">
        <f t="shared" si="50"/>
        <v/>
      </c>
      <c r="I190" s="220" t="str">
        <f t="shared" si="51"/>
        <v/>
      </c>
      <c r="J190" s="214"/>
      <c r="K190" s="100"/>
      <c r="L190" s="100"/>
      <c r="M190" s="100"/>
      <c r="N190" s="100"/>
      <c r="O190" s="100"/>
      <c r="P190" s="100"/>
      <c r="Q190" s="101"/>
      <c r="R190" s="102"/>
      <c r="S190" s="102"/>
      <c r="T190" s="102"/>
      <c r="U190" s="102"/>
      <c r="V190" s="102"/>
      <c r="W190" s="103"/>
      <c r="X190" s="214"/>
      <c r="Y190" s="100"/>
      <c r="Z190" s="100"/>
      <c r="AA190" s="100"/>
      <c r="AB190" s="100"/>
      <c r="AC190" s="100"/>
      <c r="AD190" s="100"/>
      <c r="AE190" s="101"/>
      <c r="AF190" s="102"/>
      <c r="AG190" s="102"/>
      <c r="AH190" s="102"/>
      <c r="AI190" s="102"/>
      <c r="AJ190" s="102"/>
      <c r="AK190" s="103"/>
      <c r="AL190" s="345"/>
      <c r="AM190" s="382"/>
      <c r="AN190" s="417"/>
      <c r="AO190" s="305"/>
      <c r="AP190" s="125"/>
      <c r="AQ190" s="141"/>
      <c r="AR190" s="119"/>
      <c r="AS190" s="141"/>
      <c r="AU190" s="429" t="e">
        <f t="shared" si="52"/>
        <v>#VALUE!</v>
      </c>
      <c r="AV190" s="326" t="str">
        <f t="shared" si="53"/>
        <v/>
      </c>
      <c r="AW190" s="327" t="str">
        <f t="shared" si="54"/>
        <v/>
      </c>
      <c r="AX190" s="328" t="str">
        <f t="shared" si="55"/>
        <v/>
      </c>
      <c r="AY190" s="326" t="str">
        <f t="shared" si="56"/>
        <v/>
      </c>
      <c r="AZ190" s="327" t="str">
        <f t="shared" si="57"/>
        <v/>
      </c>
      <c r="BA190" s="328" t="str">
        <f t="shared" si="58"/>
        <v/>
      </c>
      <c r="BB190" s="329">
        <v>1</v>
      </c>
      <c r="BC190" s="329">
        <f t="shared" si="7"/>
        <v>1.02</v>
      </c>
      <c r="BD190" s="329">
        <f t="shared" si="8"/>
        <v>0.98</v>
      </c>
      <c r="BE190" s="329">
        <f t="shared" si="9"/>
        <v>1.03</v>
      </c>
      <c r="BF190" s="329">
        <f t="shared" si="10"/>
        <v>0.97</v>
      </c>
    </row>
    <row r="191" spans="2:58" s="6" customFormat="1" x14ac:dyDescent="0.25">
      <c r="B191" s="95"/>
      <c r="C191" s="96"/>
      <c r="D191" s="314" t="str">
        <f t="shared" si="47"/>
        <v/>
      </c>
      <c r="E191" s="315" t="str">
        <f t="shared" si="48"/>
        <v/>
      </c>
      <c r="F191" s="410"/>
      <c r="G191" s="314" t="str">
        <f t="shared" si="49"/>
        <v/>
      </c>
      <c r="H191" s="315" t="str">
        <f t="shared" si="50"/>
        <v/>
      </c>
      <c r="I191" s="220" t="str">
        <f t="shared" si="51"/>
        <v/>
      </c>
      <c r="J191" s="214"/>
      <c r="K191" s="100"/>
      <c r="L191" s="100"/>
      <c r="M191" s="100"/>
      <c r="N191" s="100"/>
      <c r="O191" s="100"/>
      <c r="P191" s="100"/>
      <c r="Q191" s="101"/>
      <c r="R191" s="102"/>
      <c r="S191" s="102"/>
      <c r="T191" s="102"/>
      <c r="U191" s="102"/>
      <c r="V191" s="102"/>
      <c r="W191" s="103"/>
      <c r="X191" s="214"/>
      <c r="Y191" s="100"/>
      <c r="Z191" s="100"/>
      <c r="AA191" s="100"/>
      <c r="AB191" s="100"/>
      <c r="AC191" s="100"/>
      <c r="AD191" s="100"/>
      <c r="AE191" s="101"/>
      <c r="AF191" s="102"/>
      <c r="AG191" s="102"/>
      <c r="AH191" s="102"/>
      <c r="AI191" s="102"/>
      <c r="AJ191" s="102"/>
      <c r="AK191" s="103"/>
      <c r="AL191" s="345"/>
      <c r="AM191" s="382"/>
      <c r="AN191" s="417"/>
      <c r="AO191" s="305"/>
      <c r="AP191" s="125"/>
      <c r="AQ191" s="141"/>
      <c r="AR191" s="119"/>
      <c r="AS191" s="141"/>
      <c r="AU191" s="429" t="e">
        <f t="shared" si="52"/>
        <v>#VALUE!</v>
      </c>
      <c r="AV191" s="326" t="str">
        <f t="shared" si="53"/>
        <v/>
      </c>
      <c r="AW191" s="327" t="str">
        <f t="shared" si="54"/>
        <v/>
      </c>
      <c r="AX191" s="328" t="str">
        <f t="shared" si="55"/>
        <v/>
      </c>
      <c r="AY191" s="326" t="str">
        <f t="shared" si="56"/>
        <v/>
      </c>
      <c r="AZ191" s="327" t="str">
        <f t="shared" si="57"/>
        <v/>
      </c>
      <c r="BA191" s="328" t="str">
        <f t="shared" si="58"/>
        <v/>
      </c>
      <c r="BB191" s="329">
        <v>1</v>
      </c>
      <c r="BC191" s="329">
        <f t="shared" si="7"/>
        <v>1.02</v>
      </c>
      <c r="BD191" s="329">
        <f t="shared" si="8"/>
        <v>0.98</v>
      </c>
      <c r="BE191" s="329">
        <f t="shared" si="9"/>
        <v>1.03</v>
      </c>
      <c r="BF191" s="329">
        <f t="shared" si="10"/>
        <v>0.97</v>
      </c>
    </row>
    <row r="192" spans="2:58" s="6" customFormat="1" x14ac:dyDescent="0.25">
      <c r="B192" s="95"/>
      <c r="C192" s="96"/>
      <c r="D192" s="314" t="str">
        <f t="shared" si="47"/>
        <v/>
      </c>
      <c r="E192" s="315" t="str">
        <f t="shared" si="48"/>
        <v/>
      </c>
      <c r="F192" s="410"/>
      <c r="G192" s="314" t="str">
        <f t="shared" si="49"/>
        <v/>
      </c>
      <c r="H192" s="315" t="str">
        <f t="shared" si="50"/>
        <v/>
      </c>
      <c r="I192" s="220" t="str">
        <f t="shared" si="51"/>
        <v/>
      </c>
      <c r="J192" s="214"/>
      <c r="K192" s="100"/>
      <c r="L192" s="100"/>
      <c r="M192" s="100"/>
      <c r="N192" s="100"/>
      <c r="O192" s="100"/>
      <c r="P192" s="100"/>
      <c r="Q192" s="101"/>
      <c r="R192" s="102"/>
      <c r="S192" s="102"/>
      <c r="T192" s="102"/>
      <c r="U192" s="102"/>
      <c r="V192" s="102"/>
      <c r="W192" s="103"/>
      <c r="X192" s="214"/>
      <c r="Y192" s="100"/>
      <c r="Z192" s="100"/>
      <c r="AA192" s="100"/>
      <c r="AB192" s="100"/>
      <c r="AC192" s="100"/>
      <c r="AD192" s="100"/>
      <c r="AE192" s="101"/>
      <c r="AF192" s="102"/>
      <c r="AG192" s="102"/>
      <c r="AH192" s="102"/>
      <c r="AI192" s="102"/>
      <c r="AJ192" s="102"/>
      <c r="AK192" s="103"/>
      <c r="AL192" s="345"/>
      <c r="AM192" s="382"/>
      <c r="AN192" s="417"/>
      <c r="AO192" s="305"/>
      <c r="AP192" s="125"/>
      <c r="AQ192" s="141"/>
      <c r="AR192" s="119"/>
      <c r="AS192" s="141"/>
      <c r="AU192" s="429" t="e">
        <f t="shared" si="52"/>
        <v>#VALUE!</v>
      </c>
      <c r="AV192" s="326" t="str">
        <f t="shared" si="53"/>
        <v/>
      </c>
      <c r="AW192" s="327" t="str">
        <f t="shared" si="54"/>
        <v/>
      </c>
      <c r="AX192" s="328" t="str">
        <f t="shared" si="55"/>
        <v/>
      </c>
      <c r="AY192" s="326" t="str">
        <f t="shared" si="56"/>
        <v/>
      </c>
      <c r="AZ192" s="327" t="str">
        <f t="shared" si="57"/>
        <v/>
      </c>
      <c r="BA192" s="328" t="str">
        <f t="shared" si="58"/>
        <v/>
      </c>
      <c r="BB192" s="329">
        <v>1</v>
      </c>
      <c r="BC192" s="329">
        <f t="shared" si="7"/>
        <v>1.02</v>
      </c>
      <c r="BD192" s="329">
        <f t="shared" si="8"/>
        <v>0.98</v>
      </c>
      <c r="BE192" s="329">
        <f t="shared" si="9"/>
        <v>1.03</v>
      </c>
      <c r="BF192" s="329">
        <f t="shared" si="10"/>
        <v>0.97</v>
      </c>
    </row>
    <row r="193" spans="2:58" s="6" customFormat="1" x14ac:dyDescent="0.25">
      <c r="B193" s="95"/>
      <c r="C193" s="96"/>
      <c r="D193" s="314" t="str">
        <f t="shared" si="47"/>
        <v/>
      </c>
      <c r="E193" s="315" t="str">
        <f t="shared" si="48"/>
        <v/>
      </c>
      <c r="F193" s="410"/>
      <c r="G193" s="314" t="str">
        <f t="shared" si="49"/>
        <v/>
      </c>
      <c r="H193" s="315" t="str">
        <f t="shared" si="50"/>
        <v/>
      </c>
      <c r="I193" s="220" t="str">
        <f t="shared" si="51"/>
        <v/>
      </c>
      <c r="J193" s="214"/>
      <c r="K193" s="100"/>
      <c r="L193" s="100"/>
      <c r="M193" s="100"/>
      <c r="N193" s="100"/>
      <c r="O193" s="100"/>
      <c r="P193" s="100"/>
      <c r="Q193" s="101"/>
      <c r="R193" s="102"/>
      <c r="S193" s="102"/>
      <c r="T193" s="102"/>
      <c r="U193" s="102"/>
      <c r="V193" s="102"/>
      <c r="W193" s="103"/>
      <c r="X193" s="214"/>
      <c r="Y193" s="100"/>
      <c r="Z193" s="100"/>
      <c r="AA193" s="100"/>
      <c r="AB193" s="100"/>
      <c r="AC193" s="100"/>
      <c r="AD193" s="100"/>
      <c r="AE193" s="101"/>
      <c r="AF193" s="102"/>
      <c r="AG193" s="102"/>
      <c r="AH193" s="102"/>
      <c r="AI193" s="102"/>
      <c r="AJ193" s="102"/>
      <c r="AK193" s="103"/>
      <c r="AL193" s="345"/>
      <c r="AM193" s="382"/>
      <c r="AN193" s="417"/>
      <c r="AO193" s="305"/>
      <c r="AP193" s="125"/>
      <c r="AQ193" s="141"/>
      <c r="AR193" s="119"/>
      <c r="AS193" s="141"/>
      <c r="AU193" s="429" t="e">
        <f t="shared" si="52"/>
        <v>#VALUE!</v>
      </c>
      <c r="AV193" s="326" t="str">
        <f t="shared" si="53"/>
        <v/>
      </c>
      <c r="AW193" s="327" t="str">
        <f t="shared" si="54"/>
        <v/>
      </c>
      <c r="AX193" s="328" t="str">
        <f t="shared" si="55"/>
        <v/>
      </c>
      <c r="AY193" s="326" t="str">
        <f t="shared" si="56"/>
        <v/>
      </c>
      <c r="AZ193" s="327" t="str">
        <f t="shared" si="57"/>
        <v/>
      </c>
      <c r="BA193" s="328" t="str">
        <f t="shared" si="58"/>
        <v/>
      </c>
      <c r="BB193" s="329">
        <v>1</v>
      </c>
      <c r="BC193" s="329">
        <f t="shared" si="7"/>
        <v>1.02</v>
      </c>
      <c r="BD193" s="329">
        <f t="shared" si="8"/>
        <v>0.98</v>
      </c>
      <c r="BE193" s="329">
        <f t="shared" si="9"/>
        <v>1.03</v>
      </c>
      <c r="BF193" s="329">
        <f t="shared" si="10"/>
        <v>0.97</v>
      </c>
    </row>
    <row r="194" spans="2:58" s="6" customFormat="1" x14ac:dyDescent="0.25">
      <c r="B194" s="95"/>
      <c r="C194" s="96"/>
      <c r="D194" s="314" t="str">
        <f t="shared" si="47"/>
        <v/>
      </c>
      <c r="E194" s="315" t="str">
        <f t="shared" si="48"/>
        <v/>
      </c>
      <c r="F194" s="410"/>
      <c r="G194" s="314" t="str">
        <f t="shared" si="49"/>
        <v/>
      </c>
      <c r="H194" s="315" t="str">
        <f t="shared" si="50"/>
        <v/>
      </c>
      <c r="I194" s="220" t="str">
        <f t="shared" si="51"/>
        <v/>
      </c>
      <c r="J194" s="214"/>
      <c r="K194" s="100"/>
      <c r="L194" s="100"/>
      <c r="M194" s="100"/>
      <c r="N194" s="100"/>
      <c r="O194" s="100"/>
      <c r="P194" s="100"/>
      <c r="Q194" s="101"/>
      <c r="R194" s="102"/>
      <c r="S194" s="102"/>
      <c r="T194" s="102"/>
      <c r="U194" s="102"/>
      <c r="V194" s="102"/>
      <c r="W194" s="103"/>
      <c r="X194" s="214"/>
      <c r="Y194" s="100"/>
      <c r="Z194" s="100"/>
      <c r="AA194" s="100"/>
      <c r="AB194" s="100"/>
      <c r="AC194" s="100"/>
      <c r="AD194" s="100"/>
      <c r="AE194" s="101"/>
      <c r="AF194" s="102"/>
      <c r="AG194" s="102"/>
      <c r="AH194" s="102"/>
      <c r="AI194" s="102"/>
      <c r="AJ194" s="102"/>
      <c r="AK194" s="103"/>
      <c r="AL194" s="345"/>
      <c r="AM194" s="382"/>
      <c r="AN194" s="417"/>
      <c r="AO194" s="305"/>
      <c r="AP194" s="125"/>
      <c r="AQ194" s="141"/>
      <c r="AR194" s="119"/>
      <c r="AS194" s="141"/>
      <c r="AU194" s="429" t="e">
        <f t="shared" si="52"/>
        <v>#VALUE!</v>
      </c>
      <c r="AV194" s="326" t="str">
        <f t="shared" si="53"/>
        <v/>
      </c>
      <c r="AW194" s="327" t="str">
        <f t="shared" si="54"/>
        <v/>
      </c>
      <c r="AX194" s="328" t="str">
        <f t="shared" si="55"/>
        <v/>
      </c>
      <c r="AY194" s="326" t="str">
        <f t="shared" si="56"/>
        <v/>
      </c>
      <c r="AZ194" s="327" t="str">
        <f t="shared" si="57"/>
        <v/>
      </c>
      <c r="BA194" s="328" t="str">
        <f t="shared" si="58"/>
        <v/>
      </c>
      <c r="BB194" s="329">
        <v>1</v>
      </c>
      <c r="BC194" s="329">
        <f t="shared" si="7"/>
        <v>1.02</v>
      </c>
      <c r="BD194" s="329">
        <f t="shared" si="8"/>
        <v>0.98</v>
      </c>
      <c r="BE194" s="329">
        <f t="shared" si="9"/>
        <v>1.03</v>
      </c>
      <c r="BF194" s="329">
        <f t="shared" si="10"/>
        <v>0.97</v>
      </c>
    </row>
    <row r="195" spans="2:58" s="6" customFormat="1" x14ac:dyDescent="0.25">
      <c r="B195" s="95"/>
      <c r="C195" s="96"/>
      <c r="D195" s="314" t="str">
        <f t="shared" si="47"/>
        <v/>
      </c>
      <c r="E195" s="315" t="str">
        <f t="shared" si="48"/>
        <v/>
      </c>
      <c r="F195" s="410"/>
      <c r="G195" s="314" t="str">
        <f t="shared" si="49"/>
        <v/>
      </c>
      <c r="H195" s="315" t="str">
        <f t="shared" si="50"/>
        <v/>
      </c>
      <c r="I195" s="220" t="str">
        <f t="shared" si="51"/>
        <v/>
      </c>
      <c r="J195" s="214"/>
      <c r="K195" s="100"/>
      <c r="L195" s="100"/>
      <c r="M195" s="100"/>
      <c r="N195" s="100"/>
      <c r="O195" s="100"/>
      <c r="P195" s="100"/>
      <c r="Q195" s="101"/>
      <c r="R195" s="102"/>
      <c r="S195" s="102"/>
      <c r="T195" s="102"/>
      <c r="U195" s="102"/>
      <c r="V195" s="102"/>
      <c r="W195" s="103"/>
      <c r="X195" s="214"/>
      <c r="Y195" s="100"/>
      <c r="Z195" s="100"/>
      <c r="AA195" s="100"/>
      <c r="AB195" s="100"/>
      <c r="AC195" s="100"/>
      <c r="AD195" s="100"/>
      <c r="AE195" s="101"/>
      <c r="AF195" s="102"/>
      <c r="AG195" s="102"/>
      <c r="AH195" s="102"/>
      <c r="AI195" s="102"/>
      <c r="AJ195" s="102"/>
      <c r="AK195" s="103"/>
      <c r="AL195" s="345"/>
      <c r="AM195" s="382"/>
      <c r="AN195" s="417"/>
      <c r="AO195" s="305"/>
      <c r="AP195" s="125"/>
      <c r="AQ195" s="141"/>
      <c r="AR195" s="119"/>
      <c r="AS195" s="141"/>
      <c r="AU195" s="429" t="e">
        <f t="shared" si="52"/>
        <v>#VALUE!</v>
      </c>
      <c r="AV195" s="326" t="str">
        <f t="shared" si="53"/>
        <v/>
      </c>
      <c r="AW195" s="327" t="str">
        <f t="shared" si="54"/>
        <v/>
      </c>
      <c r="AX195" s="328" t="str">
        <f t="shared" si="55"/>
        <v/>
      </c>
      <c r="AY195" s="326" t="str">
        <f t="shared" si="56"/>
        <v/>
      </c>
      <c r="AZ195" s="327" t="str">
        <f t="shared" si="57"/>
        <v/>
      </c>
      <c r="BA195" s="328" t="str">
        <f t="shared" si="58"/>
        <v/>
      </c>
      <c r="BB195" s="329">
        <v>1</v>
      </c>
      <c r="BC195" s="329">
        <f t="shared" si="7"/>
        <v>1.02</v>
      </c>
      <c r="BD195" s="329">
        <f t="shared" si="8"/>
        <v>0.98</v>
      </c>
      <c r="BE195" s="329">
        <f t="shared" si="9"/>
        <v>1.03</v>
      </c>
      <c r="BF195" s="329">
        <f t="shared" si="10"/>
        <v>0.97</v>
      </c>
    </row>
    <row r="196" spans="2:58" s="6" customFormat="1" x14ac:dyDescent="0.25">
      <c r="B196" s="95"/>
      <c r="C196" s="96"/>
      <c r="D196" s="314" t="str">
        <f t="shared" si="47"/>
        <v/>
      </c>
      <c r="E196" s="315" t="str">
        <f t="shared" si="48"/>
        <v/>
      </c>
      <c r="F196" s="410"/>
      <c r="G196" s="314" t="str">
        <f t="shared" si="49"/>
        <v/>
      </c>
      <c r="H196" s="315" t="str">
        <f t="shared" si="50"/>
        <v/>
      </c>
      <c r="I196" s="220" t="str">
        <f t="shared" si="51"/>
        <v/>
      </c>
      <c r="J196" s="214"/>
      <c r="K196" s="100"/>
      <c r="L196" s="100"/>
      <c r="M196" s="100"/>
      <c r="N196" s="100"/>
      <c r="O196" s="100"/>
      <c r="P196" s="100"/>
      <c r="Q196" s="101"/>
      <c r="R196" s="102"/>
      <c r="S196" s="102"/>
      <c r="T196" s="102"/>
      <c r="U196" s="102"/>
      <c r="V196" s="102"/>
      <c r="W196" s="103"/>
      <c r="X196" s="214"/>
      <c r="Y196" s="100"/>
      <c r="Z196" s="100"/>
      <c r="AA196" s="100"/>
      <c r="AB196" s="100"/>
      <c r="AC196" s="100"/>
      <c r="AD196" s="100"/>
      <c r="AE196" s="101"/>
      <c r="AF196" s="102"/>
      <c r="AG196" s="102"/>
      <c r="AH196" s="102"/>
      <c r="AI196" s="102"/>
      <c r="AJ196" s="102"/>
      <c r="AK196" s="103"/>
      <c r="AL196" s="345"/>
      <c r="AM196" s="382"/>
      <c r="AN196" s="417"/>
      <c r="AO196" s="305"/>
      <c r="AP196" s="125"/>
      <c r="AQ196" s="141"/>
      <c r="AR196" s="119"/>
      <c r="AS196" s="141"/>
      <c r="AU196" s="429" t="e">
        <f t="shared" si="52"/>
        <v>#VALUE!</v>
      </c>
      <c r="AV196" s="326" t="str">
        <f t="shared" si="53"/>
        <v/>
      </c>
      <c r="AW196" s="327" t="str">
        <f t="shared" si="54"/>
        <v/>
      </c>
      <c r="AX196" s="328" t="str">
        <f t="shared" si="55"/>
        <v/>
      </c>
      <c r="AY196" s="326" t="str">
        <f t="shared" si="56"/>
        <v/>
      </c>
      <c r="AZ196" s="327" t="str">
        <f t="shared" si="57"/>
        <v/>
      </c>
      <c r="BA196" s="328" t="str">
        <f t="shared" si="58"/>
        <v/>
      </c>
      <c r="BB196" s="329">
        <v>1</v>
      </c>
      <c r="BC196" s="329">
        <f t="shared" si="7"/>
        <v>1.02</v>
      </c>
      <c r="BD196" s="329">
        <f t="shared" si="8"/>
        <v>0.98</v>
      </c>
      <c r="BE196" s="329">
        <f t="shared" si="9"/>
        <v>1.03</v>
      </c>
      <c r="BF196" s="329">
        <f t="shared" si="10"/>
        <v>0.97</v>
      </c>
    </row>
    <row r="197" spans="2:58" s="6" customFormat="1" x14ac:dyDescent="0.25">
      <c r="B197" s="95"/>
      <c r="C197" s="96"/>
      <c r="D197" s="314" t="str">
        <f t="shared" si="47"/>
        <v/>
      </c>
      <c r="E197" s="315" t="str">
        <f t="shared" si="48"/>
        <v/>
      </c>
      <c r="F197" s="410"/>
      <c r="G197" s="314" t="str">
        <f t="shared" si="49"/>
        <v/>
      </c>
      <c r="H197" s="315" t="str">
        <f t="shared" si="50"/>
        <v/>
      </c>
      <c r="I197" s="220" t="str">
        <f t="shared" si="51"/>
        <v/>
      </c>
      <c r="J197" s="214"/>
      <c r="K197" s="100"/>
      <c r="L197" s="100"/>
      <c r="M197" s="100"/>
      <c r="N197" s="100"/>
      <c r="O197" s="100"/>
      <c r="P197" s="100"/>
      <c r="Q197" s="101"/>
      <c r="R197" s="102"/>
      <c r="S197" s="102"/>
      <c r="T197" s="102"/>
      <c r="U197" s="102"/>
      <c r="V197" s="102"/>
      <c r="W197" s="103"/>
      <c r="X197" s="214"/>
      <c r="Y197" s="100"/>
      <c r="Z197" s="100"/>
      <c r="AA197" s="100"/>
      <c r="AB197" s="100"/>
      <c r="AC197" s="100"/>
      <c r="AD197" s="100"/>
      <c r="AE197" s="101"/>
      <c r="AF197" s="102"/>
      <c r="AG197" s="102"/>
      <c r="AH197" s="102"/>
      <c r="AI197" s="102"/>
      <c r="AJ197" s="102"/>
      <c r="AK197" s="103"/>
      <c r="AL197" s="345"/>
      <c r="AM197" s="382"/>
      <c r="AN197" s="417"/>
      <c r="AO197" s="305"/>
      <c r="AP197" s="125"/>
      <c r="AQ197" s="141"/>
      <c r="AR197" s="119"/>
      <c r="AS197" s="141"/>
      <c r="AU197" s="429" t="e">
        <f t="shared" si="52"/>
        <v>#VALUE!</v>
      </c>
      <c r="AV197" s="326" t="str">
        <f t="shared" si="53"/>
        <v/>
      </c>
      <c r="AW197" s="327" t="str">
        <f t="shared" si="54"/>
        <v/>
      </c>
      <c r="AX197" s="328" t="str">
        <f t="shared" si="55"/>
        <v/>
      </c>
      <c r="AY197" s="326" t="str">
        <f t="shared" si="56"/>
        <v/>
      </c>
      <c r="AZ197" s="327" t="str">
        <f t="shared" si="57"/>
        <v/>
      </c>
      <c r="BA197" s="328" t="str">
        <f t="shared" si="58"/>
        <v/>
      </c>
      <c r="BB197" s="329">
        <v>1</v>
      </c>
      <c r="BC197" s="329">
        <f t="shared" si="7"/>
        <v>1.02</v>
      </c>
      <c r="BD197" s="329">
        <f t="shared" si="8"/>
        <v>0.98</v>
      </c>
      <c r="BE197" s="329">
        <f t="shared" si="9"/>
        <v>1.03</v>
      </c>
      <c r="BF197" s="329">
        <f t="shared" si="10"/>
        <v>0.97</v>
      </c>
    </row>
    <row r="198" spans="2:58" s="6" customFormat="1" x14ac:dyDescent="0.25">
      <c r="B198" s="95"/>
      <c r="C198" s="96"/>
      <c r="D198" s="314" t="str">
        <f t="shared" si="47"/>
        <v/>
      </c>
      <c r="E198" s="315" t="str">
        <f t="shared" si="48"/>
        <v/>
      </c>
      <c r="F198" s="410"/>
      <c r="G198" s="314" t="str">
        <f t="shared" si="49"/>
        <v/>
      </c>
      <c r="H198" s="315" t="str">
        <f t="shared" si="50"/>
        <v/>
      </c>
      <c r="I198" s="220" t="str">
        <f t="shared" si="51"/>
        <v/>
      </c>
      <c r="J198" s="214"/>
      <c r="K198" s="100"/>
      <c r="L198" s="100"/>
      <c r="M198" s="100"/>
      <c r="N198" s="100"/>
      <c r="O198" s="100"/>
      <c r="P198" s="100"/>
      <c r="Q198" s="101"/>
      <c r="R198" s="102"/>
      <c r="S198" s="102"/>
      <c r="T198" s="102"/>
      <c r="U198" s="102"/>
      <c r="V198" s="102"/>
      <c r="W198" s="103"/>
      <c r="X198" s="214"/>
      <c r="Y198" s="100"/>
      <c r="Z198" s="100"/>
      <c r="AA198" s="100"/>
      <c r="AB198" s="100"/>
      <c r="AC198" s="100"/>
      <c r="AD198" s="100"/>
      <c r="AE198" s="101"/>
      <c r="AF198" s="102"/>
      <c r="AG198" s="102"/>
      <c r="AH198" s="102"/>
      <c r="AI198" s="102"/>
      <c r="AJ198" s="102"/>
      <c r="AK198" s="103"/>
      <c r="AL198" s="345"/>
      <c r="AM198" s="382"/>
      <c r="AN198" s="417"/>
      <c r="AO198" s="305"/>
      <c r="AP198" s="125"/>
      <c r="AQ198" s="141"/>
      <c r="AR198" s="119"/>
      <c r="AS198" s="141"/>
      <c r="AU198" s="429" t="e">
        <f t="shared" si="52"/>
        <v>#VALUE!</v>
      </c>
      <c r="AV198" s="326" t="str">
        <f t="shared" si="53"/>
        <v/>
      </c>
      <c r="AW198" s="327" t="str">
        <f t="shared" si="54"/>
        <v/>
      </c>
      <c r="AX198" s="328" t="str">
        <f t="shared" si="55"/>
        <v/>
      </c>
      <c r="AY198" s="326" t="str">
        <f t="shared" si="56"/>
        <v/>
      </c>
      <c r="AZ198" s="327" t="str">
        <f t="shared" si="57"/>
        <v/>
      </c>
      <c r="BA198" s="328" t="str">
        <f t="shared" si="58"/>
        <v/>
      </c>
      <c r="BB198" s="329">
        <v>1</v>
      </c>
      <c r="BC198" s="329">
        <f t="shared" si="7"/>
        <v>1.02</v>
      </c>
      <c r="BD198" s="329">
        <f t="shared" si="8"/>
        <v>0.98</v>
      </c>
      <c r="BE198" s="329">
        <f t="shared" si="9"/>
        <v>1.03</v>
      </c>
      <c r="BF198" s="329">
        <f t="shared" si="10"/>
        <v>0.97</v>
      </c>
    </row>
    <row r="199" spans="2:58" s="6" customFormat="1" x14ac:dyDescent="0.25">
      <c r="B199" s="95"/>
      <c r="C199" s="96"/>
      <c r="D199" s="314" t="str">
        <f t="shared" si="47"/>
        <v/>
      </c>
      <c r="E199" s="315" t="str">
        <f t="shared" si="48"/>
        <v/>
      </c>
      <c r="F199" s="410"/>
      <c r="G199" s="314" t="str">
        <f t="shared" si="49"/>
        <v/>
      </c>
      <c r="H199" s="315" t="str">
        <f t="shared" si="50"/>
        <v/>
      </c>
      <c r="I199" s="220" t="str">
        <f t="shared" si="51"/>
        <v/>
      </c>
      <c r="J199" s="214"/>
      <c r="K199" s="100"/>
      <c r="L199" s="100"/>
      <c r="M199" s="100"/>
      <c r="N199" s="100"/>
      <c r="O199" s="100"/>
      <c r="P199" s="100"/>
      <c r="Q199" s="101"/>
      <c r="R199" s="102"/>
      <c r="S199" s="102"/>
      <c r="T199" s="102"/>
      <c r="U199" s="102"/>
      <c r="V199" s="102"/>
      <c r="W199" s="103"/>
      <c r="X199" s="214"/>
      <c r="Y199" s="100"/>
      <c r="Z199" s="100"/>
      <c r="AA199" s="100"/>
      <c r="AB199" s="100"/>
      <c r="AC199" s="100"/>
      <c r="AD199" s="100"/>
      <c r="AE199" s="101"/>
      <c r="AF199" s="102"/>
      <c r="AG199" s="102"/>
      <c r="AH199" s="102"/>
      <c r="AI199" s="102"/>
      <c r="AJ199" s="102"/>
      <c r="AK199" s="103"/>
      <c r="AL199" s="345"/>
      <c r="AM199" s="382"/>
      <c r="AN199" s="417"/>
      <c r="AO199" s="305"/>
      <c r="AP199" s="125"/>
      <c r="AQ199" s="141"/>
      <c r="AR199" s="119"/>
      <c r="AS199" s="141"/>
      <c r="AU199" s="429" t="e">
        <f t="shared" si="52"/>
        <v>#VALUE!</v>
      </c>
      <c r="AV199" s="326" t="str">
        <f t="shared" si="53"/>
        <v/>
      </c>
      <c r="AW199" s="327" t="str">
        <f t="shared" si="54"/>
        <v/>
      </c>
      <c r="AX199" s="328" t="str">
        <f t="shared" si="55"/>
        <v/>
      </c>
      <c r="AY199" s="326" t="str">
        <f t="shared" si="56"/>
        <v/>
      </c>
      <c r="AZ199" s="327" t="str">
        <f t="shared" si="57"/>
        <v/>
      </c>
      <c r="BA199" s="328" t="str">
        <f t="shared" si="58"/>
        <v/>
      </c>
      <c r="BB199" s="329">
        <v>1</v>
      </c>
      <c r="BC199" s="329">
        <f t="shared" si="7"/>
        <v>1.02</v>
      </c>
      <c r="BD199" s="329">
        <f t="shared" si="8"/>
        <v>0.98</v>
      </c>
      <c r="BE199" s="329">
        <f t="shared" si="9"/>
        <v>1.03</v>
      </c>
      <c r="BF199" s="329">
        <f t="shared" si="10"/>
        <v>0.97</v>
      </c>
    </row>
    <row r="200" spans="2:58" s="6" customFormat="1" x14ac:dyDescent="0.25">
      <c r="B200" s="95"/>
      <c r="C200" s="96"/>
      <c r="D200" s="314" t="str">
        <f t="shared" si="47"/>
        <v/>
      </c>
      <c r="E200" s="315" t="str">
        <f t="shared" si="48"/>
        <v/>
      </c>
      <c r="F200" s="410"/>
      <c r="G200" s="314" t="str">
        <f t="shared" si="49"/>
        <v/>
      </c>
      <c r="H200" s="315" t="str">
        <f t="shared" si="50"/>
        <v/>
      </c>
      <c r="I200" s="220" t="str">
        <f t="shared" si="51"/>
        <v/>
      </c>
      <c r="J200" s="214"/>
      <c r="K200" s="100"/>
      <c r="L200" s="100"/>
      <c r="M200" s="100"/>
      <c r="N200" s="100"/>
      <c r="O200" s="100"/>
      <c r="P200" s="100"/>
      <c r="Q200" s="101"/>
      <c r="R200" s="102"/>
      <c r="S200" s="102"/>
      <c r="T200" s="102"/>
      <c r="U200" s="102"/>
      <c r="V200" s="102"/>
      <c r="W200" s="103"/>
      <c r="X200" s="214"/>
      <c r="Y200" s="100"/>
      <c r="Z200" s="100"/>
      <c r="AA200" s="100"/>
      <c r="AB200" s="100"/>
      <c r="AC200" s="100"/>
      <c r="AD200" s="100"/>
      <c r="AE200" s="101"/>
      <c r="AF200" s="102"/>
      <c r="AG200" s="102"/>
      <c r="AH200" s="102"/>
      <c r="AI200" s="102"/>
      <c r="AJ200" s="102"/>
      <c r="AK200" s="103"/>
      <c r="AL200" s="345"/>
      <c r="AM200" s="382"/>
      <c r="AN200" s="417"/>
      <c r="AO200" s="305"/>
      <c r="AP200" s="125"/>
      <c r="AQ200" s="141"/>
      <c r="AR200" s="119"/>
      <c r="AS200" s="141"/>
      <c r="AU200" s="429" t="e">
        <f t="shared" si="52"/>
        <v>#VALUE!</v>
      </c>
      <c r="AV200" s="326" t="str">
        <f t="shared" si="53"/>
        <v/>
      </c>
      <c r="AW200" s="327" t="str">
        <f t="shared" si="54"/>
        <v/>
      </c>
      <c r="AX200" s="328" t="str">
        <f t="shared" si="55"/>
        <v/>
      </c>
      <c r="AY200" s="326" t="str">
        <f t="shared" si="56"/>
        <v/>
      </c>
      <c r="AZ200" s="327" t="str">
        <f t="shared" si="57"/>
        <v/>
      </c>
      <c r="BA200" s="328" t="str">
        <f t="shared" si="58"/>
        <v/>
      </c>
      <c r="BB200" s="329">
        <v>1</v>
      </c>
      <c r="BC200" s="329">
        <f t="shared" si="7"/>
        <v>1.02</v>
      </c>
      <c r="BD200" s="329">
        <f t="shared" si="8"/>
        <v>0.98</v>
      </c>
      <c r="BE200" s="329">
        <f t="shared" si="9"/>
        <v>1.03</v>
      </c>
      <c r="BF200" s="329">
        <f t="shared" si="10"/>
        <v>0.97</v>
      </c>
    </row>
    <row r="201" spans="2:58" s="6" customFormat="1" x14ac:dyDescent="0.25">
      <c r="B201" s="95"/>
      <c r="C201" s="96"/>
      <c r="D201" s="314" t="str">
        <f t="shared" ref="D201:D264" si="59">IF(C201="","",((C201/$D$28)-1))</f>
        <v/>
      </c>
      <c r="E201" s="315" t="str">
        <f t="shared" ref="E201:E264" si="60">IF(C201="","",((C201/$D$30)-1))</f>
        <v/>
      </c>
      <c r="F201" s="410"/>
      <c r="G201" s="314" t="str">
        <f t="shared" ref="G201:G264" si="61">IF(F201="","",((F201/$D$29)-1))</f>
        <v/>
      </c>
      <c r="H201" s="315" t="str">
        <f t="shared" ref="H201:H264" si="62">IF(F201="","",((F201/$D$31)-1))</f>
        <v/>
      </c>
      <c r="I201" s="220" t="str">
        <f t="shared" ref="I201:I264" si="63">IF(C201="","",C201/F201)</f>
        <v/>
      </c>
      <c r="J201" s="214"/>
      <c r="K201" s="100"/>
      <c r="L201" s="100"/>
      <c r="M201" s="100"/>
      <c r="N201" s="100"/>
      <c r="O201" s="100"/>
      <c r="P201" s="100"/>
      <c r="Q201" s="101"/>
      <c r="R201" s="102"/>
      <c r="S201" s="102"/>
      <c r="T201" s="102"/>
      <c r="U201" s="102"/>
      <c r="V201" s="102"/>
      <c r="W201" s="103"/>
      <c r="X201" s="214"/>
      <c r="Y201" s="100"/>
      <c r="Z201" s="100"/>
      <c r="AA201" s="100"/>
      <c r="AB201" s="100"/>
      <c r="AC201" s="100"/>
      <c r="AD201" s="100"/>
      <c r="AE201" s="101"/>
      <c r="AF201" s="102"/>
      <c r="AG201" s="102"/>
      <c r="AH201" s="102"/>
      <c r="AI201" s="102"/>
      <c r="AJ201" s="102"/>
      <c r="AK201" s="103"/>
      <c r="AL201" s="345"/>
      <c r="AM201" s="382"/>
      <c r="AN201" s="417"/>
      <c r="AO201" s="305"/>
      <c r="AP201" s="125"/>
      <c r="AQ201" s="141"/>
      <c r="AR201" s="119"/>
      <c r="AS201" s="141"/>
      <c r="AU201" s="429" t="e">
        <f t="shared" ref="AU201:AU264" si="64">DATE(LEFT(B201,4), MID(B201,5,2), RIGHT(B201,2))</f>
        <v>#VALUE!</v>
      </c>
      <c r="AV201" s="326" t="str">
        <f t="shared" ref="AV201:AV264" si="65">IF(C201="","",C201/$D$28)</f>
        <v/>
      </c>
      <c r="AW201" s="327" t="str">
        <f t="shared" ref="AW201:AW264" si="66">IF(C201="",IF(AV201="","",AV201),AVERAGE(AV191:AV365))</f>
        <v/>
      </c>
      <c r="AX201" s="328" t="str">
        <f t="shared" ref="AX201:AX264" si="67">IF(C201="",IF(AV201="","",AV201),AVERAGE(AV182:AV373))</f>
        <v/>
      </c>
      <c r="AY201" s="326" t="str">
        <f t="shared" ref="AY201:AY264" si="68">IF(F201="","",F201/$D$29)</f>
        <v/>
      </c>
      <c r="AZ201" s="327" t="str">
        <f t="shared" ref="AZ201:AZ264" si="69">IF(F201="",IF(AY201="","",AY201),AVERAGE(AY191:AY365))</f>
        <v/>
      </c>
      <c r="BA201" s="328" t="str">
        <f t="shared" ref="BA201:BA264" si="70">IF(F201="",IF(AY201="","",AY201),AVERAGE(AY182:AY373))</f>
        <v/>
      </c>
      <c r="BB201" s="329">
        <v>1</v>
      </c>
      <c r="BC201" s="329">
        <f t="shared" si="7"/>
        <v>1.02</v>
      </c>
      <c r="BD201" s="329">
        <f t="shared" si="8"/>
        <v>0.98</v>
      </c>
      <c r="BE201" s="329">
        <f t="shared" si="9"/>
        <v>1.03</v>
      </c>
      <c r="BF201" s="329">
        <f t="shared" si="10"/>
        <v>0.97</v>
      </c>
    </row>
    <row r="202" spans="2:58" s="6" customFormat="1" x14ac:dyDescent="0.25">
      <c r="B202" s="95"/>
      <c r="C202" s="96"/>
      <c r="D202" s="314" t="str">
        <f t="shared" si="59"/>
        <v/>
      </c>
      <c r="E202" s="315" t="str">
        <f t="shared" si="60"/>
        <v/>
      </c>
      <c r="F202" s="410"/>
      <c r="G202" s="314" t="str">
        <f t="shared" si="61"/>
        <v/>
      </c>
      <c r="H202" s="315" t="str">
        <f t="shared" si="62"/>
        <v/>
      </c>
      <c r="I202" s="220" t="str">
        <f t="shared" si="63"/>
        <v/>
      </c>
      <c r="J202" s="214"/>
      <c r="K202" s="100"/>
      <c r="L202" s="100"/>
      <c r="M202" s="100"/>
      <c r="N202" s="100"/>
      <c r="O202" s="100"/>
      <c r="P202" s="100"/>
      <c r="Q202" s="101"/>
      <c r="R202" s="102"/>
      <c r="S202" s="102"/>
      <c r="T202" s="102"/>
      <c r="U202" s="102"/>
      <c r="V202" s="102"/>
      <c r="W202" s="103"/>
      <c r="X202" s="214"/>
      <c r="Y202" s="100"/>
      <c r="Z202" s="100"/>
      <c r="AA202" s="100"/>
      <c r="AB202" s="100"/>
      <c r="AC202" s="100"/>
      <c r="AD202" s="100"/>
      <c r="AE202" s="101"/>
      <c r="AF202" s="102"/>
      <c r="AG202" s="102"/>
      <c r="AH202" s="102"/>
      <c r="AI202" s="102"/>
      <c r="AJ202" s="102"/>
      <c r="AK202" s="103"/>
      <c r="AL202" s="345"/>
      <c r="AM202" s="382"/>
      <c r="AN202" s="417"/>
      <c r="AO202" s="305"/>
      <c r="AP202" s="125"/>
      <c r="AQ202" s="141"/>
      <c r="AR202" s="119"/>
      <c r="AS202" s="141"/>
      <c r="AU202" s="429" t="e">
        <f t="shared" si="64"/>
        <v>#VALUE!</v>
      </c>
      <c r="AV202" s="326" t="str">
        <f t="shared" si="65"/>
        <v/>
      </c>
      <c r="AW202" s="327" t="str">
        <f t="shared" si="66"/>
        <v/>
      </c>
      <c r="AX202" s="328" t="str">
        <f t="shared" si="67"/>
        <v/>
      </c>
      <c r="AY202" s="326" t="str">
        <f t="shared" si="68"/>
        <v/>
      </c>
      <c r="AZ202" s="327" t="str">
        <f t="shared" si="69"/>
        <v/>
      </c>
      <c r="BA202" s="328" t="str">
        <f t="shared" si="70"/>
        <v/>
      </c>
      <c r="BB202" s="329">
        <v>1</v>
      </c>
      <c r="BC202" s="329">
        <f t="shared" si="7"/>
        <v>1.02</v>
      </c>
      <c r="BD202" s="329">
        <f t="shared" si="8"/>
        <v>0.98</v>
      </c>
      <c r="BE202" s="329">
        <f t="shared" si="9"/>
        <v>1.03</v>
      </c>
      <c r="BF202" s="329">
        <f t="shared" si="10"/>
        <v>0.97</v>
      </c>
    </row>
    <row r="203" spans="2:58" s="6" customFormat="1" x14ac:dyDescent="0.25">
      <c r="B203" s="95"/>
      <c r="C203" s="96"/>
      <c r="D203" s="314" t="str">
        <f t="shared" si="59"/>
        <v/>
      </c>
      <c r="E203" s="315" t="str">
        <f t="shared" si="60"/>
        <v/>
      </c>
      <c r="F203" s="410"/>
      <c r="G203" s="314" t="str">
        <f t="shared" si="61"/>
        <v/>
      </c>
      <c r="H203" s="315" t="str">
        <f t="shared" si="62"/>
        <v/>
      </c>
      <c r="I203" s="220" t="str">
        <f t="shared" si="63"/>
        <v/>
      </c>
      <c r="J203" s="214"/>
      <c r="K203" s="100"/>
      <c r="L203" s="100"/>
      <c r="M203" s="100"/>
      <c r="N203" s="100"/>
      <c r="O203" s="100"/>
      <c r="P203" s="100"/>
      <c r="Q203" s="101"/>
      <c r="R203" s="102"/>
      <c r="S203" s="102"/>
      <c r="T203" s="102"/>
      <c r="U203" s="102"/>
      <c r="V203" s="102"/>
      <c r="W203" s="103"/>
      <c r="X203" s="214"/>
      <c r="Y203" s="100"/>
      <c r="Z203" s="100"/>
      <c r="AA203" s="100"/>
      <c r="AB203" s="100"/>
      <c r="AC203" s="100"/>
      <c r="AD203" s="100"/>
      <c r="AE203" s="101"/>
      <c r="AF203" s="102"/>
      <c r="AG203" s="102"/>
      <c r="AH203" s="102"/>
      <c r="AI203" s="102"/>
      <c r="AJ203" s="102"/>
      <c r="AK203" s="103"/>
      <c r="AL203" s="345"/>
      <c r="AM203" s="382"/>
      <c r="AN203" s="417"/>
      <c r="AO203" s="305"/>
      <c r="AP203" s="125"/>
      <c r="AQ203" s="141"/>
      <c r="AR203" s="119"/>
      <c r="AS203" s="141"/>
      <c r="AU203" s="429" t="e">
        <f t="shared" si="64"/>
        <v>#VALUE!</v>
      </c>
      <c r="AV203" s="326" t="str">
        <f t="shared" si="65"/>
        <v/>
      </c>
      <c r="AW203" s="327" t="str">
        <f t="shared" si="66"/>
        <v/>
      </c>
      <c r="AX203" s="328" t="str">
        <f t="shared" si="67"/>
        <v/>
      </c>
      <c r="AY203" s="326" t="str">
        <f t="shared" si="68"/>
        <v/>
      </c>
      <c r="AZ203" s="327" t="str">
        <f t="shared" si="69"/>
        <v/>
      </c>
      <c r="BA203" s="328" t="str">
        <f t="shared" si="70"/>
        <v/>
      </c>
      <c r="BB203" s="329">
        <v>1</v>
      </c>
      <c r="BC203" s="329">
        <f t="shared" si="7"/>
        <v>1.02</v>
      </c>
      <c r="BD203" s="329">
        <f t="shared" si="8"/>
        <v>0.98</v>
      </c>
      <c r="BE203" s="329">
        <f t="shared" si="9"/>
        <v>1.03</v>
      </c>
      <c r="BF203" s="329">
        <f t="shared" si="10"/>
        <v>0.97</v>
      </c>
    </row>
    <row r="204" spans="2:58" s="6" customFormat="1" x14ac:dyDescent="0.25">
      <c r="B204" s="95"/>
      <c r="C204" s="96"/>
      <c r="D204" s="314" t="str">
        <f t="shared" si="59"/>
        <v/>
      </c>
      <c r="E204" s="315" t="str">
        <f t="shared" si="60"/>
        <v/>
      </c>
      <c r="F204" s="410"/>
      <c r="G204" s="314" t="str">
        <f t="shared" si="61"/>
        <v/>
      </c>
      <c r="H204" s="315" t="str">
        <f t="shared" si="62"/>
        <v/>
      </c>
      <c r="I204" s="220" t="str">
        <f t="shared" si="63"/>
        <v/>
      </c>
      <c r="J204" s="214"/>
      <c r="K204" s="100"/>
      <c r="L204" s="100"/>
      <c r="M204" s="100"/>
      <c r="N204" s="100"/>
      <c r="O204" s="100"/>
      <c r="P204" s="100"/>
      <c r="Q204" s="101"/>
      <c r="R204" s="102"/>
      <c r="S204" s="102"/>
      <c r="T204" s="102"/>
      <c r="U204" s="102"/>
      <c r="V204" s="102"/>
      <c r="W204" s="103"/>
      <c r="X204" s="214"/>
      <c r="Y204" s="100"/>
      <c r="Z204" s="100"/>
      <c r="AA204" s="100"/>
      <c r="AB204" s="100"/>
      <c r="AC204" s="100"/>
      <c r="AD204" s="100"/>
      <c r="AE204" s="101"/>
      <c r="AF204" s="102"/>
      <c r="AG204" s="102"/>
      <c r="AH204" s="102"/>
      <c r="AI204" s="102"/>
      <c r="AJ204" s="102"/>
      <c r="AK204" s="103"/>
      <c r="AL204" s="345"/>
      <c r="AM204" s="382"/>
      <c r="AN204" s="417"/>
      <c r="AO204" s="305"/>
      <c r="AP204" s="125"/>
      <c r="AQ204" s="141"/>
      <c r="AR204" s="119"/>
      <c r="AS204" s="141"/>
      <c r="AU204" s="429" t="e">
        <f t="shared" si="64"/>
        <v>#VALUE!</v>
      </c>
      <c r="AV204" s="326" t="str">
        <f t="shared" si="65"/>
        <v/>
      </c>
      <c r="AW204" s="327" t="str">
        <f t="shared" si="66"/>
        <v/>
      </c>
      <c r="AX204" s="328" t="str">
        <f t="shared" si="67"/>
        <v/>
      </c>
      <c r="AY204" s="326" t="str">
        <f t="shared" si="68"/>
        <v/>
      </c>
      <c r="AZ204" s="327" t="str">
        <f t="shared" si="69"/>
        <v/>
      </c>
      <c r="BA204" s="328" t="str">
        <f t="shared" si="70"/>
        <v/>
      </c>
      <c r="BB204" s="329">
        <v>1</v>
      </c>
      <c r="BC204" s="329">
        <f t="shared" si="7"/>
        <v>1.02</v>
      </c>
      <c r="BD204" s="329">
        <f t="shared" si="8"/>
        <v>0.98</v>
      </c>
      <c r="BE204" s="329">
        <f t="shared" si="9"/>
        <v>1.03</v>
      </c>
      <c r="BF204" s="329">
        <f t="shared" si="10"/>
        <v>0.97</v>
      </c>
    </row>
    <row r="205" spans="2:58" s="6" customFormat="1" x14ac:dyDescent="0.25">
      <c r="B205" s="95"/>
      <c r="C205" s="96"/>
      <c r="D205" s="314" t="str">
        <f t="shared" si="59"/>
        <v/>
      </c>
      <c r="E205" s="315" t="str">
        <f t="shared" si="60"/>
        <v/>
      </c>
      <c r="F205" s="410"/>
      <c r="G205" s="314" t="str">
        <f t="shared" si="61"/>
        <v/>
      </c>
      <c r="H205" s="315" t="str">
        <f t="shared" si="62"/>
        <v/>
      </c>
      <c r="I205" s="220" t="str">
        <f t="shared" si="63"/>
        <v/>
      </c>
      <c r="J205" s="214"/>
      <c r="K205" s="100"/>
      <c r="L205" s="100"/>
      <c r="M205" s="100"/>
      <c r="N205" s="100"/>
      <c r="O205" s="100"/>
      <c r="P205" s="100"/>
      <c r="Q205" s="101"/>
      <c r="R205" s="102"/>
      <c r="S205" s="102"/>
      <c r="T205" s="102"/>
      <c r="U205" s="102"/>
      <c r="V205" s="102"/>
      <c r="W205" s="103"/>
      <c r="X205" s="214"/>
      <c r="Y205" s="100"/>
      <c r="Z205" s="100"/>
      <c r="AA205" s="100"/>
      <c r="AB205" s="100"/>
      <c r="AC205" s="100"/>
      <c r="AD205" s="100"/>
      <c r="AE205" s="101"/>
      <c r="AF205" s="102"/>
      <c r="AG205" s="102"/>
      <c r="AH205" s="102"/>
      <c r="AI205" s="102"/>
      <c r="AJ205" s="102"/>
      <c r="AK205" s="103"/>
      <c r="AL205" s="345"/>
      <c r="AM205" s="382"/>
      <c r="AN205" s="417"/>
      <c r="AO205" s="305"/>
      <c r="AP205" s="125"/>
      <c r="AQ205" s="141"/>
      <c r="AR205" s="119"/>
      <c r="AS205" s="141"/>
      <c r="AU205" s="429" t="e">
        <f t="shared" si="64"/>
        <v>#VALUE!</v>
      </c>
      <c r="AV205" s="326" t="str">
        <f t="shared" si="65"/>
        <v/>
      </c>
      <c r="AW205" s="327" t="str">
        <f t="shared" si="66"/>
        <v/>
      </c>
      <c r="AX205" s="328" t="str">
        <f t="shared" si="67"/>
        <v/>
      </c>
      <c r="AY205" s="326" t="str">
        <f t="shared" si="68"/>
        <v/>
      </c>
      <c r="AZ205" s="327" t="str">
        <f t="shared" si="69"/>
        <v/>
      </c>
      <c r="BA205" s="328" t="str">
        <f t="shared" si="70"/>
        <v/>
      </c>
      <c r="BB205" s="329">
        <v>1</v>
      </c>
      <c r="BC205" s="329">
        <f t="shared" si="7"/>
        <v>1.02</v>
      </c>
      <c r="BD205" s="329">
        <f t="shared" si="8"/>
        <v>0.98</v>
      </c>
      <c r="BE205" s="329">
        <f t="shared" si="9"/>
        <v>1.03</v>
      </c>
      <c r="BF205" s="329">
        <f t="shared" si="10"/>
        <v>0.97</v>
      </c>
    </row>
    <row r="206" spans="2:58" s="6" customFormat="1" x14ac:dyDescent="0.25">
      <c r="B206" s="95"/>
      <c r="C206" s="96"/>
      <c r="D206" s="314" t="str">
        <f t="shared" si="59"/>
        <v/>
      </c>
      <c r="E206" s="315" t="str">
        <f t="shared" si="60"/>
        <v/>
      </c>
      <c r="F206" s="410"/>
      <c r="G206" s="314" t="str">
        <f t="shared" si="61"/>
        <v/>
      </c>
      <c r="H206" s="315" t="str">
        <f t="shared" si="62"/>
        <v/>
      </c>
      <c r="I206" s="220" t="str">
        <f t="shared" si="63"/>
        <v/>
      </c>
      <c r="J206" s="214"/>
      <c r="K206" s="100"/>
      <c r="L206" s="100"/>
      <c r="M206" s="100"/>
      <c r="N206" s="100"/>
      <c r="O206" s="100"/>
      <c r="P206" s="100"/>
      <c r="Q206" s="101"/>
      <c r="R206" s="102"/>
      <c r="S206" s="102"/>
      <c r="T206" s="102"/>
      <c r="U206" s="102"/>
      <c r="V206" s="102"/>
      <c r="W206" s="103"/>
      <c r="X206" s="214"/>
      <c r="Y206" s="100"/>
      <c r="Z206" s="100"/>
      <c r="AA206" s="100"/>
      <c r="AB206" s="100"/>
      <c r="AC206" s="100"/>
      <c r="AD206" s="100"/>
      <c r="AE206" s="101"/>
      <c r="AF206" s="102"/>
      <c r="AG206" s="102"/>
      <c r="AH206" s="102"/>
      <c r="AI206" s="102"/>
      <c r="AJ206" s="102"/>
      <c r="AK206" s="103"/>
      <c r="AL206" s="345"/>
      <c r="AM206" s="382"/>
      <c r="AN206" s="417"/>
      <c r="AO206" s="305"/>
      <c r="AP206" s="125"/>
      <c r="AQ206" s="141"/>
      <c r="AR206" s="119"/>
      <c r="AS206" s="141"/>
      <c r="AU206" s="429" t="e">
        <f t="shared" si="64"/>
        <v>#VALUE!</v>
      </c>
      <c r="AV206" s="326" t="str">
        <f t="shared" si="65"/>
        <v/>
      </c>
      <c r="AW206" s="327" t="str">
        <f t="shared" si="66"/>
        <v/>
      </c>
      <c r="AX206" s="328" t="str">
        <f t="shared" si="67"/>
        <v/>
      </c>
      <c r="AY206" s="326" t="str">
        <f t="shared" si="68"/>
        <v/>
      </c>
      <c r="AZ206" s="327" t="str">
        <f t="shared" si="69"/>
        <v/>
      </c>
      <c r="BA206" s="328" t="str">
        <f t="shared" si="70"/>
        <v/>
      </c>
      <c r="BB206" s="329">
        <v>1</v>
      </c>
      <c r="BC206" s="329">
        <f t="shared" si="7"/>
        <v>1.02</v>
      </c>
      <c r="BD206" s="329">
        <f t="shared" si="8"/>
        <v>0.98</v>
      </c>
      <c r="BE206" s="329">
        <f t="shared" si="9"/>
        <v>1.03</v>
      </c>
      <c r="BF206" s="329">
        <f t="shared" si="10"/>
        <v>0.97</v>
      </c>
    </row>
    <row r="207" spans="2:58" s="6" customFormat="1" x14ac:dyDescent="0.25">
      <c r="B207" s="95"/>
      <c r="C207" s="96"/>
      <c r="D207" s="314" t="str">
        <f t="shared" si="59"/>
        <v/>
      </c>
      <c r="E207" s="315" t="str">
        <f t="shared" si="60"/>
        <v/>
      </c>
      <c r="F207" s="410"/>
      <c r="G207" s="314" t="str">
        <f t="shared" si="61"/>
        <v/>
      </c>
      <c r="H207" s="315" t="str">
        <f t="shared" si="62"/>
        <v/>
      </c>
      <c r="I207" s="220" t="str">
        <f t="shared" si="63"/>
        <v/>
      </c>
      <c r="J207" s="214"/>
      <c r="K207" s="100"/>
      <c r="L207" s="100"/>
      <c r="M207" s="100"/>
      <c r="N207" s="100"/>
      <c r="O207" s="100"/>
      <c r="P207" s="100"/>
      <c r="Q207" s="101"/>
      <c r="R207" s="102"/>
      <c r="S207" s="102"/>
      <c r="T207" s="102"/>
      <c r="U207" s="102"/>
      <c r="V207" s="102"/>
      <c r="W207" s="103"/>
      <c r="X207" s="214"/>
      <c r="Y207" s="100"/>
      <c r="Z207" s="100"/>
      <c r="AA207" s="100"/>
      <c r="AB207" s="100"/>
      <c r="AC207" s="100"/>
      <c r="AD207" s="100"/>
      <c r="AE207" s="101"/>
      <c r="AF207" s="102"/>
      <c r="AG207" s="102"/>
      <c r="AH207" s="102"/>
      <c r="AI207" s="102"/>
      <c r="AJ207" s="102"/>
      <c r="AK207" s="103"/>
      <c r="AL207" s="345"/>
      <c r="AM207" s="382"/>
      <c r="AN207" s="417"/>
      <c r="AO207" s="305"/>
      <c r="AP207" s="125"/>
      <c r="AQ207" s="141"/>
      <c r="AR207" s="119"/>
      <c r="AS207" s="141"/>
      <c r="AU207" s="429" t="e">
        <f t="shared" si="64"/>
        <v>#VALUE!</v>
      </c>
      <c r="AV207" s="326" t="str">
        <f t="shared" si="65"/>
        <v/>
      </c>
      <c r="AW207" s="327" t="str">
        <f t="shared" si="66"/>
        <v/>
      </c>
      <c r="AX207" s="328" t="str">
        <f t="shared" si="67"/>
        <v/>
      </c>
      <c r="AY207" s="326" t="str">
        <f t="shared" si="68"/>
        <v/>
      </c>
      <c r="AZ207" s="327" t="str">
        <f t="shared" si="69"/>
        <v/>
      </c>
      <c r="BA207" s="328" t="str">
        <f t="shared" si="70"/>
        <v/>
      </c>
      <c r="BB207" s="329">
        <v>1</v>
      </c>
      <c r="BC207" s="329">
        <f t="shared" si="7"/>
        <v>1.02</v>
      </c>
      <c r="BD207" s="329">
        <f t="shared" si="8"/>
        <v>0.98</v>
      </c>
      <c r="BE207" s="329">
        <f t="shared" si="9"/>
        <v>1.03</v>
      </c>
      <c r="BF207" s="329">
        <f t="shared" si="10"/>
        <v>0.97</v>
      </c>
    </row>
    <row r="208" spans="2:58" s="6" customFormat="1" x14ac:dyDescent="0.25">
      <c r="B208" s="95"/>
      <c r="C208" s="96"/>
      <c r="D208" s="314" t="str">
        <f t="shared" si="59"/>
        <v/>
      </c>
      <c r="E208" s="315" t="str">
        <f t="shared" si="60"/>
        <v/>
      </c>
      <c r="F208" s="410"/>
      <c r="G208" s="314" t="str">
        <f t="shared" si="61"/>
        <v/>
      </c>
      <c r="H208" s="315" t="str">
        <f t="shared" si="62"/>
        <v/>
      </c>
      <c r="I208" s="220" t="str">
        <f t="shared" si="63"/>
        <v/>
      </c>
      <c r="J208" s="214"/>
      <c r="K208" s="100"/>
      <c r="L208" s="100"/>
      <c r="M208" s="100"/>
      <c r="N208" s="100"/>
      <c r="O208" s="100"/>
      <c r="P208" s="100"/>
      <c r="Q208" s="101"/>
      <c r="R208" s="102"/>
      <c r="S208" s="102"/>
      <c r="T208" s="102"/>
      <c r="U208" s="102"/>
      <c r="V208" s="102"/>
      <c r="W208" s="103"/>
      <c r="X208" s="214"/>
      <c r="Y208" s="100"/>
      <c r="Z208" s="100"/>
      <c r="AA208" s="100"/>
      <c r="AB208" s="100"/>
      <c r="AC208" s="100"/>
      <c r="AD208" s="100"/>
      <c r="AE208" s="101"/>
      <c r="AF208" s="102"/>
      <c r="AG208" s="102"/>
      <c r="AH208" s="102"/>
      <c r="AI208" s="102"/>
      <c r="AJ208" s="102"/>
      <c r="AK208" s="103"/>
      <c r="AL208" s="345"/>
      <c r="AM208" s="382"/>
      <c r="AN208" s="417"/>
      <c r="AO208" s="305"/>
      <c r="AP208" s="125"/>
      <c r="AQ208" s="141"/>
      <c r="AR208" s="119"/>
      <c r="AS208" s="141"/>
      <c r="AU208" s="429" t="e">
        <f t="shared" si="64"/>
        <v>#VALUE!</v>
      </c>
      <c r="AV208" s="326" t="str">
        <f t="shared" si="65"/>
        <v/>
      </c>
      <c r="AW208" s="327" t="str">
        <f t="shared" si="66"/>
        <v/>
      </c>
      <c r="AX208" s="328" t="str">
        <f t="shared" si="67"/>
        <v/>
      </c>
      <c r="AY208" s="326" t="str">
        <f t="shared" si="68"/>
        <v/>
      </c>
      <c r="AZ208" s="327" t="str">
        <f t="shared" si="69"/>
        <v/>
      </c>
      <c r="BA208" s="328" t="str">
        <f t="shared" si="70"/>
        <v/>
      </c>
      <c r="BB208" s="329">
        <v>1</v>
      </c>
      <c r="BC208" s="329">
        <f t="shared" si="7"/>
        <v>1.02</v>
      </c>
      <c r="BD208" s="329">
        <f t="shared" si="8"/>
        <v>0.98</v>
      </c>
      <c r="BE208" s="329">
        <f t="shared" si="9"/>
        <v>1.03</v>
      </c>
      <c r="BF208" s="329">
        <f t="shared" si="10"/>
        <v>0.97</v>
      </c>
    </row>
    <row r="209" spans="2:58" s="6" customFormat="1" x14ac:dyDescent="0.25">
      <c r="B209" s="95"/>
      <c r="C209" s="96"/>
      <c r="D209" s="314" t="str">
        <f t="shared" si="59"/>
        <v/>
      </c>
      <c r="E209" s="315" t="str">
        <f t="shared" si="60"/>
        <v/>
      </c>
      <c r="F209" s="410"/>
      <c r="G209" s="314" t="str">
        <f t="shared" si="61"/>
        <v/>
      </c>
      <c r="H209" s="315" t="str">
        <f t="shared" si="62"/>
        <v/>
      </c>
      <c r="I209" s="220" t="str">
        <f t="shared" si="63"/>
        <v/>
      </c>
      <c r="J209" s="214"/>
      <c r="K209" s="100"/>
      <c r="L209" s="100"/>
      <c r="M209" s="100"/>
      <c r="N209" s="100"/>
      <c r="O209" s="100"/>
      <c r="P209" s="100"/>
      <c r="Q209" s="101"/>
      <c r="R209" s="102"/>
      <c r="S209" s="102"/>
      <c r="T209" s="102"/>
      <c r="U209" s="102"/>
      <c r="V209" s="102"/>
      <c r="W209" s="103"/>
      <c r="X209" s="214"/>
      <c r="Y209" s="100"/>
      <c r="Z209" s="100"/>
      <c r="AA209" s="100"/>
      <c r="AB209" s="100"/>
      <c r="AC209" s="100"/>
      <c r="AD209" s="100"/>
      <c r="AE209" s="101"/>
      <c r="AF209" s="102"/>
      <c r="AG209" s="102"/>
      <c r="AH209" s="102"/>
      <c r="AI209" s="102"/>
      <c r="AJ209" s="102"/>
      <c r="AK209" s="103"/>
      <c r="AL209" s="345"/>
      <c r="AM209" s="382"/>
      <c r="AN209" s="417"/>
      <c r="AO209" s="305"/>
      <c r="AP209" s="125"/>
      <c r="AQ209" s="141"/>
      <c r="AR209" s="119"/>
      <c r="AS209" s="141"/>
      <c r="AU209" s="429" t="e">
        <f t="shared" si="64"/>
        <v>#VALUE!</v>
      </c>
      <c r="AV209" s="326" t="str">
        <f t="shared" si="65"/>
        <v/>
      </c>
      <c r="AW209" s="327" t="str">
        <f t="shared" si="66"/>
        <v/>
      </c>
      <c r="AX209" s="328" t="str">
        <f t="shared" si="67"/>
        <v/>
      </c>
      <c r="AY209" s="326" t="str">
        <f t="shared" si="68"/>
        <v/>
      </c>
      <c r="AZ209" s="327" t="str">
        <f t="shared" si="69"/>
        <v/>
      </c>
      <c r="BA209" s="328" t="str">
        <f t="shared" si="70"/>
        <v/>
      </c>
      <c r="BB209" s="329">
        <v>1</v>
      </c>
      <c r="BC209" s="329">
        <f t="shared" si="7"/>
        <v>1.02</v>
      </c>
      <c r="BD209" s="329">
        <f t="shared" si="8"/>
        <v>0.98</v>
      </c>
      <c r="BE209" s="329">
        <f t="shared" si="9"/>
        <v>1.03</v>
      </c>
      <c r="BF209" s="329">
        <f t="shared" si="10"/>
        <v>0.97</v>
      </c>
    </row>
    <row r="210" spans="2:58" s="6" customFormat="1" x14ac:dyDescent="0.25">
      <c r="B210" s="95"/>
      <c r="C210" s="96"/>
      <c r="D210" s="314" t="str">
        <f t="shared" si="59"/>
        <v/>
      </c>
      <c r="E210" s="315" t="str">
        <f t="shared" si="60"/>
        <v/>
      </c>
      <c r="F210" s="410"/>
      <c r="G210" s="314" t="str">
        <f t="shared" si="61"/>
        <v/>
      </c>
      <c r="H210" s="315" t="str">
        <f t="shared" si="62"/>
        <v/>
      </c>
      <c r="I210" s="220" t="str">
        <f t="shared" si="63"/>
        <v/>
      </c>
      <c r="J210" s="214"/>
      <c r="K210" s="100"/>
      <c r="L210" s="100"/>
      <c r="M210" s="100"/>
      <c r="N210" s="100"/>
      <c r="O210" s="100"/>
      <c r="P210" s="100"/>
      <c r="Q210" s="101"/>
      <c r="R210" s="102"/>
      <c r="S210" s="102"/>
      <c r="T210" s="102"/>
      <c r="U210" s="102"/>
      <c r="V210" s="102"/>
      <c r="W210" s="103"/>
      <c r="X210" s="214"/>
      <c r="Y210" s="100"/>
      <c r="Z210" s="100"/>
      <c r="AA210" s="100"/>
      <c r="AB210" s="100"/>
      <c r="AC210" s="100"/>
      <c r="AD210" s="100"/>
      <c r="AE210" s="101"/>
      <c r="AF210" s="102"/>
      <c r="AG210" s="102"/>
      <c r="AH210" s="102"/>
      <c r="AI210" s="102"/>
      <c r="AJ210" s="102"/>
      <c r="AK210" s="103"/>
      <c r="AL210" s="345"/>
      <c r="AM210" s="382"/>
      <c r="AN210" s="417"/>
      <c r="AO210" s="305"/>
      <c r="AP210" s="125"/>
      <c r="AQ210" s="141"/>
      <c r="AR210" s="119"/>
      <c r="AS210" s="141"/>
      <c r="AU210" s="429" t="e">
        <f t="shared" si="64"/>
        <v>#VALUE!</v>
      </c>
      <c r="AV210" s="326" t="str">
        <f t="shared" si="65"/>
        <v/>
      </c>
      <c r="AW210" s="327" t="str">
        <f t="shared" si="66"/>
        <v/>
      </c>
      <c r="AX210" s="328" t="str">
        <f t="shared" si="67"/>
        <v/>
      </c>
      <c r="AY210" s="326" t="str">
        <f t="shared" si="68"/>
        <v/>
      </c>
      <c r="AZ210" s="327" t="str">
        <f t="shared" si="69"/>
        <v/>
      </c>
      <c r="BA210" s="328" t="str">
        <f t="shared" si="70"/>
        <v/>
      </c>
      <c r="BB210" s="329">
        <v>1</v>
      </c>
      <c r="BC210" s="329">
        <f t="shared" si="7"/>
        <v>1.02</v>
      </c>
      <c r="BD210" s="329">
        <f t="shared" si="8"/>
        <v>0.98</v>
      </c>
      <c r="BE210" s="329">
        <f t="shared" si="9"/>
        <v>1.03</v>
      </c>
      <c r="BF210" s="329">
        <f t="shared" si="10"/>
        <v>0.97</v>
      </c>
    </row>
    <row r="211" spans="2:58" s="6" customFormat="1" x14ac:dyDescent="0.25">
      <c r="B211" s="95"/>
      <c r="C211" s="96"/>
      <c r="D211" s="314" t="str">
        <f t="shared" si="59"/>
        <v/>
      </c>
      <c r="E211" s="315" t="str">
        <f t="shared" si="60"/>
        <v/>
      </c>
      <c r="F211" s="410"/>
      <c r="G211" s="314" t="str">
        <f t="shared" si="61"/>
        <v/>
      </c>
      <c r="H211" s="315" t="str">
        <f t="shared" si="62"/>
        <v/>
      </c>
      <c r="I211" s="220" t="str">
        <f t="shared" si="63"/>
        <v/>
      </c>
      <c r="J211" s="214"/>
      <c r="K211" s="100"/>
      <c r="L211" s="100"/>
      <c r="M211" s="100"/>
      <c r="N211" s="100"/>
      <c r="O211" s="100"/>
      <c r="P211" s="100"/>
      <c r="Q211" s="101"/>
      <c r="R211" s="102"/>
      <c r="S211" s="102"/>
      <c r="T211" s="102"/>
      <c r="U211" s="102"/>
      <c r="V211" s="102"/>
      <c r="W211" s="103"/>
      <c r="X211" s="214"/>
      <c r="Y211" s="100"/>
      <c r="Z211" s="100"/>
      <c r="AA211" s="100"/>
      <c r="AB211" s="100"/>
      <c r="AC211" s="100"/>
      <c r="AD211" s="100"/>
      <c r="AE211" s="101"/>
      <c r="AF211" s="102"/>
      <c r="AG211" s="102"/>
      <c r="AH211" s="102"/>
      <c r="AI211" s="102"/>
      <c r="AJ211" s="102"/>
      <c r="AK211" s="103"/>
      <c r="AL211" s="345"/>
      <c r="AM211" s="382"/>
      <c r="AN211" s="417"/>
      <c r="AO211" s="305"/>
      <c r="AP211" s="125"/>
      <c r="AQ211" s="141"/>
      <c r="AR211" s="119"/>
      <c r="AS211" s="141"/>
      <c r="AU211" s="429" t="e">
        <f t="shared" si="64"/>
        <v>#VALUE!</v>
      </c>
      <c r="AV211" s="326" t="str">
        <f t="shared" si="65"/>
        <v/>
      </c>
      <c r="AW211" s="327" t="str">
        <f t="shared" si="66"/>
        <v/>
      </c>
      <c r="AX211" s="328" t="str">
        <f t="shared" si="67"/>
        <v/>
      </c>
      <c r="AY211" s="326" t="str">
        <f t="shared" si="68"/>
        <v/>
      </c>
      <c r="AZ211" s="327" t="str">
        <f t="shared" si="69"/>
        <v/>
      </c>
      <c r="BA211" s="328" t="str">
        <f t="shared" si="70"/>
        <v/>
      </c>
      <c r="BB211" s="329">
        <v>1</v>
      </c>
      <c r="BC211" s="329">
        <f t="shared" si="7"/>
        <v>1.02</v>
      </c>
      <c r="BD211" s="329">
        <f t="shared" si="8"/>
        <v>0.98</v>
      </c>
      <c r="BE211" s="329">
        <f t="shared" si="9"/>
        <v>1.03</v>
      </c>
      <c r="BF211" s="329">
        <f t="shared" si="10"/>
        <v>0.97</v>
      </c>
    </row>
    <row r="212" spans="2:58" s="6" customFormat="1" x14ac:dyDescent="0.25">
      <c r="B212" s="95"/>
      <c r="C212" s="96"/>
      <c r="D212" s="314" t="str">
        <f t="shared" si="59"/>
        <v/>
      </c>
      <c r="E212" s="315" t="str">
        <f t="shared" si="60"/>
        <v/>
      </c>
      <c r="F212" s="410"/>
      <c r="G212" s="314" t="str">
        <f t="shared" si="61"/>
        <v/>
      </c>
      <c r="H212" s="315" t="str">
        <f t="shared" si="62"/>
        <v/>
      </c>
      <c r="I212" s="220" t="str">
        <f t="shared" si="63"/>
        <v/>
      </c>
      <c r="J212" s="214"/>
      <c r="K212" s="100"/>
      <c r="L212" s="100"/>
      <c r="M212" s="100"/>
      <c r="N212" s="100"/>
      <c r="O212" s="100"/>
      <c r="P212" s="100"/>
      <c r="Q212" s="101"/>
      <c r="R212" s="102"/>
      <c r="S212" s="102"/>
      <c r="T212" s="102"/>
      <c r="U212" s="102"/>
      <c r="V212" s="102"/>
      <c r="W212" s="103"/>
      <c r="X212" s="214"/>
      <c r="Y212" s="100"/>
      <c r="Z212" s="100"/>
      <c r="AA212" s="100"/>
      <c r="AB212" s="100"/>
      <c r="AC212" s="100"/>
      <c r="AD212" s="100"/>
      <c r="AE212" s="101"/>
      <c r="AF212" s="102"/>
      <c r="AG212" s="102"/>
      <c r="AH212" s="102"/>
      <c r="AI212" s="102"/>
      <c r="AJ212" s="102"/>
      <c r="AK212" s="103"/>
      <c r="AL212" s="345"/>
      <c r="AM212" s="382"/>
      <c r="AN212" s="417"/>
      <c r="AO212" s="305"/>
      <c r="AP212" s="125"/>
      <c r="AQ212" s="141"/>
      <c r="AR212" s="119"/>
      <c r="AS212" s="141"/>
      <c r="AU212" s="429" t="e">
        <f t="shared" si="64"/>
        <v>#VALUE!</v>
      </c>
      <c r="AV212" s="326" t="str">
        <f t="shared" si="65"/>
        <v/>
      </c>
      <c r="AW212" s="327" t="str">
        <f t="shared" si="66"/>
        <v/>
      </c>
      <c r="AX212" s="328" t="str">
        <f t="shared" si="67"/>
        <v/>
      </c>
      <c r="AY212" s="326" t="str">
        <f t="shared" si="68"/>
        <v/>
      </c>
      <c r="AZ212" s="327" t="str">
        <f t="shared" si="69"/>
        <v/>
      </c>
      <c r="BA212" s="328" t="str">
        <f t="shared" si="70"/>
        <v/>
      </c>
      <c r="BB212" s="329">
        <v>1</v>
      </c>
      <c r="BC212" s="329">
        <f t="shared" si="7"/>
        <v>1.02</v>
      </c>
      <c r="BD212" s="329">
        <f t="shared" si="8"/>
        <v>0.98</v>
      </c>
      <c r="BE212" s="329">
        <f t="shared" si="9"/>
        <v>1.03</v>
      </c>
      <c r="BF212" s="329">
        <f t="shared" si="10"/>
        <v>0.97</v>
      </c>
    </row>
    <row r="213" spans="2:58" s="6" customFormat="1" x14ac:dyDescent="0.25">
      <c r="B213" s="95"/>
      <c r="C213" s="96"/>
      <c r="D213" s="314" t="str">
        <f t="shared" si="59"/>
        <v/>
      </c>
      <c r="E213" s="315" t="str">
        <f t="shared" si="60"/>
        <v/>
      </c>
      <c r="F213" s="410"/>
      <c r="G213" s="314" t="str">
        <f t="shared" si="61"/>
        <v/>
      </c>
      <c r="H213" s="315" t="str">
        <f t="shared" si="62"/>
        <v/>
      </c>
      <c r="I213" s="220" t="str">
        <f t="shared" si="63"/>
        <v/>
      </c>
      <c r="J213" s="214"/>
      <c r="K213" s="100"/>
      <c r="L213" s="100"/>
      <c r="M213" s="100"/>
      <c r="N213" s="100"/>
      <c r="O213" s="100"/>
      <c r="P213" s="100"/>
      <c r="Q213" s="101"/>
      <c r="R213" s="102"/>
      <c r="S213" s="102"/>
      <c r="T213" s="102"/>
      <c r="U213" s="102"/>
      <c r="V213" s="102"/>
      <c r="W213" s="103"/>
      <c r="X213" s="214"/>
      <c r="Y213" s="100"/>
      <c r="Z213" s="100"/>
      <c r="AA213" s="100"/>
      <c r="AB213" s="100"/>
      <c r="AC213" s="100"/>
      <c r="AD213" s="100"/>
      <c r="AE213" s="101"/>
      <c r="AF213" s="102"/>
      <c r="AG213" s="102"/>
      <c r="AH213" s="102"/>
      <c r="AI213" s="102"/>
      <c r="AJ213" s="102"/>
      <c r="AK213" s="103"/>
      <c r="AL213" s="345"/>
      <c r="AM213" s="382"/>
      <c r="AN213" s="417"/>
      <c r="AO213" s="305"/>
      <c r="AP213" s="125"/>
      <c r="AQ213" s="141"/>
      <c r="AR213" s="119"/>
      <c r="AS213" s="141"/>
      <c r="AU213" s="429" t="e">
        <f t="shared" si="64"/>
        <v>#VALUE!</v>
      </c>
      <c r="AV213" s="326" t="str">
        <f t="shared" si="65"/>
        <v/>
      </c>
      <c r="AW213" s="327" t="str">
        <f t="shared" si="66"/>
        <v/>
      </c>
      <c r="AX213" s="328" t="str">
        <f t="shared" si="67"/>
        <v/>
      </c>
      <c r="AY213" s="326" t="str">
        <f t="shared" si="68"/>
        <v/>
      </c>
      <c r="AZ213" s="327" t="str">
        <f t="shared" si="69"/>
        <v/>
      </c>
      <c r="BA213" s="328" t="str">
        <f t="shared" si="70"/>
        <v/>
      </c>
      <c r="BB213" s="329">
        <v>1</v>
      </c>
      <c r="BC213" s="329">
        <f t="shared" si="7"/>
        <v>1.02</v>
      </c>
      <c r="BD213" s="329">
        <f t="shared" si="8"/>
        <v>0.98</v>
      </c>
      <c r="BE213" s="329">
        <f t="shared" si="9"/>
        <v>1.03</v>
      </c>
      <c r="BF213" s="329">
        <f t="shared" si="10"/>
        <v>0.97</v>
      </c>
    </row>
    <row r="214" spans="2:58" s="6" customFormat="1" x14ac:dyDescent="0.25">
      <c r="B214" s="95"/>
      <c r="C214" s="96"/>
      <c r="D214" s="314" t="str">
        <f t="shared" si="59"/>
        <v/>
      </c>
      <c r="E214" s="315" t="str">
        <f t="shared" si="60"/>
        <v/>
      </c>
      <c r="F214" s="410"/>
      <c r="G214" s="314" t="str">
        <f t="shared" si="61"/>
        <v/>
      </c>
      <c r="H214" s="315" t="str">
        <f t="shared" si="62"/>
        <v/>
      </c>
      <c r="I214" s="220" t="str">
        <f t="shared" si="63"/>
        <v/>
      </c>
      <c r="J214" s="214"/>
      <c r="K214" s="100"/>
      <c r="L214" s="100"/>
      <c r="M214" s="100"/>
      <c r="N214" s="100"/>
      <c r="O214" s="100"/>
      <c r="P214" s="100"/>
      <c r="Q214" s="101"/>
      <c r="R214" s="102"/>
      <c r="S214" s="102"/>
      <c r="T214" s="102"/>
      <c r="U214" s="102"/>
      <c r="V214" s="102"/>
      <c r="W214" s="103"/>
      <c r="X214" s="214"/>
      <c r="Y214" s="100"/>
      <c r="Z214" s="100"/>
      <c r="AA214" s="100"/>
      <c r="AB214" s="100"/>
      <c r="AC214" s="100"/>
      <c r="AD214" s="100"/>
      <c r="AE214" s="101"/>
      <c r="AF214" s="102"/>
      <c r="AG214" s="102"/>
      <c r="AH214" s="102"/>
      <c r="AI214" s="102"/>
      <c r="AJ214" s="102"/>
      <c r="AK214" s="103"/>
      <c r="AL214" s="345"/>
      <c r="AM214" s="382"/>
      <c r="AN214" s="417"/>
      <c r="AO214" s="305"/>
      <c r="AP214" s="125"/>
      <c r="AQ214" s="141"/>
      <c r="AR214" s="119"/>
      <c r="AS214" s="141"/>
      <c r="AU214" s="429" t="e">
        <f t="shared" si="64"/>
        <v>#VALUE!</v>
      </c>
      <c r="AV214" s="326" t="str">
        <f t="shared" si="65"/>
        <v/>
      </c>
      <c r="AW214" s="327" t="str">
        <f t="shared" si="66"/>
        <v/>
      </c>
      <c r="AX214" s="328" t="str">
        <f t="shared" si="67"/>
        <v/>
      </c>
      <c r="AY214" s="326" t="str">
        <f t="shared" si="68"/>
        <v/>
      </c>
      <c r="AZ214" s="327" t="str">
        <f t="shared" si="69"/>
        <v/>
      </c>
      <c r="BA214" s="328" t="str">
        <f t="shared" si="70"/>
        <v/>
      </c>
      <c r="BB214" s="329">
        <v>1</v>
      </c>
      <c r="BC214" s="329">
        <f t="shared" si="7"/>
        <v>1.02</v>
      </c>
      <c r="BD214" s="329">
        <f t="shared" si="8"/>
        <v>0.98</v>
      </c>
      <c r="BE214" s="329">
        <f t="shared" si="9"/>
        <v>1.03</v>
      </c>
      <c r="BF214" s="329">
        <f t="shared" si="10"/>
        <v>0.97</v>
      </c>
    </row>
    <row r="215" spans="2:58" s="6" customFormat="1" x14ac:dyDescent="0.25">
      <c r="B215" s="95"/>
      <c r="C215" s="96"/>
      <c r="D215" s="314" t="str">
        <f t="shared" si="59"/>
        <v/>
      </c>
      <c r="E215" s="315" t="str">
        <f t="shared" si="60"/>
        <v/>
      </c>
      <c r="F215" s="410"/>
      <c r="G215" s="314" t="str">
        <f t="shared" si="61"/>
        <v/>
      </c>
      <c r="H215" s="315" t="str">
        <f t="shared" si="62"/>
        <v/>
      </c>
      <c r="I215" s="220" t="str">
        <f t="shared" si="63"/>
        <v/>
      </c>
      <c r="J215" s="214"/>
      <c r="K215" s="100"/>
      <c r="L215" s="100"/>
      <c r="M215" s="100"/>
      <c r="N215" s="100"/>
      <c r="O215" s="100"/>
      <c r="P215" s="100"/>
      <c r="Q215" s="101"/>
      <c r="R215" s="102"/>
      <c r="S215" s="102"/>
      <c r="T215" s="102"/>
      <c r="U215" s="102"/>
      <c r="V215" s="102"/>
      <c r="W215" s="103"/>
      <c r="X215" s="214"/>
      <c r="Y215" s="100"/>
      <c r="Z215" s="100"/>
      <c r="AA215" s="100"/>
      <c r="AB215" s="100"/>
      <c r="AC215" s="100"/>
      <c r="AD215" s="100"/>
      <c r="AE215" s="101"/>
      <c r="AF215" s="102"/>
      <c r="AG215" s="102"/>
      <c r="AH215" s="102"/>
      <c r="AI215" s="102"/>
      <c r="AJ215" s="102"/>
      <c r="AK215" s="103"/>
      <c r="AL215" s="345"/>
      <c r="AM215" s="382"/>
      <c r="AN215" s="417"/>
      <c r="AO215" s="305"/>
      <c r="AP215" s="125"/>
      <c r="AQ215" s="141"/>
      <c r="AR215" s="119"/>
      <c r="AS215" s="141"/>
      <c r="AU215" s="429" t="e">
        <f t="shared" si="64"/>
        <v>#VALUE!</v>
      </c>
      <c r="AV215" s="326" t="str">
        <f t="shared" si="65"/>
        <v/>
      </c>
      <c r="AW215" s="327" t="str">
        <f t="shared" si="66"/>
        <v/>
      </c>
      <c r="AX215" s="328" t="str">
        <f t="shared" si="67"/>
        <v/>
      </c>
      <c r="AY215" s="326" t="str">
        <f t="shared" si="68"/>
        <v/>
      </c>
      <c r="AZ215" s="327" t="str">
        <f t="shared" si="69"/>
        <v/>
      </c>
      <c r="BA215" s="328" t="str">
        <f t="shared" si="70"/>
        <v/>
      </c>
      <c r="BB215" s="329">
        <v>1</v>
      </c>
      <c r="BC215" s="329">
        <f t="shared" si="7"/>
        <v>1.02</v>
      </c>
      <c r="BD215" s="329">
        <f t="shared" si="8"/>
        <v>0.98</v>
      </c>
      <c r="BE215" s="329">
        <f t="shared" si="9"/>
        <v>1.03</v>
      </c>
      <c r="BF215" s="329">
        <f t="shared" si="10"/>
        <v>0.97</v>
      </c>
    </row>
    <row r="216" spans="2:58" s="6" customFormat="1" x14ac:dyDescent="0.25">
      <c r="B216" s="95"/>
      <c r="C216" s="96"/>
      <c r="D216" s="314" t="str">
        <f t="shared" si="59"/>
        <v/>
      </c>
      <c r="E216" s="315" t="str">
        <f t="shared" si="60"/>
        <v/>
      </c>
      <c r="F216" s="410"/>
      <c r="G216" s="314" t="str">
        <f t="shared" si="61"/>
        <v/>
      </c>
      <c r="H216" s="315" t="str">
        <f t="shared" si="62"/>
        <v/>
      </c>
      <c r="I216" s="220" t="str">
        <f t="shared" si="63"/>
        <v/>
      </c>
      <c r="J216" s="214"/>
      <c r="K216" s="100"/>
      <c r="L216" s="100"/>
      <c r="M216" s="100"/>
      <c r="N216" s="100"/>
      <c r="O216" s="100"/>
      <c r="P216" s="100"/>
      <c r="Q216" s="101"/>
      <c r="R216" s="102"/>
      <c r="S216" s="102"/>
      <c r="T216" s="102"/>
      <c r="U216" s="102"/>
      <c r="V216" s="102"/>
      <c r="W216" s="103"/>
      <c r="X216" s="214"/>
      <c r="Y216" s="100"/>
      <c r="Z216" s="100"/>
      <c r="AA216" s="100"/>
      <c r="AB216" s="100"/>
      <c r="AC216" s="100"/>
      <c r="AD216" s="100"/>
      <c r="AE216" s="101"/>
      <c r="AF216" s="102"/>
      <c r="AG216" s="102"/>
      <c r="AH216" s="102"/>
      <c r="AI216" s="102"/>
      <c r="AJ216" s="102"/>
      <c r="AK216" s="103"/>
      <c r="AL216" s="345"/>
      <c r="AM216" s="382"/>
      <c r="AN216" s="417"/>
      <c r="AO216" s="305"/>
      <c r="AP216" s="125"/>
      <c r="AQ216" s="141"/>
      <c r="AR216" s="119"/>
      <c r="AS216" s="141"/>
      <c r="AU216" s="429" t="e">
        <f t="shared" si="64"/>
        <v>#VALUE!</v>
      </c>
      <c r="AV216" s="326" t="str">
        <f t="shared" si="65"/>
        <v/>
      </c>
      <c r="AW216" s="327" t="str">
        <f t="shared" si="66"/>
        <v/>
      </c>
      <c r="AX216" s="328" t="str">
        <f t="shared" si="67"/>
        <v/>
      </c>
      <c r="AY216" s="326" t="str">
        <f t="shared" si="68"/>
        <v/>
      </c>
      <c r="AZ216" s="327" t="str">
        <f t="shared" si="69"/>
        <v/>
      </c>
      <c r="BA216" s="328" t="str">
        <f t="shared" si="70"/>
        <v/>
      </c>
      <c r="BB216" s="329">
        <v>1</v>
      </c>
      <c r="BC216" s="329">
        <f t="shared" si="7"/>
        <v>1.02</v>
      </c>
      <c r="BD216" s="329">
        <f t="shared" si="8"/>
        <v>0.98</v>
      </c>
      <c r="BE216" s="329">
        <f t="shared" si="9"/>
        <v>1.03</v>
      </c>
      <c r="BF216" s="329">
        <f t="shared" si="10"/>
        <v>0.97</v>
      </c>
    </row>
    <row r="217" spans="2:58" s="6" customFormat="1" x14ac:dyDescent="0.25">
      <c r="B217" s="95"/>
      <c r="C217" s="96"/>
      <c r="D217" s="314" t="str">
        <f t="shared" si="59"/>
        <v/>
      </c>
      <c r="E217" s="315" t="str">
        <f t="shared" si="60"/>
        <v/>
      </c>
      <c r="F217" s="410"/>
      <c r="G217" s="314" t="str">
        <f t="shared" si="61"/>
        <v/>
      </c>
      <c r="H217" s="315" t="str">
        <f t="shared" si="62"/>
        <v/>
      </c>
      <c r="I217" s="220" t="str">
        <f t="shared" si="63"/>
        <v/>
      </c>
      <c r="J217" s="214"/>
      <c r="K217" s="100"/>
      <c r="L217" s="100"/>
      <c r="M217" s="100"/>
      <c r="N217" s="100"/>
      <c r="O217" s="100"/>
      <c r="P217" s="100"/>
      <c r="Q217" s="101"/>
      <c r="R217" s="102"/>
      <c r="S217" s="102"/>
      <c r="T217" s="102"/>
      <c r="U217" s="102"/>
      <c r="V217" s="102"/>
      <c r="W217" s="103"/>
      <c r="X217" s="214"/>
      <c r="Y217" s="100"/>
      <c r="Z217" s="100"/>
      <c r="AA217" s="100"/>
      <c r="AB217" s="100"/>
      <c r="AC217" s="100"/>
      <c r="AD217" s="100"/>
      <c r="AE217" s="101"/>
      <c r="AF217" s="102"/>
      <c r="AG217" s="102"/>
      <c r="AH217" s="102"/>
      <c r="AI217" s="102"/>
      <c r="AJ217" s="102"/>
      <c r="AK217" s="103"/>
      <c r="AL217" s="345"/>
      <c r="AM217" s="382"/>
      <c r="AN217" s="417"/>
      <c r="AO217" s="305"/>
      <c r="AP217" s="125"/>
      <c r="AQ217" s="141"/>
      <c r="AR217" s="119"/>
      <c r="AS217" s="141"/>
      <c r="AU217" s="429" t="e">
        <f t="shared" si="64"/>
        <v>#VALUE!</v>
      </c>
      <c r="AV217" s="326" t="str">
        <f t="shared" si="65"/>
        <v/>
      </c>
      <c r="AW217" s="327" t="str">
        <f t="shared" si="66"/>
        <v/>
      </c>
      <c r="AX217" s="328" t="str">
        <f t="shared" si="67"/>
        <v/>
      </c>
      <c r="AY217" s="326" t="str">
        <f t="shared" si="68"/>
        <v/>
      </c>
      <c r="AZ217" s="327" t="str">
        <f t="shared" si="69"/>
        <v/>
      </c>
      <c r="BA217" s="328" t="str">
        <f t="shared" si="70"/>
        <v/>
      </c>
      <c r="BB217" s="329">
        <v>1</v>
      </c>
      <c r="BC217" s="329">
        <f t="shared" si="7"/>
        <v>1.02</v>
      </c>
      <c r="BD217" s="329">
        <f t="shared" si="8"/>
        <v>0.98</v>
      </c>
      <c r="BE217" s="329">
        <f t="shared" si="9"/>
        <v>1.03</v>
      </c>
      <c r="BF217" s="329">
        <f t="shared" si="10"/>
        <v>0.97</v>
      </c>
    </row>
    <row r="218" spans="2:58" s="6" customFormat="1" x14ac:dyDescent="0.25">
      <c r="B218" s="95"/>
      <c r="C218" s="96"/>
      <c r="D218" s="314" t="str">
        <f t="shared" si="59"/>
        <v/>
      </c>
      <c r="E218" s="315" t="str">
        <f t="shared" si="60"/>
        <v/>
      </c>
      <c r="F218" s="410"/>
      <c r="G218" s="314" t="str">
        <f t="shared" si="61"/>
        <v/>
      </c>
      <c r="H218" s="315" t="str">
        <f t="shared" si="62"/>
        <v/>
      </c>
      <c r="I218" s="220" t="str">
        <f t="shared" si="63"/>
        <v/>
      </c>
      <c r="J218" s="214"/>
      <c r="K218" s="100"/>
      <c r="L218" s="100"/>
      <c r="M218" s="100"/>
      <c r="N218" s="100"/>
      <c r="O218" s="100"/>
      <c r="P218" s="100"/>
      <c r="Q218" s="101"/>
      <c r="R218" s="102"/>
      <c r="S218" s="102"/>
      <c r="T218" s="102"/>
      <c r="U218" s="102"/>
      <c r="V218" s="102"/>
      <c r="W218" s="103"/>
      <c r="X218" s="214"/>
      <c r="Y218" s="100"/>
      <c r="Z218" s="100"/>
      <c r="AA218" s="100"/>
      <c r="AB218" s="100"/>
      <c r="AC218" s="100"/>
      <c r="AD218" s="100"/>
      <c r="AE218" s="101"/>
      <c r="AF218" s="102"/>
      <c r="AG218" s="102"/>
      <c r="AH218" s="102"/>
      <c r="AI218" s="102"/>
      <c r="AJ218" s="102"/>
      <c r="AK218" s="103"/>
      <c r="AL218" s="345"/>
      <c r="AM218" s="382"/>
      <c r="AN218" s="417"/>
      <c r="AO218" s="305"/>
      <c r="AP218" s="125"/>
      <c r="AQ218" s="141"/>
      <c r="AR218" s="119"/>
      <c r="AS218" s="141"/>
      <c r="AU218" s="429" t="e">
        <f t="shared" si="64"/>
        <v>#VALUE!</v>
      </c>
      <c r="AV218" s="326" t="str">
        <f t="shared" si="65"/>
        <v/>
      </c>
      <c r="AW218" s="327" t="str">
        <f t="shared" si="66"/>
        <v/>
      </c>
      <c r="AX218" s="328" t="str">
        <f t="shared" si="67"/>
        <v/>
      </c>
      <c r="AY218" s="326" t="str">
        <f t="shared" si="68"/>
        <v/>
      </c>
      <c r="AZ218" s="327" t="str">
        <f t="shared" si="69"/>
        <v/>
      </c>
      <c r="BA218" s="328" t="str">
        <f t="shared" si="70"/>
        <v/>
      </c>
      <c r="BB218" s="329">
        <v>1</v>
      </c>
      <c r="BC218" s="329">
        <f t="shared" si="7"/>
        <v>1.02</v>
      </c>
      <c r="BD218" s="329">
        <f t="shared" si="8"/>
        <v>0.98</v>
      </c>
      <c r="BE218" s="329">
        <f t="shared" si="9"/>
        <v>1.03</v>
      </c>
      <c r="BF218" s="329">
        <f t="shared" si="10"/>
        <v>0.97</v>
      </c>
    </row>
    <row r="219" spans="2:58" s="6" customFormat="1" x14ac:dyDescent="0.25">
      <c r="B219" s="95"/>
      <c r="C219" s="96"/>
      <c r="D219" s="314" t="str">
        <f t="shared" si="59"/>
        <v/>
      </c>
      <c r="E219" s="315" t="str">
        <f t="shared" si="60"/>
        <v/>
      </c>
      <c r="F219" s="410"/>
      <c r="G219" s="314" t="str">
        <f t="shared" si="61"/>
        <v/>
      </c>
      <c r="H219" s="315" t="str">
        <f t="shared" si="62"/>
        <v/>
      </c>
      <c r="I219" s="220" t="str">
        <f t="shared" si="63"/>
        <v/>
      </c>
      <c r="J219" s="214"/>
      <c r="K219" s="100"/>
      <c r="L219" s="100"/>
      <c r="M219" s="100"/>
      <c r="N219" s="100"/>
      <c r="O219" s="100"/>
      <c r="P219" s="100"/>
      <c r="Q219" s="101"/>
      <c r="R219" s="102"/>
      <c r="S219" s="102"/>
      <c r="T219" s="102"/>
      <c r="U219" s="102"/>
      <c r="V219" s="102"/>
      <c r="W219" s="103"/>
      <c r="X219" s="214"/>
      <c r="Y219" s="100"/>
      <c r="Z219" s="100"/>
      <c r="AA219" s="100"/>
      <c r="AB219" s="100"/>
      <c r="AC219" s="100"/>
      <c r="AD219" s="100"/>
      <c r="AE219" s="101"/>
      <c r="AF219" s="102"/>
      <c r="AG219" s="102"/>
      <c r="AH219" s="102"/>
      <c r="AI219" s="102"/>
      <c r="AJ219" s="102"/>
      <c r="AK219" s="103"/>
      <c r="AL219" s="345"/>
      <c r="AM219" s="382"/>
      <c r="AN219" s="417"/>
      <c r="AO219" s="305"/>
      <c r="AP219" s="125"/>
      <c r="AQ219" s="141"/>
      <c r="AR219" s="119"/>
      <c r="AS219" s="141"/>
      <c r="AU219" s="429" t="e">
        <f t="shared" si="64"/>
        <v>#VALUE!</v>
      </c>
      <c r="AV219" s="326" t="str">
        <f t="shared" si="65"/>
        <v/>
      </c>
      <c r="AW219" s="327" t="str">
        <f t="shared" si="66"/>
        <v/>
      </c>
      <c r="AX219" s="328" t="str">
        <f t="shared" si="67"/>
        <v/>
      </c>
      <c r="AY219" s="326" t="str">
        <f t="shared" si="68"/>
        <v/>
      </c>
      <c r="AZ219" s="327" t="str">
        <f t="shared" si="69"/>
        <v/>
      </c>
      <c r="BA219" s="328" t="str">
        <f t="shared" si="70"/>
        <v/>
      </c>
      <c r="BB219" s="329">
        <v>1</v>
      </c>
      <c r="BC219" s="329">
        <f t="shared" si="7"/>
        <v>1.02</v>
      </c>
      <c r="BD219" s="329">
        <f t="shared" si="8"/>
        <v>0.98</v>
      </c>
      <c r="BE219" s="329">
        <f t="shared" si="9"/>
        <v>1.03</v>
      </c>
      <c r="BF219" s="329">
        <f t="shared" si="10"/>
        <v>0.97</v>
      </c>
    </row>
    <row r="220" spans="2:58" s="6" customFormat="1" x14ac:dyDescent="0.25">
      <c r="B220" s="95"/>
      <c r="C220" s="96"/>
      <c r="D220" s="314" t="str">
        <f t="shared" si="59"/>
        <v/>
      </c>
      <c r="E220" s="315" t="str">
        <f t="shared" si="60"/>
        <v/>
      </c>
      <c r="F220" s="410"/>
      <c r="G220" s="314" t="str">
        <f t="shared" si="61"/>
        <v/>
      </c>
      <c r="H220" s="315" t="str">
        <f t="shared" si="62"/>
        <v/>
      </c>
      <c r="I220" s="220" t="str">
        <f t="shared" si="63"/>
        <v/>
      </c>
      <c r="J220" s="214"/>
      <c r="K220" s="100"/>
      <c r="L220" s="100"/>
      <c r="M220" s="100"/>
      <c r="N220" s="100"/>
      <c r="O220" s="100"/>
      <c r="P220" s="100"/>
      <c r="Q220" s="101"/>
      <c r="R220" s="102"/>
      <c r="S220" s="102"/>
      <c r="T220" s="102"/>
      <c r="U220" s="102"/>
      <c r="V220" s="102"/>
      <c r="W220" s="103"/>
      <c r="X220" s="214"/>
      <c r="Y220" s="100"/>
      <c r="Z220" s="100"/>
      <c r="AA220" s="100"/>
      <c r="AB220" s="100"/>
      <c r="AC220" s="100"/>
      <c r="AD220" s="100"/>
      <c r="AE220" s="101"/>
      <c r="AF220" s="102"/>
      <c r="AG220" s="102"/>
      <c r="AH220" s="102"/>
      <c r="AI220" s="102"/>
      <c r="AJ220" s="102"/>
      <c r="AK220" s="103"/>
      <c r="AL220" s="345"/>
      <c r="AM220" s="382"/>
      <c r="AN220" s="417"/>
      <c r="AO220" s="305"/>
      <c r="AP220" s="125"/>
      <c r="AQ220" s="141"/>
      <c r="AR220" s="119"/>
      <c r="AS220" s="141"/>
      <c r="AU220" s="429" t="e">
        <f t="shared" si="64"/>
        <v>#VALUE!</v>
      </c>
      <c r="AV220" s="326" t="str">
        <f t="shared" si="65"/>
        <v/>
      </c>
      <c r="AW220" s="327" t="str">
        <f t="shared" si="66"/>
        <v/>
      </c>
      <c r="AX220" s="328" t="str">
        <f t="shared" si="67"/>
        <v/>
      </c>
      <c r="AY220" s="326" t="str">
        <f t="shared" si="68"/>
        <v/>
      </c>
      <c r="AZ220" s="327" t="str">
        <f t="shared" si="69"/>
        <v/>
      </c>
      <c r="BA220" s="328" t="str">
        <f t="shared" si="70"/>
        <v/>
      </c>
      <c r="BB220" s="329">
        <v>1</v>
      </c>
      <c r="BC220" s="329">
        <f t="shared" si="7"/>
        <v>1.02</v>
      </c>
      <c r="BD220" s="329">
        <f t="shared" si="8"/>
        <v>0.98</v>
      </c>
      <c r="BE220" s="329">
        <f t="shared" si="9"/>
        <v>1.03</v>
      </c>
      <c r="BF220" s="329">
        <f t="shared" si="10"/>
        <v>0.97</v>
      </c>
    </row>
    <row r="221" spans="2:58" s="6" customFormat="1" x14ac:dyDescent="0.25">
      <c r="B221" s="95"/>
      <c r="C221" s="96"/>
      <c r="D221" s="314" t="str">
        <f t="shared" si="59"/>
        <v/>
      </c>
      <c r="E221" s="315" t="str">
        <f t="shared" si="60"/>
        <v/>
      </c>
      <c r="F221" s="410"/>
      <c r="G221" s="314" t="str">
        <f t="shared" si="61"/>
        <v/>
      </c>
      <c r="H221" s="315" t="str">
        <f t="shared" si="62"/>
        <v/>
      </c>
      <c r="I221" s="220" t="str">
        <f t="shared" si="63"/>
        <v/>
      </c>
      <c r="J221" s="214"/>
      <c r="K221" s="100"/>
      <c r="L221" s="100"/>
      <c r="M221" s="100"/>
      <c r="N221" s="100"/>
      <c r="O221" s="100"/>
      <c r="P221" s="100"/>
      <c r="Q221" s="101"/>
      <c r="R221" s="102"/>
      <c r="S221" s="102"/>
      <c r="T221" s="102"/>
      <c r="U221" s="102"/>
      <c r="V221" s="102"/>
      <c r="W221" s="103"/>
      <c r="X221" s="214"/>
      <c r="Y221" s="100"/>
      <c r="Z221" s="100"/>
      <c r="AA221" s="100"/>
      <c r="AB221" s="100"/>
      <c r="AC221" s="100"/>
      <c r="AD221" s="100"/>
      <c r="AE221" s="101"/>
      <c r="AF221" s="102"/>
      <c r="AG221" s="102"/>
      <c r="AH221" s="102"/>
      <c r="AI221" s="102"/>
      <c r="AJ221" s="102"/>
      <c r="AK221" s="103"/>
      <c r="AL221" s="345"/>
      <c r="AM221" s="382"/>
      <c r="AN221" s="417"/>
      <c r="AO221" s="305"/>
      <c r="AP221" s="125"/>
      <c r="AQ221" s="141"/>
      <c r="AR221" s="119"/>
      <c r="AS221" s="141"/>
      <c r="AU221" s="429" t="e">
        <f t="shared" si="64"/>
        <v>#VALUE!</v>
      </c>
      <c r="AV221" s="326" t="str">
        <f t="shared" si="65"/>
        <v/>
      </c>
      <c r="AW221" s="327" t="str">
        <f t="shared" si="66"/>
        <v/>
      </c>
      <c r="AX221" s="328" t="str">
        <f t="shared" si="67"/>
        <v/>
      </c>
      <c r="AY221" s="326" t="str">
        <f t="shared" si="68"/>
        <v/>
      </c>
      <c r="AZ221" s="327" t="str">
        <f t="shared" si="69"/>
        <v/>
      </c>
      <c r="BA221" s="328" t="str">
        <f t="shared" si="70"/>
        <v/>
      </c>
      <c r="BB221" s="329">
        <v>1</v>
      </c>
      <c r="BC221" s="329">
        <f t="shared" si="7"/>
        <v>1.02</v>
      </c>
      <c r="BD221" s="329">
        <f t="shared" si="8"/>
        <v>0.98</v>
      </c>
      <c r="BE221" s="329">
        <f t="shared" si="9"/>
        <v>1.03</v>
      </c>
      <c r="BF221" s="329">
        <f t="shared" si="10"/>
        <v>0.97</v>
      </c>
    </row>
    <row r="222" spans="2:58" s="6" customFormat="1" x14ac:dyDescent="0.25">
      <c r="B222" s="95"/>
      <c r="C222" s="96"/>
      <c r="D222" s="314" t="str">
        <f t="shared" si="59"/>
        <v/>
      </c>
      <c r="E222" s="315" t="str">
        <f t="shared" si="60"/>
        <v/>
      </c>
      <c r="F222" s="410"/>
      <c r="G222" s="314" t="str">
        <f t="shared" si="61"/>
        <v/>
      </c>
      <c r="H222" s="315" t="str">
        <f t="shared" si="62"/>
        <v/>
      </c>
      <c r="I222" s="220" t="str">
        <f t="shared" si="63"/>
        <v/>
      </c>
      <c r="J222" s="214"/>
      <c r="K222" s="100"/>
      <c r="L222" s="100"/>
      <c r="M222" s="100"/>
      <c r="N222" s="100"/>
      <c r="O222" s="100"/>
      <c r="P222" s="100"/>
      <c r="Q222" s="101"/>
      <c r="R222" s="102"/>
      <c r="S222" s="102"/>
      <c r="T222" s="102"/>
      <c r="U222" s="102"/>
      <c r="V222" s="102"/>
      <c r="W222" s="103"/>
      <c r="X222" s="214"/>
      <c r="Y222" s="100"/>
      <c r="Z222" s="100"/>
      <c r="AA222" s="100"/>
      <c r="AB222" s="100"/>
      <c r="AC222" s="100"/>
      <c r="AD222" s="100"/>
      <c r="AE222" s="101"/>
      <c r="AF222" s="102"/>
      <c r="AG222" s="102"/>
      <c r="AH222" s="102"/>
      <c r="AI222" s="102"/>
      <c r="AJ222" s="102"/>
      <c r="AK222" s="103"/>
      <c r="AL222" s="345"/>
      <c r="AM222" s="382"/>
      <c r="AN222" s="417"/>
      <c r="AO222" s="305"/>
      <c r="AP222" s="125"/>
      <c r="AQ222" s="141"/>
      <c r="AR222" s="119"/>
      <c r="AS222" s="141"/>
      <c r="AU222" s="429" t="e">
        <f t="shared" si="64"/>
        <v>#VALUE!</v>
      </c>
      <c r="AV222" s="326" t="str">
        <f t="shared" si="65"/>
        <v/>
      </c>
      <c r="AW222" s="327" t="str">
        <f t="shared" si="66"/>
        <v/>
      </c>
      <c r="AX222" s="328" t="str">
        <f t="shared" si="67"/>
        <v/>
      </c>
      <c r="AY222" s="326" t="str">
        <f t="shared" si="68"/>
        <v/>
      </c>
      <c r="AZ222" s="327" t="str">
        <f t="shared" si="69"/>
        <v/>
      </c>
      <c r="BA222" s="328" t="str">
        <f t="shared" si="70"/>
        <v/>
      </c>
      <c r="BB222" s="329">
        <v>1</v>
      </c>
      <c r="BC222" s="329">
        <f t="shared" si="7"/>
        <v>1.02</v>
      </c>
      <c r="BD222" s="329">
        <f t="shared" si="8"/>
        <v>0.98</v>
      </c>
      <c r="BE222" s="329">
        <f t="shared" si="9"/>
        <v>1.03</v>
      </c>
      <c r="BF222" s="329">
        <f t="shared" si="10"/>
        <v>0.97</v>
      </c>
    </row>
    <row r="223" spans="2:58" s="6" customFormat="1" x14ac:dyDescent="0.25">
      <c r="B223" s="95"/>
      <c r="C223" s="96"/>
      <c r="D223" s="314" t="str">
        <f t="shared" si="59"/>
        <v/>
      </c>
      <c r="E223" s="315" t="str">
        <f t="shared" si="60"/>
        <v/>
      </c>
      <c r="F223" s="410"/>
      <c r="G223" s="314" t="str">
        <f t="shared" si="61"/>
        <v/>
      </c>
      <c r="H223" s="315" t="str">
        <f t="shared" si="62"/>
        <v/>
      </c>
      <c r="I223" s="220" t="str">
        <f t="shared" si="63"/>
        <v/>
      </c>
      <c r="J223" s="214"/>
      <c r="K223" s="100"/>
      <c r="L223" s="100"/>
      <c r="M223" s="100"/>
      <c r="N223" s="100"/>
      <c r="O223" s="100"/>
      <c r="P223" s="100"/>
      <c r="Q223" s="101"/>
      <c r="R223" s="102"/>
      <c r="S223" s="102"/>
      <c r="T223" s="102"/>
      <c r="U223" s="102"/>
      <c r="V223" s="102"/>
      <c r="W223" s="103"/>
      <c r="X223" s="214"/>
      <c r="Y223" s="100"/>
      <c r="Z223" s="100"/>
      <c r="AA223" s="100"/>
      <c r="AB223" s="100"/>
      <c r="AC223" s="100"/>
      <c r="AD223" s="100"/>
      <c r="AE223" s="101"/>
      <c r="AF223" s="102"/>
      <c r="AG223" s="102"/>
      <c r="AH223" s="102"/>
      <c r="AI223" s="102"/>
      <c r="AJ223" s="102"/>
      <c r="AK223" s="103"/>
      <c r="AL223" s="345"/>
      <c r="AM223" s="382"/>
      <c r="AN223" s="417"/>
      <c r="AO223" s="305"/>
      <c r="AP223" s="125"/>
      <c r="AQ223" s="141"/>
      <c r="AR223" s="119"/>
      <c r="AS223" s="141"/>
      <c r="AU223" s="429" t="e">
        <f t="shared" si="64"/>
        <v>#VALUE!</v>
      </c>
      <c r="AV223" s="326" t="str">
        <f t="shared" si="65"/>
        <v/>
      </c>
      <c r="AW223" s="327" t="str">
        <f t="shared" si="66"/>
        <v/>
      </c>
      <c r="AX223" s="328" t="str">
        <f t="shared" si="67"/>
        <v/>
      </c>
      <c r="AY223" s="326" t="str">
        <f t="shared" si="68"/>
        <v/>
      </c>
      <c r="AZ223" s="327" t="str">
        <f t="shared" si="69"/>
        <v/>
      </c>
      <c r="BA223" s="328" t="str">
        <f t="shared" si="70"/>
        <v/>
      </c>
      <c r="BB223" s="329">
        <v>1</v>
      </c>
      <c r="BC223" s="329">
        <f t="shared" si="7"/>
        <v>1.02</v>
      </c>
      <c r="BD223" s="329">
        <f t="shared" si="8"/>
        <v>0.98</v>
      </c>
      <c r="BE223" s="329">
        <f t="shared" si="9"/>
        <v>1.03</v>
      </c>
      <c r="BF223" s="329">
        <f t="shared" si="10"/>
        <v>0.97</v>
      </c>
    </row>
    <row r="224" spans="2:58" s="6" customFormat="1" x14ac:dyDescent="0.25">
      <c r="B224" s="95"/>
      <c r="C224" s="96"/>
      <c r="D224" s="314" t="str">
        <f t="shared" si="59"/>
        <v/>
      </c>
      <c r="E224" s="315" t="str">
        <f t="shared" si="60"/>
        <v/>
      </c>
      <c r="F224" s="410"/>
      <c r="G224" s="314" t="str">
        <f t="shared" si="61"/>
        <v/>
      </c>
      <c r="H224" s="315" t="str">
        <f t="shared" si="62"/>
        <v/>
      </c>
      <c r="I224" s="220" t="str">
        <f t="shared" si="63"/>
        <v/>
      </c>
      <c r="J224" s="214"/>
      <c r="K224" s="100"/>
      <c r="L224" s="100"/>
      <c r="M224" s="100"/>
      <c r="N224" s="100"/>
      <c r="O224" s="100"/>
      <c r="P224" s="100"/>
      <c r="Q224" s="101"/>
      <c r="R224" s="102"/>
      <c r="S224" s="102"/>
      <c r="T224" s="102"/>
      <c r="U224" s="102"/>
      <c r="V224" s="102"/>
      <c r="W224" s="103"/>
      <c r="X224" s="214"/>
      <c r="Y224" s="100"/>
      <c r="Z224" s="100"/>
      <c r="AA224" s="100"/>
      <c r="AB224" s="100"/>
      <c r="AC224" s="100"/>
      <c r="AD224" s="100"/>
      <c r="AE224" s="101"/>
      <c r="AF224" s="102"/>
      <c r="AG224" s="102"/>
      <c r="AH224" s="102"/>
      <c r="AI224" s="102"/>
      <c r="AJ224" s="102"/>
      <c r="AK224" s="103"/>
      <c r="AL224" s="345"/>
      <c r="AM224" s="382"/>
      <c r="AN224" s="417"/>
      <c r="AO224" s="305"/>
      <c r="AP224" s="125"/>
      <c r="AQ224" s="141"/>
      <c r="AR224" s="119"/>
      <c r="AS224" s="141"/>
      <c r="AU224" s="429" t="e">
        <f t="shared" si="64"/>
        <v>#VALUE!</v>
      </c>
      <c r="AV224" s="326" t="str">
        <f t="shared" si="65"/>
        <v/>
      </c>
      <c r="AW224" s="327" t="str">
        <f t="shared" si="66"/>
        <v/>
      </c>
      <c r="AX224" s="328" t="str">
        <f t="shared" si="67"/>
        <v/>
      </c>
      <c r="AY224" s="326" t="str">
        <f t="shared" si="68"/>
        <v/>
      </c>
      <c r="AZ224" s="327" t="str">
        <f t="shared" si="69"/>
        <v/>
      </c>
      <c r="BA224" s="328" t="str">
        <f t="shared" si="70"/>
        <v/>
      </c>
      <c r="BB224" s="329">
        <v>1</v>
      </c>
      <c r="BC224" s="329">
        <f t="shared" si="7"/>
        <v>1.02</v>
      </c>
      <c r="BD224" s="329">
        <f t="shared" si="8"/>
        <v>0.98</v>
      </c>
      <c r="BE224" s="329">
        <f t="shared" si="9"/>
        <v>1.03</v>
      </c>
      <c r="BF224" s="329">
        <f t="shared" si="10"/>
        <v>0.97</v>
      </c>
    </row>
    <row r="225" spans="2:58" s="6" customFormat="1" x14ac:dyDescent="0.25">
      <c r="B225" s="95"/>
      <c r="C225" s="96"/>
      <c r="D225" s="314" t="str">
        <f t="shared" si="59"/>
        <v/>
      </c>
      <c r="E225" s="315" t="str">
        <f t="shared" si="60"/>
        <v/>
      </c>
      <c r="F225" s="410"/>
      <c r="G225" s="314" t="str">
        <f t="shared" si="61"/>
        <v/>
      </c>
      <c r="H225" s="315" t="str">
        <f t="shared" si="62"/>
        <v/>
      </c>
      <c r="I225" s="220" t="str">
        <f t="shared" si="63"/>
        <v/>
      </c>
      <c r="J225" s="214"/>
      <c r="K225" s="100"/>
      <c r="L225" s="100"/>
      <c r="M225" s="100"/>
      <c r="N225" s="100"/>
      <c r="O225" s="100"/>
      <c r="P225" s="100"/>
      <c r="Q225" s="101"/>
      <c r="R225" s="102"/>
      <c r="S225" s="102"/>
      <c r="T225" s="102"/>
      <c r="U225" s="102"/>
      <c r="V225" s="102"/>
      <c r="W225" s="103"/>
      <c r="X225" s="214"/>
      <c r="Y225" s="100"/>
      <c r="Z225" s="100"/>
      <c r="AA225" s="100"/>
      <c r="AB225" s="100"/>
      <c r="AC225" s="100"/>
      <c r="AD225" s="100"/>
      <c r="AE225" s="101"/>
      <c r="AF225" s="102"/>
      <c r="AG225" s="102"/>
      <c r="AH225" s="102"/>
      <c r="AI225" s="102"/>
      <c r="AJ225" s="102"/>
      <c r="AK225" s="103"/>
      <c r="AL225" s="345"/>
      <c r="AM225" s="382"/>
      <c r="AN225" s="417"/>
      <c r="AO225" s="305"/>
      <c r="AP225" s="125"/>
      <c r="AQ225" s="141"/>
      <c r="AR225" s="119"/>
      <c r="AS225" s="141"/>
      <c r="AU225" s="429" t="e">
        <f t="shared" si="64"/>
        <v>#VALUE!</v>
      </c>
      <c r="AV225" s="326" t="str">
        <f t="shared" si="65"/>
        <v/>
      </c>
      <c r="AW225" s="327" t="str">
        <f t="shared" si="66"/>
        <v/>
      </c>
      <c r="AX225" s="328" t="str">
        <f t="shared" si="67"/>
        <v/>
      </c>
      <c r="AY225" s="326" t="str">
        <f t="shared" si="68"/>
        <v/>
      </c>
      <c r="AZ225" s="327" t="str">
        <f t="shared" si="69"/>
        <v/>
      </c>
      <c r="BA225" s="328" t="str">
        <f t="shared" si="70"/>
        <v/>
      </c>
      <c r="BB225" s="329">
        <v>1</v>
      </c>
      <c r="BC225" s="329">
        <f t="shared" si="7"/>
        <v>1.02</v>
      </c>
      <c r="BD225" s="329">
        <f t="shared" si="8"/>
        <v>0.98</v>
      </c>
      <c r="BE225" s="329">
        <f t="shared" si="9"/>
        <v>1.03</v>
      </c>
      <c r="BF225" s="329">
        <f t="shared" si="10"/>
        <v>0.97</v>
      </c>
    </row>
    <row r="226" spans="2:58" s="6" customFormat="1" x14ac:dyDescent="0.25">
      <c r="B226" s="95"/>
      <c r="C226" s="96"/>
      <c r="D226" s="314" t="str">
        <f t="shared" si="59"/>
        <v/>
      </c>
      <c r="E226" s="315" t="str">
        <f t="shared" si="60"/>
        <v/>
      </c>
      <c r="F226" s="410"/>
      <c r="G226" s="314" t="str">
        <f t="shared" si="61"/>
        <v/>
      </c>
      <c r="H226" s="315" t="str">
        <f t="shared" si="62"/>
        <v/>
      </c>
      <c r="I226" s="220" t="str">
        <f t="shared" si="63"/>
        <v/>
      </c>
      <c r="J226" s="214"/>
      <c r="K226" s="100"/>
      <c r="L226" s="100"/>
      <c r="M226" s="100"/>
      <c r="N226" s="100"/>
      <c r="O226" s="100"/>
      <c r="P226" s="100"/>
      <c r="Q226" s="101"/>
      <c r="R226" s="102"/>
      <c r="S226" s="102"/>
      <c r="T226" s="102"/>
      <c r="U226" s="102"/>
      <c r="V226" s="102"/>
      <c r="W226" s="103"/>
      <c r="X226" s="214"/>
      <c r="Y226" s="100"/>
      <c r="Z226" s="100"/>
      <c r="AA226" s="100"/>
      <c r="AB226" s="100"/>
      <c r="AC226" s="100"/>
      <c r="AD226" s="100"/>
      <c r="AE226" s="101"/>
      <c r="AF226" s="102"/>
      <c r="AG226" s="102"/>
      <c r="AH226" s="102"/>
      <c r="AI226" s="102"/>
      <c r="AJ226" s="102"/>
      <c r="AK226" s="103"/>
      <c r="AL226" s="345"/>
      <c r="AM226" s="382"/>
      <c r="AN226" s="417"/>
      <c r="AO226" s="305"/>
      <c r="AP226" s="125"/>
      <c r="AQ226" s="141"/>
      <c r="AR226" s="119"/>
      <c r="AS226" s="141"/>
      <c r="AU226" s="429" t="e">
        <f t="shared" si="64"/>
        <v>#VALUE!</v>
      </c>
      <c r="AV226" s="326" t="str">
        <f t="shared" si="65"/>
        <v/>
      </c>
      <c r="AW226" s="327" t="str">
        <f t="shared" si="66"/>
        <v/>
      </c>
      <c r="AX226" s="328" t="str">
        <f t="shared" si="67"/>
        <v/>
      </c>
      <c r="AY226" s="326" t="str">
        <f t="shared" si="68"/>
        <v/>
      </c>
      <c r="AZ226" s="327" t="str">
        <f t="shared" si="69"/>
        <v/>
      </c>
      <c r="BA226" s="328" t="str">
        <f t="shared" si="70"/>
        <v/>
      </c>
      <c r="BB226" s="329">
        <v>1</v>
      </c>
      <c r="BC226" s="329">
        <f t="shared" si="7"/>
        <v>1.02</v>
      </c>
      <c r="BD226" s="329">
        <f t="shared" si="8"/>
        <v>0.98</v>
      </c>
      <c r="BE226" s="329">
        <f t="shared" si="9"/>
        <v>1.03</v>
      </c>
      <c r="BF226" s="329">
        <f t="shared" si="10"/>
        <v>0.97</v>
      </c>
    </row>
    <row r="227" spans="2:58" s="6" customFormat="1" x14ac:dyDescent="0.25">
      <c r="B227" s="95"/>
      <c r="C227" s="96"/>
      <c r="D227" s="314" t="str">
        <f t="shared" si="59"/>
        <v/>
      </c>
      <c r="E227" s="315" t="str">
        <f t="shared" si="60"/>
        <v/>
      </c>
      <c r="F227" s="410"/>
      <c r="G227" s="314" t="str">
        <f t="shared" si="61"/>
        <v/>
      </c>
      <c r="H227" s="315" t="str">
        <f t="shared" si="62"/>
        <v/>
      </c>
      <c r="I227" s="220" t="str">
        <f t="shared" si="63"/>
        <v/>
      </c>
      <c r="J227" s="214"/>
      <c r="K227" s="100"/>
      <c r="L227" s="100"/>
      <c r="M227" s="100"/>
      <c r="N227" s="100"/>
      <c r="O227" s="100"/>
      <c r="P227" s="100"/>
      <c r="Q227" s="101"/>
      <c r="R227" s="102"/>
      <c r="S227" s="102"/>
      <c r="T227" s="102"/>
      <c r="U227" s="102"/>
      <c r="V227" s="102"/>
      <c r="W227" s="103"/>
      <c r="X227" s="214"/>
      <c r="Y227" s="100"/>
      <c r="Z227" s="100"/>
      <c r="AA227" s="100"/>
      <c r="AB227" s="100"/>
      <c r="AC227" s="100"/>
      <c r="AD227" s="100"/>
      <c r="AE227" s="101"/>
      <c r="AF227" s="102"/>
      <c r="AG227" s="102"/>
      <c r="AH227" s="102"/>
      <c r="AI227" s="102"/>
      <c r="AJ227" s="102"/>
      <c r="AK227" s="103"/>
      <c r="AL227" s="345"/>
      <c r="AM227" s="382"/>
      <c r="AN227" s="417"/>
      <c r="AO227" s="305"/>
      <c r="AP227" s="125"/>
      <c r="AQ227" s="141"/>
      <c r="AR227" s="119"/>
      <c r="AS227" s="141"/>
      <c r="AU227" s="429" t="e">
        <f t="shared" si="64"/>
        <v>#VALUE!</v>
      </c>
      <c r="AV227" s="326" t="str">
        <f t="shared" si="65"/>
        <v/>
      </c>
      <c r="AW227" s="327" t="str">
        <f t="shared" si="66"/>
        <v/>
      </c>
      <c r="AX227" s="328" t="str">
        <f t="shared" si="67"/>
        <v/>
      </c>
      <c r="AY227" s="326" t="str">
        <f t="shared" si="68"/>
        <v/>
      </c>
      <c r="AZ227" s="327" t="str">
        <f t="shared" si="69"/>
        <v/>
      </c>
      <c r="BA227" s="328" t="str">
        <f t="shared" si="70"/>
        <v/>
      </c>
      <c r="BB227" s="329">
        <v>1</v>
      </c>
      <c r="BC227" s="329">
        <f t="shared" si="7"/>
        <v>1.02</v>
      </c>
      <c r="BD227" s="329">
        <f t="shared" si="8"/>
        <v>0.98</v>
      </c>
      <c r="BE227" s="329">
        <f t="shared" si="9"/>
        <v>1.03</v>
      </c>
      <c r="BF227" s="329">
        <f t="shared" si="10"/>
        <v>0.97</v>
      </c>
    </row>
    <row r="228" spans="2:58" s="6" customFormat="1" x14ac:dyDescent="0.25">
      <c r="B228" s="95"/>
      <c r="C228" s="96"/>
      <c r="D228" s="314" t="str">
        <f t="shared" si="59"/>
        <v/>
      </c>
      <c r="E228" s="315" t="str">
        <f t="shared" si="60"/>
        <v/>
      </c>
      <c r="F228" s="410"/>
      <c r="G228" s="314" t="str">
        <f t="shared" si="61"/>
        <v/>
      </c>
      <c r="H228" s="315" t="str">
        <f t="shared" si="62"/>
        <v/>
      </c>
      <c r="I228" s="220" t="str">
        <f t="shared" si="63"/>
        <v/>
      </c>
      <c r="J228" s="214"/>
      <c r="K228" s="100"/>
      <c r="L228" s="100"/>
      <c r="M228" s="100"/>
      <c r="N228" s="100"/>
      <c r="O228" s="100"/>
      <c r="P228" s="100"/>
      <c r="Q228" s="101"/>
      <c r="R228" s="102"/>
      <c r="S228" s="102"/>
      <c r="T228" s="102"/>
      <c r="U228" s="102"/>
      <c r="V228" s="102"/>
      <c r="W228" s="103"/>
      <c r="X228" s="214"/>
      <c r="Y228" s="100"/>
      <c r="Z228" s="100"/>
      <c r="AA228" s="100"/>
      <c r="AB228" s="100"/>
      <c r="AC228" s="100"/>
      <c r="AD228" s="100"/>
      <c r="AE228" s="101"/>
      <c r="AF228" s="102"/>
      <c r="AG228" s="102"/>
      <c r="AH228" s="102"/>
      <c r="AI228" s="102"/>
      <c r="AJ228" s="102"/>
      <c r="AK228" s="103"/>
      <c r="AL228" s="345"/>
      <c r="AM228" s="382"/>
      <c r="AN228" s="417"/>
      <c r="AO228" s="305"/>
      <c r="AP228" s="125"/>
      <c r="AQ228" s="141"/>
      <c r="AR228" s="119"/>
      <c r="AS228" s="141"/>
      <c r="AU228" s="429" t="e">
        <f t="shared" si="64"/>
        <v>#VALUE!</v>
      </c>
      <c r="AV228" s="326" t="str">
        <f t="shared" si="65"/>
        <v/>
      </c>
      <c r="AW228" s="327" t="str">
        <f t="shared" si="66"/>
        <v/>
      </c>
      <c r="AX228" s="328" t="str">
        <f t="shared" si="67"/>
        <v/>
      </c>
      <c r="AY228" s="326" t="str">
        <f t="shared" si="68"/>
        <v/>
      </c>
      <c r="AZ228" s="327" t="str">
        <f t="shared" si="69"/>
        <v/>
      </c>
      <c r="BA228" s="328" t="str">
        <f t="shared" si="70"/>
        <v/>
      </c>
      <c r="BB228" s="329">
        <v>1</v>
      </c>
      <c r="BC228" s="329">
        <f t="shared" si="7"/>
        <v>1.02</v>
      </c>
      <c r="BD228" s="329">
        <f t="shared" si="8"/>
        <v>0.98</v>
      </c>
      <c r="BE228" s="329">
        <f t="shared" si="9"/>
        <v>1.03</v>
      </c>
      <c r="BF228" s="329">
        <f t="shared" si="10"/>
        <v>0.97</v>
      </c>
    </row>
    <row r="229" spans="2:58" s="6" customFormat="1" x14ac:dyDescent="0.25">
      <c r="B229" s="95"/>
      <c r="C229" s="96"/>
      <c r="D229" s="314" t="str">
        <f t="shared" si="59"/>
        <v/>
      </c>
      <c r="E229" s="315" t="str">
        <f t="shared" si="60"/>
        <v/>
      </c>
      <c r="F229" s="410"/>
      <c r="G229" s="314" t="str">
        <f t="shared" si="61"/>
        <v/>
      </c>
      <c r="H229" s="315" t="str">
        <f t="shared" si="62"/>
        <v/>
      </c>
      <c r="I229" s="220" t="str">
        <f t="shared" si="63"/>
        <v/>
      </c>
      <c r="J229" s="214"/>
      <c r="K229" s="100"/>
      <c r="L229" s="100"/>
      <c r="M229" s="100"/>
      <c r="N229" s="100"/>
      <c r="O229" s="100"/>
      <c r="P229" s="100"/>
      <c r="Q229" s="101"/>
      <c r="R229" s="102"/>
      <c r="S229" s="102"/>
      <c r="T229" s="102"/>
      <c r="U229" s="102"/>
      <c r="V229" s="102"/>
      <c r="W229" s="103"/>
      <c r="X229" s="214"/>
      <c r="Y229" s="100"/>
      <c r="Z229" s="100"/>
      <c r="AA229" s="100"/>
      <c r="AB229" s="100"/>
      <c r="AC229" s="100"/>
      <c r="AD229" s="100"/>
      <c r="AE229" s="101"/>
      <c r="AF229" s="102"/>
      <c r="AG229" s="102"/>
      <c r="AH229" s="102"/>
      <c r="AI229" s="102"/>
      <c r="AJ229" s="102"/>
      <c r="AK229" s="103"/>
      <c r="AL229" s="345"/>
      <c r="AM229" s="382"/>
      <c r="AN229" s="417"/>
      <c r="AO229" s="305"/>
      <c r="AP229" s="125"/>
      <c r="AQ229" s="141"/>
      <c r="AR229" s="119"/>
      <c r="AS229" s="141"/>
      <c r="AU229" s="429" t="e">
        <f t="shared" si="64"/>
        <v>#VALUE!</v>
      </c>
      <c r="AV229" s="326" t="str">
        <f t="shared" si="65"/>
        <v/>
      </c>
      <c r="AW229" s="327" t="str">
        <f t="shared" si="66"/>
        <v/>
      </c>
      <c r="AX229" s="328" t="str">
        <f t="shared" si="67"/>
        <v/>
      </c>
      <c r="AY229" s="326" t="str">
        <f t="shared" si="68"/>
        <v/>
      </c>
      <c r="AZ229" s="327" t="str">
        <f t="shared" si="69"/>
        <v/>
      </c>
      <c r="BA229" s="328" t="str">
        <f t="shared" si="70"/>
        <v/>
      </c>
      <c r="BB229" s="329">
        <v>1</v>
      </c>
      <c r="BC229" s="329">
        <f t="shared" si="7"/>
        <v>1.02</v>
      </c>
      <c r="BD229" s="329">
        <f t="shared" si="8"/>
        <v>0.98</v>
      </c>
      <c r="BE229" s="329">
        <f t="shared" si="9"/>
        <v>1.03</v>
      </c>
      <c r="BF229" s="329">
        <f t="shared" si="10"/>
        <v>0.97</v>
      </c>
    </row>
    <row r="230" spans="2:58" s="6" customFormat="1" x14ac:dyDescent="0.25">
      <c r="B230" s="95"/>
      <c r="C230" s="96"/>
      <c r="D230" s="314" t="str">
        <f t="shared" si="59"/>
        <v/>
      </c>
      <c r="E230" s="315" t="str">
        <f t="shared" si="60"/>
        <v/>
      </c>
      <c r="F230" s="410"/>
      <c r="G230" s="314" t="str">
        <f t="shared" si="61"/>
        <v/>
      </c>
      <c r="H230" s="315" t="str">
        <f t="shared" si="62"/>
        <v/>
      </c>
      <c r="I230" s="220" t="str">
        <f t="shared" si="63"/>
        <v/>
      </c>
      <c r="J230" s="214"/>
      <c r="K230" s="100"/>
      <c r="L230" s="100"/>
      <c r="M230" s="100"/>
      <c r="N230" s="100"/>
      <c r="O230" s="100"/>
      <c r="P230" s="100"/>
      <c r="Q230" s="101"/>
      <c r="R230" s="102"/>
      <c r="S230" s="102"/>
      <c r="T230" s="102"/>
      <c r="U230" s="102"/>
      <c r="V230" s="102"/>
      <c r="W230" s="103"/>
      <c r="X230" s="214"/>
      <c r="Y230" s="100"/>
      <c r="Z230" s="100"/>
      <c r="AA230" s="100"/>
      <c r="AB230" s="100"/>
      <c r="AC230" s="100"/>
      <c r="AD230" s="100"/>
      <c r="AE230" s="101"/>
      <c r="AF230" s="102"/>
      <c r="AG230" s="102"/>
      <c r="AH230" s="102"/>
      <c r="AI230" s="102"/>
      <c r="AJ230" s="102"/>
      <c r="AK230" s="103"/>
      <c r="AL230" s="345"/>
      <c r="AM230" s="382"/>
      <c r="AN230" s="417"/>
      <c r="AO230" s="305"/>
      <c r="AP230" s="125"/>
      <c r="AQ230" s="141"/>
      <c r="AR230" s="119"/>
      <c r="AS230" s="141"/>
      <c r="AU230" s="429" t="e">
        <f t="shared" si="64"/>
        <v>#VALUE!</v>
      </c>
      <c r="AV230" s="326" t="str">
        <f t="shared" si="65"/>
        <v/>
      </c>
      <c r="AW230" s="327" t="str">
        <f t="shared" si="66"/>
        <v/>
      </c>
      <c r="AX230" s="328" t="str">
        <f t="shared" si="67"/>
        <v/>
      </c>
      <c r="AY230" s="326" t="str">
        <f t="shared" si="68"/>
        <v/>
      </c>
      <c r="AZ230" s="327" t="str">
        <f t="shared" si="69"/>
        <v/>
      </c>
      <c r="BA230" s="328" t="str">
        <f t="shared" si="70"/>
        <v/>
      </c>
      <c r="BB230" s="329">
        <v>1</v>
      </c>
      <c r="BC230" s="329">
        <f t="shared" si="7"/>
        <v>1.02</v>
      </c>
      <c r="BD230" s="329">
        <f t="shared" si="8"/>
        <v>0.98</v>
      </c>
      <c r="BE230" s="329">
        <f t="shared" si="9"/>
        <v>1.03</v>
      </c>
      <c r="BF230" s="329">
        <f t="shared" si="10"/>
        <v>0.97</v>
      </c>
    </row>
    <row r="231" spans="2:58" s="6" customFormat="1" x14ac:dyDescent="0.25">
      <c r="B231" s="95"/>
      <c r="C231" s="96"/>
      <c r="D231" s="314" t="str">
        <f t="shared" si="59"/>
        <v/>
      </c>
      <c r="E231" s="315" t="str">
        <f t="shared" si="60"/>
        <v/>
      </c>
      <c r="F231" s="410"/>
      <c r="G231" s="314" t="str">
        <f t="shared" si="61"/>
        <v/>
      </c>
      <c r="H231" s="315" t="str">
        <f t="shared" si="62"/>
        <v/>
      </c>
      <c r="I231" s="220" t="str">
        <f t="shared" si="63"/>
        <v/>
      </c>
      <c r="J231" s="214"/>
      <c r="K231" s="100"/>
      <c r="L231" s="100"/>
      <c r="M231" s="100"/>
      <c r="N231" s="100"/>
      <c r="O231" s="100"/>
      <c r="P231" s="100"/>
      <c r="Q231" s="101"/>
      <c r="R231" s="102"/>
      <c r="S231" s="102"/>
      <c r="T231" s="102"/>
      <c r="U231" s="102"/>
      <c r="V231" s="102"/>
      <c r="W231" s="103"/>
      <c r="X231" s="214"/>
      <c r="Y231" s="100"/>
      <c r="Z231" s="100"/>
      <c r="AA231" s="100"/>
      <c r="AB231" s="100"/>
      <c r="AC231" s="100"/>
      <c r="AD231" s="100"/>
      <c r="AE231" s="101"/>
      <c r="AF231" s="102"/>
      <c r="AG231" s="102"/>
      <c r="AH231" s="102"/>
      <c r="AI231" s="102"/>
      <c r="AJ231" s="102"/>
      <c r="AK231" s="103"/>
      <c r="AL231" s="345"/>
      <c r="AM231" s="382"/>
      <c r="AN231" s="417"/>
      <c r="AO231" s="305"/>
      <c r="AP231" s="125"/>
      <c r="AQ231" s="141"/>
      <c r="AR231" s="119"/>
      <c r="AS231" s="141"/>
      <c r="AU231" s="429" t="e">
        <f t="shared" si="64"/>
        <v>#VALUE!</v>
      </c>
      <c r="AV231" s="326" t="str">
        <f t="shared" si="65"/>
        <v/>
      </c>
      <c r="AW231" s="327" t="str">
        <f t="shared" si="66"/>
        <v/>
      </c>
      <c r="AX231" s="328" t="str">
        <f t="shared" si="67"/>
        <v/>
      </c>
      <c r="AY231" s="326" t="str">
        <f t="shared" si="68"/>
        <v/>
      </c>
      <c r="AZ231" s="327" t="str">
        <f t="shared" si="69"/>
        <v/>
      </c>
      <c r="BA231" s="328" t="str">
        <f t="shared" si="70"/>
        <v/>
      </c>
      <c r="BB231" s="329">
        <v>1</v>
      </c>
      <c r="BC231" s="329">
        <f t="shared" si="7"/>
        <v>1.02</v>
      </c>
      <c r="BD231" s="329">
        <f t="shared" si="8"/>
        <v>0.98</v>
      </c>
      <c r="BE231" s="329">
        <f t="shared" si="9"/>
        <v>1.03</v>
      </c>
      <c r="BF231" s="329">
        <f t="shared" si="10"/>
        <v>0.97</v>
      </c>
    </row>
    <row r="232" spans="2:58" s="6" customFormat="1" x14ac:dyDescent="0.25">
      <c r="B232" s="95"/>
      <c r="C232" s="96"/>
      <c r="D232" s="314" t="str">
        <f t="shared" si="59"/>
        <v/>
      </c>
      <c r="E232" s="315" t="str">
        <f t="shared" si="60"/>
        <v/>
      </c>
      <c r="F232" s="410"/>
      <c r="G232" s="314" t="str">
        <f t="shared" si="61"/>
        <v/>
      </c>
      <c r="H232" s="315" t="str">
        <f t="shared" si="62"/>
        <v/>
      </c>
      <c r="I232" s="220" t="str">
        <f t="shared" si="63"/>
        <v/>
      </c>
      <c r="J232" s="214"/>
      <c r="K232" s="100"/>
      <c r="L232" s="100"/>
      <c r="M232" s="100"/>
      <c r="N232" s="100"/>
      <c r="O232" s="100"/>
      <c r="P232" s="100"/>
      <c r="Q232" s="101"/>
      <c r="R232" s="102"/>
      <c r="S232" s="102"/>
      <c r="T232" s="102"/>
      <c r="U232" s="102"/>
      <c r="V232" s="102"/>
      <c r="W232" s="103"/>
      <c r="X232" s="214"/>
      <c r="Y232" s="100"/>
      <c r="Z232" s="100"/>
      <c r="AA232" s="100"/>
      <c r="AB232" s="100"/>
      <c r="AC232" s="100"/>
      <c r="AD232" s="100"/>
      <c r="AE232" s="101"/>
      <c r="AF232" s="102"/>
      <c r="AG232" s="102"/>
      <c r="AH232" s="102"/>
      <c r="AI232" s="102"/>
      <c r="AJ232" s="102"/>
      <c r="AK232" s="103"/>
      <c r="AL232" s="345"/>
      <c r="AM232" s="382"/>
      <c r="AN232" s="417"/>
      <c r="AO232" s="305"/>
      <c r="AP232" s="125"/>
      <c r="AQ232" s="141"/>
      <c r="AR232" s="119"/>
      <c r="AS232" s="141"/>
      <c r="AU232" s="429" t="e">
        <f t="shared" si="64"/>
        <v>#VALUE!</v>
      </c>
      <c r="AV232" s="326" t="str">
        <f t="shared" si="65"/>
        <v/>
      </c>
      <c r="AW232" s="327" t="str">
        <f t="shared" si="66"/>
        <v/>
      </c>
      <c r="AX232" s="328" t="str">
        <f t="shared" si="67"/>
        <v/>
      </c>
      <c r="AY232" s="326" t="str">
        <f t="shared" si="68"/>
        <v/>
      </c>
      <c r="AZ232" s="327" t="str">
        <f t="shared" si="69"/>
        <v/>
      </c>
      <c r="BA232" s="328" t="str">
        <f t="shared" si="70"/>
        <v/>
      </c>
      <c r="BB232" s="329">
        <v>1</v>
      </c>
      <c r="BC232" s="329">
        <f t="shared" si="7"/>
        <v>1.02</v>
      </c>
      <c r="BD232" s="329">
        <f t="shared" si="8"/>
        <v>0.98</v>
      </c>
      <c r="BE232" s="329">
        <f t="shared" si="9"/>
        <v>1.03</v>
      </c>
      <c r="BF232" s="329">
        <f t="shared" si="10"/>
        <v>0.97</v>
      </c>
    </row>
    <row r="233" spans="2:58" s="6" customFormat="1" x14ac:dyDescent="0.25">
      <c r="B233" s="95"/>
      <c r="C233" s="96"/>
      <c r="D233" s="314" t="str">
        <f t="shared" si="59"/>
        <v/>
      </c>
      <c r="E233" s="315" t="str">
        <f t="shared" si="60"/>
        <v/>
      </c>
      <c r="F233" s="410"/>
      <c r="G233" s="314" t="str">
        <f t="shared" si="61"/>
        <v/>
      </c>
      <c r="H233" s="315" t="str">
        <f t="shared" si="62"/>
        <v/>
      </c>
      <c r="I233" s="220" t="str">
        <f t="shared" si="63"/>
        <v/>
      </c>
      <c r="J233" s="214"/>
      <c r="K233" s="100"/>
      <c r="L233" s="100"/>
      <c r="M233" s="100"/>
      <c r="N233" s="100"/>
      <c r="O233" s="100"/>
      <c r="P233" s="100"/>
      <c r="Q233" s="101"/>
      <c r="R233" s="102"/>
      <c r="S233" s="102"/>
      <c r="T233" s="102"/>
      <c r="U233" s="102"/>
      <c r="V233" s="102"/>
      <c r="W233" s="103"/>
      <c r="X233" s="214"/>
      <c r="Y233" s="100"/>
      <c r="Z233" s="100"/>
      <c r="AA233" s="100"/>
      <c r="AB233" s="100"/>
      <c r="AC233" s="100"/>
      <c r="AD233" s="100"/>
      <c r="AE233" s="101"/>
      <c r="AF233" s="102"/>
      <c r="AG233" s="102"/>
      <c r="AH233" s="102"/>
      <c r="AI233" s="102"/>
      <c r="AJ233" s="102"/>
      <c r="AK233" s="103"/>
      <c r="AL233" s="345"/>
      <c r="AM233" s="382"/>
      <c r="AN233" s="417"/>
      <c r="AO233" s="305"/>
      <c r="AP233" s="125"/>
      <c r="AQ233" s="141"/>
      <c r="AR233" s="119"/>
      <c r="AS233" s="141"/>
      <c r="AU233" s="429" t="e">
        <f t="shared" si="64"/>
        <v>#VALUE!</v>
      </c>
      <c r="AV233" s="326" t="str">
        <f t="shared" si="65"/>
        <v/>
      </c>
      <c r="AW233" s="327" t="str">
        <f t="shared" si="66"/>
        <v/>
      </c>
      <c r="AX233" s="328" t="str">
        <f t="shared" si="67"/>
        <v/>
      </c>
      <c r="AY233" s="326" t="str">
        <f t="shared" si="68"/>
        <v/>
      </c>
      <c r="AZ233" s="327" t="str">
        <f t="shared" si="69"/>
        <v/>
      </c>
      <c r="BA233" s="328" t="str">
        <f t="shared" si="70"/>
        <v/>
      </c>
      <c r="BB233" s="329">
        <v>1</v>
      </c>
      <c r="BC233" s="329">
        <f t="shared" si="7"/>
        <v>1.02</v>
      </c>
      <c r="BD233" s="329">
        <f t="shared" si="8"/>
        <v>0.98</v>
      </c>
      <c r="BE233" s="329">
        <f t="shared" si="9"/>
        <v>1.03</v>
      </c>
      <c r="BF233" s="329">
        <f t="shared" si="10"/>
        <v>0.97</v>
      </c>
    </row>
    <row r="234" spans="2:58" s="6" customFormat="1" x14ac:dyDescent="0.25">
      <c r="B234" s="95"/>
      <c r="C234" s="96"/>
      <c r="D234" s="314" t="str">
        <f t="shared" si="59"/>
        <v/>
      </c>
      <c r="E234" s="315" t="str">
        <f t="shared" si="60"/>
        <v/>
      </c>
      <c r="F234" s="410"/>
      <c r="G234" s="314" t="str">
        <f t="shared" si="61"/>
        <v/>
      </c>
      <c r="H234" s="315" t="str">
        <f t="shared" si="62"/>
        <v/>
      </c>
      <c r="I234" s="220" t="str">
        <f t="shared" si="63"/>
        <v/>
      </c>
      <c r="J234" s="214"/>
      <c r="K234" s="100"/>
      <c r="L234" s="100"/>
      <c r="M234" s="100"/>
      <c r="N234" s="100"/>
      <c r="O234" s="100"/>
      <c r="P234" s="100"/>
      <c r="Q234" s="101"/>
      <c r="R234" s="102"/>
      <c r="S234" s="102"/>
      <c r="T234" s="102"/>
      <c r="U234" s="102"/>
      <c r="V234" s="102"/>
      <c r="W234" s="103"/>
      <c r="X234" s="214"/>
      <c r="Y234" s="100"/>
      <c r="Z234" s="100"/>
      <c r="AA234" s="100"/>
      <c r="AB234" s="100"/>
      <c r="AC234" s="100"/>
      <c r="AD234" s="100"/>
      <c r="AE234" s="101"/>
      <c r="AF234" s="102"/>
      <c r="AG234" s="102"/>
      <c r="AH234" s="102"/>
      <c r="AI234" s="102"/>
      <c r="AJ234" s="102"/>
      <c r="AK234" s="103"/>
      <c r="AL234" s="345"/>
      <c r="AM234" s="382"/>
      <c r="AN234" s="417"/>
      <c r="AO234" s="305"/>
      <c r="AP234" s="125"/>
      <c r="AQ234" s="141"/>
      <c r="AR234" s="119"/>
      <c r="AS234" s="141"/>
      <c r="AU234" s="429" t="e">
        <f t="shared" si="64"/>
        <v>#VALUE!</v>
      </c>
      <c r="AV234" s="326" t="str">
        <f t="shared" si="65"/>
        <v/>
      </c>
      <c r="AW234" s="327" t="str">
        <f t="shared" si="66"/>
        <v/>
      </c>
      <c r="AX234" s="328" t="str">
        <f t="shared" si="67"/>
        <v/>
      </c>
      <c r="AY234" s="326" t="str">
        <f t="shared" si="68"/>
        <v/>
      </c>
      <c r="AZ234" s="327" t="str">
        <f t="shared" si="69"/>
        <v/>
      </c>
      <c r="BA234" s="328" t="str">
        <f t="shared" si="70"/>
        <v/>
      </c>
      <c r="BB234" s="329">
        <v>1</v>
      </c>
      <c r="BC234" s="329">
        <f t="shared" si="7"/>
        <v>1.02</v>
      </c>
      <c r="BD234" s="329">
        <f t="shared" si="8"/>
        <v>0.98</v>
      </c>
      <c r="BE234" s="329">
        <f t="shared" si="9"/>
        <v>1.03</v>
      </c>
      <c r="BF234" s="329">
        <f t="shared" si="10"/>
        <v>0.97</v>
      </c>
    </row>
    <row r="235" spans="2:58" s="6" customFormat="1" x14ac:dyDescent="0.25">
      <c r="B235" s="95"/>
      <c r="C235" s="96"/>
      <c r="D235" s="314" t="str">
        <f t="shared" si="59"/>
        <v/>
      </c>
      <c r="E235" s="315" t="str">
        <f t="shared" si="60"/>
        <v/>
      </c>
      <c r="F235" s="410"/>
      <c r="G235" s="314" t="str">
        <f t="shared" si="61"/>
        <v/>
      </c>
      <c r="H235" s="315" t="str">
        <f t="shared" si="62"/>
        <v/>
      </c>
      <c r="I235" s="220" t="str">
        <f t="shared" si="63"/>
        <v/>
      </c>
      <c r="J235" s="214"/>
      <c r="K235" s="100"/>
      <c r="L235" s="100"/>
      <c r="M235" s="100"/>
      <c r="N235" s="100"/>
      <c r="O235" s="100"/>
      <c r="P235" s="100"/>
      <c r="Q235" s="101"/>
      <c r="R235" s="102"/>
      <c r="S235" s="102"/>
      <c r="T235" s="102"/>
      <c r="U235" s="102"/>
      <c r="V235" s="102"/>
      <c r="W235" s="103"/>
      <c r="X235" s="214"/>
      <c r="Y235" s="100"/>
      <c r="Z235" s="100"/>
      <c r="AA235" s="100"/>
      <c r="AB235" s="100"/>
      <c r="AC235" s="100"/>
      <c r="AD235" s="100"/>
      <c r="AE235" s="101"/>
      <c r="AF235" s="102"/>
      <c r="AG235" s="102"/>
      <c r="AH235" s="102"/>
      <c r="AI235" s="102"/>
      <c r="AJ235" s="102"/>
      <c r="AK235" s="103"/>
      <c r="AL235" s="345"/>
      <c r="AM235" s="382"/>
      <c r="AN235" s="417"/>
      <c r="AO235" s="305"/>
      <c r="AP235" s="125"/>
      <c r="AQ235" s="141"/>
      <c r="AR235" s="119"/>
      <c r="AS235" s="141"/>
      <c r="AU235" s="429" t="e">
        <f t="shared" si="64"/>
        <v>#VALUE!</v>
      </c>
      <c r="AV235" s="326" t="str">
        <f t="shared" si="65"/>
        <v/>
      </c>
      <c r="AW235" s="327" t="str">
        <f t="shared" si="66"/>
        <v/>
      </c>
      <c r="AX235" s="328" t="str">
        <f t="shared" si="67"/>
        <v/>
      </c>
      <c r="AY235" s="326" t="str">
        <f t="shared" si="68"/>
        <v/>
      </c>
      <c r="AZ235" s="327" t="str">
        <f t="shared" si="69"/>
        <v/>
      </c>
      <c r="BA235" s="328" t="str">
        <f t="shared" si="70"/>
        <v/>
      </c>
      <c r="BB235" s="329">
        <v>1</v>
      </c>
      <c r="BC235" s="329">
        <f t="shared" si="7"/>
        <v>1.02</v>
      </c>
      <c r="BD235" s="329">
        <f t="shared" si="8"/>
        <v>0.98</v>
      </c>
      <c r="BE235" s="329">
        <f t="shared" si="9"/>
        <v>1.03</v>
      </c>
      <c r="BF235" s="329">
        <f t="shared" si="10"/>
        <v>0.97</v>
      </c>
    </row>
    <row r="236" spans="2:58" s="6" customFormat="1" x14ac:dyDescent="0.25">
      <c r="B236" s="95"/>
      <c r="C236" s="96"/>
      <c r="D236" s="314" t="str">
        <f t="shared" si="59"/>
        <v/>
      </c>
      <c r="E236" s="315" t="str">
        <f t="shared" si="60"/>
        <v/>
      </c>
      <c r="F236" s="410"/>
      <c r="G236" s="314" t="str">
        <f t="shared" si="61"/>
        <v/>
      </c>
      <c r="H236" s="315" t="str">
        <f t="shared" si="62"/>
        <v/>
      </c>
      <c r="I236" s="220" t="str">
        <f t="shared" si="63"/>
        <v/>
      </c>
      <c r="J236" s="214"/>
      <c r="K236" s="100"/>
      <c r="L236" s="100"/>
      <c r="M236" s="100"/>
      <c r="N236" s="100"/>
      <c r="O236" s="100"/>
      <c r="P236" s="100"/>
      <c r="Q236" s="101"/>
      <c r="R236" s="102"/>
      <c r="S236" s="102"/>
      <c r="T236" s="102"/>
      <c r="U236" s="102"/>
      <c r="V236" s="102"/>
      <c r="W236" s="103"/>
      <c r="X236" s="214"/>
      <c r="Y236" s="100"/>
      <c r="Z236" s="100"/>
      <c r="AA236" s="100"/>
      <c r="AB236" s="100"/>
      <c r="AC236" s="100"/>
      <c r="AD236" s="100"/>
      <c r="AE236" s="101"/>
      <c r="AF236" s="102"/>
      <c r="AG236" s="102"/>
      <c r="AH236" s="102"/>
      <c r="AI236" s="102"/>
      <c r="AJ236" s="102"/>
      <c r="AK236" s="103"/>
      <c r="AL236" s="345"/>
      <c r="AM236" s="382"/>
      <c r="AN236" s="417"/>
      <c r="AO236" s="305"/>
      <c r="AP236" s="125"/>
      <c r="AQ236" s="141"/>
      <c r="AR236" s="119"/>
      <c r="AS236" s="141"/>
      <c r="AU236" s="429" t="e">
        <f t="shared" si="64"/>
        <v>#VALUE!</v>
      </c>
      <c r="AV236" s="326" t="str">
        <f t="shared" si="65"/>
        <v/>
      </c>
      <c r="AW236" s="327" t="str">
        <f t="shared" si="66"/>
        <v/>
      </c>
      <c r="AX236" s="328" t="str">
        <f t="shared" si="67"/>
        <v/>
      </c>
      <c r="AY236" s="326" t="str">
        <f t="shared" si="68"/>
        <v/>
      </c>
      <c r="AZ236" s="327" t="str">
        <f t="shared" si="69"/>
        <v/>
      </c>
      <c r="BA236" s="328" t="str">
        <f t="shared" si="70"/>
        <v/>
      </c>
      <c r="BB236" s="329">
        <v>1</v>
      </c>
      <c r="BC236" s="329">
        <f t="shared" si="7"/>
        <v>1.02</v>
      </c>
      <c r="BD236" s="329">
        <f t="shared" si="8"/>
        <v>0.98</v>
      </c>
      <c r="BE236" s="329">
        <f t="shared" si="9"/>
        <v>1.03</v>
      </c>
      <c r="BF236" s="329">
        <f t="shared" si="10"/>
        <v>0.97</v>
      </c>
    </row>
    <row r="237" spans="2:58" s="6" customFormat="1" x14ac:dyDescent="0.25">
      <c r="B237" s="95"/>
      <c r="C237" s="96"/>
      <c r="D237" s="314" t="str">
        <f t="shared" si="59"/>
        <v/>
      </c>
      <c r="E237" s="315" t="str">
        <f t="shared" si="60"/>
        <v/>
      </c>
      <c r="F237" s="410"/>
      <c r="G237" s="314" t="str">
        <f t="shared" si="61"/>
        <v/>
      </c>
      <c r="H237" s="315" t="str">
        <f t="shared" si="62"/>
        <v/>
      </c>
      <c r="I237" s="220" t="str">
        <f t="shared" si="63"/>
        <v/>
      </c>
      <c r="J237" s="214"/>
      <c r="K237" s="100"/>
      <c r="L237" s="100"/>
      <c r="M237" s="100"/>
      <c r="N237" s="100"/>
      <c r="O237" s="100"/>
      <c r="P237" s="100"/>
      <c r="Q237" s="101"/>
      <c r="R237" s="102"/>
      <c r="S237" s="102"/>
      <c r="T237" s="102"/>
      <c r="U237" s="102"/>
      <c r="V237" s="102"/>
      <c r="W237" s="103"/>
      <c r="X237" s="214"/>
      <c r="Y237" s="100"/>
      <c r="Z237" s="100"/>
      <c r="AA237" s="100"/>
      <c r="AB237" s="100"/>
      <c r="AC237" s="100"/>
      <c r="AD237" s="100"/>
      <c r="AE237" s="101"/>
      <c r="AF237" s="102"/>
      <c r="AG237" s="102"/>
      <c r="AH237" s="102"/>
      <c r="AI237" s="102"/>
      <c r="AJ237" s="102"/>
      <c r="AK237" s="103"/>
      <c r="AL237" s="345"/>
      <c r="AM237" s="382"/>
      <c r="AN237" s="417"/>
      <c r="AO237" s="305"/>
      <c r="AP237" s="125"/>
      <c r="AQ237" s="141"/>
      <c r="AR237" s="119"/>
      <c r="AS237" s="141"/>
      <c r="AU237" s="429" t="e">
        <f t="shared" si="64"/>
        <v>#VALUE!</v>
      </c>
      <c r="AV237" s="326" t="str">
        <f t="shared" si="65"/>
        <v/>
      </c>
      <c r="AW237" s="327" t="str">
        <f t="shared" si="66"/>
        <v/>
      </c>
      <c r="AX237" s="328" t="str">
        <f t="shared" si="67"/>
        <v/>
      </c>
      <c r="AY237" s="326" t="str">
        <f t="shared" si="68"/>
        <v/>
      </c>
      <c r="AZ237" s="327" t="str">
        <f t="shared" si="69"/>
        <v/>
      </c>
      <c r="BA237" s="328" t="str">
        <f t="shared" si="70"/>
        <v/>
      </c>
      <c r="BB237" s="329">
        <v>1</v>
      </c>
      <c r="BC237" s="329">
        <f t="shared" si="7"/>
        <v>1.02</v>
      </c>
      <c r="BD237" s="329">
        <f t="shared" si="8"/>
        <v>0.98</v>
      </c>
      <c r="BE237" s="329">
        <f t="shared" si="9"/>
        <v>1.03</v>
      </c>
      <c r="BF237" s="329">
        <f t="shared" si="10"/>
        <v>0.97</v>
      </c>
    </row>
    <row r="238" spans="2:58" s="6" customFormat="1" x14ac:dyDescent="0.25">
      <c r="B238" s="95"/>
      <c r="C238" s="96"/>
      <c r="D238" s="314" t="str">
        <f t="shared" si="59"/>
        <v/>
      </c>
      <c r="E238" s="315" t="str">
        <f t="shared" si="60"/>
        <v/>
      </c>
      <c r="F238" s="410"/>
      <c r="G238" s="314" t="str">
        <f t="shared" si="61"/>
        <v/>
      </c>
      <c r="H238" s="315" t="str">
        <f t="shared" si="62"/>
        <v/>
      </c>
      <c r="I238" s="220" t="str">
        <f t="shared" si="63"/>
        <v/>
      </c>
      <c r="J238" s="214"/>
      <c r="K238" s="100"/>
      <c r="L238" s="100"/>
      <c r="M238" s="100"/>
      <c r="N238" s="100"/>
      <c r="O238" s="100"/>
      <c r="P238" s="100"/>
      <c r="Q238" s="101"/>
      <c r="R238" s="102"/>
      <c r="S238" s="102"/>
      <c r="T238" s="102"/>
      <c r="U238" s="102"/>
      <c r="V238" s="102"/>
      <c r="W238" s="103"/>
      <c r="X238" s="214"/>
      <c r="Y238" s="100"/>
      <c r="Z238" s="100"/>
      <c r="AA238" s="100"/>
      <c r="AB238" s="100"/>
      <c r="AC238" s="100"/>
      <c r="AD238" s="100"/>
      <c r="AE238" s="101"/>
      <c r="AF238" s="102"/>
      <c r="AG238" s="102"/>
      <c r="AH238" s="102"/>
      <c r="AI238" s="102"/>
      <c r="AJ238" s="102"/>
      <c r="AK238" s="103"/>
      <c r="AL238" s="345"/>
      <c r="AM238" s="382"/>
      <c r="AN238" s="417"/>
      <c r="AO238" s="305"/>
      <c r="AP238" s="125"/>
      <c r="AQ238" s="141"/>
      <c r="AR238" s="119"/>
      <c r="AS238" s="141"/>
      <c r="AU238" s="429" t="e">
        <f t="shared" si="64"/>
        <v>#VALUE!</v>
      </c>
      <c r="AV238" s="326" t="str">
        <f t="shared" si="65"/>
        <v/>
      </c>
      <c r="AW238" s="327" t="str">
        <f t="shared" si="66"/>
        <v/>
      </c>
      <c r="AX238" s="328" t="str">
        <f t="shared" si="67"/>
        <v/>
      </c>
      <c r="AY238" s="326" t="str">
        <f t="shared" si="68"/>
        <v/>
      </c>
      <c r="AZ238" s="327" t="str">
        <f t="shared" si="69"/>
        <v/>
      </c>
      <c r="BA238" s="328" t="str">
        <f t="shared" si="70"/>
        <v/>
      </c>
      <c r="BB238" s="329">
        <v>1</v>
      </c>
      <c r="BC238" s="329">
        <f t="shared" si="7"/>
        <v>1.02</v>
      </c>
      <c r="BD238" s="329">
        <f t="shared" si="8"/>
        <v>0.98</v>
      </c>
      <c r="BE238" s="329">
        <f t="shared" si="9"/>
        <v>1.03</v>
      </c>
      <c r="BF238" s="329">
        <f t="shared" si="10"/>
        <v>0.97</v>
      </c>
    </row>
    <row r="239" spans="2:58" s="6" customFormat="1" x14ac:dyDescent="0.25">
      <c r="B239" s="95"/>
      <c r="C239" s="96"/>
      <c r="D239" s="314" t="str">
        <f t="shared" si="59"/>
        <v/>
      </c>
      <c r="E239" s="315" t="str">
        <f t="shared" si="60"/>
        <v/>
      </c>
      <c r="F239" s="410"/>
      <c r="G239" s="314" t="str">
        <f t="shared" si="61"/>
        <v/>
      </c>
      <c r="H239" s="315" t="str">
        <f t="shared" si="62"/>
        <v/>
      </c>
      <c r="I239" s="220" t="str">
        <f t="shared" si="63"/>
        <v/>
      </c>
      <c r="J239" s="214"/>
      <c r="K239" s="100"/>
      <c r="L239" s="100"/>
      <c r="M239" s="100"/>
      <c r="N239" s="100"/>
      <c r="O239" s="100"/>
      <c r="P239" s="100"/>
      <c r="Q239" s="101"/>
      <c r="R239" s="102"/>
      <c r="S239" s="102"/>
      <c r="T239" s="102"/>
      <c r="U239" s="102"/>
      <c r="V239" s="102"/>
      <c r="W239" s="103"/>
      <c r="X239" s="214"/>
      <c r="Y239" s="100"/>
      <c r="Z239" s="100"/>
      <c r="AA239" s="100"/>
      <c r="AB239" s="100"/>
      <c r="AC239" s="100"/>
      <c r="AD239" s="100"/>
      <c r="AE239" s="101"/>
      <c r="AF239" s="102"/>
      <c r="AG239" s="102"/>
      <c r="AH239" s="102"/>
      <c r="AI239" s="102"/>
      <c r="AJ239" s="102"/>
      <c r="AK239" s="103"/>
      <c r="AL239" s="345"/>
      <c r="AM239" s="382"/>
      <c r="AN239" s="417"/>
      <c r="AO239" s="305"/>
      <c r="AP239" s="125"/>
      <c r="AQ239" s="141"/>
      <c r="AR239" s="119"/>
      <c r="AS239" s="141"/>
      <c r="AU239" s="429" t="e">
        <f t="shared" si="64"/>
        <v>#VALUE!</v>
      </c>
      <c r="AV239" s="326" t="str">
        <f t="shared" si="65"/>
        <v/>
      </c>
      <c r="AW239" s="327" t="str">
        <f t="shared" si="66"/>
        <v/>
      </c>
      <c r="AX239" s="328" t="str">
        <f t="shared" si="67"/>
        <v/>
      </c>
      <c r="AY239" s="326" t="str">
        <f t="shared" si="68"/>
        <v/>
      </c>
      <c r="AZ239" s="327" t="str">
        <f t="shared" si="69"/>
        <v/>
      </c>
      <c r="BA239" s="328" t="str">
        <f t="shared" si="70"/>
        <v/>
      </c>
      <c r="BB239" s="329">
        <v>1</v>
      </c>
      <c r="BC239" s="329">
        <f t="shared" si="7"/>
        <v>1.02</v>
      </c>
      <c r="BD239" s="329">
        <f t="shared" si="8"/>
        <v>0.98</v>
      </c>
      <c r="BE239" s="329">
        <f t="shared" si="9"/>
        <v>1.03</v>
      </c>
      <c r="BF239" s="329">
        <f t="shared" si="10"/>
        <v>0.97</v>
      </c>
    </row>
    <row r="240" spans="2:58" s="6" customFormat="1" x14ac:dyDescent="0.25">
      <c r="B240" s="95"/>
      <c r="C240" s="96"/>
      <c r="D240" s="314" t="str">
        <f t="shared" si="59"/>
        <v/>
      </c>
      <c r="E240" s="315" t="str">
        <f t="shared" si="60"/>
        <v/>
      </c>
      <c r="F240" s="410"/>
      <c r="G240" s="314" t="str">
        <f t="shared" si="61"/>
        <v/>
      </c>
      <c r="H240" s="315" t="str">
        <f t="shared" si="62"/>
        <v/>
      </c>
      <c r="I240" s="220" t="str">
        <f t="shared" si="63"/>
        <v/>
      </c>
      <c r="J240" s="214"/>
      <c r="K240" s="100"/>
      <c r="L240" s="100"/>
      <c r="M240" s="100"/>
      <c r="N240" s="100"/>
      <c r="O240" s="100"/>
      <c r="P240" s="100"/>
      <c r="Q240" s="101"/>
      <c r="R240" s="102"/>
      <c r="S240" s="102"/>
      <c r="T240" s="102"/>
      <c r="U240" s="102"/>
      <c r="V240" s="102"/>
      <c r="W240" s="103"/>
      <c r="X240" s="214"/>
      <c r="Y240" s="100"/>
      <c r="Z240" s="100"/>
      <c r="AA240" s="100"/>
      <c r="AB240" s="100"/>
      <c r="AC240" s="100"/>
      <c r="AD240" s="100"/>
      <c r="AE240" s="101"/>
      <c r="AF240" s="102"/>
      <c r="AG240" s="102"/>
      <c r="AH240" s="102"/>
      <c r="AI240" s="102"/>
      <c r="AJ240" s="102"/>
      <c r="AK240" s="103"/>
      <c r="AL240" s="345"/>
      <c r="AM240" s="382"/>
      <c r="AN240" s="417"/>
      <c r="AO240" s="305"/>
      <c r="AP240" s="125"/>
      <c r="AQ240" s="141"/>
      <c r="AR240" s="119"/>
      <c r="AS240" s="141"/>
      <c r="AU240" s="429" t="e">
        <f t="shared" si="64"/>
        <v>#VALUE!</v>
      </c>
      <c r="AV240" s="326" t="str">
        <f t="shared" si="65"/>
        <v/>
      </c>
      <c r="AW240" s="327" t="str">
        <f t="shared" si="66"/>
        <v/>
      </c>
      <c r="AX240" s="328" t="str">
        <f t="shared" si="67"/>
        <v/>
      </c>
      <c r="AY240" s="326" t="str">
        <f t="shared" si="68"/>
        <v/>
      </c>
      <c r="AZ240" s="327" t="str">
        <f t="shared" si="69"/>
        <v/>
      </c>
      <c r="BA240" s="328" t="str">
        <f t="shared" si="70"/>
        <v/>
      </c>
      <c r="BB240" s="329">
        <v>1</v>
      </c>
      <c r="BC240" s="329">
        <f t="shared" si="7"/>
        <v>1.02</v>
      </c>
      <c r="BD240" s="329">
        <f t="shared" si="8"/>
        <v>0.98</v>
      </c>
      <c r="BE240" s="329">
        <f t="shared" si="9"/>
        <v>1.03</v>
      </c>
      <c r="BF240" s="329">
        <f t="shared" si="10"/>
        <v>0.97</v>
      </c>
    </row>
    <row r="241" spans="2:58" s="6" customFormat="1" x14ac:dyDescent="0.25">
      <c r="B241" s="95"/>
      <c r="C241" s="96"/>
      <c r="D241" s="314" t="str">
        <f t="shared" si="59"/>
        <v/>
      </c>
      <c r="E241" s="315" t="str">
        <f t="shared" si="60"/>
        <v/>
      </c>
      <c r="F241" s="410"/>
      <c r="G241" s="314" t="str">
        <f t="shared" si="61"/>
        <v/>
      </c>
      <c r="H241" s="315" t="str">
        <f t="shared" si="62"/>
        <v/>
      </c>
      <c r="I241" s="220" t="str">
        <f t="shared" si="63"/>
        <v/>
      </c>
      <c r="J241" s="214"/>
      <c r="K241" s="100"/>
      <c r="L241" s="100"/>
      <c r="M241" s="100"/>
      <c r="N241" s="100"/>
      <c r="O241" s="100"/>
      <c r="P241" s="100"/>
      <c r="Q241" s="101"/>
      <c r="R241" s="102"/>
      <c r="S241" s="102"/>
      <c r="T241" s="102"/>
      <c r="U241" s="102"/>
      <c r="V241" s="102"/>
      <c r="W241" s="103"/>
      <c r="X241" s="214"/>
      <c r="Y241" s="100"/>
      <c r="Z241" s="100"/>
      <c r="AA241" s="100"/>
      <c r="AB241" s="100"/>
      <c r="AC241" s="100"/>
      <c r="AD241" s="100"/>
      <c r="AE241" s="101"/>
      <c r="AF241" s="102"/>
      <c r="AG241" s="102"/>
      <c r="AH241" s="102"/>
      <c r="AI241" s="102"/>
      <c r="AJ241" s="102"/>
      <c r="AK241" s="103"/>
      <c r="AL241" s="345"/>
      <c r="AM241" s="382"/>
      <c r="AN241" s="417"/>
      <c r="AO241" s="305"/>
      <c r="AP241" s="125"/>
      <c r="AQ241" s="141"/>
      <c r="AR241" s="119"/>
      <c r="AS241" s="141"/>
      <c r="AU241" s="429" t="e">
        <f t="shared" si="64"/>
        <v>#VALUE!</v>
      </c>
      <c r="AV241" s="326" t="str">
        <f t="shared" si="65"/>
        <v/>
      </c>
      <c r="AW241" s="327" t="str">
        <f t="shared" si="66"/>
        <v/>
      </c>
      <c r="AX241" s="328" t="str">
        <f t="shared" si="67"/>
        <v/>
      </c>
      <c r="AY241" s="326" t="str">
        <f t="shared" si="68"/>
        <v/>
      </c>
      <c r="AZ241" s="327" t="str">
        <f t="shared" si="69"/>
        <v/>
      </c>
      <c r="BA241" s="328" t="str">
        <f t="shared" si="70"/>
        <v/>
      </c>
      <c r="BB241" s="329">
        <v>1</v>
      </c>
      <c r="BC241" s="329">
        <f t="shared" si="7"/>
        <v>1.02</v>
      </c>
      <c r="BD241" s="329">
        <f t="shared" si="8"/>
        <v>0.98</v>
      </c>
      <c r="BE241" s="329">
        <f t="shared" si="9"/>
        <v>1.03</v>
      </c>
      <c r="BF241" s="329">
        <f t="shared" si="10"/>
        <v>0.97</v>
      </c>
    </row>
    <row r="242" spans="2:58" s="6" customFormat="1" x14ac:dyDescent="0.25">
      <c r="B242" s="95"/>
      <c r="C242" s="96"/>
      <c r="D242" s="314" t="str">
        <f t="shared" si="59"/>
        <v/>
      </c>
      <c r="E242" s="315" t="str">
        <f t="shared" si="60"/>
        <v/>
      </c>
      <c r="F242" s="410"/>
      <c r="G242" s="314" t="str">
        <f t="shared" si="61"/>
        <v/>
      </c>
      <c r="H242" s="315" t="str">
        <f t="shared" si="62"/>
        <v/>
      </c>
      <c r="I242" s="220" t="str">
        <f t="shared" si="63"/>
        <v/>
      </c>
      <c r="J242" s="214"/>
      <c r="K242" s="100"/>
      <c r="L242" s="100"/>
      <c r="M242" s="100"/>
      <c r="N242" s="100"/>
      <c r="O242" s="100"/>
      <c r="P242" s="100"/>
      <c r="Q242" s="101"/>
      <c r="R242" s="102"/>
      <c r="S242" s="102"/>
      <c r="T242" s="102"/>
      <c r="U242" s="102"/>
      <c r="V242" s="102"/>
      <c r="W242" s="103"/>
      <c r="X242" s="214"/>
      <c r="Y242" s="100"/>
      <c r="Z242" s="100"/>
      <c r="AA242" s="100"/>
      <c r="AB242" s="100"/>
      <c r="AC242" s="100"/>
      <c r="AD242" s="100"/>
      <c r="AE242" s="101"/>
      <c r="AF242" s="102"/>
      <c r="AG242" s="102"/>
      <c r="AH242" s="102"/>
      <c r="AI242" s="102"/>
      <c r="AJ242" s="102"/>
      <c r="AK242" s="103"/>
      <c r="AL242" s="345"/>
      <c r="AM242" s="382"/>
      <c r="AN242" s="417"/>
      <c r="AO242" s="305"/>
      <c r="AP242" s="125"/>
      <c r="AQ242" s="141"/>
      <c r="AR242" s="119"/>
      <c r="AS242" s="141"/>
      <c r="AU242" s="429" t="e">
        <f t="shared" si="64"/>
        <v>#VALUE!</v>
      </c>
      <c r="AV242" s="326" t="str">
        <f t="shared" si="65"/>
        <v/>
      </c>
      <c r="AW242" s="327" t="str">
        <f t="shared" si="66"/>
        <v/>
      </c>
      <c r="AX242" s="328" t="str">
        <f t="shared" si="67"/>
        <v/>
      </c>
      <c r="AY242" s="326" t="str">
        <f t="shared" si="68"/>
        <v/>
      </c>
      <c r="AZ242" s="327" t="str">
        <f t="shared" si="69"/>
        <v/>
      </c>
      <c r="BA242" s="328" t="str">
        <f t="shared" si="70"/>
        <v/>
      </c>
      <c r="BB242" s="329">
        <v>1</v>
      </c>
      <c r="BC242" s="329">
        <f t="shared" si="7"/>
        <v>1.02</v>
      </c>
      <c r="BD242" s="329">
        <f t="shared" si="8"/>
        <v>0.98</v>
      </c>
      <c r="BE242" s="329">
        <f t="shared" si="9"/>
        <v>1.03</v>
      </c>
      <c r="BF242" s="329">
        <f t="shared" si="10"/>
        <v>0.97</v>
      </c>
    </row>
    <row r="243" spans="2:58" s="6" customFormat="1" x14ac:dyDescent="0.25">
      <c r="B243" s="95"/>
      <c r="C243" s="96"/>
      <c r="D243" s="314" t="str">
        <f t="shared" si="59"/>
        <v/>
      </c>
      <c r="E243" s="315" t="str">
        <f t="shared" si="60"/>
        <v/>
      </c>
      <c r="F243" s="410"/>
      <c r="G243" s="314" t="str">
        <f t="shared" si="61"/>
        <v/>
      </c>
      <c r="H243" s="315" t="str">
        <f t="shared" si="62"/>
        <v/>
      </c>
      <c r="I243" s="220" t="str">
        <f t="shared" si="63"/>
        <v/>
      </c>
      <c r="J243" s="214"/>
      <c r="K243" s="100"/>
      <c r="L243" s="100"/>
      <c r="M243" s="100"/>
      <c r="N243" s="100"/>
      <c r="O243" s="100"/>
      <c r="P243" s="100"/>
      <c r="Q243" s="101"/>
      <c r="R243" s="102"/>
      <c r="S243" s="102"/>
      <c r="T243" s="102"/>
      <c r="U243" s="102"/>
      <c r="V243" s="102"/>
      <c r="W243" s="103"/>
      <c r="X243" s="214"/>
      <c r="Y243" s="100"/>
      <c r="Z243" s="100"/>
      <c r="AA243" s="100"/>
      <c r="AB243" s="100"/>
      <c r="AC243" s="100"/>
      <c r="AD243" s="100"/>
      <c r="AE243" s="101"/>
      <c r="AF243" s="102"/>
      <c r="AG243" s="102"/>
      <c r="AH243" s="102"/>
      <c r="AI243" s="102"/>
      <c r="AJ243" s="102"/>
      <c r="AK243" s="103"/>
      <c r="AL243" s="345"/>
      <c r="AM243" s="382"/>
      <c r="AN243" s="417"/>
      <c r="AO243" s="305"/>
      <c r="AP243" s="125"/>
      <c r="AQ243" s="141"/>
      <c r="AR243" s="119"/>
      <c r="AS243" s="141"/>
      <c r="AU243" s="429" t="e">
        <f t="shared" si="64"/>
        <v>#VALUE!</v>
      </c>
      <c r="AV243" s="326" t="str">
        <f t="shared" si="65"/>
        <v/>
      </c>
      <c r="AW243" s="327" t="str">
        <f t="shared" si="66"/>
        <v/>
      </c>
      <c r="AX243" s="328" t="str">
        <f t="shared" si="67"/>
        <v/>
      </c>
      <c r="AY243" s="326" t="str">
        <f t="shared" si="68"/>
        <v/>
      </c>
      <c r="AZ243" s="327" t="str">
        <f t="shared" si="69"/>
        <v/>
      </c>
      <c r="BA243" s="328" t="str">
        <f t="shared" si="70"/>
        <v/>
      </c>
      <c r="BB243" s="329">
        <v>1</v>
      </c>
      <c r="BC243" s="329">
        <f t="shared" si="7"/>
        <v>1.02</v>
      </c>
      <c r="BD243" s="329">
        <f t="shared" si="8"/>
        <v>0.98</v>
      </c>
      <c r="BE243" s="329">
        <f t="shared" si="9"/>
        <v>1.03</v>
      </c>
      <c r="BF243" s="329">
        <f t="shared" si="10"/>
        <v>0.97</v>
      </c>
    </row>
    <row r="244" spans="2:58" s="6" customFormat="1" x14ac:dyDescent="0.25">
      <c r="B244" s="95"/>
      <c r="C244" s="96"/>
      <c r="D244" s="314" t="str">
        <f t="shared" si="59"/>
        <v/>
      </c>
      <c r="E244" s="315" t="str">
        <f t="shared" si="60"/>
        <v/>
      </c>
      <c r="F244" s="410"/>
      <c r="G244" s="314" t="str">
        <f t="shared" si="61"/>
        <v/>
      </c>
      <c r="H244" s="315" t="str">
        <f t="shared" si="62"/>
        <v/>
      </c>
      <c r="I244" s="220" t="str">
        <f t="shared" si="63"/>
        <v/>
      </c>
      <c r="J244" s="214"/>
      <c r="K244" s="100"/>
      <c r="L244" s="100"/>
      <c r="M244" s="100"/>
      <c r="N244" s="100"/>
      <c r="O244" s="100"/>
      <c r="P244" s="100"/>
      <c r="Q244" s="101"/>
      <c r="R244" s="102"/>
      <c r="S244" s="102"/>
      <c r="T244" s="102"/>
      <c r="U244" s="102"/>
      <c r="V244" s="102"/>
      <c r="W244" s="103"/>
      <c r="X244" s="214"/>
      <c r="Y244" s="100"/>
      <c r="Z244" s="100"/>
      <c r="AA244" s="100"/>
      <c r="AB244" s="100"/>
      <c r="AC244" s="100"/>
      <c r="AD244" s="100"/>
      <c r="AE244" s="101"/>
      <c r="AF244" s="102"/>
      <c r="AG244" s="102"/>
      <c r="AH244" s="102"/>
      <c r="AI244" s="102"/>
      <c r="AJ244" s="102"/>
      <c r="AK244" s="103"/>
      <c r="AL244" s="345"/>
      <c r="AM244" s="382"/>
      <c r="AN244" s="417"/>
      <c r="AO244" s="305"/>
      <c r="AP244" s="125"/>
      <c r="AQ244" s="141"/>
      <c r="AR244" s="119"/>
      <c r="AS244" s="141"/>
      <c r="AU244" s="429" t="e">
        <f t="shared" si="64"/>
        <v>#VALUE!</v>
      </c>
      <c r="AV244" s="326" t="str">
        <f t="shared" si="65"/>
        <v/>
      </c>
      <c r="AW244" s="327" t="str">
        <f t="shared" si="66"/>
        <v/>
      </c>
      <c r="AX244" s="328" t="str">
        <f t="shared" si="67"/>
        <v/>
      </c>
      <c r="AY244" s="326" t="str">
        <f t="shared" si="68"/>
        <v/>
      </c>
      <c r="AZ244" s="327" t="str">
        <f t="shared" si="69"/>
        <v/>
      </c>
      <c r="BA244" s="328" t="str">
        <f t="shared" si="70"/>
        <v/>
      </c>
      <c r="BB244" s="329">
        <v>1</v>
      </c>
      <c r="BC244" s="329">
        <f t="shared" si="7"/>
        <v>1.02</v>
      </c>
      <c r="BD244" s="329">
        <f t="shared" si="8"/>
        <v>0.98</v>
      </c>
      <c r="BE244" s="329">
        <f t="shared" si="9"/>
        <v>1.03</v>
      </c>
      <c r="BF244" s="329">
        <f t="shared" si="10"/>
        <v>0.97</v>
      </c>
    </row>
    <row r="245" spans="2:58" s="6" customFormat="1" x14ac:dyDescent="0.25">
      <c r="B245" s="95"/>
      <c r="C245" s="96"/>
      <c r="D245" s="314" t="str">
        <f t="shared" si="59"/>
        <v/>
      </c>
      <c r="E245" s="315" t="str">
        <f t="shared" si="60"/>
        <v/>
      </c>
      <c r="F245" s="410"/>
      <c r="G245" s="314" t="str">
        <f t="shared" si="61"/>
        <v/>
      </c>
      <c r="H245" s="315" t="str">
        <f t="shared" si="62"/>
        <v/>
      </c>
      <c r="I245" s="220" t="str">
        <f t="shared" si="63"/>
        <v/>
      </c>
      <c r="J245" s="214"/>
      <c r="K245" s="100"/>
      <c r="L245" s="100"/>
      <c r="M245" s="100"/>
      <c r="N245" s="100"/>
      <c r="O245" s="100"/>
      <c r="P245" s="100"/>
      <c r="Q245" s="101"/>
      <c r="R245" s="102"/>
      <c r="S245" s="102"/>
      <c r="T245" s="102"/>
      <c r="U245" s="102"/>
      <c r="V245" s="102"/>
      <c r="W245" s="103"/>
      <c r="X245" s="214"/>
      <c r="Y245" s="100"/>
      <c r="Z245" s="100"/>
      <c r="AA245" s="100"/>
      <c r="AB245" s="100"/>
      <c r="AC245" s="100"/>
      <c r="AD245" s="100"/>
      <c r="AE245" s="101"/>
      <c r="AF245" s="102"/>
      <c r="AG245" s="102"/>
      <c r="AH245" s="102"/>
      <c r="AI245" s="102"/>
      <c r="AJ245" s="102"/>
      <c r="AK245" s="103"/>
      <c r="AL245" s="345"/>
      <c r="AM245" s="382"/>
      <c r="AN245" s="417"/>
      <c r="AO245" s="305"/>
      <c r="AP245" s="125"/>
      <c r="AQ245" s="141"/>
      <c r="AR245" s="119"/>
      <c r="AS245" s="141"/>
      <c r="AU245" s="429" t="e">
        <f t="shared" si="64"/>
        <v>#VALUE!</v>
      </c>
      <c r="AV245" s="326" t="str">
        <f t="shared" si="65"/>
        <v/>
      </c>
      <c r="AW245" s="327" t="str">
        <f t="shared" si="66"/>
        <v/>
      </c>
      <c r="AX245" s="328" t="str">
        <f t="shared" si="67"/>
        <v/>
      </c>
      <c r="AY245" s="326" t="str">
        <f t="shared" si="68"/>
        <v/>
      </c>
      <c r="AZ245" s="327" t="str">
        <f t="shared" si="69"/>
        <v/>
      </c>
      <c r="BA245" s="328" t="str">
        <f t="shared" si="70"/>
        <v/>
      </c>
      <c r="BB245" s="329">
        <v>1</v>
      </c>
      <c r="BC245" s="329">
        <f t="shared" si="7"/>
        <v>1.02</v>
      </c>
      <c r="BD245" s="329">
        <f t="shared" si="8"/>
        <v>0.98</v>
      </c>
      <c r="BE245" s="329">
        <f t="shared" si="9"/>
        <v>1.03</v>
      </c>
      <c r="BF245" s="329">
        <f t="shared" si="10"/>
        <v>0.97</v>
      </c>
    </row>
    <row r="246" spans="2:58" s="6" customFormat="1" x14ac:dyDescent="0.25">
      <c r="B246" s="95"/>
      <c r="C246" s="96"/>
      <c r="D246" s="314" t="str">
        <f t="shared" si="59"/>
        <v/>
      </c>
      <c r="E246" s="315" t="str">
        <f t="shared" si="60"/>
        <v/>
      </c>
      <c r="F246" s="410"/>
      <c r="G246" s="314" t="str">
        <f t="shared" si="61"/>
        <v/>
      </c>
      <c r="H246" s="315" t="str">
        <f t="shared" si="62"/>
        <v/>
      </c>
      <c r="I246" s="220" t="str">
        <f t="shared" si="63"/>
        <v/>
      </c>
      <c r="J246" s="214"/>
      <c r="K246" s="100"/>
      <c r="L246" s="100"/>
      <c r="M246" s="100"/>
      <c r="N246" s="100"/>
      <c r="O246" s="100"/>
      <c r="P246" s="100"/>
      <c r="Q246" s="101"/>
      <c r="R246" s="102"/>
      <c r="S246" s="102"/>
      <c r="T246" s="102"/>
      <c r="U246" s="102"/>
      <c r="V246" s="102"/>
      <c r="W246" s="103"/>
      <c r="X246" s="214"/>
      <c r="Y246" s="100"/>
      <c r="Z246" s="100"/>
      <c r="AA246" s="100"/>
      <c r="AB246" s="100"/>
      <c r="AC246" s="100"/>
      <c r="AD246" s="100"/>
      <c r="AE246" s="101"/>
      <c r="AF246" s="102"/>
      <c r="AG246" s="102"/>
      <c r="AH246" s="102"/>
      <c r="AI246" s="102"/>
      <c r="AJ246" s="102"/>
      <c r="AK246" s="103"/>
      <c r="AL246" s="345"/>
      <c r="AM246" s="382"/>
      <c r="AN246" s="417"/>
      <c r="AO246" s="305"/>
      <c r="AP246" s="125"/>
      <c r="AQ246" s="141"/>
      <c r="AR246" s="119"/>
      <c r="AS246" s="141"/>
      <c r="AU246" s="429" t="e">
        <f t="shared" si="64"/>
        <v>#VALUE!</v>
      </c>
      <c r="AV246" s="326" t="str">
        <f t="shared" si="65"/>
        <v/>
      </c>
      <c r="AW246" s="327" t="str">
        <f t="shared" si="66"/>
        <v/>
      </c>
      <c r="AX246" s="328" t="str">
        <f t="shared" si="67"/>
        <v/>
      </c>
      <c r="AY246" s="326" t="str">
        <f t="shared" si="68"/>
        <v/>
      </c>
      <c r="AZ246" s="327" t="str">
        <f t="shared" si="69"/>
        <v/>
      </c>
      <c r="BA246" s="328" t="str">
        <f t="shared" si="70"/>
        <v/>
      </c>
      <c r="BB246" s="329">
        <v>1</v>
      </c>
      <c r="BC246" s="329">
        <f t="shared" si="7"/>
        <v>1.02</v>
      </c>
      <c r="BD246" s="329">
        <f t="shared" si="8"/>
        <v>0.98</v>
      </c>
      <c r="BE246" s="329">
        <f t="shared" si="9"/>
        <v>1.03</v>
      </c>
      <c r="BF246" s="329">
        <f t="shared" si="10"/>
        <v>0.97</v>
      </c>
    </row>
    <row r="247" spans="2:58" s="6" customFormat="1" x14ac:dyDescent="0.25">
      <c r="B247" s="95"/>
      <c r="C247" s="96"/>
      <c r="D247" s="314" t="str">
        <f t="shared" si="59"/>
        <v/>
      </c>
      <c r="E247" s="315" t="str">
        <f t="shared" si="60"/>
        <v/>
      </c>
      <c r="F247" s="410"/>
      <c r="G247" s="314" t="str">
        <f t="shared" si="61"/>
        <v/>
      </c>
      <c r="H247" s="315" t="str">
        <f t="shared" si="62"/>
        <v/>
      </c>
      <c r="I247" s="220" t="str">
        <f t="shared" si="63"/>
        <v/>
      </c>
      <c r="J247" s="214"/>
      <c r="K247" s="100"/>
      <c r="L247" s="100"/>
      <c r="M247" s="100"/>
      <c r="N247" s="100"/>
      <c r="O247" s="100"/>
      <c r="P247" s="100"/>
      <c r="Q247" s="101"/>
      <c r="R247" s="102"/>
      <c r="S247" s="102"/>
      <c r="T247" s="102"/>
      <c r="U247" s="102"/>
      <c r="V247" s="102"/>
      <c r="W247" s="103"/>
      <c r="X247" s="214"/>
      <c r="Y247" s="100"/>
      <c r="Z247" s="100"/>
      <c r="AA247" s="100"/>
      <c r="AB247" s="100"/>
      <c r="AC247" s="100"/>
      <c r="AD247" s="100"/>
      <c r="AE247" s="101"/>
      <c r="AF247" s="102"/>
      <c r="AG247" s="102"/>
      <c r="AH247" s="102"/>
      <c r="AI247" s="102"/>
      <c r="AJ247" s="102"/>
      <c r="AK247" s="103"/>
      <c r="AL247" s="345"/>
      <c r="AM247" s="382"/>
      <c r="AN247" s="417"/>
      <c r="AO247" s="305"/>
      <c r="AP247" s="125"/>
      <c r="AQ247" s="141"/>
      <c r="AR247" s="119"/>
      <c r="AS247" s="141"/>
      <c r="AU247" s="429" t="e">
        <f t="shared" si="64"/>
        <v>#VALUE!</v>
      </c>
      <c r="AV247" s="326" t="str">
        <f t="shared" si="65"/>
        <v/>
      </c>
      <c r="AW247" s="327" t="str">
        <f t="shared" si="66"/>
        <v/>
      </c>
      <c r="AX247" s="328" t="str">
        <f t="shared" si="67"/>
        <v/>
      </c>
      <c r="AY247" s="326" t="str">
        <f t="shared" si="68"/>
        <v/>
      </c>
      <c r="AZ247" s="327" t="str">
        <f t="shared" si="69"/>
        <v/>
      </c>
      <c r="BA247" s="328" t="str">
        <f t="shared" si="70"/>
        <v/>
      </c>
      <c r="BB247" s="329">
        <v>1</v>
      </c>
      <c r="BC247" s="329">
        <f t="shared" si="7"/>
        <v>1.02</v>
      </c>
      <c r="BD247" s="329">
        <f t="shared" si="8"/>
        <v>0.98</v>
      </c>
      <c r="BE247" s="329">
        <f t="shared" si="9"/>
        <v>1.03</v>
      </c>
      <c r="BF247" s="329">
        <f t="shared" si="10"/>
        <v>0.97</v>
      </c>
    </row>
    <row r="248" spans="2:58" s="6" customFormat="1" x14ac:dyDescent="0.25">
      <c r="B248" s="95"/>
      <c r="C248" s="96"/>
      <c r="D248" s="314" t="str">
        <f t="shared" si="59"/>
        <v/>
      </c>
      <c r="E248" s="315" t="str">
        <f t="shared" si="60"/>
        <v/>
      </c>
      <c r="F248" s="410"/>
      <c r="G248" s="314" t="str">
        <f t="shared" si="61"/>
        <v/>
      </c>
      <c r="H248" s="315" t="str">
        <f t="shared" si="62"/>
        <v/>
      </c>
      <c r="I248" s="220" t="str">
        <f t="shared" si="63"/>
        <v/>
      </c>
      <c r="J248" s="214"/>
      <c r="K248" s="100"/>
      <c r="L248" s="100"/>
      <c r="M248" s="100"/>
      <c r="N248" s="100"/>
      <c r="O248" s="100"/>
      <c r="P248" s="100"/>
      <c r="Q248" s="101"/>
      <c r="R248" s="102"/>
      <c r="S248" s="102"/>
      <c r="T248" s="102"/>
      <c r="U248" s="102"/>
      <c r="V248" s="102"/>
      <c r="W248" s="103"/>
      <c r="X248" s="214"/>
      <c r="Y248" s="100"/>
      <c r="Z248" s="100"/>
      <c r="AA248" s="100"/>
      <c r="AB248" s="100"/>
      <c r="AC248" s="100"/>
      <c r="AD248" s="100"/>
      <c r="AE248" s="101"/>
      <c r="AF248" s="102"/>
      <c r="AG248" s="102"/>
      <c r="AH248" s="102"/>
      <c r="AI248" s="102"/>
      <c r="AJ248" s="102"/>
      <c r="AK248" s="103"/>
      <c r="AL248" s="345"/>
      <c r="AM248" s="382"/>
      <c r="AN248" s="417"/>
      <c r="AO248" s="305"/>
      <c r="AP248" s="125"/>
      <c r="AQ248" s="141"/>
      <c r="AR248" s="119"/>
      <c r="AS248" s="141"/>
      <c r="AU248" s="429" t="e">
        <f t="shared" si="64"/>
        <v>#VALUE!</v>
      </c>
      <c r="AV248" s="326" t="str">
        <f t="shared" si="65"/>
        <v/>
      </c>
      <c r="AW248" s="327" t="str">
        <f t="shared" si="66"/>
        <v/>
      </c>
      <c r="AX248" s="328" t="str">
        <f t="shared" si="67"/>
        <v/>
      </c>
      <c r="AY248" s="326" t="str">
        <f t="shared" si="68"/>
        <v/>
      </c>
      <c r="AZ248" s="327" t="str">
        <f t="shared" si="69"/>
        <v/>
      </c>
      <c r="BA248" s="328" t="str">
        <f t="shared" si="70"/>
        <v/>
      </c>
      <c r="BB248" s="329">
        <v>1</v>
      </c>
      <c r="BC248" s="329">
        <f t="shared" si="7"/>
        <v>1.02</v>
      </c>
      <c r="BD248" s="329">
        <f t="shared" si="8"/>
        <v>0.98</v>
      </c>
      <c r="BE248" s="329">
        <f t="shared" si="9"/>
        <v>1.03</v>
      </c>
      <c r="BF248" s="329">
        <f t="shared" si="10"/>
        <v>0.97</v>
      </c>
    </row>
    <row r="249" spans="2:58" s="6" customFormat="1" x14ac:dyDescent="0.25">
      <c r="B249" s="95"/>
      <c r="C249" s="96"/>
      <c r="D249" s="314" t="str">
        <f t="shared" si="59"/>
        <v/>
      </c>
      <c r="E249" s="315" t="str">
        <f t="shared" si="60"/>
        <v/>
      </c>
      <c r="F249" s="410"/>
      <c r="G249" s="314" t="str">
        <f t="shared" si="61"/>
        <v/>
      </c>
      <c r="H249" s="315" t="str">
        <f t="shared" si="62"/>
        <v/>
      </c>
      <c r="I249" s="220" t="str">
        <f t="shared" si="63"/>
        <v/>
      </c>
      <c r="J249" s="214"/>
      <c r="K249" s="100"/>
      <c r="L249" s="100"/>
      <c r="M249" s="100"/>
      <c r="N249" s="100"/>
      <c r="O249" s="100"/>
      <c r="P249" s="100"/>
      <c r="Q249" s="101"/>
      <c r="R249" s="102"/>
      <c r="S249" s="102"/>
      <c r="T249" s="102"/>
      <c r="U249" s="102"/>
      <c r="V249" s="102"/>
      <c r="W249" s="103"/>
      <c r="X249" s="214"/>
      <c r="Y249" s="100"/>
      <c r="Z249" s="100"/>
      <c r="AA249" s="100"/>
      <c r="AB249" s="100"/>
      <c r="AC249" s="100"/>
      <c r="AD249" s="100"/>
      <c r="AE249" s="101"/>
      <c r="AF249" s="102"/>
      <c r="AG249" s="102"/>
      <c r="AH249" s="102"/>
      <c r="AI249" s="102"/>
      <c r="AJ249" s="102"/>
      <c r="AK249" s="103"/>
      <c r="AL249" s="345"/>
      <c r="AM249" s="382"/>
      <c r="AN249" s="417"/>
      <c r="AO249" s="305"/>
      <c r="AP249" s="125"/>
      <c r="AQ249" s="141"/>
      <c r="AR249" s="119"/>
      <c r="AS249" s="141"/>
      <c r="AU249" s="429" t="e">
        <f t="shared" si="64"/>
        <v>#VALUE!</v>
      </c>
      <c r="AV249" s="326" t="str">
        <f t="shared" si="65"/>
        <v/>
      </c>
      <c r="AW249" s="327" t="str">
        <f t="shared" si="66"/>
        <v/>
      </c>
      <c r="AX249" s="328" t="str">
        <f t="shared" si="67"/>
        <v/>
      </c>
      <c r="AY249" s="326" t="str">
        <f t="shared" si="68"/>
        <v/>
      </c>
      <c r="AZ249" s="327" t="str">
        <f t="shared" si="69"/>
        <v/>
      </c>
      <c r="BA249" s="328" t="str">
        <f t="shared" si="70"/>
        <v/>
      </c>
      <c r="BB249" s="329">
        <v>1</v>
      </c>
      <c r="BC249" s="329">
        <f t="shared" si="7"/>
        <v>1.02</v>
      </c>
      <c r="BD249" s="329">
        <f t="shared" si="8"/>
        <v>0.98</v>
      </c>
      <c r="BE249" s="329">
        <f t="shared" si="9"/>
        <v>1.03</v>
      </c>
      <c r="BF249" s="329">
        <f t="shared" si="10"/>
        <v>0.97</v>
      </c>
    </row>
    <row r="250" spans="2:58" s="6" customFormat="1" x14ac:dyDescent="0.25">
      <c r="B250" s="95"/>
      <c r="C250" s="96"/>
      <c r="D250" s="314" t="str">
        <f t="shared" si="59"/>
        <v/>
      </c>
      <c r="E250" s="315" t="str">
        <f t="shared" si="60"/>
        <v/>
      </c>
      <c r="F250" s="410"/>
      <c r="G250" s="314" t="str">
        <f t="shared" si="61"/>
        <v/>
      </c>
      <c r="H250" s="315" t="str">
        <f t="shared" si="62"/>
        <v/>
      </c>
      <c r="I250" s="220" t="str">
        <f t="shared" si="63"/>
        <v/>
      </c>
      <c r="J250" s="214"/>
      <c r="K250" s="100"/>
      <c r="L250" s="100"/>
      <c r="M250" s="100"/>
      <c r="N250" s="100"/>
      <c r="O250" s="100"/>
      <c r="P250" s="100"/>
      <c r="Q250" s="101"/>
      <c r="R250" s="102"/>
      <c r="S250" s="102"/>
      <c r="T250" s="102"/>
      <c r="U250" s="102"/>
      <c r="V250" s="102"/>
      <c r="W250" s="103"/>
      <c r="X250" s="214"/>
      <c r="Y250" s="100"/>
      <c r="Z250" s="100"/>
      <c r="AA250" s="100"/>
      <c r="AB250" s="100"/>
      <c r="AC250" s="100"/>
      <c r="AD250" s="100"/>
      <c r="AE250" s="101"/>
      <c r="AF250" s="102"/>
      <c r="AG250" s="102"/>
      <c r="AH250" s="102"/>
      <c r="AI250" s="102"/>
      <c r="AJ250" s="102"/>
      <c r="AK250" s="103"/>
      <c r="AL250" s="345"/>
      <c r="AM250" s="382"/>
      <c r="AN250" s="417"/>
      <c r="AO250" s="305"/>
      <c r="AP250" s="125"/>
      <c r="AQ250" s="141"/>
      <c r="AR250" s="119"/>
      <c r="AS250" s="141"/>
      <c r="AU250" s="429" t="e">
        <f t="shared" si="64"/>
        <v>#VALUE!</v>
      </c>
      <c r="AV250" s="326" t="str">
        <f t="shared" si="65"/>
        <v/>
      </c>
      <c r="AW250" s="327" t="str">
        <f t="shared" si="66"/>
        <v/>
      </c>
      <c r="AX250" s="328" t="str">
        <f t="shared" si="67"/>
        <v/>
      </c>
      <c r="AY250" s="326" t="str">
        <f t="shared" si="68"/>
        <v/>
      </c>
      <c r="AZ250" s="327" t="str">
        <f t="shared" si="69"/>
        <v/>
      </c>
      <c r="BA250" s="328" t="str">
        <f t="shared" si="70"/>
        <v/>
      </c>
      <c r="BB250" s="329">
        <v>1</v>
      </c>
      <c r="BC250" s="329">
        <f t="shared" si="7"/>
        <v>1.02</v>
      </c>
      <c r="BD250" s="329">
        <f t="shared" si="8"/>
        <v>0.98</v>
      </c>
      <c r="BE250" s="329">
        <f t="shared" si="9"/>
        <v>1.03</v>
      </c>
      <c r="BF250" s="329">
        <f t="shared" si="10"/>
        <v>0.97</v>
      </c>
    </row>
    <row r="251" spans="2:58" s="6" customFormat="1" x14ac:dyDescent="0.25">
      <c r="B251" s="95"/>
      <c r="C251" s="96"/>
      <c r="D251" s="314" t="str">
        <f t="shared" si="59"/>
        <v/>
      </c>
      <c r="E251" s="315" t="str">
        <f t="shared" si="60"/>
        <v/>
      </c>
      <c r="F251" s="410"/>
      <c r="G251" s="314" t="str">
        <f t="shared" si="61"/>
        <v/>
      </c>
      <c r="H251" s="315" t="str">
        <f t="shared" si="62"/>
        <v/>
      </c>
      <c r="I251" s="220" t="str">
        <f t="shared" si="63"/>
        <v/>
      </c>
      <c r="J251" s="214"/>
      <c r="K251" s="100"/>
      <c r="L251" s="100"/>
      <c r="M251" s="100"/>
      <c r="N251" s="100"/>
      <c r="O251" s="100"/>
      <c r="P251" s="100"/>
      <c r="Q251" s="101"/>
      <c r="R251" s="102"/>
      <c r="S251" s="102"/>
      <c r="T251" s="102"/>
      <c r="U251" s="102"/>
      <c r="V251" s="102"/>
      <c r="W251" s="103"/>
      <c r="X251" s="214"/>
      <c r="Y251" s="100"/>
      <c r="Z251" s="100"/>
      <c r="AA251" s="100"/>
      <c r="AB251" s="100"/>
      <c r="AC251" s="100"/>
      <c r="AD251" s="100"/>
      <c r="AE251" s="101"/>
      <c r="AF251" s="102"/>
      <c r="AG251" s="102"/>
      <c r="AH251" s="102"/>
      <c r="AI251" s="102"/>
      <c r="AJ251" s="102"/>
      <c r="AK251" s="103"/>
      <c r="AL251" s="345"/>
      <c r="AM251" s="382"/>
      <c r="AN251" s="417"/>
      <c r="AO251" s="305"/>
      <c r="AP251" s="125"/>
      <c r="AQ251" s="141"/>
      <c r="AR251" s="119"/>
      <c r="AS251" s="141"/>
      <c r="AU251" s="429" t="e">
        <f t="shared" si="64"/>
        <v>#VALUE!</v>
      </c>
      <c r="AV251" s="326" t="str">
        <f t="shared" si="65"/>
        <v/>
      </c>
      <c r="AW251" s="327" t="str">
        <f t="shared" si="66"/>
        <v/>
      </c>
      <c r="AX251" s="328" t="str">
        <f t="shared" si="67"/>
        <v/>
      </c>
      <c r="AY251" s="326" t="str">
        <f t="shared" si="68"/>
        <v/>
      </c>
      <c r="AZ251" s="327" t="str">
        <f t="shared" si="69"/>
        <v/>
      </c>
      <c r="BA251" s="328" t="str">
        <f t="shared" si="70"/>
        <v/>
      </c>
      <c r="BB251" s="329">
        <v>1</v>
      </c>
      <c r="BC251" s="329">
        <f t="shared" si="7"/>
        <v>1.02</v>
      </c>
      <c r="BD251" s="329">
        <f t="shared" si="8"/>
        <v>0.98</v>
      </c>
      <c r="BE251" s="329">
        <f t="shared" si="9"/>
        <v>1.03</v>
      </c>
      <c r="BF251" s="329">
        <f t="shared" si="10"/>
        <v>0.97</v>
      </c>
    </row>
    <row r="252" spans="2:58" s="6" customFormat="1" x14ac:dyDescent="0.25">
      <c r="B252" s="95"/>
      <c r="C252" s="96"/>
      <c r="D252" s="314" t="str">
        <f t="shared" si="59"/>
        <v/>
      </c>
      <c r="E252" s="315" t="str">
        <f t="shared" si="60"/>
        <v/>
      </c>
      <c r="F252" s="410"/>
      <c r="G252" s="314" t="str">
        <f t="shared" si="61"/>
        <v/>
      </c>
      <c r="H252" s="315" t="str">
        <f t="shared" si="62"/>
        <v/>
      </c>
      <c r="I252" s="220" t="str">
        <f t="shared" si="63"/>
        <v/>
      </c>
      <c r="J252" s="214"/>
      <c r="K252" s="100"/>
      <c r="L252" s="100"/>
      <c r="M252" s="100"/>
      <c r="N252" s="100"/>
      <c r="O252" s="100"/>
      <c r="P252" s="100"/>
      <c r="Q252" s="101"/>
      <c r="R252" s="102"/>
      <c r="S252" s="102"/>
      <c r="T252" s="102"/>
      <c r="U252" s="102"/>
      <c r="V252" s="102"/>
      <c r="W252" s="103"/>
      <c r="X252" s="214"/>
      <c r="Y252" s="100"/>
      <c r="Z252" s="100"/>
      <c r="AA252" s="100"/>
      <c r="AB252" s="100"/>
      <c r="AC252" s="100"/>
      <c r="AD252" s="100"/>
      <c r="AE252" s="101"/>
      <c r="AF252" s="102"/>
      <c r="AG252" s="102"/>
      <c r="AH252" s="102"/>
      <c r="AI252" s="102"/>
      <c r="AJ252" s="102"/>
      <c r="AK252" s="103"/>
      <c r="AL252" s="345"/>
      <c r="AM252" s="382"/>
      <c r="AN252" s="417"/>
      <c r="AO252" s="305"/>
      <c r="AP252" s="125"/>
      <c r="AQ252" s="141"/>
      <c r="AR252" s="119"/>
      <c r="AS252" s="141"/>
      <c r="AU252" s="429" t="e">
        <f t="shared" si="64"/>
        <v>#VALUE!</v>
      </c>
      <c r="AV252" s="326" t="str">
        <f t="shared" si="65"/>
        <v/>
      </c>
      <c r="AW252" s="327" t="str">
        <f t="shared" si="66"/>
        <v/>
      </c>
      <c r="AX252" s="328" t="str">
        <f t="shared" si="67"/>
        <v/>
      </c>
      <c r="AY252" s="326" t="str">
        <f t="shared" si="68"/>
        <v/>
      </c>
      <c r="AZ252" s="327" t="str">
        <f t="shared" si="69"/>
        <v/>
      </c>
      <c r="BA252" s="328" t="str">
        <f t="shared" si="70"/>
        <v/>
      </c>
      <c r="BB252" s="329">
        <v>1</v>
      </c>
      <c r="BC252" s="329">
        <f t="shared" si="7"/>
        <v>1.02</v>
      </c>
      <c r="BD252" s="329">
        <f t="shared" si="8"/>
        <v>0.98</v>
      </c>
      <c r="BE252" s="329">
        <f t="shared" si="9"/>
        <v>1.03</v>
      </c>
      <c r="BF252" s="329">
        <f t="shared" si="10"/>
        <v>0.97</v>
      </c>
    </row>
    <row r="253" spans="2:58" s="6" customFormat="1" x14ac:dyDescent="0.25">
      <c r="B253" s="95"/>
      <c r="C253" s="96"/>
      <c r="D253" s="314" t="str">
        <f t="shared" si="59"/>
        <v/>
      </c>
      <c r="E253" s="315" t="str">
        <f t="shared" si="60"/>
        <v/>
      </c>
      <c r="F253" s="410"/>
      <c r="G253" s="314" t="str">
        <f t="shared" si="61"/>
        <v/>
      </c>
      <c r="H253" s="315" t="str">
        <f t="shared" si="62"/>
        <v/>
      </c>
      <c r="I253" s="220" t="str">
        <f t="shared" si="63"/>
        <v/>
      </c>
      <c r="J253" s="214"/>
      <c r="K253" s="100"/>
      <c r="L253" s="100"/>
      <c r="M253" s="100"/>
      <c r="N253" s="100"/>
      <c r="O253" s="100"/>
      <c r="P253" s="100"/>
      <c r="Q253" s="101"/>
      <c r="R253" s="102"/>
      <c r="S253" s="102"/>
      <c r="T253" s="102"/>
      <c r="U253" s="102"/>
      <c r="V253" s="102"/>
      <c r="W253" s="103"/>
      <c r="X253" s="214"/>
      <c r="Y253" s="100"/>
      <c r="Z253" s="100"/>
      <c r="AA253" s="100"/>
      <c r="AB253" s="100"/>
      <c r="AC253" s="100"/>
      <c r="AD253" s="100"/>
      <c r="AE253" s="101"/>
      <c r="AF253" s="102"/>
      <c r="AG253" s="102"/>
      <c r="AH253" s="102"/>
      <c r="AI253" s="102"/>
      <c r="AJ253" s="102"/>
      <c r="AK253" s="103"/>
      <c r="AL253" s="345"/>
      <c r="AM253" s="382"/>
      <c r="AN253" s="417"/>
      <c r="AO253" s="305"/>
      <c r="AP253" s="125"/>
      <c r="AQ253" s="141"/>
      <c r="AR253" s="119"/>
      <c r="AS253" s="141"/>
      <c r="AU253" s="429" t="e">
        <f t="shared" si="64"/>
        <v>#VALUE!</v>
      </c>
      <c r="AV253" s="326" t="str">
        <f t="shared" si="65"/>
        <v/>
      </c>
      <c r="AW253" s="327" t="str">
        <f t="shared" si="66"/>
        <v/>
      </c>
      <c r="AX253" s="328" t="str">
        <f t="shared" si="67"/>
        <v/>
      </c>
      <c r="AY253" s="326" t="str">
        <f t="shared" si="68"/>
        <v/>
      </c>
      <c r="AZ253" s="327" t="str">
        <f t="shared" si="69"/>
        <v/>
      </c>
      <c r="BA253" s="328" t="str">
        <f t="shared" si="70"/>
        <v/>
      </c>
      <c r="BB253" s="329">
        <v>1</v>
      </c>
      <c r="BC253" s="329">
        <f t="shared" si="7"/>
        <v>1.02</v>
      </c>
      <c r="BD253" s="329">
        <f t="shared" si="8"/>
        <v>0.98</v>
      </c>
      <c r="BE253" s="329">
        <f t="shared" si="9"/>
        <v>1.03</v>
      </c>
      <c r="BF253" s="329">
        <f t="shared" si="10"/>
        <v>0.97</v>
      </c>
    </row>
    <row r="254" spans="2:58" s="6" customFormat="1" x14ac:dyDescent="0.25">
      <c r="B254" s="95"/>
      <c r="C254" s="96"/>
      <c r="D254" s="314" t="str">
        <f t="shared" si="59"/>
        <v/>
      </c>
      <c r="E254" s="315" t="str">
        <f t="shared" si="60"/>
        <v/>
      </c>
      <c r="F254" s="410"/>
      <c r="G254" s="314" t="str">
        <f t="shared" si="61"/>
        <v/>
      </c>
      <c r="H254" s="315" t="str">
        <f t="shared" si="62"/>
        <v/>
      </c>
      <c r="I254" s="220" t="str">
        <f t="shared" si="63"/>
        <v/>
      </c>
      <c r="J254" s="214"/>
      <c r="K254" s="100"/>
      <c r="L254" s="100"/>
      <c r="M254" s="100"/>
      <c r="N254" s="100"/>
      <c r="O254" s="100"/>
      <c r="P254" s="100"/>
      <c r="Q254" s="101"/>
      <c r="R254" s="102"/>
      <c r="S254" s="102"/>
      <c r="T254" s="102"/>
      <c r="U254" s="102"/>
      <c r="V254" s="102"/>
      <c r="W254" s="103"/>
      <c r="X254" s="214"/>
      <c r="Y254" s="100"/>
      <c r="Z254" s="100"/>
      <c r="AA254" s="100"/>
      <c r="AB254" s="100"/>
      <c r="AC254" s="100"/>
      <c r="AD254" s="100"/>
      <c r="AE254" s="101"/>
      <c r="AF254" s="102"/>
      <c r="AG254" s="102"/>
      <c r="AH254" s="102"/>
      <c r="AI254" s="102"/>
      <c r="AJ254" s="102"/>
      <c r="AK254" s="103"/>
      <c r="AL254" s="345"/>
      <c r="AM254" s="382"/>
      <c r="AN254" s="417"/>
      <c r="AO254" s="305"/>
      <c r="AP254" s="125"/>
      <c r="AQ254" s="141"/>
      <c r="AR254" s="119"/>
      <c r="AS254" s="141"/>
      <c r="AU254" s="429" t="e">
        <f t="shared" si="64"/>
        <v>#VALUE!</v>
      </c>
      <c r="AV254" s="326" t="str">
        <f t="shared" si="65"/>
        <v/>
      </c>
      <c r="AW254" s="327" t="str">
        <f t="shared" si="66"/>
        <v/>
      </c>
      <c r="AX254" s="328" t="str">
        <f t="shared" si="67"/>
        <v/>
      </c>
      <c r="AY254" s="326" t="str">
        <f t="shared" si="68"/>
        <v/>
      </c>
      <c r="AZ254" s="327" t="str">
        <f t="shared" si="69"/>
        <v/>
      </c>
      <c r="BA254" s="328" t="str">
        <f t="shared" si="70"/>
        <v/>
      </c>
      <c r="BB254" s="329">
        <v>1</v>
      </c>
      <c r="BC254" s="329">
        <f t="shared" si="7"/>
        <v>1.02</v>
      </c>
      <c r="BD254" s="329">
        <f t="shared" si="8"/>
        <v>0.98</v>
      </c>
      <c r="BE254" s="329">
        <f t="shared" si="9"/>
        <v>1.03</v>
      </c>
      <c r="BF254" s="329">
        <f t="shared" si="10"/>
        <v>0.97</v>
      </c>
    </row>
    <row r="255" spans="2:58" s="6" customFormat="1" x14ac:dyDescent="0.25">
      <c r="B255" s="95"/>
      <c r="C255" s="96"/>
      <c r="D255" s="314" t="str">
        <f t="shared" si="59"/>
        <v/>
      </c>
      <c r="E255" s="315" t="str">
        <f t="shared" si="60"/>
        <v/>
      </c>
      <c r="F255" s="410"/>
      <c r="G255" s="314" t="str">
        <f t="shared" si="61"/>
        <v/>
      </c>
      <c r="H255" s="315" t="str">
        <f t="shared" si="62"/>
        <v/>
      </c>
      <c r="I255" s="220" t="str">
        <f t="shared" si="63"/>
        <v/>
      </c>
      <c r="J255" s="214"/>
      <c r="K255" s="100"/>
      <c r="L255" s="100"/>
      <c r="M255" s="100"/>
      <c r="N255" s="100"/>
      <c r="O255" s="100"/>
      <c r="P255" s="100"/>
      <c r="Q255" s="101"/>
      <c r="R255" s="102"/>
      <c r="S255" s="102"/>
      <c r="T255" s="102"/>
      <c r="U255" s="102"/>
      <c r="V255" s="102"/>
      <c r="W255" s="103"/>
      <c r="X255" s="214"/>
      <c r="Y255" s="100"/>
      <c r="Z255" s="100"/>
      <c r="AA255" s="100"/>
      <c r="AB255" s="100"/>
      <c r="AC255" s="100"/>
      <c r="AD255" s="100"/>
      <c r="AE255" s="101"/>
      <c r="AF255" s="102"/>
      <c r="AG255" s="102"/>
      <c r="AH255" s="102"/>
      <c r="AI255" s="102"/>
      <c r="AJ255" s="102"/>
      <c r="AK255" s="103"/>
      <c r="AL255" s="345"/>
      <c r="AM255" s="382"/>
      <c r="AN255" s="417"/>
      <c r="AO255" s="305"/>
      <c r="AP255" s="125"/>
      <c r="AQ255" s="141"/>
      <c r="AR255" s="119"/>
      <c r="AS255" s="141"/>
      <c r="AU255" s="429" t="e">
        <f t="shared" si="64"/>
        <v>#VALUE!</v>
      </c>
      <c r="AV255" s="326" t="str">
        <f t="shared" si="65"/>
        <v/>
      </c>
      <c r="AW255" s="327" t="str">
        <f t="shared" si="66"/>
        <v/>
      </c>
      <c r="AX255" s="328" t="str">
        <f t="shared" si="67"/>
        <v/>
      </c>
      <c r="AY255" s="326" t="str">
        <f t="shared" si="68"/>
        <v/>
      </c>
      <c r="AZ255" s="327" t="str">
        <f t="shared" si="69"/>
        <v/>
      </c>
      <c r="BA255" s="328" t="str">
        <f t="shared" si="70"/>
        <v/>
      </c>
      <c r="BB255" s="329">
        <v>1</v>
      </c>
      <c r="BC255" s="329">
        <f t="shared" si="7"/>
        <v>1.02</v>
      </c>
      <c r="BD255" s="329">
        <f t="shared" si="8"/>
        <v>0.98</v>
      </c>
      <c r="BE255" s="329">
        <f t="shared" si="9"/>
        <v>1.03</v>
      </c>
      <c r="BF255" s="329">
        <f t="shared" si="10"/>
        <v>0.97</v>
      </c>
    </row>
    <row r="256" spans="2:58" s="6" customFormat="1" x14ac:dyDescent="0.25">
      <c r="B256" s="95"/>
      <c r="C256" s="96"/>
      <c r="D256" s="314" t="str">
        <f t="shared" si="59"/>
        <v/>
      </c>
      <c r="E256" s="315" t="str">
        <f t="shared" si="60"/>
        <v/>
      </c>
      <c r="F256" s="410"/>
      <c r="G256" s="314" t="str">
        <f t="shared" si="61"/>
        <v/>
      </c>
      <c r="H256" s="315" t="str">
        <f t="shared" si="62"/>
        <v/>
      </c>
      <c r="I256" s="220" t="str">
        <f t="shared" si="63"/>
        <v/>
      </c>
      <c r="J256" s="214"/>
      <c r="K256" s="100"/>
      <c r="L256" s="100"/>
      <c r="M256" s="100"/>
      <c r="N256" s="100"/>
      <c r="O256" s="100"/>
      <c r="P256" s="100"/>
      <c r="Q256" s="101"/>
      <c r="R256" s="102"/>
      <c r="S256" s="102"/>
      <c r="T256" s="102"/>
      <c r="U256" s="102"/>
      <c r="V256" s="102"/>
      <c r="W256" s="103"/>
      <c r="X256" s="214"/>
      <c r="Y256" s="100"/>
      <c r="Z256" s="100"/>
      <c r="AA256" s="100"/>
      <c r="AB256" s="100"/>
      <c r="AC256" s="100"/>
      <c r="AD256" s="100"/>
      <c r="AE256" s="101"/>
      <c r="AF256" s="102"/>
      <c r="AG256" s="102"/>
      <c r="AH256" s="102"/>
      <c r="AI256" s="102"/>
      <c r="AJ256" s="102"/>
      <c r="AK256" s="103"/>
      <c r="AL256" s="345"/>
      <c r="AM256" s="382"/>
      <c r="AN256" s="417"/>
      <c r="AO256" s="305"/>
      <c r="AP256" s="125"/>
      <c r="AQ256" s="141"/>
      <c r="AR256" s="119"/>
      <c r="AS256" s="141"/>
      <c r="AU256" s="429" t="e">
        <f t="shared" si="64"/>
        <v>#VALUE!</v>
      </c>
      <c r="AV256" s="326" t="str">
        <f t="shared" si="65"/>
        <v/>
      </c>
      <c r="AW256" s="327" t="str">
        <f t="shared" si="66"/>
        <v/>
      </c>
      <c r="AX256" s="328" t="str">
        <f t="shared" si="67"/>
        <v/>
      </c>
      <c r="AY256" s="326" t="str">
        <f t="shared" si="68"/>
        <v/>
      </c>
      <c r="AZ256" s="327" t="str">
        <f t="shared" si="69"/>
        <v/>
      </c>
      <c r="BA256" s="328" t="str">
        <f t="shared" si="70"/>
        <v/>
      </c>
      <c r="BB256" s="329">
        <v>1</v>
      </c>
      <c r="BC256" s="329">
        <f t="shared" si="7"/>
        <v>1.02</v>
      </c>
      <c r="BD256" s="329">
        <f t="shared" si="8"/>
        <v>0.98</v>
      </c>
      <c r="BE256" s="329">
        <f t="shared" si="9"/>
        <v>1.03</v>
      </c>
      <c r="BF256" s="329">
        <f t="shared" si="10"/>
        <v>0.97</v>
      </c>
    </row>
    <row r="257" spans="2:58" s="6" customFormat="1" x14ac:dyDescent="0.25">
      <c r="B257" s="95"/>
      <c r="C257" s="96"/>
      <c r="D257" s="314" t="str">
        <f t="shared" si="59"/>
        <v/>
      </c>
      <c r="E257" s="315" t="str">
        <f t="shared" si="60"/>
        <v/>
      </c>
      <c r="F257" s="410"/>
      <c r="G257" s="314" t="str">
        <f t="shared" si="61"/>
        <v/>
      </c>
      <c r="H257" s="315" t="str">
        <f t="shared" si="62"/>
        <v/>
      </c>
      <c r="I257" s="220" t="str">
        <f t="shared" si="63"/>
        <v/>
      </c>
      <c r="J257" s="214"/>
      <c r="K257" s="100" t="str">
        <f t="shared" ref="K257:K265" si="71">IF(J257="","",J257/$D$28)</f>
        <v/>
      </c>
      <c r="L257" s="100"/>
      <c r="M257" s="100"/>
      <c r="N257" s="100"/>
      <c r="O257" s="100"/>
      <c r="P257" s="100"/>
      <c r="Q257" s="101"/>
      <c r="R257" s="102"/>
      <c r="S257" s="102"/>
      <c r="T257" s="102"/>
      <c r="U257" s="102"/>
      <c r="V257" s="102"/>
      <c r="W257" s="103"/>
      <c r="X257" s="214"/>
      <c r="Y257" s="100"/>
      <c r="Z257" s="100"/>
      <c r="AA257" s="100"/>
      <c r="AB257" s="100"/>
      <c r="AC257" s="100"/>
      <c r="AD257" s="100"/>
      <c r="AE257" s="101"/>
      <c r="AF257" s="102"/>
      <c r="AG257" s="102"/>
      <c r="AH257" s="102"/>
      <c r="AI257" s="102"/>
      <c r="AJ257" s="102"/>
      <c r="AK257" s="103"/>
      <c r="AL257" s="345"/>
      <c r="AM257" s="382"/>
      <c r="AN257" s="104"/>
      <c r="AO257" s="305"/>
      <c r="AP257" s="125"/>
      <c r="AQ257" s="141"/>
      <c r="AR257" s="119"/>
      <c r="AS257" s="141"/>
      <c r="AU257" s="429" t="e">
        <f t="shared" si="64"/>
        <v>#VALUE!</v>
      </c>
      <c r="AV257" s="326" t="str">
        <f t="shared" si="65"/>
        <v/>
      </c>
      <c r="AW257" s="327" t="str">
        <f t="shared" si="66"/>
        <v/>
      </c>
      <c r="AX257" s="328" t="str">
        <f t="shared" si="67"/>
        <v/>
      </c>
      <c r="AY257" s="326" t="str">
        <f t="shared" si="68"/>
        <v/>
      </c>
      <c r="AZ257" s="327" t="str">
        <f t="shared" si="69"/>
        <v/>
      </c>
      <c r="BA257" s="328" t="str">
        <f t="shared" si="70"/>
        <v/>
      </c>
      <c r="BB257" s="329">
        <v>1</v>
      </c>
      <c r="BC257" s="329">
        <f t="shared" si="7"/>
        <v>1.02</v>
      </c>
      <c r="BD257" s="329">
        <f t="shared" si="8"/>
        <v>0.98</v>
      </c>
      <c r="BE257" s="329">
        <f t="shared" si="9"/>
        <v>1.03</v>
      </c>
      <c r="BF257" s="329">
        <f t="shared" si="10"/>
        <v>0.97</v>
      </c>
    </row>
    <row r="258" spans="2:58" s="6" customFormat="1" x14ac:dyDescent="0.25">
      <c r="B258" s="95"/>
      <c r="C258" s="96"/>
      <c r="D258" s="314" t="str">
        <f t="shared" si="59"/>
        <v/>
      </c>
      <c r="E258" s="315" t="str">
        <f t="shared" si="60"/>
        <v/>
      </c>
      <c r="F258" s="410"/>
      <c r="G258" s="314" t="str">
        <f t="shared" si="61"/>
        <v/>
      </c>
      <c r="H258" s="315" t="str">
        <f t="shared" si="62"/>
        <v/>
      </c>
      <c r="I258" s="220" t="str">
        <f t="shared" si="63"/>
        <v/>
      </c>
      <c r="J258" s="214"/>
      <c r="K258" s="100" t="str">
        <f t="shared" si="71"/>
        <v/>
      </c>
      <c r="L258" s="100"/>
      <c r="M258" s="100"/>
      <c r="N258" s="100"/>
      <c r="O258" s="100"/>
      <c r="P258" s="100"/>
      <c r="Q258" s="101"/>
      <c r="R258" s="102"/>
      <c r="S258" s="102"/>
      <c r="T258" s="102"/>
      <c r="U258" s="102"/>
      <c r="V258" s="102"/>
      <c r="W258" s="103"/>
      <c r="X258" s="214"/>
      <c r="Y258" s="100"/>
      <c r="Z258" s="100"/>
      <c r="AA258" s="100"/>
      <c r="AB258" s="100"/>
      <c r="AC258" s="100"/>
      <c r="AD258" s="100"/>
      <c r="AE258" s="101"/>
      <c r="AF258" s="102"/>
      <c r="AG258" s="102"/>
      <c r="AH258" s="102"/>
      <c r="AI258" s="102"/>
      <c r="AJ258" s="102"/>
      <c r="AK258" s="103"/>
      <c r="AL258" s="345"/>
      <c r="AM258" s="382"/>
      <c r="AN258" s="104"/>
      <c r="AO258" s="305"/>
      <c r="AP258" s="125"/>
      <c r="AQ258" s="141"/>
      <c r="AR258" s="119"/>
      <c r="AS258" s="141"/>
      <c r="AU258" s="429" t="e">
        <f t="shared" si="64"/>
        <v>#VALUE!</v>
      </c>
      <c r="AV258" s="326" t="str">
        <f t="shared" si="65"/>
        <v/>
      </c>
      <c r="AW258" s="327" t="str">
        <f t="shared" si="66"/>
        <v/>
      </c>
      <c r="AX258" s="328" t="str">
        <f t="shared" si="67"/>
        <v/>
      </c>
      <c r="AY258" s="326" t="str">
        <f t="shared" si="68"/>
        <v/>
      </c>
      <c r="AZ258" s="327" t="str">
        <f t="shared" si="69"/>
        <v/>
      </c>
      <c r="BA258" s="328" t="str">
        <f t="shared" si="70"/>
        <v/>
      </c>
      <c r="BB258" s="329">
        <v>1</v>
      </c>
      <c r="BC258" s="329">
        <f t="shared" si="7"/>
        <v>1.02</v>
      </c>
      <c r="BD258" s="329">
        <f t="shared" si="8"/>
        <v>0.98</v>
      </c>
      <c r="BE258" s="329">
        <f t="shared" si="9"/>
        <v>1.03</v>
      </c>
      <c r="BF258" s="329">
        <f t="shared" si="10"/>
        <v>0.97</v>
      </c>
    </row>
    <row r="259" spans="2:58" s="6" customFormat="1" x14ac:dyDescent="0.25">
      <c r="B259" s="95"/>
      <c r="C259" s="96"/>
      <c r="D259" s="314" t="str">
        <f t="shared" si="59"/>
        <v/>
      </c>
      <c r="E259" s="315" t="str">
        <f t="shared" si="60"/>
        <v/>
      </c>
      <c r="F259" s="410"/>
      <c r="G259" s="314" t="str">
        <f t="shared" si="61"/>
        <v/>
      </c>
      <c r="H259" s="315" t="str">
        <f t="shared" si="62"/>
        <v/>
      </c>
      <c r="I259" s="220" t="str">
        <f t="shared" si="63"/>
        <v/>
      </c>
      <c r="J259" s="214"/>
      <c r="K259" s="100" t="str">
        <f t="shared" si="71"/>
        <v/>
      </c>
      <c r="L259" s="100"/>
      <c r="M259" s="100"/>
      <c r="N259" s="100"/>
      <c r="O259" s="100"/>
      <c r="P259" s="100"/>
      <c r="Q259" s="101"/>
      <c r="R259" s="102"/>
      <c r="S259" s="102"/>
      <c r="T259" s="102"/>
      <c r="U259" s="102"/>
      <c r="V259" s="102"/>
      <c r="W259" s="103"/>
      <c r="X259" s="214"/>
      <c r="Y259" s="100"/>
      <c r="Z259" s="100"/>
      <c r="AA259" s="100"/>
      <c r="AB259" s="100"/>
      <c r="AC259" s="100"/>
      <c r="AD259" s="100"/>
      <c r="AE259" s="101"/>
      <c r="AF259" s="102"/>
      <c r="AG259" s="102"/>
      <c r="AH259" s="102"/>
      <c r="AI259" s="102"/>
      <c r="AJ259" s="102"/>
      <c r="AK259" s="103"/>
      <c r="AL259" s="345"/>
      <c r="AM259" s="382"/>
      <c r="AN259" s="104"/>
      <c r="AO259" s="305"/>
      <c r="AP259" s="125"/>
      <c r="AQ259" s="141"/>
      <c r="AR259" s="119"/>
      <c r="AS259" s="141"/>
      <c r="AU259" s="429" t="e">
        <f t="shared" si="64"/>
        <v>#VALUE!</v>
      </c>
      <c r="AV259" s="326" t="str">
        <f t="shared" si="65"/>
        <v/>
      </c>
      <c r="AW259" s="327" t="str">
        <f t="shared" si="66"/>
        <v/>
      </c>
      <c r="AX259" s="328" t="str">
        <f t="shared" si="67"/>
        <v/>
      </c>
      <c r="AY259" s="326" t="str">
        <f t="shared" si="68"/>
        <v/>
      </c>
      <c r="AZ259" s="327" t="str">
        <f t="shared" si="69"/>
        <v/>
      </c>
      <c r="BA259" s="328" t="str">
        <f t="shared" si="70"/>
        <v/>
      </c>
      <c r="BB259" s="329">
        <v>1</v>
      </c>
      <c r="BC259" s="329">
        <f t="shared" si="7"/>
        <v>1.02</v>
      </c>
      <c r="BD259" s="329">
        <f t="shared" si="8"/>
        <v>0.98</v>
      </c>
      <c r="BE259" s="329">
        <f t="shared" si="9"/>
        <v>1.03</v>
      </c>
      <c r="BF259" s="329">
        <f t="shared" si="10"/>
        <v>0.97</v>
      </c>
    </row>
    <row r="260" spans="2:58" s="6" customFormat="1" x14ac:dyDescent="0.25">
      <c r="B260" s="95"/>
      <c r="C260" s="96"/>
      <c r="D260" s="314" t="str">
        <f t="shared" si="59"/>
        <v/>
      </c>
      <c r="E260" s="315" t="str">
        <f t="shared" si="60"/>
        <v/>
      </c>
      <c r="F260" s="410"/>
      <c r="G260" s="314" t="str">
        <f t="shared" si="61"/>
        <v/>
      </c>
      <c r="H260" s="315" t="str">
        <f t="shared" si="62"/>
        <v/>
      </c>
      <c r="I260" s="220" t="str">
        <f t="shared" si="63"/>
        <v/>
      </c>
      <c r="J260" s="214"/>
      <c r="K260" s="100" t="str">
        <f t="shared" si="71"/>
        <v/>
      </c>
      <c r="L260" s="100"/>
      <c r="M260" s="100"/>
      <c r="N260" s="100"/>
      <c r="O260" s="100"/>
      <c r="P260" s="100"/>
      <c r="Q260" s="101"/>
      <c r="R260" s="102"/>
      <c r="S260" s="102"/>
      <c r="T260" s="102"/>
      <c r="U260" s="102"/>
      <c r="V260" s="102"/>
      <c r="W260" s="103"/>
      <c r="X260" s="214"/>
      <c r="Y260" s="100"/>
      <c r="Z260" s="100"/>
      <c r="AA260" s="100"/>
      <c r="AB260" s="100"/>
      <c r="AC260" s="100"/>
      <c r="AD260" s="100"/>
      <c r="AE260" s="101"/>
      <c r="AF260" s="102"/>
      <c r="AG260" s="102"/>
      <c r="AH260" s="102"/>
      <c r="AI260" s="102"/>
      <c r="AJ260" s="102"/>
      <c r="AK260" s="103"/>
      <c r="AL260" s="345"/>
      <c r="AM260" s="382"/>
      <c r="AN260" s="104"/>
      <c r="AO260" s="305"/>
      <c r="AP260" s="125"/>
      <c r="AQ260" s="141"/>
      <c r="AR260" s="119"/>
      <c r="AS260" s="141"/>
      <c r="AU260" s="429" t="e">
        <f t="shared" si="64"/>
        <v>#VALUE!</v>
      </c>
      <c r="AV260" s="326" t="str">
        <f t="shared" si="65"/>
        <v/>
      </c>
      <c r="AW260" s="327" t="str">
        <f t="shared" si="66"/>
        <v/>
      </c>
      <c r="AX260" s="328" t="str">
        <f t="shared" si="67"/>
        <v/>
      </c>
      <c r="AY260" s="326" t="str">
        <f t="shared" si="68"/>
        <v/>
      </c>
      <c r="AZ260" s="327" t="str">
        <f t="shared" si="69"/>
        <v/>
      </c>
      <c r="BA260" s="328" t="str">
        <f t="shared" si="70"/>
        <v/>
      </c>
      <c r="BB260" s="329">
        <v>1</v>
      </c>
      <c r="BC260" s="329">
        <f t="shared" si="7"/>
        <v>1.02</v>
      </c>
      <c r="BD260" s="329">
        <f t="shared" si="8"/>
        <v>0.98</v>
      </c>
      <c r="BE260" s="329">
        <f t="shared" si="9"/>
        <v>1.03</v>
      </c>
      <c r="BF260" s="329">
        <f t="shared" si="10"/>
        <v>0.97</v>
      </c>
    </row>
    <row r="261" spans="2:58" s="6" customFormat="1" x14ac:dyDescent="0.25">
      <c r="B261" s="95"/>
      <c r="C261" s="96"/>
      <c r="D261" s="314" t="str">
        <f t="shared" si="59"/>
        <v/>
      </c>
      <c r="E261" s="315" t="str">
        <f t="shared" si="60"/>
        <v/>
      </c>
      <c r="F261" s="410"/>
      <c r="G261" s="314" t="str">
        <f t="shared" si="61"/>
        <v/>
      </c>
      <c r="H261" s="315" t="str">
        <f t="shared" si="62"/>
        <v/>
      </c>
      <c r="I261" s="220" t="str">
        <f t="shared" si="63"/>
        <v/>
      </c>
      <c r="J261" s="214"/>
      <c r="K261" s="100" t="str">
        <f t="shared" si="71"/>
        <v/>
      </c>
      <c r="L261" s="100"/>
      <c r="M261" s="100"/>
      <c r="N261" s="100"/>
      <c r="O261" s="100"/>
      <c r="P261" s="100"/>
      <c r="Q261" s="101"/>
      <c r="R261" s="102"/>
      <c r="S261" s="102"/>
      <c r="T261" s="102"/>
      <c r="U261" s="102"/>
      <c r="V261" s="102"/>
      <c r="W261" s="103"/>
      <c r="X261" s="214"/>
      <c r="Y261" s="100"/>
      <c r="Z261" s="100"/>
      <c r="AA261" s="100"/>
      <c r="AB261" s="100"/>
      <c r="AC261" s="100"/>
      <c r="AD261" s="100"/>
      <c r="AE261" s="101"/>
      <c r="AF261" s="102"/>
      <c r="AG261" s="102"/>
      <c r="AH261" s="102"/>
      <c r="AI261" s="102"/>
      <c r="AJ261" s="102"/>
      <c r="AK261" s="103"/>
      <c r="AL261" s="345"/>
      <c r="AM261" s="382"/>
      <c r="AN261" s="104"/>
      <c r="AO261" s="305"/>
      <c r="AP261" s="125"/>
      <c r="AQ261" s="141"/>
      <c r="AR261" s="119"/>
      <c r="AS261" s="141"/>
      <c r="AU261" s="429" t="e">
        <f t="shared" si="64"/>
        <v>#VALUE!</v>
      </c>
      <c r="AV261" s="326" t="str">
        <f t="shared" si="65"/>
        <v/>
      </c>
      <c r="AW261" s="327" t="str">
        <f t="shared" si="66"/>
        <v/>
      </c>
      <c r="AX261" s="328" t="str">
        <f t="shared" si="67"/>
        <v/>
      </c>
      <c r="AY261" s="326" t="str">
        <f t="shared" si="68"/>
        <v/>
      </c>
      <c r="AZ261" s="327" t="str">
        <f t="shared" si="69"/>
        <v/>
      </c>
      <c r="BA261" s="328" t="str">
        <f t="shared" si="70"/>
        <v/>
      </c>
      <c r="BB261" s="329">
        <v>1</v>
      </c>
      <c r="BC261" s="329">
        <f t="shared" si="7"/>
        <v>1.02</v>
      </c>
      <c r="BD261" s="329">
        <f t="shared" si="8"/>
        <v>0.98</v>
      </c>
      <c r="BE261" s="329">
        <f t="shared" si="9"/>
        <v>1.03</v>
      </c>
      <c r="BF261" s="329">
        <f t="shared" si="10"/>
        <v>0.97</v>
      </c>
    </row>
    <row r="262" spans="2:58" s="6" customFormat="1" x14ac:dyDescent="0.25">
      <c r="B262" s="95"/>
      <c r="C262" s="96"/>
      <c r="D262" s="314" t="str">
        <f t="shared" si="59"/>
        <v/>
      </c>
      <c r="E262" s="315" t="str">
        <f t="shared" si="60"/>
        <v/>
      </c>
      <c r="F262" s="410"/>
      <c r="G262" s="314" t="str">
        <f t="shared" si="61"/>
        <v/>
      </c>
      <c r="H262" s="315" t="str">
        <f t="shared" si="62"/>
        <v/>
      </c>
      <c r="I262" s="220" t="str">
        <f t="shared" si="63"/>
        <v/>
      </c>
      <c r="J262" s="214"/>
      <c r="K262" s="100" t="str">
        <f t="shared" si="71"/>
        <v/>
      </c>
      <c r="L262" s="100"/>
      <c r="M262" s="100"/>
      <c r="N262" s="100"/>
      <c r="O262" s="100"/>
      <c r="P262" s="100"/>
      <c r="Q262" s="101"/>
      <c r="R262" s="102"/>
      <c r="S262" s="102"/>
      <c r="T262" s="102"/>
      <c r="U262" s="102"/>
      <c r="V262" s="102"/>
      <c r="W262" s="103"/>
      <c r="X262" s="214"/>
      <c r="Y262" s="100"/>
      <c r="Z262" s="100"/>
      <c r="AA262" s="100"/>
      <c r="AB262" s="100"/>
      <c r="AC262" s="100"/>
      <c r="AD262" s="100"/>
      <c r="AE262" s="101"/>
      <c r="AF262" s="102"/>
      <c r="AG262" s="102"/>
      <c r="AH262" s="102"/>
      <c r="AI262" s="102"/>
      <c r="AJ262" s="102"/>
      <c r="AK262" s="103"/>
      <c r="AL262" s="345"/>
      <c r="AM262" s="382"/>
      <c r="AN262" s="104"/>
      <c r="AO262" s="305"/>
      <c r="AP262" s="125"/>
      <c r="AQ262" s="141"/>
      <c r="AR262" s="119"/>
      <c r="AS262" s="141"/>
      <c r="AU262" s="429" t="e">
        <f t="shared" si="64"/>
        <v>#VALUE!</v>
      </c>
      <c r="AV262" s="326" t="str">
        <f t="shared" si="65"/>
        <v/>
      </c>
      <c r="AW262" s="327" t="str">
        <f t="shared" si="66"/>
        <v/>
      </c>
      <c r="AX262" s="328" t="str">
        <f t="shared" si="67"/>
        <v/>
      </c>
      <c r="AY262" s="326" t="str">
        <f t="shared" si="68"/>
        <v/>
      </c>
      <c r="AZ262" s="327" t="str">
        <f t="shared" si="69"/>
        <v/>
      </c>
      <c r="BA262" s="328" t="str">
        <f t="shared" si="70"/>
        <v/>
      </c>
      <c r="BB262" s="329">
        <v>1</v>
      </c>
      <c r="BC262" s="329">
        <f t="shared" si="7"/>
        <v>1.02</v>
      </c>
      <c r="BD262" s="329">
        <f t="shared" si="8"/>
        <v>0.98</v>
      </c>
      <c r="BE262" s="329">
        <f t="shared" si="9"/>
        <v>1.03</v>
      </c>
      <c r="BF262" s="329">
        <f t="shared" si="10"/>
        <v>0.97</v>
      </c>
    </row>
    <row r="263" spans="2:58" s="6" customFormat="1" x14ac:dyDescent="0.25">
      <c r="B263" s="95"/>
      <c r="C263" s="96"/>
      <c r="D263" s="314" t="str">
        <f t="shared" si="59"/>
        <v/>
      </c>
      <c r="E263" s="315" t="str">
        <f t="shared" si="60"/>
        <v/>
      </c>
      <c r="F263" s="410"/>
      <c r="G263" s="314" t="str">
        <f t="shared" si="61"/>
        <v/>
      </c>
      <c r="H263" s="315" t="str">
        <f t="shared" si="62"/>
        <v/>
      </c>
      <c r="I263" s="220" t="str">
        <f t="shared" si="63"/>
        <v/>
      </c>
      <c r="J263" s="214"/>
      <c r="K263" s="100" t="str">
        <f t="shared" si="71"/>
        <v/>
      </c>
      <c r="L263" s="100"/>
      <c r="M263" s="100"/>
      <c r="N263" s="100"/>
      <c r="O263" s="100"/>
      <c r="P263" s="100"/>
      <c r="Q263" s="101"/>
      <c r="R263" s="102"/>
      <c r="S263" s="102"/>
      <c r="T263" s="102"/>
      <c r="U263" s="102"/>
      <c r="V263" s="102"/>
      <c r="W263" s="103"/>
      <c r="X263" s="214"/>
      <c r="Y263" s="100"/>
      <c r="Z263" s="100"/>
      <c r="AA263" s="100"/>
      <c r="AB263" s="100"/>
      <c r="AC263" s="100"/>
      <c r="AD263" s="100"/>
      <c r="AE263" s="101"/>
      <c r="AF263" s="102"/>
      <c r="AG263" s="102"/>
      <c r="AH263" s="102"/>
      <c r="AI263" s="102"/>
      <c r="AJ263" s="102"/>
      <c r="AK263" s="103"/>
      <c r="AL263" s="345"/>
      <c r="AM263" s="382"/>
      <c r="AN263" s="104"/>
      <c r="AO263" s="305"/>
      <c r="AP263" s="125"/>
      <c r="AQ263" s="141"/>
      <c r="AR263" s="119"/>
      <c r="AS263" s="141"/>
      <c r="AU263" s="429" t="e">
        <f t="shared" si="64"/>
        <v>#VALUE!</v>
      </c>
      <c r="AV263" s="326" t="str">
        <f t="shared" si="65"/>
        <v/>
      </c>
      <c r="AW263" s="327" t="str">
        <f t="shared" si="66"/>
        <v/>
      </c>
      <c r="AX263" s="328" t="str">
        <f t="shared" si="67"/>
        <v/>
      </c>
      <c r="AY263" s="326" t="str">
        <f t="shared" si="68"/>
        <v/>
      </c>
      <c r="AZ263" s="327" t="str">
        <f t="shared" si="69"/>
        <v/>
      </c>
      <c r="BA263" s="328" t="str">
        <f t="shared" si="70"/>
        <v/>
      </c>
      <c r="BB263" s="329">
        <v>1</v>
      </c>
      <c r="BC263" s="329">
        <f t="shared" si="7"/>
        <v>1.02</v>
      </c>
      <c r="BD263" s="329">
        <f t="shared" si="8"/>
        <v>0.98</v>
      </c>
      <c r="BE263" s="329">
        <f t="shared" si="9"/>
        <v>1.03</v>
      </c>
      <c r="BF263" s="329">
        <f t="shared" si="10"/>
        <v>0.97</v>
      </c>
    </row>
    <row r="264" spans="2:58" s="6" customFormat="1" x14ac:dyDescent="0.25">
      <c r="B264" s="95"/>
      <c r="C264" s="96"/>
      <c r="D264" s="314" t="str">
        <f t="shared" si="59"/>
        <v/>
      </c>
      <c r="E264" s="315" t="str">
        <f t="shared" si="60"/>
        <v/>
      </c>
      <c r="F264" s="410"/>
      <c r="G264" s="314" t="str">
        <f t="shared" si="61"/>
        <v/>
      </c>
      <c r="H264" s="315" t="str">
        <f t="shared" si="62"/>
        <v/>
      </c>
      <c r="I264" s="220" t="str">
        <f t="shared" si="63"/>
        <v/>
      </c>
      <c r="J264" s="214"/>
      <c r="K264" s="100" t="str">
        <f t="shared" si="71"/>
        <v/>
      </c>
      <c r="L264" s="100"/>
      <c r="M264" s="100"/>
      <c r="N264" s="100"/>
      <c r="O264" s="100"/>
      <c r="P264" s="100"/>
      <c r="Q264" s="101"/>
      <c r="R264" s="102"/>
      <c r="S264" s="102"/>
      <c r="T264" s="102"/>
      <c r="U264" s="102"/>
      <c r="V264" s="102"/>
      <c r="W264" s="103"/>
      <c r="X264" s="214"/>
      <c r="Y264" s="100"/>
      <c r="Z264" s="100"/>
      <c r="AA264" s="100"/>
      <c r="AB264" s="100"/>
      <c r="AC264" s="100"/>
      <c r="AD264" s="100"/>
      <c r="AE264" s="101"/>
      <c r="AF264" s="102"/>
      <c r="AG264" s="102"/>
      <c r="AH264" s="102"/>
      <c r="AI264" s="102"/>
      <c r="AJ264" s="102"/>
      <c r="AK264" s="103"/>
      <c r="AL264" s="345"/>
      <c r="AM264" s="382"/>
      <c r="AN264" s="104"/>
      <c r="AO264" s="305"/>
      <c r="AP264" s="125"/>
      <c r="AQ264" s="141"/>
      <c r="AR264" s="119"/>
      <c r="AS264" s="141"/>
      <c r="AU264" s="429" t="e">
        <f t="shared" si="64"/>
        <v>#VALUE!</v>
      </c>
      <c r="AV264" s="326" t="str">
        <f t="shared" si="65"/>
        <v/>
      </c>
      <c r="AW264" s="327" t="str">
        <f t="shared" si="66"/>
        <v/>
      </c>
      <c r="AX264" s="328" t="str">
        <f t="shared" si="67"/>
        <v/>
      </c>
      <c r="AY264" s="326" t="str">
        <f t="shared" si="68"/>
        <v/>
      </c>
      <c r="AZ264" s="327" t="str">
        <f t="shared" si="69"/>
        <v/>
      </c>
      <c r="BA264" s="328" t="str">
        <f t="shared" si="70"/>
        <v/>
      </c>
      <c r="BB264" s="329">
        <v>1</v>
      </c>
      <c r="BC264" s="329">
        <f t="shared" si="7"/>
        <v>1.02</v>
      </c>
      <c r="BD264" s="329">
        <f t="shared" si="8"/>
        <v>0.98</v>
      </c>
      <c r="BE264" s="329">
        <f t="shared" si="9"/>
        <v>1.03</v>
      </c>
      <c r="BF264" s="329">
        <f t="shared" si="10"/>
        <v>0.97</v>
      </c>
    </row>
    <row r="265" spans="2:58" s="6" customFormat="1" ht="15.75" thickBot="1" x14ac:dyDescent="0.3">
      <c r="B265" s="94"/>
      <c r="C265" s="142"/>
      <c r="D265" s="143" t="str">
        <f t="shared" ref="D265" si="72">IF(C265="","",((C265/$D$28)-1))</f>
        <v/>
      </c>
      <c r="E265" s="307" t="str">
        <f t="shared" ref="E265" si="73">IF(C265="","",((C265/$D$30)-1))</f>
        <v/>
      </c>
      <c r="F265" s="142"/>
      <c r="G265" s="143" t="str">
        <f t="shared" ref="G265" si="74">IF(F265="","",((F265/$D$29)-1))</f>
        <v/>
      </c>
      <c r="H265" s="307" t="str">
        <f t="shared" ref="H265" si="75">IF(F265="","",((F265/$D$31)-1))</f>
        <v/>
      </c>
      <c r="I265" s="296" t="str">
        <f t="shared" ref="I265" si="76">IF(C265="","",C265/F265)</f>
        <v/>
      </c>
      <c r="J265" s="219"/>
      <c r="K265" s="82" t="str">
        <f t="shared" si="71"/>
        <v/>
      </c>
      <c r="L265" s="82"/>
      <c r="M265" s="82"/>
      <c r="N265" s="82"/>
      <c r="O265" s="82"/>
      <c r="P265" s="82"/>
      <c r="Q265" s="83"/>
      <c r="R265" s="84"/>
      <c r="S265" s="84"/>
      <c r="T265" s="84"/>
      <c r="U265" s="84"/>
      <c r="V265" s="84"/>
      <c r="W265" s="85"/>
      <c r="X265" s="215"/>
      <c r="Y265" s="216"/>
      <c r="Z265" s="217"/>
      <c r="AA265" s="217"/>
      <c r="AB265" s="217"/>
      <c r="AC265" s="217"/>
      <c r="AD265" s="217"/>
      <c r="AE265" s="217"/>
      <c r="AF265" s="217"/>
      <c r="AG265" s="217"/>
      <c r="AH265" s="217"/>
      <c r="AI265" s="217"/>
      <c r="AJ265" s="217"/>
      <c r="AK265" s="218"/>
      <c r="AL265" s="389"/>
      <c r="AM265" s="388"/>
      <c r="AN265" s="212"/>
      <c r="AO265" s="306"/>
      <c r="AP265" s="127"/>
      <c r="AQ265" s="146"/>
      <c r="AR265" s="145"/>
      <c r="AS265" s="146"/>
      <c r="AU265" s="210" t="e">
        <f t="shared" ref="AU265" si="77">DATE(LEFT(B265,4), MID(B265,5,2), RIGHT(B265,2))</f>
        <v>#VALUE!</v>
      </c>
      <c r="AV265" s="203" t="str">
        <f t="shared" ref="AV265" si="78">IF(C265="","",C265/$D$28)</f>
        <v/>
      </c>
      <c r="AW265" s="204" t="str">
        <f>IF(C265="",IF(AV265="","",AV265),AVERAGE(AV135:AV265))</f>
        <v/>
      </c>
      <c r="AX265" s="205" t="str">
        <f>IF(C265="",IF(AV265="","",AV265),AVERAGE(AV92:AV265))</f>
        <v/>
      </c>
      <c r="AY265" s="326" t="str">
        <f t="shared" si="11"/>
        <v/>
      </c>
      <c r="AZ265" s="204" t="str">
        <f>IF(F265="",IF(AY265="","",AY265),AVERAGE(AY135:AY265))</f>
        <v/>
      </c>
      <c r="BA265" s="205" t="str">
        <f>IF(F265="",IF(AY265="","",AY265),AVERAGE(AY92:AY265))</f>
        <v/>
      </c>
      <c r="BB265" s="329">
        <v>1</v>
      </c>
      <c r="BC265" s="329">
        <f t="shared" ref="BC265" si="79">1+1*$BC$49</f>
        <v>1.02</v>
      </c>
      <c r="BD265" s="329">
        <f t="shared" ref="BD265" si="80">1+1*$BD$49</f>
        <v>0.98</v>
      </c>
      <c r="BE265" s="329">
        <f t="shared" ref="BE265" si="81">1+1*$BE$49</f>
        <v>1.03</v>
      </c>
      <c r="BF265" s="329">
        <f t="shared" ref="BF265" si="82">1+1*$BF$49</f>
        <v>0.97</v>
      </c>
    </row>
    <row r="266" spans="2:58" s="6" customFormat="1" x14ac:dyDescent="0.25">
      <c r="B266" s="33"/>
      <c r="C266" s="10"/>
      <c r="D266" s="10"/>
      <c r="E266"/>
      <c r="F266"/>
      <c r="G266" s="1"/>
      <c r="H266" s="1"/>
      <c r="I266" s="1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L266" s="385"/>
      <c r="AM266" s="385"/>
    </row>
  </sheetData>
  <mergeCells count="34">
    <mergeCell ref="B2:BF4"/>
    <mergeCell ref="BD5:BF5"/>
    <mergeCell ref="BD6:BF6"/>
    <mergeCell ref="BD7:BF7"/>
    <mergeCell ref="B13:BF13"/>
    <mergeCell ref="BD9:BE9"/>
    <mergeCell ref="BD10:BE10"/>
    <mergeCell ref="BD11:BE11"/>
    <mergeCell ref="E44:F44"/>
    <mergeCell ref="G44:H44"/>
    <mergeCell ref="I44:J44"/>
    <mergeCell ref="E27:F27"/>
    <mergeCell ref="G27:H27"/>
    <mergeCell ref="G33:H33"/>
    <mergeCell ref="I33:J33"/>
    <mergeCell ref="E33:F33"/>
    <mergeCell ref="E37:F37"/>
    <mergeCell ref="I41:J41"/>
    <mergeCell ref="G37:H37"/>
    <mergeCell ref="I37:J37"/>
    <mergeCell ref="E41:F41"/>
    <mergeCell ref="G41:H41"/>
    <mergeCell ref="D18:K18"/>
    <mergeCell ref="L30:M30"/>
    <mergeCell ref="L27:M27"/>
    <mergeCell ref="B25:J25"/>
    <mergeCell ref="I27:J27"/>
    <mergeCell ref="J48:W48"/>
    <mergeCell ref="X48:AK48"/>
    <mergeCell ref="F48:H48"/>
    <mergeCell ref="C48:E48"/>
    <mergeCell ref="AU48:BA48"/>
    <mergeCell ref="AP48:AQ48"/>
    <mergeCell ref="AR48:AS48"/>
  </mergeCells>
  <conditionalFormatting sqref="B34">
    <cfRule type="containsBlanks" dxfId="296" priority="246">
      <formula>LEN(TRIM(B34))=0</formula>
    </cfRule>
  </conditionalFormatting>
  <conditionalFormatting sqref="B38">
    <cfRule type="containsBlanks" dxfId="295" priority="245">
      <formula>LEN(TRIM(B38))=0</formula>
    </cfRule>
  </conditionalFormatting>
  <conditionalFormatting sqref="C30">
    <cfRule type="containsBlanks" dxfId="294" priority="249">
      <formula>LEN(TRIM(C30))=0</formula>
    </cfRule>
  </conditionalFormatting>
  <conditionalFormatting sqref="C50:C130 Q50:Q130">
    <cfRule type="cellIs" dxfId="293" priority="3636" operator="lessThan">
      <formula>$H$28</formula>
    </cfRule>
    <cfRule type="cellIs" dxfId="292" priority="3635" operator="equal">
      <formula>$H$28</formula>
    </cfRule>
    <cfRule type="cellIs" dxfId="291" priority="3634" operator="greaterThan">
      <formula>$I$28</formula>
    </cfRule>
    <cfRule type="cellIs" dxfId="290" priority="3633" operator="lessThan">
      <formula>$J$28</formula>
    </cfRule>
    <cfRule type="cellIs" dxfId="289" priority="3541" operator="between">
      <formula>$F$28</formula>
      <formula>$E$28</formula>
    </cfRule>
    <cfRule type="cellIs" dxfId="288" priority="3637" operator="equal">
      <formula>$G$28</formula>
    </cfRule>
    <cfRule type="cellIs" dxfId="287" priority="3638" operator="greaterThan">
      <formula>$G$28</formula>
    </cfRule>
  </conditionalFormatting>
  <conditionalFormatting sqref="C51:C52">
    <cfRule type="containsBlanks" dxfId="286" priority="647" stopIfTrue="1">
      <formula>LEN(TRIM(C51))=0</formula>
    </cfRule>
  </conditionalFormatting>
  <conditionalFormatting sqref="C130:C264 C55 C57 C59 C61 C63 C65 C67 C69 C71 C73 C75 C77 C79 C81 C83 C85 C87 C89 C91 C93 C128">
    <cfRule type="containsBlanks" dxfId="285" priority="251" stopIfTrue="1">
      <formula>LEN(TRIM(C55))=0</formula>
    </cfRule>
  </conditionalFormatting>
  <conditionalFormatting sqref="C131:C264">
    <cfRule type="cellIs" dxfId="284" priority="13" operator="equal">
      <formula>$H$28</formula>
    </cfRule>
    <cfRule type="containsBlanks" dxfId="283" priority="9" stopIfTrue="1">
      <formula>LEN(TRIM(C131))=0</formula>
    </cfRule>
    <cfRule type="cellIs" dxfId="282" priority="10" operator="between">
      <formula>$F$28</formula>
      <formula>$E$28</formula>
    </cfRule>
    <cfRule type="cellIs" dxfId="281" priority="11" operator="lessThan">
      <formula>$J$28</formula>
    </cfRule>
    <cfRule type="cellIs" dxfId="280" priority="12" operator="greaterThan">
      <formula>$I$28</formula>
    </cfRule>
    <cfRule type="cellIs" dxfId="279" priority="14" operator="lessThan">
      <formula>$H$28</formula>
    </cfRule>
    <cfRule type="cellIs" dxfId="278" priority="15" operator="equal">
      <formula>$G$28</formula>
    </cfRule>
    <cfRule type="cellIs" dxfId="277" priority="16" operator="greaterThan">
      <formula>$G$28</formula>
    </cfRule>
  </conditionalFormatting>
  <conditionalFormatting sqref="C133">
    <cfRule type="containsBlanks" dxfId="276" priority="25" stopIfTrue="1">
      <formula>LEN(TRIM(C133))=0</formula>
    </cfRule>
    <cfRule type="cellIs" dxfId="275" priority="27" operator="between">
      <formula>$F$28</formula>
      <formula>$E$28</formula>
    </cfRule>
    <cfRule type="cellIs" dxfId="274" priority="28" operator="lessThan">
      <formula>$J$28</formula>
    </cfRule>
    <cfRule type="cellIs" dxfId="273" priority="29" operator="greaterThan">
      <formula>$I$28</formula>
    </cfRule>
    <cfRule type="cellIs" dxfId="272" priority="30" operator="equal">
      <formula>$H$28</formula>
    </cfRule>
    <cfRule type="cellIs" dxfId="271" priority="31" operator="lessThan">
      <formula>$H$28</formula>
    </cfRule>
    <cfRule type="cellIs" dxfId="270" priority="32" operator="equal">
      <formula>$G$28</formula>
    </cfRule>
    <cfRule type="cellIs" dxfId="269" priority="33" operator="greaterThan">
      <formula>$G$28</formula>
    </cfRule>
  </conditionalFormatting>
  <conditionalFormatting sqref="C50:E265">
    <cfRule type="containsBlanks" dxfId="268" priority="850" stopIfTrue="1">
      <formula>LEN(TRIM(C50))=0</formula>
    </cfRule>
  </conditionalFormatting>
  <conditionalFormatting sqref="D34:D36">
    <cfRule type="containsBlanks" dxfId="267" priority="821">
      <formula>LEN(TRIM(D34))=0</formula>
    </cfRule>
  </conditionalFormatting>
  <conditionalFormatting sqref="D42">
    <cfRule type="containsBlanks" dxfId="266" priority="820">
      <formula>LEN(TRIM(D42))=0</formula>
    </cfRule>
  </conditionalFormatting>
  <conditionalFormatting sqref="D49:E49">
    <cfRule type="containsBlanks" dxfId="265" priority="869">
      <formula>LEN(TRIM(D49))=0</formula>
    </cfRule>
  </conditionalFormatting>
  <conditionalFormatting sqref="D50:E265 G50:H265">
    <cfRule type="cellIs" dxfId="264" priority="875" operator="lessThan">
      <formula>-0.0201</formula>
    </cfRule>
    <cfRule type="cellIs" dxfId="263" priority="876" operator="greaterThan">
      <formula>0.0201</formula>
    </cfRule>
  </conditionalFormatting>
  <conditionalFormatting sqref="F50:F264">
    <cfRule type="cellIs" dxfId="262" priority="2" operator="between">
      <formula>$F$29</formula>
      <formula>$E$29</formula>
    </cfRule>
    <cfRule type="cellIs" dxfId="261" priority="3" operator="lessThan">
      <formula>$J$29</formula>
    </cfRule>
    <cfRule type="cellIs" dxfId="260" priority="4" operator="greaterThan">
      <formula>$I$29</formula>
    </cfRule>
    <cfRule type="cellIs" dxfId="259" priority="5" operator="equal">
      <formula>$H$29</formula>
    </cfRule>
    <cfRule type="cellIs" dxfId="258" priority="6" operator="lessThan">
      <formula>$H$29</formula>
    </cfRule>
    <cfRule type="cellIs" dxfId="257" priority="7" operator="equal">
      <formula>$G$29</formula>
    </cfRule>
    <cfRule type="cellIs" dxfId="256" priority="8" operator="greaterThan">
      <formula>$G$29</formula>
    </cfRule>
    <cfRule type="containsBlanks" dxfId="255" priority="1" stopIfTrue="1">
      <formula>LEN(TRIM(F50))=0</formula>
    </cfRule>
  </conditionalFormatting>
  <conditionalFormatting sqref="F51:F265">
    <cfRule type="containsBlanks" dxfId="254" priority="813" stopIfTrue="1">
      <formula>LEN(TRIM(F51))=0</formula>
    </cfRule>
  </conditionalFormatting>
  <conditionalFormatting sqref="F133">
    <cfRule type="containsBlanks" dxfId="253" priority="17" stopIfTrue="1">
      <formula>LEN(TRIM(F133))=0</formula>
    </cfRule>
    <cfRule type="cellIs" dxfId="252" priority="18" operator="between">
      <formula>$F$29</formula>
      <formula>$E$29</formula>
    </cfRule>
    <cfRule type="cellIs" dxfId="251" priority="19" operator="lessThan">
      <formula>$J$29</formula>
    </cfRule>
    <cfRule type="cellIs" dxfId="250" priority="20" operator="greaterThan">
      <formula>$I$29</formula>
    </cfRule>
    <cfRule type="cellIs" dxfId="249" priority="21" operator="equal">
      <formula>$H$29</formula>
    </cfRule>
    <cfRule type="cellIs" dxfId="248" priority="22" operator="lessThan">
      <formula>$H$29</formula>
    </cfRule>
    <cfRule type="cellIs" dxfId="247" priority="23" operator="equal">
      <formula>$G$29</formula>
    </cfRule>
    <cfRule type="cellIs" dxfId="246" priority="24" operator="greaterThan">
      <formula>$G$29</formula>
    </cfRule>
  </conditionalFormatting>
  <conditionalFormatting sqref="G266:G1048576">
    <cfRule type="cellIs" dxfId="245" priority="885" operator="greaterThanOrEqual">
      <formula>#REF!</formula>
    </cfRule>
    <cfRule type="cellIs" dxfId="244" priority="883" operator="greaterThanOrEqual">
      <formula>#REF!</formula>
    </cfRule>
    <cfRule type="cellIs" dxfId="243" priority="882" operator="lessThanOrEqual">
      <formula>#REF!</formula>
    </cfRule>
    <cfRule type="cellIs" dxfId="242" priority="884" operator="lessThanOrEqual">
      <formula>#REF!</formula>
    </cfRule>
  </conditionalFormatting>
  <conditionalFormatting sqref="G28:H31">
    <cfRule type="containsBlanks" dxfId="241" priority="247">
      <formula>LEN(TRIM(G28))=0</formula>
    </cfRule>
  </conditionalFormatting>
  <conditionalFormatting sqref="G49:H49">
    <cfRule type="containsBlanks" dxfId="240" priority="585">
      <formula>LEN(TRIM(G49))=0</formula>
    </cfRule>
  </conditionalFormatting>
  <conditionalFormatting sqref="G50:H265 D50:E265">
    <cfRule type="cellIs" dxfId="239" priority="874" operator="greaterThan">
      <formula>0.03</formula>
    </cfRule>
    <cfRule type="cellIs" dxfId="238" priority="877" operator="between">
      <formula>0.02</formula>
      <formula>-0.02</formula>
    </cfRule>
    <cfRule type="cellIs" dxfId="237" priority="873" operator="lessThan">
      <formula>-0.03</formula>
    </cfRule>
  </conditionalFormatting>
  <conditionalFormatting sqref="I49:I265">
    <cfRule type="containsBlanks" dxfId="236" priority="878">
      <formula>LEN(TRIM(I49))=0</formula>
    </cfRule>
  </conditionalFormatting>
  <conditionalFormatting sqref="I30:J31">
    <cfRule type="containsBlanks" dxfId="235" priority="248">
      <formula>LEN(TRIM(I30))=0</formula>
    </cfRule>
  </conditionalFormatting>
  <conditionalFormatting sqref="J265:K265">
    <cfRule type="cellIs" dxfId="234" priority="723" operator="between">
      <formula>1</formula>
      <formula>-1</formula>
    </cfRule>
    <cfRule type="cellIs" dxfId="233" priority="721" operator="lessThan">
      <formula>-1.001</formula>
    </cfRule>
    <cfRule type="cellIs" dxfId="232" priority="722" operator="greaterThan">
      <formula>1.001</formula>
    </cfRule>
    <cfRule type="cellIs" dxfId="231" priority="720" operator="greaterThan">
      <formula>3.001</formula>
    </cfRule>
    <cfRule type="cellIs" dxfId="230" priority="719" operator="lessThan">
      <formula>-3.001</formula>
    </cfRule>
  </conditionalFormatting>
  <conditionalFormatting sqref="J50:P130 X76:AD264">
    <cfRule type="cellIs" dxfId="229" priority="810" operator="lessThan">
      <formula>-1.001</formula>
    </cfRule>
    <cfRule type="cellIs" dxfId="228" priority="809" operator="greaterThan">
      <formula>3.001</formula>
    </cfRule>
    <cfRule type="cellIs" dxfId="227" priority="808" operator="lessThan">
      <formula>-3.001</formula>
    </cfRule>
    <cfRule type="cellIs" dxfId="226" priority="812" operator="between">
      <formula>1</formula>
      <formula>-1</formula>
    </cfRule>
    <cfRule type="cellIs" dxfId="225" priority="811" operator="greaterThan">
      <formula>1.001</formula>
    </cfRule>
  </conditionalFormatting>
  <conditionalFormatting sqref="J131:P264">
    <cfRule type="cellIs" dxfId="224" priority="134" operator="between">
      <formula>1</formula>
      <formula>-1</formula>
    </cfRule>
    <cfRule type="cellIs" dxfId="223" priority="133" operator="greaterThan">
      <formula>1.001</formula>
    </cfRule>
    <cfRule type="containsBlanks" dxfId="222" priority="129" stopIfTrue="1">
      <formula>LEN(TRIM(J131))=0</formula>
    </cfRule>
    <cfRule type="cellIs" dxfId="221" priority="132" operator="lessThan">
      <formula>-1.001</formula>
    </cfRule>
    <cfRule type="cellIs" dxfId="220" priority="130" operator="lessThan">
      <formula>-3.001</formula>
    </cfRule>
    <cfRule type="cellIs" dxfId="219" priority="131" operator="greaterThan">
      <formula>3.001</formula>
    </cfRule>
  </conditionalFormatting>
  <conditionalFormatting sqref="J50:Q130 X76:AI264">
    <cfRule type="containsBlanks" dxfId="218" priority="807" stopIfTrue="1">
      <formula>LEN(TRIM(J50))=0</formula>
    </cfRule>
  </conditionalFormatting>
  <conditionalFormatting sqref="J265:Q265">
    <cfRule type="containsBlanks" dxfId="217" priority="687" stopIfTrue="1">
      <formula>LEN(TRIM(J265))=0</formula>
    </cfRule>
  </conditionalFormatting>
  <conditionalFormatting sqref="K50 K52:K130 N52:N130">
    <cfRule type="cellIs" dxfId="216" priority="858" operator="lessThan">
      <formula>-3.001</formula>
    </cfRule>
    <cfRule type="cellIs" dxfId="215" priority="859" operator="greaterThan">
      <formula>3.001</formula>
    </cfRule>
    <cfRule type="cellIs" dxfId="214" priority="860" operator="lessThan">
      <formula>-1.001</formula>
    </cfRule>
    <cfRule type="cellIs" dxfId="213" priority="861" operator="greaterThan">
      <formula>1.001</formula>
    </cfRule>
    <cfRule type="cellIs" dxfId="212" priority="862" operator="between">
      <formula>1</formula>
      <formula>-1</formula>
    </cfRule>
  </conditionalFormatting>
  <conditionalFormatting sqref="K51">
    <cfRule type="cellIs" dxfId="211" priority="805" operator="greaterThan">
      <formula>1.001</formula>
    </cfRule>
    <cfRule type="cellIs" dxfId="210" priority="804" operator="lessThan">
      <formula>-1.001</formula>
    </cfRule>
    <cfRule type="cellIs" dxfId="209" priority="802" operator="lessThan">
      <formula>-3.001</formula>
    </cfRule>
    <cfRule type="cellIs" dxfId="208" priority="803" operator="greaterThan">
      <formula>3.001</formula>
    </cfRule>
    <cfRule type="cellIs" dxfId="207" priority="806" operator="between">
      <formula>1</formula>
      <formula>-1</formula>
    </cfRule>
  </conditionalFormatting>
  <conditionalFormatting sqref="K52:K130 N52:N130 AV50:AV264 AG51:AK73 AP54:AS57 AP59:AS265 G50:H265">
    <cfRule type="containsBlanks" dxfId="206" priority="872" stopIfTrue="1">
      <formula>LEN(TRIM(G50))=0</formula>
    </cfRule>
  </conditionalFormatting>
  <conditionalFormatting sqref="K131:K264 N131:N264 S52:W265">
    <cfRule type="containsBlanks" dxfId="205" priority="148" stopIfTrue="1">
      <formula>LEN(TRIM(K52))=0</formula>
    </cfRule>
  </conditionalFormatting>
  <conditionalFormatting sqref="K131:K264 N131:N264">
    <cfRule type="cellIs" dxfId="204" priority="146" operator="greaterThan">
      <formula>1.001</formula>
    </cfRule>
    <cfRule type="cellIs" dxfId="203" priority="145" operator="lessThan">
      <formula>-1.001</formula>
    </cfRule>
    <cfRule type="cellIs" dxfId="202" priority="144" operator="greaterThan">
      <formula>3.001</formula>
    </cfRule>
    <cfRule type="cellIs" dxfId="201" priority="143" operator="lessThan">
      <formula>-3.001</formula>
    </cfRule>
  </conditionalFormatting>
  <conditionalFormatting sqref="K50:P50">
    <cfRule type="containsBlanks" dxfId="200" priority="826" stopIfTrue="1">
      <formula>LEN(TRIM(K50))=0</formula>
    </cfRule>
  </conditionalFormatting>
  <conditionalFormatting sqref="K51:Q51">
    <cfRule type="containsBlanks" dxfId="199" priority="770" stopIfTrue="1">
      <formula>LEN(TRIM(K51))=0</formula>
    </cfRule>
  </conditionalFormatting>
  <conditionalFormatting sqref="L50:M50">
    <cfRule type="cellIs" dxfId="198" priority="839" operator="lessThan">
      <formula>-1.001</formula>
    </cfRule>
    <cfRule type="cellIs" dxfId="197" priority="840" operator="greaterThan">
      <formula>1.001</formula>
    </cfRule>
    <cfRule type="cellIs" dxfId="196" priority="841" operator="lessThan">
      <formula>-0.501</formula>
    </cfRule>
    <cfRule type="cellIs" dxfId="195" priority="842" operator="greaterThan">
      <formula>0.501</formula>
    </cfRule>
    <cfRule type="cellIs" dxfId="194" priority="843" operator="between">
      <formula>0.5</formula>
      <formula>-0.5</formula>
    </cfRule>
  </conditionalFormatting>
  <conditionalFormatting sqref="L51:M51">
    <cfRule type="cellIs" dxfId="193" priority="783" operator="lessThan">
      <formula>-1.001</formula>
    </cfRule>
    <cfRule type="cellIs" dxfId="192" priority="784" operator="greaterThan">
      <formula>1.001</formula>
    </cfRule>
    <cfRule type="cellIs" dxfId="191" priority="785" operator="lessThan">
      <formula>-0.501</formula>
    </cfRule>
    <cfRule type="cellIs" dxfId="190" priority="786" operator="greaterThan">
      <formula>0.501</formula>
    </cfRule>
    <cfRule type="cellIs" dxfId="189" priority="787" operator="between">
      <formula>0.5</formula>
      <formula>-0.5</formula>
    </cfRule>
  </conditionalFormatting>
  <conditionalFormatting sqref="L52:M130 O52:P130">
    <cfRule type="cellIs" dxfId="188" priority="845" operator="lessThan">
      <formula>-1.001</formula>
    </cfRule>
    <cfRule type="containsBlanks" dxfId="187" priority="844" stopIfTrue="1">
      <formula>LEN(TRIM(L52))=0</formula>
    </cfRule>
    <cfRule type="cellIs" dxfId="186" priority="846" operator="greaterThan">
      <formula>1.001</formula>
    </cfRule>
    <cfRule type="cellIs" dxfId="185" priority="847" operator="lessThan">
      <formula>-0.501</formula>
    </cfRule>
    <cfRule type="cellIs" dxfId="184" priority="848" operator="greaterThan">
      <formula>0.501</formula>
    </cfRule>
    <cfRule type="cellIs" dxfId="183" priority="849" operator="between">
      <formula>0.5</formula>
      <formula>-0.5</formula>
    </cfRule>
  </conditionalFormatting>
  <conditionalFormatting sqref="L131:M264 O131:P264">
    <cfRule type="cellIs" dxfId="182" priority="141" operator="between">
      <formula>0.5</formula>
      <formula>-0.5</formula>
    </cfRule>
    <cfRule type="cellIs" dxfId="181" priority="140" operator="greaterThan">
      <formula>0.501</formula>
    </cfRule>
    <cfRule type="cellIs" dxfId="180" priority="139" operator="lessThan">
      <formula>-0.501</formula>
    </cfRule>
    <cfRule type="cellIs" dxfId="179" priority="138" operator="greaterThan">
      <formula>1.001</formula>
    </cfRule>
    <cfRule type="cellIs" dxfId="178" priority="137" operator="lessThan">
      <formula>-1.001</formula>
    </cfRule>
  </conditionalFormatting>
  <conditionalFormatting sqref="L131:M264 O131:Q264">
    <cfRule type="containsBlanks" dxfId="177" priority="136" stopIfTrue="1">
      <formula>LEN(TRIM(L131))=0</formula>
    </cfRule>
  </conditionalFormatting>
  <conditionalFormatting sqref="L265:M265">
    <cfRule type="cellIs" dxfId="176" priority="704" operator="between">
      <formula>0.5</formula>
      <formula>-0.5</formula>
    </cfRule>
    <cfRule type="cellIs" dxfId="175" priority="701" operator="greaterThan">
      <formula>1.001</formula>
    </cfRule>
    <cfRule type="cellIs" dxfId="174" priority="700" operator="lessThan">
      <formula>-1.001</formula>
    </cfRule>
    <cfRule type="cellIs" dxfId="173" priority="703" operator="greaterThan">
      <formula>0.501</formula>
    </cfRule>
    <cfRule type="cellIs" dxfId="172" priority="702" operator="lessThan">
      <formula>-0.501</formula>
    </cfRule>
  </conditionalFormatting>
  <conditionalFormatting sqref="N50">
    <cfRule type="cellIs" dxfId="171" priority="852" operator="lessThan">
      <formula>-3.001</formula>
    </cfRule>
    <cfRule type="cellIs" dxfId="170" priority="853" operator="greaterThan">
      <formula>3.001</formula>
    </cfRule>
    <cfRule type="cellIs" dxfId="169" priority="854" operator="lessThan">
      <formula>-1.001</formula>
    </cfRule>
    <cfRule type="cellIs" dxfId="168" priority="855" operator="greaterThan">
      <formula>1.001</formula>
    </cfRule>
    <cfRule type="cellIs" dxfId="167" priority="856" operator="between">
      <formula>1</formula>
      <formula>-1</formula>
    </cfRule>
  </conditionalFormatting>
  <conditionalFormatting sqref="N51">
    <cfRule type="cellIs" dxfId="166" priority="796" operator="lessThan">
      <formula>-3.001</formula>
    </cfRule>
    <cfRule type="cellIs" dxfId="165" priority="800" operator="between">
      <formula>1</formula>
      <formula>-1</formula>
    </cfRule>
    <cfRule type="cellIs" dxfId="164" priority="797" operator="greaterThan">
      <formula>3.001</formula>
    </cfRule>
    <cfRule type="cellIs" dxfId="163" priority="798" operator="lessThan">
      <formula>-1.001</formula>
    </cfRule>
    <cfRule type="cellIs" dxfId="162" priority="799" operator="greaterThan">
      <formula>1.001</formula>
    </cfRule>
  </conditionalFormatting>
  <conditionalFormatting sqref="N265">
    <cfRule type="cellIs" dxfId="161" priority="716" operator="greaterThan">
      <formula>1.001</formula>
    </cfRule>
    <cfRule type="cellIs" dxfId="160" priority="713" operator="lessThan">
      <formula>-3.001</formula>
    </cfRule>
    <cfRule type="cellIs" dxfId="159" priority="717" operator="between">
      <formula>1</formula>
      <formula>-1</formula>
    </cfRule>
    <cfRule type="cellIs" dxfId="158" priority="715" operator="lessThan">
      <formula>-1.001</formula>
    </cfRule>
    <cfRule type="cellIs" dxfId="157" priority="714" operator="greaterThan">
      <formula>3.001</formula>
    </cfRule>
  </conditionalFormatting>
  <conditionalFormatting sqref="O50:P50">
    <cfRule type="cellIs" dxfId="156" priority="827" operator="lessThan">
      <formula>-1.001</formula>
    </cfRule>
    <cfRule type="cellIs" dxfId="155" priority="828" operator="greaterThan">
      <formula>1.001</formula>
    </cfRule>
    <cfRule type="cellIs" dxfId="154" priority="829" operator="lessThan">
      <formula>-0.501</formula>
    </cfRule>
    <cfRule type="cellIs" dxfId="153" priority="831" operator="between">
      <formula>0.5</formula>
      <formula>-0.5</formula>
    </cfRule>
    <cfRule type="cellIs" dxfId="152" priority="830" operator="greaterThan">
      <formula>0.501</formula>
    </cfRule>
  </conditionalFormatting>
  <conditionalFormatting sqref="O51:P51">
    <cfRule type="cellIs" dxfId="151" priority="772" operator="greaterThan">
      <formula>1.001</formula>
    </cfRule>
    <cfRule type="cellIs" dxfId="150" priority="771" operator="lessThan">
      <formula>-1.001</formula>
    </cfRule>
    <cfRule type="cellIs" dxfId="149" priority="774" operator="greaterThan">
      <formula>0.501</formula>
    </cfRule>
    <cfRule type="cellIs" dxfId="148" priority="773" operator="lessThan">
      <formula>-0.501</formula>
    </cfRule>
    <cfRule type="cellIs" dxfId="147" priority="775" operator="between">
      <formula>0.5</formula>
      <formula>-0.5</formula>
    </cfRule>
  </conditionalFormatting>
  <conditionalFormatting sqref="O265:P265">
    <cfRule type="cellIs" dxfId="146" priority="689" operator="greaterThan">
      <formula>1.001</formula>
    </cfRule>
    <cfRule type="cellIs" dxfId="145" priority="690" operator="lessThan">
      <formula>-0.501</formula>
    </cfRule>
    <cfRule type="cellIs" dxfId="144" priority="691" operator="greaterThan">
      <formula>0.501</formula>
    </cfRule>
    <cfRule type="cellIs" dxfId="143" priority="692" operator="between">
      <formula>0.5</formula>
      <formula>-0.5</formula>
    </cfRule>
    <cfRule type="cellIs" dxfId="142" priority="688" operator="lessThan">
      <formula>-1.001</formula>
    </cfRule>
  </conditionalFormatting>
  <conditionalFormatting sqref="Q131:Q264">
    <cfRule type="cellIs" dxfId="141" priority="152" operator="greaterThan">
      <formula>$I$28</formula>
    </cfRule>
    <cfRule type="cellIs" dxfId="140" priority="154" operator="lessThan">
      <formula>$H$28</formula>
    </cfRule>
    <cfRule type="cellIs" dxfId="139" priority="155" operator="equal">
      <formula>$G$28</formula>
    </cfRule>
    <cfRule type="cellIs" dxfId="138" priority="156" operator="greaterThan">
      <formula>$G$28</formula>
    </cfRule>
    <cfRule type="cellIs" dxfId="137" priority="153" operator="equal">
      <formula>$H$28</formula>
    </cfRule>
    <cfRule type="cellIs" dxfId="136" priority="149" operator="between">
      <formula>$F$28</formula>
      <formula>$E$28</formula>
    </cfRule>
    <cfRule type="cellIs" dxfId="135" priority="151" operator="lessThan">
      <formula>$J$28</formula>
    </cfRule>
  </conditionalFormatting>
  <conditionalFormatting sqref="R50:U264">
    <cfRule type="cellIs" dxfId="134" priority="128" operator="greaterThan">
      <formula>$G$34</formula>
    </cfRule>
    <cfRule type="cellIs" dxfId="133" priority="127" operator="equal">
      <formula>$G$34</formula>
    </cfRule>
    <cfRule type="cellIs" dxfId="132" priority="126" operator="lessThan">
      <formula>$H$34</formula>
    </cfRule>
    <cfRule type="cellIs" dxfId="131" priority="125" operator="equal">
      <formula>$H$34</formula>
    </cfRule>
    <cfRule type="cellIs" dxfId="130" priority="124" operator="greaterThan">
      <formula>$I$34</formula>
    </cfRule>
    <cfRule type="cellIs" dxfId="129" priority="123" operator="lessThan">
      <formula>$J$34</formula>
    </cfRule>
    <cfRule type="cellIs" dxfId="128" priority="122" operator="between">
      <formula>$F$34</formula>
      <formula>$E$34</formula>
    </cfRule>
  </conditionalFormatting>
  <conditionalFormatting sqref="R50:W264">
    <cfRule type="containsBlanks" dxfId="127" priority="121" stopIfTrue="1">
      <formula>LEN(TRIM(R50))=0</formula>
    </cfRule>
  </conditionalFormatting>
  <conditionalFormatting sqref="S50:U51">
    <cfRule type="containsBlanks" dxfId="126" priority="769" stopIfTrue="1">
      <formula>LEN(TRIM(S50))=0</formula>
    </cfRule>
  </conditionalFormatting>
  <conditionalFormatting sqref="S131:U265">
    <cfRule type="cellIs" dxfId="125" priority="157" operator="lessThan">
      <formula>$J$34</formula>
    </cfRule>
    <cfRule type="cellIs" dxfId="124" priority="150" operator="between">
      <formula>$F$34</formula>
      <formula>$E$34</formula>
    </cfRule>
    <cfRule type="cellIs" dxfId="123" priority="162" operator="greaterThan">
      <formula>$G$34</formula>
    </cfRule>
    <cfRule type="cellIs" dxfId="122" priority="161" operator="equal">
      <formula>$G$34</formula>
    </cfRule>
    <cfRule type="cellIs" dxfId="121" priority="160" operator="lessThan">
      <formula>$H$34</formula>
    </cfRule>
    <cfRule type="cellIs" dxfId="120" priority="159" operator="equal">
      <formula>$H$34</formula>
    </cfRule>
    <cfRule type="cellIs" dxfId="119" priority="158" operator="greaterThan">
      <formula>$I$34</formula>
    </cfRule>
  </conditionalFormatting>
  <conditionalFormatting sqref="V51">
    <cfRule type="containsBlanks" dxfId="118" priority="768" stopIfTrue="1">
      <formula>LEN(TRIM(V51))=0</formula>
    </cfRule>
  </conditionalFormatting>
  <conditionalFormatting sqref="V50:W130">
    <cfRule type="cellIs" dxfId="117" priority="3701" operator="lessThan">
      <formula>$J$38</formula>
    </cfRule>
    <cfRule type="cellIs" dxfId="116" priority="3707" operator="between">
      <formula>$F$38</formula>
      <formula>$E$38</formula>
    </cfRule>
    <cfRule type="cellIs" dxfId="115" priority="3706" operator="greaterThan">
      <formula>$G$38</formula>
    </cfRule>
    <cfRule type="cellIs" dxfId="114" priority="3705" operator="equal">
      <formula>$G$38</formula>
    </cfRule>
    <cfRule type="cellIs" dxfId="113" priority="3704" operator="lessThan">
      <formula>$H$38</formula>
    </cfRule>
    <cfRule type="cellIs" dxfId="112" priority="3703" operator="equal">
      <formula>$H$38</formula>
    </cfRule>
    <cfRule type="cellIs" dxfId="111" priority="3702" operator="greaterThan">
      <formula>$I$38</formula>
    </cfRule>
  </conditionalFormatting>
  <conditionalFormatting sqref="V131:W264">
    <cfRule type="cellIs" dxfId="110" priority="164" operator="greaterThan">
      <formula>$I$38</formula>
    </cfRule>
    <cfRule type="cellIs" dxfId="109" priority="169" operator="between">
      <formula>$F$38</formula>
      <formula>$E$38</formula>
    </cfRule>
    <cfRule type="cellIs" dxfId="108" priority="168" operator="greaterThan">
      <formula>$G$38</formula>
    </cfRule>
    <cfRule type="cellIs" dxfId="107" priority="167" operator="equal">
      <formula>$G$38</formula>
    </cfRule>
    <cfRule type="cellIs" dxfId="106" priority="166" operator="lessThan">
      <formula>$H$38</formula>
    </cfRule>
    <cfRule type="cellIs" dxfId="105" priority="165" operator="equal">
      <formula>$H$38</formula>
    </cfRule>
    <cfRule type="cellIs" dxfId="104" priority="163" operator="lessThan">
      <formula>$J$38</formula>
    </cfRule>
  </conditionalFormatting>
  <conditionalFormatting sqref="W50:W51">
    <cfRule type="containsBlanks" dxfId="103" priority="767" stopIfTrue="1">
      <formula>LEN(TRIM(W50))=0</formula>
    </cfRule>
  </conditionalFormatting>
  <conditionalFormatting sqref="X50:AD75">
    <cfRule type="cellIs" dxfId="102" priority="93" operator="between">
      <formula>1</formula>
      <formula>-1</formula>
    </cfRule>
    <cfRule type="cellIs" dxfId="101" priority="89" operator="lessThan">
      <formula>-3.001</formula>
    </cfRule>
    <cfRule type="cellIs" dxfId="100" priority="90" operator="greaterThan">
      <formula>3.001</formula>
    </cfRule>
    <cfRule type="cellIs" dxfId="99" priority="91" operator="lessThan">
      <formula>-1.001</formula>
    </cfRule>
    <cfRule type="cellIs" dxfId="98" priority="92" operator="greaterThan">
      <formula>1.001</formula>
    </cfRule>
  </conditionalFormatting>
  <conditionalFormatting sqref="X50:AE75">
    <cfRule type="containsBlanks" dxfId="97" priority="72" stopIfTrue="1">
      <formula>LEN(TRIM(X50))=0</formula>
    </cfRule>
  </conditionalFormatting>
  <conditionalFormatting sqref="X49:AK49">
    <cfRule type="containsBlanks" dxfId="96" priority="244">
      <formula>LEN(TRIM(X49))=0</formula>
    </cfRule>
  </conditionalFormatting>
  <conditionalFormatting sqref="AE50:AE75">
    <cfRule type="cellIs" dxfId="95" priority="75" operator="greaterThan">
      <formula>$I$29</formula>
    </cfRule>
    <cfRule type="cellIs" dxfId="94" priority="74" operator="lessThan">
      <formula>$J$29</formula>
    </cfRule>
    <cfRule type="cellIs" dxfId="93" priority="77" operator="lessThan">
      <formula>$H$29</formula>
    </cfRule>
    <cfRule type="cellIs" dxfId="92" priority="76" operator="equal">
      <formula>$H$29</formula>
    </cfRule>
    <cfRule type="cellIs" dxfId="91" priority="78" operator="equal">
      <formula>$G$29</formula>
    </cfRule>
    <cfRule type="cellIs" dxfId="90" priority="73" operator="between">
      <formula>$F$29</formula>
      <formula>$E$29</formula>
    </cfRule>
    <cfRule type="cellIs" dxfId="89" priority="79" operator="greaterThan">
      <formula>$G$29</formula>
    </cfRule>
  </conditionalFormatting>
  <conditionalFormatting sqref="AE76:AE264">
    <cfRule type="cellIs" dxfId="88" priority="218" operator="lessThan">
      <formula>$H$29</formula>
    </cfRule>
    <cfRule type="cellIs" dxfId="87" priority="215" operator="lessThan">
      <formula>$J$29</formula>
    </cfRule>
    <cfRule type="cellIs" dxfId="86" priority="214" operator="between">
      <formula>$F$29</formula>
      <formula>$E$29</formula>
    </cfRule>
    <cfRule type="cellIs" dxfId="85" priority="216" operator="greaterThan">
      <formula>$I$29</formula>
    </cfRule>
    <cfRule type="cellIs" dxfId="84" priority="219" operator="equal">
      <formula>$G$29</formula>
    </cfRule>
    <cfRule type="cellIs" dxfId="83" priority="220" operator="greaterThan">
      <formula>$G$29</formula>
    </cfRule>
    <cfRule type="cellIs" dxfId="82" priority="217" operator="equal">
      <formula>$H$29</formula>
    </cfRule>
  </conditionalFormatting>
  <conditionalFormatting sqref="AE265:AK265">
    <cfRule type="containsBlanks" dxfId="81" priority="385">
      <formula>LEN(TRIM(AE265))=0</formula>
    </cfRule>
  </conditionalFormatting>
  <conditionalFormatting sqref="AF50:AI73 AF76:AI264">
    <cfRule type="cellIs" dxfId="80" priority="3664" operator="between">
      <formula>$F$35</formula>
      <formula>$E$35</formula>
    </cfRule>
    <cfRule type="cellIs" dxfId="79" priority="3663" operator="greaterThan">
      <formula>$G$35</formula>
    </cfRule>
    <cfRule type="cellIs" dxfId="78" priority="3661" operator="lessThan">
      <formula>$H$35</formula>
    </cfRule>
    <cfRule type="cellIs" dxfId="77" priority="3662" operator="equal">
      <formula>$G$35</formula>
    </cfRule>
    <cfRule type="cellIs" dxfId="76" priority="3658" operator="lessThan">
      <formula>$J$35</formula>
    </cfRule>
    <cfRule type="cellIs" dxfId="75" priority="3659" operator="greaterThan">
      <formula>$I$35</formula>
    </cfRule>
    <cfRule type="cellIs" dxfId="74" priority="3660" operator="equal">
      <formula>$H$35</formula>
    </cfRule>
  </conditionalFormatting>
  <conditionalFormatting sqref="AF50:AI73">
    <cfRule type="containsBlanks" dxfId="73" priority="3657" stopIfTrue="1">
      <formula>LEN(TRIM(AF50))=0</formula>
    </cfRule>
  </conditionalFormatting>
  <conditionalFormatting sqref="AF74:AI75">
    <cfRule type="containsBlanks" dxfId="72" priority="96" stopIfTrue="1">
      <formula>LEN(TRIM(AF74))=0</formula>
    </cfRule>
    <cfRule type="cellIs" dxfId="71" priority="98" operator="greaterThan">
      <formula>$I$35</formula>
    </cfRule>
    <cfRule type="cellIs" dxfId="70" priority="103" operator="between">
      <formula>$F$35</formula>
      <formula>$E$35</formula>
    </cfRule>
    <cfRule type="cellIs" dxfId="69" priority="102" operator="greaterThan">
      <formula>$G$35</formula>
    </cfRule>
    <cfRule type="cellIs" dxfId="68" priority="101" operator="equal">
      <formula>$G$35</formula>
    </cfRule>
    <cfRule type="cellIs" dxfId="67" priority="100" operator="lessThan">
      <formula>$H$35</formula>
    </cfRule>
    <cfRule type="cellIs" dxfId="66" priority="99" operator="equal">
      <formula>$H$35</formula>
    </cfRule>
    <cfRule type="cellIs" dxfId="65" priority="97" operator="lessThan">
      <formula>$J$35</formula>
    </cfRule>
  </conditionalFormatting>
  <conditionalFormatting sqref="AG50:AI50">
    <cfRule type="containsBlanks" dxfId="64" priority="434" stopIfTrue="1">
      <formula>LEN(TRIM(AG50))=0</formula>
    </cfRule>
  </conditionalFormatting>
  <conditionalFormatting sqref="AG50:AI73 S50:U130 AG76:AI264">
    <cfRule type="cellIs" dxfId="63" priority="3691" operator="equal">
      <formula>$H$34</formula>
    </cfRule>
    <cfRule type="cellIs" dxfId="62" priority="3692" operator="lessThan">
      <formula>$H$34</formula>
    </cfRule>
    <cfRule type="cellIs" dxfId="61" priority="3693" operator="equal">
      <formula>$G$34</formula>
    </cfRule>
    <cfRule type="cellIs" dxfId="60" priority="3694" operator="greaterThan">
      <formula>$G$34</formula>
    </cfRule>
  </conditionalFormatting>
  <conditionalFormatting sqref="AG50:AI73 S50:U130">
    <cfRule type="cellIs" dxfId="59" priority="3589" operator="between">
      <formula>$F$34</formula>
      <formula>$E$34</formula>
    </cfRule>
  </conditionalFormatting>
  <conditionalFormatting sqref="AG50:AI73 AG76:AI264 S50:U130">
    <cfRule type="cellIs" dxfId="58" priority="3689" operator="lessThan">
      <formula>$J$34</formula>
    </cfRule>
    <cfRule type="cellIs" dxfId="57" priority="3690" operator="greaterThan">
      <formula>$I$34</formula>
    </cfRule>
  </conditionalFormatting>
  <conditionalFormatting sqref="AG74:AI75">
    <cfRule type="cellIs" dxfId="56" priority="105" operator="greaterThan">
      <formula>$I$34</formula>
    </cfRule>
    <cfRule type="cellIs" dxfId="55" priority="106" operator="equal">
      <formula>$H$34</formula>
    </cfRule>
    <cfRule type="cellIs" dxfId="54" priority="104" operator="lessThan">
      <formula>$J$34</formula>
    </cfRule>
    <cfRule type="cellIs" dxfId="53" priority="107" operator="lessThan">
      <formula>$H$34</formula>
    </cfRule>
    <cfRule type="cellIs" dxfId="52" priority="108" operator="equal">
      <formula>$G$34</formula>
    </cfRule>
    <cfRule type="cellIs" dxfId="51" priority="109" operator="greaterThan">
      <formula>$G$34</formula>
    </cfRule>
  </conditionalFormatting>
  <conditionalFormatting sqref="AG74:AI264">
    <cfRule type="cellIs" dxfId="50" priority="95" operator="between">
      <formula>$F$34</formula>
      <formula>$E$34</formula>
    </cfRule>
  </conditionalFormatting>
  <conditionalFormatting sqref="AG74:AK264 AE51:AE264">
    <cfRule type="containsBlanks" dxfId="49" priority="94" stopIfTrue="1">
      <formula>LEN(TRIM(AE51))=0</formula>
    </cfRule>
  </conditionalFormatting>
  <conditionalFormatting sqref="AJ50:AK73">
    <cfRule type="cellIs" dxfId="48" priority="225" operator="equal">
      <formula>$H$39</formula>
    </cfRule>
    <cfRule type="cellIs" dxfId="47" priority="224" operator="greaterThan">
      <formula>$I$39</formula>
    </cfRule>
    <cfRule type="cellIs" dxfId="46" priority="226" operator="lessThan">
      <formula>$H$39</formula>
    </cfRule>
    <cfRule type="cellIs" dxfId="45" priority="227" operator="equal">
      <formula>$G$39</formula>
    </cfRule>
    <cfRule type="cellIs" dxfId="44" priority="228" operator="greaterThan">
      <formula>$G$39</formula>
    </cfRule>
    <cfRule type="cellIs" dxfId="43" priority="223" operator="lessThan">
      <formula>$J$39</formula>
    </cfRule>
    <cfRule type="cellIs" dxfId="42" priority="229" operator="between">
      <formula>$F$39</formula>
      <formula>$E$39</formula>
    </cfRule>
  </conditionalFormatting>
  <conditionalFormatting sqref="AJ50:AK264">
    <cfRule type="containsBlanks" dxfId="41" priority="80" stopIfTrue="1">
      <formula>LEN(TRIM(AJ50))=0</formula>
    </cfRule>
  </conditionalFormatting>
  <conditionalFormatting sqref="AJ74:AK264">
    <cfRule type="cellIs" dxfId="40" priority="86" operator="greaterThan">
      <formula>$G$39</formula>
    </cfRule>
    <cfRule type="cellIs" dxfId="39" priority="85" operator="equal">
      <formula>$G$39</formula>
    </cfRule>
    <cfRule type="cellIs" dxfId="38" priority="84" operator="lessThan">
      <formula>$H$39</formula>
    </cfRule>
    <cfRule type="cellIs" dxfId="37" priority="83" operator="equal">
      <formula>$H$39</formula>
    </cfRule>
    <cfRule type="cellIs" dxfId="36" priority="82" operator="greaterThan">
      <formula>$I$39</formula>
    </cfRule>
    <cfRule type="cellIs" dxfId="35" priority="81" operator="lessThan">
      <formula>$J$39</formula>
    </cfRule>
    <cfRule type="cellIs" dxfId="34" priority="87" operator="between">
      <formula>$F$39</formula>
      <formula>$E$39</formula>
    </cfRule>
  </conditionalFormatting>
  <conditionalFormatting sqref="AK50">
    <cfRule type="containsBlanks" dxfId="33" priority="221" stopIfTrue="1">
      <formula>LEN(TRIM(AK50))=0</formula>
    </cfRule>
  </conditionalFormatting>
  <conditionalFormatting sqref="AL50:AM265">
    <cfRule type="containsBlanks" dxfId="32" priority="170">
      <formula>LEN(TRIM(AL50))=0</formula>
    </cfRule>
  </conditionalFormatting>
  <conditionalFormatting sqref="AL51:AO265">
    <cfRule type="containsBlanks" dxfId="31" priority="384">
      <formula>LEN(TRIM(AL51))=0</formula>
    </cfRule>
  </conditionalFormatting>
  <conditionalFormatting sqref="AP50:AP57 AR50:AR57 AP59:AP265 AR59:AR265">
    <cfRule type="cellIs" dxfId="30" priority="3708" operator="greaterThan">
      <formula>90</formula>
    </cfRule>
    <cfRule type="cellIs" dxfId="29" priority="186" operator="between">
      <formula>85</formula>
      <formula>90</formula>
    </cfRule>
    <cfRule type="cellIs" dxfId="28" priority="192" operator="equal">
      <formula>90</formula>
    </cfRule>
  </conditionalFormatting>
  <conditionalFormatting sqref="AP50:AP57 AR50:AR57">
    <cfRule type="cellIs" dxfId="27" priority="185" operator="equal">
      <formula>90</formula>
    </cfRule>
    <cfRule type="cellIs" dxfId="26" priority="187" operator="lessThan">
      <formula>85</formula>
    </cfRule>
  </conditionalFormatting>
  <conditionalFormatting sqref="AP58 AR58">
    <cfRule type="cellIs" dxfId="25" priority="112" operator="equal">
      <formula>90</formula>
    </cfRule>
    <cfRule type="cellIs" dxfId="24" priority="113" operator="between">
      <formula>85</formula>
      <formula>90</formula>
    </cfRule>
    <cfRule type="cellIs" dxfId="23" priority="120" operator="greaterThan">
      <formula>90</formula>
    </cfRule>
  </conditionalFormatting>
  <conditionalFormatting sqref="AP58:AP265 AR58:AR265">
    <cfRule type="cellIs" dxfId="22" priority="114" operator="lessThan">
      <formula>85</formula>
    </cfRule>
    <cfRule type="cellIs" dxfId="21" priority="119" operator="equal">
      <formula>90</formula>
    </cfRule>
  </conditionalFormatting>
  <conditionalFormatting sqref="AP49:AS49">
    <cfRule type="containsBlanks" dxfId="20" priority="193">
      <formula>LEN(TRIM(AP49))=0</formula>
    </cfRule>
  </conditionalFormatting>
  <conditionalFormatting sqref="AP50:AS53">
    <cfRule type="containsBlanks" dxfId="19" priority="184" stopIfTrue="1">
      <formula>LEN(TRIM(AP50))=0</formula>
    </cfRule>
  </conditionalFormatting>
  <conditionalFormatting sqref="AP50:AS265">
    <cfRule type="containsBlanks" dxfId="18" priority="110" stopIfTrue="1">
      <formula>LEN(TRIM(AP50))=0</formula>
    </cfRule>
  </conditionalFormatting>
  <conditionalFormatting sqref="AP58:AS58">
    <cfRule type="containsBlanks" dxfId="17" priority="111" stopIfTrue="1">
      <formula>LEN(TRIM(AP58))=0</formula>
    </cfRule>
  </conditionalFormatting>
  <conditionalFormatting sqref="AQ50:AQ57 AS50:AS57">
    <cfRule type="cellIs" dxfId="16" priority="188" operator="equal">
      <formula>95</formula>
    </cfRule>
    <cfRule type="cellIs" dxfId="15" priority="189" operator="lessThan">
      <formula>90</formula>
    </cfRule>
    <cfRule type="cellIs" dxfId="14" priority="190" operator="between">
      <formula>90</formula>
      <formula>95</formula>
    </cfRule>
    <cfRule type="cellIs" dxfId="13" priority="191" operator="greaterThan">
      <formula>95</formula>
    </cfRule>
  </conditionalFormatting>
  <conditionalFormatting sqref="AQ58:AQ265 AS58:AS265">
    <cfRule type="cellIs" dxfId="12" priority="115" operator="equal">
      <formula>95</formula>
    </cfRule>
    <cfRule type="cellIs" dxfId="11" priority="116" operator="lessThan">
      <formula>90</formula>
    </cfRule>
    <cfRule type="cellIs" dxfId="10" priority="117" operator="between">
      <formula>90</formula>
      <formula>95</formula>
    </cfRule>
    <cfRule type="cellIs" dxfId="9" priority="118" operator="greaterThan">
      <formula>95</formula>
    </cfRule>
  </conditionalFormatting>
  <conditionalFormatting sqref="AV49:AX265">
    <cfRule type="notContainsBlanks" dxfId="8" priority="241">
      <formula>LEN(TRIM(AV49))&gt;0</formula>
    </cfRule>
  </conditionalFormatting>
  <conditionalFormatting sqref="AY49:BA136 AZ137:BA264 AY137:AY265">
    <cfRule type="notContainsBlanks" dxfId="7" priority="240">
      <formula>LEN(TRIM(AY49))&gt;0</formula>
    </cfRule>
    <cfRule type="containsBlanks" dxfId="6" priority="238">
      <formula>LEN(TRIM(AY49))=0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N200"/>
  <sheetViews>
    <sheetView showGridLines="0" tabSelected="1" zoomScaleNormal="100" workbookViewId="0">
      <pane ySplit="9" topLeftCell="A106" activePane="bottomLeft" state="frozen"/>
      <selection activeCell="I1035" sqref="I1035"/>
      <selection pane="bottomLeft" activeCell="O120" sqref="O120"/>
    </sheetView>
  </sheetViews>
  <sheetFormatPr defaultRowHeight="15" x14ac:dyDescent="0.25"/>
  <cols>
    <col min="1" max="2" width="12.7109375" style="10" customWidth="1"/>
    <col min="3" max="3" width="12.85546875" style="10" customWidth="1"/>
    <col min="4" max="4" width="14" style="10" customWidth="1"/>
    <col min="5" max="5" width="12" style="10" customWidth="1"/>
    <col min="6" max="6" width="12.42578125" style="10" customWidth="1"/>
    <col min="7" max="7" width="7.42578125" style="10" customWidth="1"/>
    <col min="8" max="8" width="7.7109375" style="10" customWidth="1"/>
    <col min="9" max="9" width="7.5703125" style="10" bestFit="1" customWidth="1"/>
    <col min="10" max="10" width="7.28515625" style="10" customWidth="1"/>
    <col min="11" max="11" width="7.5703125" style="10" bestFit="1" customWidth="1"/>
    <col min="12" max="12" width="7.7109375" style="15" customWidth="1"/>
    <col min="13" max="13" width="7.5703125" style="15" bestFit="1" customWidth="1"/>
    <col min="14" max="14" width="53.140625" style="17" bestFit="1" customWidth="1"/>
  </cols>
  <sheetData>
    <row r="2" spans="1:14" x14ac:dyDescent="0.25">
      <c r="C2" s="13" t="s">
        <v>30</v>
      </c>
      <c r="D2" s="14" t="s">
        <v>31</v>
      </c>
      <c r="E2" s="15"/>
      <c r="F2" s="15"/>
      <c r="G2" s="15"/>
      <c r="H2" s="16" t="s">
        <v>32</v>
      </c>
      <c r="I2" s="14" t="s">
        <v>33</v>
      </c>
      <c r="J2" s="15"/>
      <c r="K2" s="15"/>
    </row>
    <row r="3" spans="1:14" x14ac:dyDescent="0.25">
      <c r="C3" s="13" t="s">
        <v>34</v>
      </c>
      <c r="D3" s="14" t="s">
        <v>35</v>
      </c>
      <c r="E3" s="15"/>
      <c r="F3" s="15"/>
      <c r="G3" s="15"/>
      <c r="H3" s="15"/>
      <c r="I3" s="15"/>
      <c r="J3" s="15"/>
      <c r="K3" s="15"/>
    </row>
    <row r="4" spans="1:14" x14ac:dyDescent="0.25">
      <c r="C4" s="13" t="s">
        <v>36</v>
      </c>
      <c r="D4" s="14" t="s">
        <v>37</v>
      </c>
      <c r="E4" s="15"/>
      <c r="F4" s="15"/>
      <c r="G4" s="15"/>
      <c r="H4" s="15"/>
      <c r="I4" s="15"/>
      <c r="J4" s="15"/>
      <c r="K4" s="15"/>
    </row>
    <row r="5" spans="1:14" x14ac:dyDescent="0.25">
      <c r="C5" s="13" t="s">
        <v>38</v>
      </c>
      <c r="D5" s="14" t="s">
        <v>39</v>
      </c>
      <c r="E5" s="15"/>
      <c r="F5" s="15"/>
      <c r="G5" s="15"/>
      <c r="H5" s="15"/>
      <c r="I5" s="15"/>
      <c r="J5" s="15"/>
      <c r="K5" s="15"/>
    </row>
    <row r="6" spans="1:14" ht="15.75" thickBot="1" x14ac:dyDescent="0.3">
      <c r="E6" s="15"/>
      <c r="F6" s="15"/>
      <c r="G6" s="15"/>
      <c r="H6" s="15"/>
      <c r="I6" s="15"/>
      <c r="J6" s="15"/>
      <c r="K6" s="15"/>
    </row>
    <row r="7" spans="1:14" ht="21.75" thickBot="1" x14ac:dyDescent="0.3">
      <c r="A7" s="576" t="s">
        <v>40</v>
      </c>
      <c r="B7" s="423"/>
      <c r="C7" s="579" t="s">
        <v>41</v>
      </c>
      <c r="D7" s="580"/>
      <c r="E7" s="580"/>
      <c r="F7" s="580"/>
      <c r="G7" s="580"/>
      <c r="H7" s="580"/>
      <c r="I7" s="580"/>
      <c r="J7" s="580"/>
      <c r="K7" s="580"/>
      <c r="L7" s="581"/>
      <c r="M7" s="18"/>
      <c r="N7" s="19"/>
    </row>
    <row r="8" spans="1:14" s="5" customFormat="1" ht="36.75" customHeight="1" thickBot="1" x14ac:dyDescent="0.3">
      <c r="A8" s="577"/>
      <c r="B8" s="424"/>
      <c r="C8" s="582" t="s">
        <v>42</v>
      </c>
      <c r="D8" s="583"/>
      <c r="E8" s="583"/>
      <c r="F8" s="583"/>
      <c r="G8" s="583"/>
      <c r="H8" s="582" t="s">
        <v>43</v>
      </c>
      <c r="I8" s="583"/>
      <c r="J8" s="583"/>
      <c r="K8" s="584"/>
      <c r="L8" s="582" t="s">
        <v>44</v>
      </c>
      <c r="M8" s="585"/>
      <c r="N8" s="372" t="s">
        <v>45</v>
      </c>
    </row>
    <row r="9" spans="1:14" ht="15.75" thickBot="1" x14ac:dyDescent="0.3">
      <c r="A9" s="578"/>
      <c r="B9" s="425"/>
      <c r="C9" s="20" t="s">
        <v>46</v>
      </c>
      <c r="D9" s="21" t="s">
        <v>47</v>
      </c>
      <c r="E9" s="21" t="s">
        <v>48</v>
      </c>
      <c r="F9" s="22" t="s">
        <v>49</v>
      </c>
      <c r="G9" s="20" t="s">
        <v>50</v>
      </c>
      <c r="H9" s="367" t="s">
        <v>51</v>
      </c>
      <c r="I9" s="365" t="s">
        <v>52</v>
      </c>
      <c r="J9" s="365" t="s">
        <v>53</v>
      </c>
      <c r="K9" s="366" t="s">
        <v>54</v>
      </c>
      <c r="L9" s="367" t="s">
        <v>55</v>
      </c>
      <c r="M9" s="366" t="s">
        <v>27</v>
      </c>
      <c r="N9" s="373" t="s">
        <v>56</v>
      </c>
    </row>
    <row r="10" spans="1:14" x14ac:dyDescent="0.25">
      <c r="A10" s="374">
        <v>44981</v>
      </c>
      <c r="B10" s="426" t="s">
        <v>351</v>
      </c>
      <c r="C10" s="369" t="s">
        <v>285</v>
      </c>
      <c r="D10" s="368" t="s">
        <v>285</v>
      </c>
      <c r="E10" s="368" t="s">
        <v>285</v>
      </c>
      <c r="F10" s="358"/>
      <c r="G10" s="357" t="s">
        <v>285</v>
      </c>
      <c r="H10" s="369">
        <v>-0.5</v>
      </c>
      <c r="I10" s="368">
        <v>0</v>
      </c>
      <c r="J10" s="368">
        <v>1</v>
      </c>
      <c r="K10" s="370">
        <v>-0.5</v>
      </c>
      <c r="L10" s="481">
        <v>296.10000000000002</v>
      </c>
      <c r="M10" s="482">
        <v>993.9</v>
      </c>
      <c r="N10" s="476"/>
    </row>
    <row r="11" spans="1:14" x14ac:dyDescent="0.25">
      <c r="A11" s="374">
        <v>44984</v>
      </c>
      <c r="B11" s="427" t="s">
        <v>347</v>
      </c>
      <c r="C11" s="357" t="s">
        <v>285</v>
      </c>
      <c r="D11" s="355" t="s">
        <v>285</v>
      </c>
      <c r="E11" s="355" t="s">
        <v>285</v>
      </c>
      <c r="F11" s="361"/>
      <c r="G11" s="357" t="s">
        <v>285</v>
      </c>
      <c r="H11" s="369">
        <v>0.5</v>
      </c>
      <c r="I11" s="368">
        <v>-0.5</v>
      </c>
      <c r="J11" s="368">
        <v>-0.5</v>
      </c>
      <c r="K11" s="370">
        <v>0</v>
      </c>
      <c r="L11" s="481">
        <v>296.3</v>
      </c>
      <c r="M11" s="482">
        <v>1020.5</v>
      </c>
      <c r="N11" s="477"/>
    </row>
    <row r="12" spans="1:14" x14ac:dyDescent="0.25">
      <c r="A12" s="374">
        <v>44985</v>
      </c>
      <c r="B12" s="427" t="s">
        <v>348</v>
      </c>
      <c r="C12" s="357"/>
      <c r="D12" s="355" t="s">
        <v>285</v>
      </c>
      <c r="E12" s="360"/>
      <c r="F12" s="359" t="s">
        <v>285</v>
      </c>
      <c r="G12" s="357" t="s">
        <v>285</v>
      </c>
      <c r="H12" s="369">
        <v>-0.5</v>
      </c>
      <c r="I12" s="368">
        <v>0</v>
      </c>
      <c r="J12" s="368">
        <v>1</v>
      </c>
      <c r="K12" s="370">
        <v>-0.5</v>
      </c>
      <c r="L12" s="481">
        <v>296.3</v>
      </c>
      <c r="M12" s="482">
        <v>1021.8</v>
      </c>
      <c r="N12" s="478"/>
    </row>
    <row r="13" spans="1:14" x14ac:dyDescent="0.25">
      <c r="A13" s="374">
        <v>44986</v>
      </c>
      <c r="B13" s="427" t="s">
        <v>349</v>
      </c>
      <c r="C13" s="357" t="s">
        <v>285</v>
      </c>
      <c r="D13" s="355" t="s">
        <v>285</v>
      </c>
      <c r="E13" s="355" t="s">
        <v>285</v>
      </c>
      <c r="F13" s="361"/>
      <c r="G13" s="357" t="s">
        <v>285</v>
      </c>
      <c r="H13" s="369">
        <v>-0.5</v>
      </c>
      <c r="I13" s="368">
        <v>0</v>
      </c>
      <c r="J13" s="368">
        <v>1</v>
      </c>
      <c r="K13" s="370">
        <v>-0.5</v>
      </c>
      <c r="L13" s="481">
        <v>296.3</v>
      </c>
      <c r="M13" s="482">
        <v>1022.1</v>
      </c>
      <c r="N13" s="478"/>
    </row>
    <row r="14" spans="1:14" x14ac:dyDescent="0.25">
      <c r="A14" s="374">
        <v>44987</v>
      </c>
      <c r="B14" s="427" t="s">
        <v>350</v>
      </c>
      <c r="C14" s="357" t="s">
        <v>285</v>
      </c>
      <c r="D14" s="355" t="s">
        <v>285</v>
      </c>
      <c r="E14" s="360"/>
      <c r="F14" s="359" t="s">
        <v>285</v>
      </c>
      <c r="G14" s="357" t="s">
        <v>285</v>
      </c>
      <c r="H14" s="369">
        <v>-0.5</v>
      </c>
      <c r="I14" s="368">
        <v>0</v>
      </c>
      <c r="J14" s="368">
        <v>1</v>
      </c>
      <c r="K14" s="370">
        <v>-0.5</v>
      </c>
      <c r="L14" s="481">
        <v>295.89999999999998</v>
      </c>
      <c r="M14" s="482">
        <v>1017.5</v>
      </c>
      <c r="N14" s="478"/>
    </row>
    <row r="15" spans="1:14" x14ac:dyDescent="0.25">
      <c r="A15" s="374">
        <v>44988</v>
      </c>
      <c r="B15" s="427" t="s">
        <v>351</v>
      </c>
      <c r="C15" s="357" t="s">
        <v>285</v>
      </c>
      <c r="D15" s="355" t="s">
        <v>285</v>
      </c>
      <c r="E15" s="355" t="s">
        <v>285</v>
      </c>
      <c r="F15" s="361"/>
      <c r="G15" s="357" t="s">
        <v>285</v>
      </c>
      <c r="H15" s="369">
        <v>-0.5</v>
      </c>
      <c r="I15" s="368">
        <v>0</v>
      </c>
      <c r="J15" s="368">
        <v>1</v>
      </c>
      <c r="K15" s="370">
        <v>-0.5</v>
      </c>
      <c r="L15" s="481">
        <v>296.3</v>
      </c>
      <c r="M15" s="482">
        <v>1009.1</v>
      </c>
      <c r="N15" s="478"/>
    </row>
    <row r="16" spans="1:14" x14ac:dyDescent="0.25">
      <c r="A16" s="374">
        <v>44991</v>
      </c>
      <c r="B16" s="427" t="s">
        <v>347</v>
      </c>
      <c r="C16" s="357" t="s">
        <v>285</v>
      </c>
      <c r="D16" s="355" t="s">
        <v>285</v>
      </c>
      <c r="E16" s="355" t="s">
        <v>285</v>
      </c>
      <c r="F16" s="361"/>
      <c r="G16" s="357" t="s">
        <v>285</v>
      </c>
      <c r="H16" s="369">
        <v>0</v>
      </c>
      <c r="I16" s="368">
        <v>0</v>
      </c>
      <c r="J16" s="368">
        <v>0.5</v>
      </c>
      <c r="K16" s="370">
        <v>-1</v>
      </c>
      <c r="L16" s="481">
        <v>296.39999999999998</v>
      </c>
      <c r="M16" s="482">
        <v>993.2</v>
      </c>
      <c r="N16" s="478"/>
    </row>
    <row r="17" spans="1:14" x14ac:dyDescent="0.25">
      <c r="A17" s="374">
        <v>44992</v>
      </c>
      <c r="B17" s="427" t="s">
        <v>348</v>
      </c>
      <c r="C17" s="357" t="s">
        <v>285</v>
      </c>
      <c r="D17" s="355" t="s">
        <v>285</v>
      </c>
      <c r="E17" s="360"/>
      <c r="F17" s="359" t="s">
        <v>285</v>
      </c>
      <c r="G17" s="357" t="s">
        <v>285</v>
      </c>
      <c r="H17" s="369">
        <v>0</v>
      </c>
      <c r="I17" s="368">
        <v>0</v>
      </c>
      <c r="J17" s="368">
        <v>0.5</v>
      </c>
      <c r="K17" s="370">
        <v>-0.5</v>
      </c>
      <c r="L17" s="481">
        <v>296.10000000000002</v>
      </c>
      <c r="M17" s="482">
        <v>990.7</v>
      </c>
      <c r="N17" s="478"/>
    </row>
    <row r="18" spans="1:14" x14ac:dyDescent="0.25">
      <c r="A18" s="374">
        <v>44993</v>
      </c>
      <c r="B18" s="427" t="s">
        <v>349</v>
      </c>
      <c r="C18" s="357" t="s">
        <v>285</v>
      </c>
      <c r="D18" s="355" t="s">
        <v>285</v>
      </c>
      <c r="E18" s="355" t="s">
        <v>285</v>
      </c>
      <c r="F18" s="361"/>
      <c r="G18" s="357" t="s">
        <v>285</v>
      </c>
      <c r="H18" s="369">
        <v>-0.5</v>
      </c>
      <c r="I18" s="368">
        <v>0</v>
      </c>
      <c r="J18" s="368">
        <v>1</v>
      </c>
      <c r="K18" s="370">
        <v>-0.5</v>
      </c>
      <c r="L18" s="481">
        <v>296.3</v>
      </c>
      <c r="M18" s="482">
        <v>979.7</v>
      </c>
      <c r="N18" s="478" t="s">
        <v>344</v>
      </c>
    </row>
    <row r="19" spans="1:14" x14ac:dyDescent="0.25">
      <c r="A19" s="374">
        <v>44994</v>
      </c>
      <c r="B19" s="427" t="s">
        <v>350</v>
      </c>
      <c r="C19" s="357" t="s">
        <v>285</v>
      </c>
      <c r="D19" s="355" t="s">
        <v>285</v>
      </c>
      <c r="E19" s="360"/>
      <c r="F19" s="359" t="s">
        <v>285</v>
      </c>
      <c r="G19" s="357" t="s">
        <v>285</v>
      </c>
      <c r="H19" s="369">
        <v>-0.5</v>
      </c>
      <c r="I19" s="368">
        <v>0</v>
      </c>
      <c r="J19" s="368">
        <v>1</v>
      </c>
      <c r="K19" s="370">
        <v>-0.5</v>
      </c>
      <c r="L19" s="481">
        <v>295.89999999999998</v>
      </c>
      <c r="M19" s="482">
        <v>992.2</v>
      </c>
      <c r="N19" s="478"/>
    </row>
    <row r="20" spans="1:14" x14ac:dyDescent="0.25">
      <c r="A20" s="374">
        <v>44995</v>
      </c>
      <c r="B20" s="427" t="s">
        <v>351</v>
      </c>
      <c r="C20" s="357" t="s">
        <v>285</v>
      </c>
      <c r="D20" s="355" t="s">
        <v>285</v>
      </c>
      <c r="E20" s="355" t="s">
        <v>285</v>
      </c>
      <c r="F20" s="361"/>
      <c r="G20" s="357" t="s">
        <v>285</v>
      </c>
      <c r="H20" s="369">
        <v>-0.5</v>
      </c>
      <c r="I20" s="368">
        <v>0</v>
      </c>
      <c r="J20" s="368">
        <v>1</v>
      </c>
      <c r="K20" s="370">
        <v>-0.5</v>
      </c>
      <c r="L20" s="481">
        <v>295.89999999999998</v>
      </c>
      <c r="M20" s="482">
        <v>994.3</v>
      </c>
      <c r="N20" s="478"/>
    </row>
    <row r="21" spans="1:14" x14ac:dyDescent="0.25">
      <c r="A21" s="374">
        <v>44998</v>
      </c>
      <c r="B21" s="427" t="s">
        <v>347</v>
      </c>
      <c r="C21" s="357" t="s">
        <v>285</v>
      </c>
      <c r="D21" s="355" t="s">
        <v>285</v>
      </c>
      <c r="E21" s="355" t="s">
        <v>285</v>
      </c>
      <c r="F21" s="361"/>
      <c r="G21" s="357" t="s">
        <v>285</v>
      </c>
      <c r="H21" s="369">
        <v>-0.5</v>
      </c>
      <c r="I21" s="368">
        <v>0</v>
      </c>
      <c r="J21" s="368">
        <v>1</v>
      </c>
      <c r="K21" s="370">
        <v>-0.5</v>
      </c>
      <c r="L21" s="481">
        <v>295.89999999999998</v>
      </c>
      <c r="M21" s="482">
        <v>994.4</v>
      </c>
      <c r="N21" s="478"/>
    </row>
    <row r="22" spans="1:14" x14ac:dyDescent="0.25">
      <c r="A22" s="374">
        <v>44999</v>
      </c>
      <c r="B22" s="427" t="s">
        <v>348</v>
      </c>
      <c r="C22" s="357" t="s">
        <v>285</v>
      </c>
      <c r="D22" s="355" t="s">
        <v>285</v>
      </c>
      <c r="E22" s="360"/>
      <c r="F22" s="359" t="s">
        <v>285</v>
      </c>
      <c r="G22" s="357" t="s">
        <v>285</v>
      </c>
      <c r="H22" s="369">
        <v>0</v>
      </c>
      <c r="I22" s="368">
        <v>-0.5</v>
      </c>
      <c r="J22" s="368">
        <v>1</v>
      </c>
      <c r="K22" s="370">
        <v>-0.5</v>
      </c>
      <c r="L22" s="481">
        <v>296.10000000000002</v>
      </c>
      <c r="M22" s="482">
        <v>968.2</v>
      </c>
      <c r="N22" s="478"/>
    </row>
    <row r="23" spans="1:14" x14ac:dyDescent="0.25">
      <c r="A23" s="374">
        <v>45000</v>
      </c>
      <c r="B23" s="427" t="s">
        <v>349</v>
      </c>
      <c r="C23" s="357" t="s">
        <v>285</v>
      </c>
      <c r="D23" s="355" t="s">
        <v>285</v>
      </c>
      <c r="E23" s="355" t="s">
        <v>285</v>
      </c>
      <c r="F23" s="361"/>
      <c r="G23" s="357" t="s">
        <v>285</v>
      </c>
      <c r="H23" s="369">
        <v>-0.5</v>
      </c>
      <c r="I23" s="368">
        <v>0</v>
      </c>
      <c r="J23" s="368">
        <v>1</v>
      </c>
      <c r="K23" s="370">
        <v>-0.5</v>
      </c>
      <c r="L23" s="481">
        <v>296.39999999999998</v>
      </c>
      <c r="M23" s="482">
        <v>989.5</v>
      </c>
      <c r="N23" s="478"/>
    </row>
    <row r="24" spans="1:14" x14ac:dyDescent="0.25">
      <c r="A24" s="374">
        <v>45001</v>
      </c>
      <c r="B24" s="427" t="s">
        <v>350</v>
      </c>
      <c r="C24" s="357" t="s">
        <v>285</v>
      </c>
      <c r="D24" s="355" t="s">
        <v>285</v>
      </c>
      <c r="E24" s="360"/>
      <c r="F24" s="359" t="s">
        <v>285</v>
      </c>
      <c r="G24" s="357" t="s">
        <v>285</v>
      </c>
      <c r="H24" s="369">
        <v>-0.5</v>
      </c>
      <c r="I24" s="368">
        <v>-0.5</v>
      </c>
      <c r="J24" s="368">
        <v>1</v>
      </c>
      <c r="K24" s="370">
        <v>-0.5</v>
      </c>
      <c r="L24" s="481">
        <v>296.60000000000002</v>
      </c>
      <c r="M24" s="482">
        <v>1010.1</v>
      </c>
      <c r="N24" s="478" t="s">
        <v>370</v>
      </c>
    </row>
    <row r="25" spans="1:14" x14ac:dyDescent="0.25">
      <c r="A25" s="354"/>
      <c r="B25" s="427" t="s">
        <v>351</v>
      </c>
      <c r="C25" s="357"/>
      <c r="D25" s="355"/>
      <c r="E25" s="355"/>
      <c r="F25" s="361"/>
      <c r="G25" s="357"/>
      <c r="H25" s="369"/>
      <c r="I25" s="368"/>
      <c r="J25" s="368"/>
      <c r="K25" s="370"/>
      <c r="L25" s="481"/>
      <c r="M25" s="482"/>
      <c r="N25" s="478" t="s">
        <v>382</v>
      </c>
    </row>
    <row r="26" spans="1:14" x14ac:dyDescent="0.25">
      <c r="A26" s="374">
        <v>45005</v>
      </c>
      <c r="B26" s="427" t="s">
        <v>347</v>
      </c>
      <c r="C26" s="357" t="s">
        <v>285</v>
      </c>
      <c r="D26" s="355" t="s">
        <v>285</v>
      </c>
      <c r="E26" s="355" t="s">
        <v>285</v>
      </c>
      <c r="F26" s="361"/>
      <c r="G26" s="357" t="s">
        <v>285</v>
      </c>
      <c r="H26" s="369">
        <v>-0.5</v>
      </c>
      <c r="I26" s="368">
        <v>0</v>
      </c>
      <c r="J26" s="368">
        <v>1</v>
      </c>
      <c r="K26" s="370">
        <v>-0.5</v>
      </c>
      <c r="L26" s="481">
        <v>296.89999999999998</v>
      </c>
      <c r="M26" s="482">
        <v>1002.6</v>
      </c>
      <c r="N26" s="478" t="s">
        <v>383</v>
      </c>
    </row>
    <row r="27" spans="1:14" x14ac:dyDescent="0.25">
      <c r="A27" s="374">
        <v>45006</v>
      </c>
      <c r="B27" s="427" t="s">
        <v>348</v>
      </c>
      <c r="C27" s="357" t="s">
        <v>285</v>
      </c>
      <c r="D27" s="355" t="s">
        <v>285</v>
      </c>
      <c r="E27" s="360"/>
      <c r="F27" s="359" t="s">
        <v>285</v>
      </c>
      <c r="G27" s="357" t="s">
        <v>285</v>
      </c>
      <c r="H27" s="369">
        <v>0.5</v>
      </c>
      <c r="I27" s="368">
        <v>0</v>
      </c>
      <c r="J27" s="368">
        <v>1</v>
      </c>
      <c r="K27" s="370">
        <v>-0.5</v>
      </c>
      <c r="L27" s="481">
        <v>296.10000000000002</v>
      </c>
      <c r="M27" s="482">
        <v>1007.3</v>
      </c>
      <c r="N27" s="478"/>
    </row>
    <row r="28" spans="1:14" x14ac:dyDescent="0.25">
      <c r="A28" s="374">
        <v>45007</v>
      </c>
      <c r="B28" s="427" t="s">
        <v>349</v>
      </c>
      <c r="C28" s="357" t="s">
        <v>285</v>
      </c>
      <c r="D28" s="355" t="s">
        <v>285</v>
      </c>
      <c r="E28" s="355" t="s">
        <v>285</v>
      </c>
      <c r="F28" s="361"/>
      <c r="G28" s="357" t="s">
        <v>285</v>
      </c>
      <c r="H28" s="369">
        <v>-0.5</v>
      </c>
      <c r="I28" s="368">
        <v>0</v>
      </c>
      <c r="J28" s="368">
        <v>1</v>
      </c>
      <c r="K28" s="370">
        <v>-0.5</v>
      </c>
      <c r="L28" s="481">
        <v>295.89999999999998</v>
      </c>
      <c r="M28" s="482">
        <v>996.3</v>
      </c>
      <c r="N28" s="478"/>
    </row>
    <row r="29" spans="1:14" x14ac:dyDescent="0.25">
      <c r="A29" s="374">
        <v>45008</v>
      </c>
      <c r="B29" s="427" t="s">
        <v>350</v>
      </c>
      <c r="C29" s="357" t="s">
        <v>285</v>
      </c>
      <c r="D29" s="355" t="s">
        <v>285</v>
      </c>
      <c r="E29" s="360"/>
      <c r="F29" s="359" t="s">
        <v>285</v>
      </c>
      <c r="G29" s="357" t="s">
        <v>285</v>
      </c>
      <c r="H29" s="369">
        <v>-0.5</v>
      </c>
      <c r="I29" s="368">
        <v>0</v>
      </c>
      <c r="J29" s="368">
        <v>1</v>
      </c>
      <c r="K29" s="370">
        <v>-0.5</v>
      </c>
      <c r="L29" s="481">
        <v>295.89999999999998</v>
      </c>
      <c r="M29" s="482">
        <v>988.2</v>
      </c>
      <c r="N29" s="478"/>
    </row>
    <row r="30" spans="1:14" x14ac:dyDescent="0.25">
      <c r="A30" s="374">
        <v>45009</v>
      </c>
      <c r="B30" s="427" t="s">
        <v>351</v>
      </c>
      <c r="C30" s="357" t="s">
        <v>285</v>
      </c>
      <c r="D30" s="355" t="s">
        <v>285</v>
      </c>
      <c r="E30" s="355" t="s">
        <v>285</v>
      </c>
      <c r="F30" s="361"/>
      <c r="G30" s="357" t="s">
        <v>285</v>
      </c>
      <c r="H30" s="369">
        <v>0</v>
      </c>
      <c r="I30" s="368">
        <v>-0.5</v>
      </c>
      <c r="J30" s="368">
        <v>1</v>
      </c>
      <c r="K30" s="370">
        <v>-0.5</v>
      </c>
      <c r="L30" s="481">
        <v>296.10000000000002</v>
      </c>
      <c r="M30" s="482">
        <v>988.7</v>
      </c>
      <c r="N30" s="478" t="s">
        <v>389</v>
      </c>
    </row>
    <row r="31" spans="1:14" x14ac:dyDescent="0.25">
      <c r="A31" s="374">
        <v>45012</v>
      </c>
      <c r="B31" s="427" t="s">
        <v>347</v>
      </c>
      <c r="C31" s="357" t="s">
        <v>285</v>
      </c>
      <c r="D31" s="355" t="s">
        <v>285</v>
      </c>
      <c r="E31" s="355" t="s">
        <v>285</v>
      </c>
      <c r="F31" s="361"/>
      <c r="G31" s="357" t="s">
        <v>285</v>
      </c>
      <c r="H31" s="369">
        <v>-0.5</v>
      </c>
      <c r="I31" s="368">
        <v>0</v>
      </c>
      <c r="J31" s="368">
        <v>1</v>
      </c>
      <c r="K31" s="370">
        <v>-0.5</v>
      </c>
      <c r="L31" s="481">
        <v>296.39999999999998</v>
      </c>
      <c r="M31" s="482">
        <v>997.6</v>
      </c>
      <c r="N31" s="478" t="s">
        <v>392</v>
      </c>
    </row>
    <row r="32" spans="1:14" x14ac:dyDescent="0.25">
      <c r="A32" s="374">
        <v>45013</v>
      </c>
      <c r="B32" s="427" t="s">
        <v>348</v>
      </c>
      <c r="C32" s="357" t="s">
        <v>285</v>
      </c>
      <c r="D32" s="355" t="s">
        <v>285</v>
      </c>
      <c r="E32" s="360"/>
      <c r="F32" s="359" t="s">
        <v>285</v>
      </c>
      <c r="G32" s="357" t="s">
        <v>285</v>
      </c>
      <c r="H32" s="369">
        <v>-0.5</v>
      </c>
      <c r="I32" s="368">
        <v>0</v>
      </c>
      <c r="J32" s="368">
        <v>1</v>
      </c>
      <c r="K32" s="370">
        <v>-0.5</v>
      </c>
      <c r="L32" s="481">
        <v>296.10000000000002</v>
      </c>
      <c r="M32" s="482">
        <v>1004.9</v>
      </c>
      <c r="N32" s="478" t="s">
        <v>396</v>
      </c>
    </row>
    <row r="33" spans="1:14" x14ac:dyDescent="0.25">
      <c r="A33" s="374">
        <v>45014</v>
      </c>
      <c r="B33" s="427" t="s">
        <v>349</v>
      </c>
      <c r="C33" s="357" t="s">
        <v>285</v>
      </c>
      <c r="D33" s="355" t="s">
        <v>285</v>
      </c>
      <c r="E33" s="355" t="s">
        <v>285</v>
      </c>
      <c r="F33" s="361"/>
      <c r="G33" s="357" t="s">
        <v>285</v>
      </c>
      <c r="H33" s="369">
        <v>-0.5</v>
      </c>
      <c r="I33" s="368">
        <v>0</v>
      </c>
      <c r="J33" s="368">
        <v>1</v>
      </c>
      <c r="K33" s="370">
        <v>0</v>
      </c>
      <c r="L33" s="481">
        <v>296.39999999999998</v>
      </c>
      <c r="M33" s="482">
        <v>1012.2</v>
      </c>
      <c r="N33" s="478" t="s">
        <v>401</v>
      </c>
    </row>
    <row r="34" spans="1:14" x14ac:dyDescent="0.25">
      <c r="A34" s="374">
        <v>45015</v>
      </c>
      <c r="B34" s="427" t="s">
        <v>350</v>
      </c>
      <c r="C34" s="357" t="s">
        <v>285</v>
      </c>
      <c r="D34" s="355" t="s">
        <v>285</v>
      </c>
      <c r="E34" s="360"/>
      <c r="F34" s="359" t="s">
        <v>285</v>
      </c>
      <c r="G34" s="357" t="s">
        <v>285</v>
      </c>
      <c r="H34" s="369">
        <v>-0.5</v>
      </c>
      <c r="I34" s="368">
        <v>0</v>
      </c>
      <c r="J34" s="368">
        <v>0.5</v>
      </c>
      <c r="K34" s="370">
        <v>-0.5</v>
      </c>
      <c r="L34" s="481">
        <v>296.10000000000002</v>
      </c>
      <c r="M34" s="482">
        <v>1009.1</v>
      </c>
      <c r="N34" s="478" t="s">
        <v>406</v>
      </c>
    </row>
    <row r="35" spans="1:14" x14ac:dyDescent="0.25">
      <c r="A35" s="374">
        <v>45016</v>
      </c>
      <c r="B35" s="427" t="s">
        <v>351</v>
      </c>
      <c r="C35" s="357" t="s">
        <v>285</v>
      </c>
      <c r="D35" s="355" t="s">
        <v>285</v>
      </c>
      <c r="E35" s="355" t="s">
        <v>285</v>
      </c>
      <c r="F35" s="361"/>
      <c r="G35" s="357" t="s">
        <v>285</v>
      </c>
      <c r="H35" s="369">
        <v>-0.5</v>
      </c>
      <c r="I35" s="368">
        <v>0</v>
      </c>
      <c r="J35" s="368">
        <v>1</v>
      </c>
      <c r="K35" s="370">
        <v>-0.5</v>
      </c>
      <c r="L35" s="481">
        <v>296.10000000000002</v>
      </c>
      <c r="M35" s="482">
        <v>1001.5</v>
      </c>
      <c r="N35" s="478" t="s">
        <v>410</v>
      </c>
    </row>
    <row r="36" spans="1:14" x14ac:dyDescent="0.25">
      <c r="A36" s="374">
        <v>45019</v>
      </c>
      <c r="B36" s="427" t="s">
        <v>347</v>
      </c>
      <c r="C36" s="357" t="s">
        <v>285</v>
      </c>
      <c r="D36" s="355" t="s">
        <v>285</v>
      </c>
      <c r="E36" s="355" t="s">
        <v>285</v>
      </c>
      <c r="F36" s="361"/>
      <c r="G36" s="357" t="s">
        <v>285</v>
      </c>
      <c r="H36" s="369">
        <v>-0.5</v>
      </c>
      <c r="I36" s="368">
        <v>0</v>
      </c>
      <c r="J36" s="368">
        <v>1</v>
      </c>
      <c r="K36" s="370">
        <v>-0.5</v>
      </c>
      <c r="L36" s="481">
        <v>296.10000000000002</v>
      </c>
      <c r="M36" s="482">
        <v>1032.2</v>
      </c>
      <c r="N36" s="478" t="s">
        <v>415</v>
      </c>
    </row>
    <row r="37" spans="1:14" x14ac:dyDescent="0.25">
      <c r="A37" s="374">
        <v>45020</v>
      </c>
      <c r="B37" s="427" t="s">
        <v>348</v>
      </c>
      <c r="C37" s="357" t="s">
        <v>285</v>
      </c>
      <c r="D37" s="355" t="s">
        <v>285</v>
      </c>
      <c r="E37" s="360"/>
      <c r="F37" s="359" t="s">
        <v>285</v>
      </c>
      <c r="G37" s="357" t="s">
        <v>285</v>
      </c>
      <c r="H37" s="369">
        <v>0</v>
      </c>
      <c r="I37" s="368">
        <v>0</v>
      </c>
      <c r="J37" s="368">
        <v>1</v>
      </c>
      <c r="K37" s="370">
        <v>-0.5</v>
      </c>
      <c r="L37" s="481">
        <v>295.89999999999998</v>
      </c>
      <c r="M37" s="482">
        <v>1024.7</v>
      </c>
      <c r="N37" s="478" t="s">
        <v>410</v>
      </c>
    </row>
    <row r="38" spans="1:14" x14ac:dyDescent="0.25">
      <c r="A38" s="374">
        <v>45021</v>
      </c>
      <c r="B38" s="427" t="s">
        <v>349</v>
      </c>
      <c r="C38" s="357" t="s">
        <v>285</v>
      </c>
      <c r="D38" s="355" t="s">
        <v>285</v>
      </c>
      <c r="E38" s="355" t="s">
        <v>285</v>
      </c>
      <c r="F38" s="361"/>
      <c r="G38" s="357" t="s">
        <v>285</v>
      </c>
      <c r="H38" s="369">
        <v>-0.5</v>
      </c>
      <c r="I38" s="368">
        <v>-0.5</v>
      </c>
      <c r="J38" s="368">
        <v>1</v>
      </c>
      <c r="K38" s="370">
        <v>-0.5</v>
      </c>
      <c r="L38" s="481">
        <v>295.89999999999998</v>
      </c>
      <c r="M38" s="482">
        <v>1021.3</v>
      </c>
      <c r="N38" s="478" t="s">
        <v>410</v>
      </c>
    </row>
    <row r="39" spans="1:14" x14ac:dyDescent="0.25">
      <c r="A39" s="374">
        <v>45022</v>
      </c>
      <c r="B39" s="427" t="s">
        <v>350</v>
      </c>
      <c r="C39" s="357" t="s">
        <v>285</v>
      </c>
      <c r="D39" s="355" t="s">
        <v>285</v>
      </c>
      <c r="E39" s="360"/>
      <c r="F39" s="359" t="s">
        <v>285</v>
      </c>
      <c r="G39" s="357" t="s">
        <v>285</v>
      </c>
      <c r="H39" s="369">
        <v>-1</v>
      </c>
      <c r="I39" s="368">
        <v>-0.5</v>
      </c>
      <c r="J39" s="368">
        <v>1</v>
      </c>
      <c r="K39" s="370">
        <v>-0.5</v>
      </c>
      <c r="L39" s="481">
        <v>296.10000000000002</v>
      </c>
      <c r="M39" s="482">
        <v>1022.2</v>
      </c>
      <c r="N39" s="478" t="s">
        <v>425</v>
      </c>
    </row>
    <row r="40" spans="1:14" x14ac:dyDescent="0.25">
      <c r="A40" s="374">
        <v>45023</v>
      </c>
      <c r="B40" s="427" t="s">
        <v>351</v>
      </c>
      <c r="C40" s="357" t="s">
        <v>285</v>
      </c>
      <c r="D40" s="355" t="s">
        <v>285</v>
      </c>
      <c r="E40" s="355" t="s">
        <v>285</v>
      </c>
      <c r="F40" s="361"/>
      <c r="G40" s="357" t="s">
        <v>285</v>
      </c>
      <c r="H40" s="369">
        <v>-0.5</v>
      </c>
      <c r="I40" s="368">
        <v>-0.5</v>
      </c>
      <c r="J40" s="368">
        <v>1</v>
      </c>
      <c r="K40" s="370">
        <v>-0.5</v>
      </c>
      <c r="L40" s="481">
        <v>296.10000000000002</v>
      </c>
      <c r="M40" s="482">
        <v>1023.1</v>
      </c>
      <c r="N40" s="478" t="s">
        <v>429</v>
      </c>
    </row>
    <row r="41" spans="1:14" x14ac:dyDescent="0.25">
      <c r="A41" s="354"/>
      <c r="B41" s="427" t="s">
        <v>347</v>
      </c>
      <c r="C41" s="357"/>
      <c r="D41" s="355"/>
      <c r="E41" s="355"/>
      <c r="F41" s="361"/>
      <c r="G41" s="357"/>
      <c r="H41" s="369"/>
      <c r="I41" s="368"/>
      <c r="J41" s="368"/>
      <c r="K41" s="370"/>
      <c r="L41" s="481"/>
      <c r="M41" s="482"/>
      <c r="N41" s="478" t="s">
        <v>433</v>
      </c>
    </row>
    <row r="42" spans="1:14" x14ac:dyDescent="0.25">
      <c r="A42" s="374">
        <v>45027</v>
      </c>
      <c r="B42" s="427" t="s">
        <v>348</v>
      </c>
      <c r="C42" s="357" t="s">
        <v>285</v>
      </c>
      <c r="D42" s="355" t="s">
        <v>285</v>
      </c>
      <c r="E42" s="360" t="s">
        <v>285</v>
      </c>
      <c r="F42" s="359"/>
      <c r="G42" s="357" t="s">
        <v>285</v>
      </c>
      <c r="H42" s="369">
        <v>-0.5</v>
      </c>
      <c r="I42" s="368">
        <v>0</v>
      </c>
      <c r="J42" s="368">
        <v>0.5</v>
      </c>
      <c r="K42" s="370">
        <v>-0.5</v>
      </c>
      <c r="L42" s="481">
        <v>296.10000000000002</v>
      </c>
      <c r="M42" s="482">
        <v>1010.4</v>
      </c>
      <c r="N42" s="478" t="s">
        <v>410</v>
      </c>
    </row>
    <row r="43" spans="1:14" x14ac:dyDescent="0.25">
      <c r="A43" s="374">
        <v>45028</v>
      </c>
      <c r="B43" s="427" t="s">
        <v>349</v>
      </c>
      <c r="C43" s="357" t="s">
        <v>285</v>
      </c>
      <c r="D43" s="355" t="s">
        <v>285</v>
      </c>
      <c r="E43" s="355" t="s">
        <v>285</v>
      </c>
      <c r="F43" s="361"/>
      <c r="G43" s="357" t="s">
        <v>285</v>
      </c>
      <c r="H43" s="369">
        <v>-1</v>
      </c>
      <c r="I43" s="368">
        <v>-0.5</v>
      </c>
      <c r="J43" s="368">
        <v>1</v>
      </c>
      <c r="K43" s="370">
        <v>-0.5</v>
      </c>
      <c r="L43" s="481">
        <v>295.89999999999998</v>
      </c>
      <c r="M43" s="482">
        <v>1005.6</v>
      </c>
      <c r="N43" s="478" t="s">
        <v>437</v>
      </c>
    </row>
    <row r="44" spans="1:14" x14ac:dyDescent="0.25">
      <c r="A44" s="374">
        <v>45029</v>
      </c>
      <c r="B44" s="427" t="s">
        <v>350</v>
      </c>
      <c r="C44" s="357" t="s">
        <v>285</v>
      </c>
      <c r="D44" s="355" t="s">
        <v>285</v>
      </c>
      <c r="E44" s="360"/>
      <c r="F44" s="359" t="s">
        <v>285</v>
      </c>
      <c r="G44" s="357" t="s">
        <v>285</v>
      </c>
      <c r="H44" s="369">
        <v>-1</v>
      </c>
      <c r="I44" s="368">
        <v>-0.5</v>
      </c>
      <c r="J44" s="368">
        <v>1</v>
      </c>
      <c r="K44" s="370">
        <v>-0.5</v>
      </c>
      <c r="L44" s="481">
        <v>295.8</v>
      </c>
      <c r="M44" s="482">
        <v>1005.8</v>
      </c>
      <c r="N44" s="478" t="s">
        <v>437</v>
      </c>
    </row>
    <row r="45" spans="1:14" x14ac:dyDescent="0.25">
      <c r="A45" s="374">
        <v>45030</v>
      </c>
      <c r="B45" s="427" t="s">
        <v>351</v>
      </c>
      <c r="C45" s="357" t="s">
        <v>285</v>
      </c>
      <c r="D45" s="355" t="s">
        <v>285</v>
      </c>
      <c r="E45" s="355" t="s">
        <v>285</v>
      </c>
      <c r="F45" s="361"/>
      <c r="G45" s="357" t="s">
        <v>285</v>
      </c>
      <c r="H45" s="369">
        <v>-1</v>
      </c>
      <c r="I45" s="368">
        <v>-0.5</v>
      </c>
      <c r="J45" s="368">
        <v>1</v>
      </c>
      <c r="K45" s="370">
        <v>-0.5</v>
      </c>
      <c r="L45" s="481">
        <v>296.10000000000002</v>
      </c>
      <c r="M45" s="482">
        <v>1014.1</v>
      </c>
      <c r="N45" s="478" t="s">
        <v>444</v>
      </c>
    </row>
    <row r="46" spans="1:14" x14ac:dyDescent="0.25">
      <c r="A46" s="374">
        <v>45033</v>
      </c>
      <c r="B46" s="427" t="s">
        <v>347</v>
      </c>
      <c r="C46" s="357" t="s">
        <v>285</v>
      </c>
      <c r="D46" s="355" t="s">
        <v>285</v>
      </c>
      <c r="E46" s="355" t="s">
        <v>285</v>
      </c>
      <c r="F46" s="361"/>
      <c r="G46" s="357" t="s">
        <v>285</v>
      </c>
      <c r="H46" s="369">
        <v>-1</v>
      </c>
      <c r="I46" s="368">
        <v>-0.5</v>
      </c>
      <c r="J46" s="368">
        <v>1</v>
      </c>
      <c r="K46" s="370">
        <v>-0.5</v>
      </c>
      <c r="L46" s="481">
        <v>295.8</v>
      </c>
      <c r="M46" s="482">
        <v>1025.9000000000001</v>
      </c>
      <c r="N46" s="478" t="s">
        <v>410</v>
      </c>
    </row>
    <row r="47" spans="1:14" x14ac:dyDescent="0.25">
      <c r="A47" s="374">
        <v>45034</v>
      </c>
      <c r="B47" s="427" t="s">
        <v>348</v>
      </c>
      <c r="C47" s="357" t="s">
        <v>285</v>
      </c>
      <c r="D47" s="355" t="s">
        <v>285</v>
      </c>
      <c r="E47" s="360"/>
      <c r="F47" s="359" t="s">
        <v>285</v>
      </c>
      <c r="G47" s="357" t="s">
        <v>285</v>
      </c>
      <c r="H47" s="369">
        <v>-1</v>
      </c>
      <c r="I47" s="368">
        <v>-0.5</v>
      </c>
      <c r="J47" s="368">
        <v>1</v>
      </c>
      <c r="K47" s="370">
        <v>-1</v>
      </c>
      <c r="L47" s="481">
        <v>295.8</v>
      </c>
      <c r="M47" s="482">
        <v>1032.7</v>
      </c>
      <c r="N47" s="478" t="s">
        <v>444</v>
      </c>
    </row>
    <row r="48" spans="1:14" x14ac:dyDescent="0.25">
      <c r="A48" s="374">
        <v>45035</v>
      </c>
      <c r="B48" s="427" t="s">
        <v>349</v>
      </c>
      <c r="C48" s="357" t="s">
        <v>285</v>
      </c>
      <c r="D48" s="355" t="s">
        <v>285</v>
      </c>
      <c r="E48" s="355" t="s">
        <v>285</v>
      </c>
      <c r="F48" s="361"/>
      <c r="G48" s="357" t="s">
        <v>285</v>
      </c>
      <c r="H48" s="369">
        <v>-1</v>
      </c>
      <c r="I48" s="368">
        <v>0</v>
      </c>
      <c r="J48" s="368">
        <v>1</v>
      </c>
      <c r="K48" s="370">
        <v>0</v>
      </c>
      <c r="L48" s="481">
        <v>295.89999999999998</v>
      </c>
      <c r="M48" s="482">
        <v>1033.3</v>
      </c>
      <c r="N48" s="478" t="s">
        <v>454</v>
      </c>
    </row>
    <row r="49" spans="1:14" x14ac:dyDescent="0.25">
      <c r="A49" s="374">
        <v>45036</v>
      </c>
      <c r="B49" s="427" t="s">
        <v>350</v>
      </c>
      <c r="C49" s="357" t="s">
        <v>285</v>
      </c>
      <c r="D49" s="355" t="s">
        <v>285</v>
      </c>
      <c r="E49" s="360"/>
      <c r="F49" s="359" t="s">
        <v>285</v>
      </c>
      <c r="G49" s="357" t="s">
        <v>285</v>
      </c>
      <c r="H49" s="371">
        <v>-1</v>
      </c>
      <c r="I49" s="355">
        <v>-0.5</v>
      </c>
      <c r="J49" s="355">
        <v>1</v>
      </c>
      <c r="K49" s="356">
        <v>-0.5</v>
      </c>
      <c r="L49" s="481">
        <v>295.89999999999998</v>
      </c>
      <c r="M49" s="482">
        <v>1029.4000000000001</v>
      </c>
      <c r="N49" s="478" t="s">
        <v>425</v>
      </c>
    </row>
    <row r="50" spans="1:14" x14ac:dyDescent="0.25">
      <c r="A50" s="374">
        <v>45037</v>
      </c>
      <c r="B50" s="427" t="s">
        <v>351</v>
      </c>
      <c r="C50" s="357" t="s">
        <v>285</v>
      </c>
      <c r="D50" s="355" t="s">
        <v>285</v>
      </c>
      <c r="E50" s="355" t="s">
        <v>285</v>
      </c>
      <c r="F50" s="361"/>
      <c r="G50" s="357" t="s">
        <v>285</v>
      </c>
      <c r="H50" s="371">
        <v>-0.5</v>
      </c>
      <c r="I50" s="355">
        <v>0</v>
      </c>
      <c r="J50" s="355">
        <v>0.5</v>
      </c>
      <c r="K50" s="356">
        <v>-0.5</v>
      </c>
      <c r="L50" s="481">
        <v>295.8</v>
      </c>
      <c r="M50" s="482">
        <v>1022.2</v>
      </c>
      <c r="N50" s="478" t="s">
        <v>425</v>
      </c>
    </row>
    <row r="51" spans="1:14" x14ac:dyDescent="0.25">
      <c r="A51" s="374">
        <v>45040</v>
      </c>
      <c r="B51" s="427" t="s">
        <v>347</v>
      </c>
      <c r="C51" s="357" t="s">
        <v>285</v>
      </c>
      <c r="D51" s="355" t="s">
        <v>285</v>
      </c>
      <c r="E51" s="355" t="s">
        <v>285</v>
      </c>
      <c r="F51" s="361"/>
      <c r="G51" s="357" t="s">
        <v>285</v>
      </c>
      <c r="H51" s="371">
        <v>-1</v>
      </c>
      <c r="I51" s="355">
        <v>-0.5</v>
      </c>
      <c r="J51" s="355">
        <v>1</v>
      </c>
      <c r="K51" s="356">
        <v>-0.5</v>
      </c>
      <c r="L51" s="481">
        <v>295.89999999999998</v>
      </c>
      <c r="M51" s="482">
        <v>999.9</v>
      </c>
      <c r="N51" s="478" t="s">
        <v>465</v>
      </c>
    </row>
    <row r="52" spans="1:14" x14ac:dyDescent="0.25">
      <c r="A52" s="374">
        <v>45041</v>
      </c>
      <c r="B52" s="427" t="s">
        <v>348</v>
      </c>
      <c r="C52" s="357" t="s">
        <v>285</v>
      </c>
      <c r="D52" s="355" t="s">
        <v>285</v>
      </c>
      <c r="E52" s="360"/>
      <c r="F52" s="359" t="s">
        <v>285</v>
      </c>
      <c r="G52" s="357" t="s">
        <v>285</v>
      </c>
      <c r="H52" s="371">
        <v>-1</v>
      </c>
      <c r="I52" s="355">
        <v>0</v>
      </c>
      <c r="J52" s="355">
        <v>1</v>
      </c>
      <c r="K52" s="356">
        <v>-0.5</v>
      </c>
      <c r="L52" s="481">
        <v>295.8</v>
      </c>
      <c r="M52" s="482">
        <v>995.8</v>
      </c>
      <c r="N52" s="478" t="s">
        <v>425</v>
      </c>
    </row>
    <row r="53" spans="1:14" x14ac:dyDescent="0.25">
      <c r="A53" s="374">
        <v>45042</v>
      </c>
      <c r="B53" s="427" t="s">
        <v>349</v>
      </c>
      <c r="C53" s="357" t="s">
        <v>285</v>
      </c>
      <c r="D53" s="355" t="s">
        <v>285</v>
      </c>
      <c r="E53" s="355" t="s">
        <v>285</v>
      </c>
      <c r="F53" s="361"/>
      <c r="G53" s="357" t="s">
        <v>285</v>
      </c>
      <c r="H53" s="371">
        <v>-1</v>
      </c>
      <c r="I53" s="355">
        <v>-0.5</v>
      </c>
      <c r="J53" s="355">
        <v>1</v>
      </c>
      <c r="K53" s="356">
        <v>-0.5</v>
      </c>
      <c r="L53" s="481">
        <v>295.89999999999998</v>
      </c>
      <c r="M53" s="482">
        <v>995.5</v>
      </c>
      <c r="N53" s="478" t="s">
        <v>437</v>
      </c>
    </row>
    <row r="54" spans="1:14" x14ac:dyDescent="0.25">
      <c r="A54" s="374">
        <v>45043</v>
      </c>
      <c r="B54" s="427" t="s">
        <v>350</v>
      </c>
      <c r="C54" s="357" t="s">
        <v>285</v>
      </c>
      <c r="D54" s="355" t="s">
        <v>285</v>
      </c>
      <c r="E54" s="360"/>
      <c r="F54" s="359" t="s">
        <v>285</v>
      </c>
      <c r="G54" s="357" t="s">
        <v>285</v>
      </c>
      <c r="H54" s="371">
        <v>-1</v>
      </c>
      <c r="I54" s="355">
        <v>-0.5</v>
      </c>
      <c r="J54" s="355">
        <v>1</v>
      </c>
      <c r="K54" s="356">
        <v>-0.5</v>
      </c>
      <c r="L54" s="481">
        <v>295.89999999999998</v>
      </c>
      <c r="M54" s="482">
        <v>1000.8</v>
      </c>
      <c r="N54" s="478" t="s">
        <v>425</v>
      </c>
    </row>
    <row r="55" spans="1:14" x14ac:dyDescent="0.25">
      <c r="A55" s="374">
        <v>45044</v>
      </c>
      <c r="B55" s="427" t="s">
        <v>351</v>
      </c>
      <c r="C55" s="357" t="s">
        <v>285</v>
      </c>
      <c r="D55" s="355" t="s">
        <v>285</v>
      </c>
      <c r="E55" s="355" t="s">
        <v>285</v>
      </c>
      <c r="F55" s="361"/>
      <c r="G55" s="357" t="s">
        <v>285</v>
      </c>
      <c r="H55" s="371">
        <v>-1</v>
      </c>
      <c r="I55" s="355">
        <v>-0.5</v>
      </c>
      <c r="J55" s="355">
        <v>1</v>
      </c>
      <c r="K55" s="356">
        <v>-0.5</v>
      </c>
      <c r="L55" s="481">
        <v>295.89999999999998</v>
      </c>
      <c r="M55" s="482">
        <v>1007.8</v>
      </c>
      <c r="N55" s="478" t="s">
        <v>392</v>
      </c>
    </row>
    <row r="56" spans="1:14" x14ac:dyDescent="0.25">
      <c r="A56" s="435"/>
      <c r="B56" s="436" t="s">
        <v>347</v>
      </c>
      <c r="C56" s="437"/>
      <c r="D56" s="438"/>
      <c r="E56" s="438"/>
      <c r="F56" s="439"/>
      <c r="G56" s="437"/>
      <c r="H56" s="440"/>
      <c r="I56" s="438"/>
      <c r="J56" s="438"/>
      <c r="K56" s="441"/>
      <c r="L56" s="483"/>
      <c r="M56" s="484"/>
      <c r="N56" s="479" t="s">
        <v>524</v>
      </c>
    </row>
    <row r="57" spans="1:14" x14ac:dyDescent="0.25">
      <c r="A57" s="374">
        <v>45048</v>
      </c>
      <c r="B57" s="427" t="s">
        <v>348</v>
      </c>
      <c r="C57" s="357" t="s">
        <v>285</v>
      </c>
      <c r="D57" s="355" t="s">
        <v>285</v>
      </c>
      <c r="E57" s="355" t="s">
        <v>285</v>
      </c>
      <c r="F57" s="361"/>
      <c r="G57" s="357" t="s">
        <v>285</v>
      </c>
      <c r="H57" s="371">
        <v>-1</v>
      </c>
      <c r="I57" s="355">
        <v>0</v>
      </c>
      <c r="J57" s="355">
        <v>1</v>
      </c>
      <c r="K57" s="356">
        <v>-0.5</v>
      </c>
      <c r="L57" s="481">
        <v>295.89999999999998</v>
      </c>
      <c r="M57" s="482">
        <v>1002.4</v>
      </c>
      <c r="N57" s="478" t="s">
        <v>425</v>
      </c>
    </row>
    <row r="58" spans="1:14" x14ac:dyDescent="0.25">
      <c r="A58" s="374">
        <v>45049</v>
      </c>
      <c r="B58" s="427" t="s">
        <v>349</v>
      </c>
      <c r="C58" s="357" t="s">
        <v>285</v>
      </c>
      <c r="D58" s="355" t="s">
        <v>285</v>
      </c>
      <c r="E58" s="360"/>
      <c r="F58" s="359" t="s">
        <v>285</v>
      </c>
      <c r="G58" s="357" t="s">
        <v>285</v>
      </c>
      <c r="H58" s="371">
        <v>-1</v>
      </c>
      <c r="I58" s="355">
        <v>-0.5</v>
      </c>
      <c r="J58" s="355">
        <v>1</v>
      </c>
      <c r="K58" s="356">
        <v>-0.5</v>
      </c>
      <c r="L58" s="481">
        <v>296.39999999999998</v>
      </c>
      <c r="M58" s="482">
        <v>1015.2</v>
      </c>
      <c r="N58" s="478" t="s">
        <v>425</v>
      </c>
    </row>
    <row r="59" spans="1:14" x14ac:dyDescent="0.25">
      <c r="A59" s="374">
        <v>45050</v>
      </c>
      <c r="B59" s="427" t="s">
        <v>350</v>
      </c>
      <c r="C59" s="357" t="s">
        <v>285</v>
      </c>
      <c r="D59" s="355" t="s">
        <v>285</v>
      </c>
      <c r="E59" s="360"/>
      <c r="F59" s="359" t="s">
        <v>285</v>
      </c>
      <c r="G59" s="357" t="s">
        <v>285</v>
      </c>
      <c r="H59" s="371">
        <v>-1</v>
      </c>
      <c r="I59" s="355">
        <v>0</v>
      </c>
      <c r="J59" s="355">
        <v>0.5</v>
      </c>
      <c r="K59" s="356">
        <v>-0.5</v>
      </c>
      <c r="L59" s="481">
        <v>295.89999999999998</v>
      </c>
      <c r="M59" s="482">
        <v>1023.4</v>
      </c>
      <c r="N59" s="478" t="s">
        <v>437</v>
      </c>
    </row>
    <row r="60" spans="1:14" x14ac:dyDescent="0.25">
      <c r="A60" s="374">
        <v>45051</v>
      </c>
      <c r="B60" s="427" t="s">
        <v>351</v>
      </c>
      <c r="C60" s="357" t="s">
        <v>285</v>
      </c>
      <c r="D60" s="355" t="s">
        <v>285</v>
      </c>
      <c r="E60" s="355" t="s">
        <v>285</v>
      </c>
      <c r="F60" s="361"/>
      <c r="G60" s="357" t="s">
        <v>285</v>
      </c>
      <c r="H60" s="371">
        <v>-1</v>
      </c>
      <c r="I60" s="355">
        <v>0</v>
      </c>
      <c r="J60" s="355">
        <v>1</v>
      </c>
      <c r="K60" s="356">
        <v>-0.5</v>
      </c>
      <c r="L60" s="481">
        <v>295.89999999999998</v>
      </c>
      <c r="M60" s="482">
        <v>1028</v>
      </c>
      <c r="N60" s="478" t="s">
        <v>392</v>
      </c>
    </row>
    <row r="61" spans="1:14" x14ac:dyDescent="0.25">
      <c r="A61" s="374">
        <v>45054</v>
      </c>
      <c r="B61" s="427" t="s">
        <v>347</v>
      </c>
      <c r="C61" s="357" t="s">
        <v>285</v>
      </c>
      <c r="D61" s="355" t="s">
        <v>285</v>
      </c>
      <c r="E61" s="355" t="s">
        <v>285</v>
      </c>
      <c r="F61" s="361"/>
      <c r="G61" s="357" t="s">
        <v>285</v>
      </c>
      <c r="H61" s="371">
        <v>-1</v>
      </c>
      <c r="I61" s="355">
        <v>0</v>
      </c>
      <c r="J61" s="355">
        <v>1</v>
      </c>
      <c r="K61" s="356">
        <v>-0.5</v>
      </c>
      <c r="L61" s="481">
        <v>296.10000000000002</v>
      </c>
      <c r="M61" s="482">
        <v>1025.4000000000001</v>
      </c>
      <c r="N61" s="478" t="s">
        <v>392</v>
      </c>
    </row>
    <row r="62" spans="1:14" x14ac:dyDescent="0.25">
      <c r="A62" s="374">
        <v>45055</v>
      </c>
      <c r="B62" s="427" t="s">
        <v>348</v>
      </c>
      <c r="C62" s="357" t="s">
        <v>285</v>
      </c>
      <c r="D62" s="355" t="s">
        <v>285</v>
      </c>
      <c r="E62" s="360"/>
      <c r="F62" s="359" t="s">
        <v>285</v>
      </c>
      <c r="G62" s="357" t="s">
        <v>285</v>
      </c>
      <c r="H62" s="371">
        <v>-1</v>
      </c>
      <c r="I62" s="355">
        <v>-0.5</v>
      </c>
      <c r="J62" s="355">
        <v>1</v>
      </c>
      <c r="K62" s="356">
        <v>-0.5</v>
      </c>
      <c r="L62" s="481">
        <v>297.39999999999998</v>
      </c>
      <c r="M62" s="482">
        <v>1020</v>
      </c>
      <c r="N62" s="478" t="s">
        <v>444</v>
      </c>
    </row>
    <row r="63" spans="1:14" x14ac:dyDescent="0.25">
      <c r="A63" s="374">
        <v>45056</v>
      </c>
      <c r="B63" s="427" t="s">
        <v>349</v>
      </c>
      <c r="C63" s="357" t="s">
        <v>285</v>
      </c>
      <c r="D63" s="355" t="s">
        <v>285</v>
      </c>
      <c r="E63" s="355" t="s">
        <v>285</v>
      </c>
      <c r="F63" s="361"/>
      <c r="G63" s="357" t="s">
        <v>285</v>
      </c>
      <c r="H63" s="371">
        <v>-1</v>
      </c>
      <c r="I63" s="355">
        <v>-0.5</v>
      </c>
      <c r="J63" s="355">
        <v>1</v>
      </c>
      <c r="K63" s="356">
        <v>-0.5</v>
      </c>
      <c r="L63" s="481">
        <v>296.3</v>
      </c>
      <c r="M63" s="482">
        <v>1015.8</v>
      </c>
      <c r="N63" s="478" t="s">
        <v>444</v>
      </c>
    </row>
    <row r="64" spans="1:14" x14ac:dyDescent="0.25">
      <c r="A64" s="374">
        <v>45057</v>
      </c>
      <c r="B64" s="427" t="s">
        <v>350</v>
      </c>
      <c r="C64" s="357" t="s">
        <v>285</v>
      </c>
      <c r="D64" s="355" t="s">
        <v>285</v>
      </c>
      <c r="E64" s="360"/>
      <c r="F64" s="359" t="s">
        <v>285</v>
      </c>
      <c r="G64" s="357" t="s">
        <v>285</v>
      </c>
      <c r="H64" s="371">
        <v>-1</v>
      </c>
      <c r="I64" s="355">
        <v>-0.5</v>
      </c>
      <c r="J64" s="355">
        <v>1</v>
      </c>
      <c r="K64" s="356">
        <v>-0.5</v>
      </c>
      <c r="L64" s="481">
        <v>296.3</v>
      </c>
      <c r="M64" s="482">
        <v>1017.7</v>
      </c>
      <c r="N64" s="478" t="s">
        <v>425</v>
      </c>
    </row>
    <row r="65" spans="1:14" x14ac:dyDescent="0.25">
      <c r="A65" s="374">
        <v>45058</v>
      </c>
      <c r="B65" s="427" t="s">
        <v>351</v>
      </c>
      <c r="C65" s="357" t="s">
        <v>285</v>
      </c>
      <c r="D65" s="355" t="s">
        <v>285</v>
      </c>
      <c r="E65" s="355" t="s">
        <v>285</v>
      </c>
      <c r="F65" s="361"/>
      <c r="G65" s="357" t="s">
        <v>285</v>
      </c>
      <c r="H65" s="371">
        <v>-1</v>
      </c>
      <c r="I65" s="355">
        <v>0</v>
      </c>
      <c r="J65" s="355">
        <v>1</v>
      </c>
      <c r="K65" s="356">
        <v>0</v>
      </c>
      <c r="L65" s="481">
        <v>295.89999999999998</v>
      </c>
      <c r="M65" s="482">
        <v>1021.4</v>
      </c>
      <c r="N65" s="478" t="s">
        <v>506</v>
      </c>
    </row>
    <row r="66" spans="1:14" x14ac:dyDescent="0.25">
      <c r="A66" s="374">
        <v>45061</v>
      </c>
      <c r="B66" s="427" t="s">
        <v>347</v>
      </c>
      <c r="C66" s="357" t="s">
        <v>285</v>
      </c>
      <c r="D66" s="355" t="s">
        <v>285</v>
      </c>
      <c r="E66" s="355" t="s">
        <v>285</v>
      </c>
      <c r="F66" s="361"/>
      <c r="G66" s="357" t="s">
        <v>285</v>
      </c>
      <c r="H66" s="371">
        <v>-1</v>
      </c>
      <c r="I66" s="355">
        <v>-0.5</v>
      </c>
      <c r="J66" s="355">
        <v>1</v>
      </c>
      <c r="K66" s="356">
        <v>-0.5</v>
      </c>
      <c r="L66" s="481">
        <v>295.8</v>
      </c>
      <c r="M66" s="482">
        <v>1013.5</v>
      </c>
      <c r="N66" s="478" t="s">
        <v>444</v>
      </c>
    </row>
    <row r="67" spans="1:14" x14ac:dyDescent="0.25">
      <c r="A67" s="374">
        <v>45062</v>
      </c>
      <c r="B67" s="427" t="s">
        <v>348</v>
      </c>
      <c r="C67" s="357" t="s">
        <v>285</v>
      </c>
      <c r="D67" s="355" t="s">
        <v>285</v>
      </c>
      <c r="E67" s="360"/>
      <c r="F67" s="359" t="s">
        <v>285</v>
      </c>
      <c r="G67" s="357" t="s">
        <v>285</v>
      </c>
      <c r="H67" s="371">
        <v>-1</v>
      </c>
      <c r="I67" s="355">
        <v>0</v>
      </c>
      <c r="J67" s="355">
        <v>1</v>
      </c>
      <c r="K67" s="356">
        <v>-0.5</v>
      </c>
      <c r="L67" s="481">
        <v>296.3</v>
      </c>
      <c r="M67" s="482">
        <v>1003.3</v>
      </c>
      <c r="N67" s="478" t="s">
        <v>516</v>
      </c>
    </row>
    <row r="68" spans="1:14" x14ac:dyDescent="0.25">
      <c r="A68" s="374">
        <v>45063</v>
      </c>
      <c r="B68" s="427" t="s">
        <v>349</v>
      </c>
      <c r="C68" s="357" t="s">
        <v>285</v>
      </c>
      <c r="D68" s="355" t="s">
        <v>285</v>
      </c>
      <c r="E68" s="355" t="s">
        <v>285</v>
      </c>
      <c r="F68" s="361"/>
      <c r="G68" s="357" t="s">
        <v>285</v>
      </c>
      <c r="H68" s="371">
        <v>-0.5</v>
      </c>
      <c r="I68" s="355">
        <v>0</v>
      </c>
      <c r="J68" s="355">
        <v>0.5</v>
      </c>
      <c r="K68" s="356">
        <v>0</v>
      </c>
      <c r="L68" s="481">
        <v>296.39999999999998</v>
      </c>
      <c r="M68" s="482">
        <v>997.7</v>
      </c>
      <c r="N68" s="478" t="s">
        <v>401</v>
      </c>
    </row>
    <row r="69" spans="1:14" x14ac:dyDescent="0.25">
      <c r="A69" s="442"/>
      <c r="B69" s="443" t="s">
        <v>350</v>
      </c>
      <c r="C69" s="444"/>
      <c r="D69" s="445"/>
      <c r="E69" s="445"/>
      <c r="F69" s="446"/>
      <c r="G69" s="444"/>
      <c r="H69" s="447"/>
      <c r="I69" s="445"/>
      <c r="J69" s="445"/>
      <c r="K69" s="448"/>
      <c r="L69" s="485"/>
      <c r="M69" s="486"/>
      <c r="N69" s="480" t="s">
        <v>524</v>
      </c>
    </row>
    <row r="70" spans="1:14" x14ac:dyDescent="0.25">
      <c r="A70" s="374">
        <v>45065</v>
      </c>
      <c r="B70" s="427" t="s">
        <v>351</v>
      </c>
      <c r="C70" s="357" t="s">
        <v>285</v>
      </c>
      <c r="D70" s="355" t="s">
        <v>285</v>
      </c>
      <c r="E70" s="355" t="s">
        <v>285</v>
      </c>
      <c r="F70" s="361"/>
      <c r="G70" s="357" t="s">
        <v>285</v>
      </c>
      <c r="H70" s="371">
        <v>-1</v>
      </c>
      <c r="I70" s="355">
        <v>-0.5</v>
      </c>
      <c r="J70" s="355">
        <v>1</v>
      </c>
      <c r="K70" s="356">
        <v>-0.5</v>
      </c>
      <c r="L70" s="481">
        <v>295.89999999999998</v>
      </c>
      <c r="M70" s="482">
        <v>1025.3</v>
      </c>
      <c r="N70" s="478" t="s">
        <v>221</v>
      </c>
    </row>
    <row r="71" spans="1:14" x14ac:dyDescent="0.25">
      <c r="A71" s="374">
        <v>45068</v>
      </c>
      <c r="B71" s="427" t="s">
        <v>347</v>
      </c>
      <c r="C71" s="357" t="s">
        <v>285</v>
      </c>
      <c r="D71" s="355" t="s">
        <v>285</v>
      </c>
      <c r="E71" s="355" t="s">
        <v>285</v>
      </c>
      <c r="F71" s="361"/>
      <c r="G71" s="357" t="s">
        <v>285</v>
      </c>
      <c r="H71" s="371">
        <v>-1</v>
      </c>
      <c r="I71" s="355">
        <v>-0.5</v>
      </c>
      <c r="J71" s="355">
        <v>1</v>
      </c>
      <c r="K71" s="356">
        <v>-0.5</v>
      </c>
      <c r="L71" s="481">
        <v>296.89999999999998</v>
      </c>
      <c r="M71" s="482">
        <v>1020.8</v>
      </c>
      <c r="N71" s="478" t="s">
        <v>243</v>
      </c>
    </row>
    <row r="72" spans="1:14" x14ac:dyDescent="0.25">
      <c r="A72" s="374">
        <v>45069</v>
      </c>
      <c r="B72" s="427" t="s">
        <v>348</v>
      </c>
      <c r="C72" s="357" t="s">
        <v>285</v>
      </c>
      <c r="D72" s="355" t="s">
        <v>285</v>
      </c>
      <c r="E72" s="360"/>
      <c r="F72" s="359" t="s">
        <v>285</v>
      </c>
      <c r="G72" s="357" t="s">
        <v>285</v>
      </c>
      <c r="H72" s="371">
        <v>-1</v>
      </c>
      <c r="I72" s="355">
        <v>0</v>
      </c>
      <c r="J72" s="355">
        <v>1</v>
      </c>
      <c r="K72" s="356">
        <v>-0.5</v>
      </c>
      <c r="L72" s="481">
        <v>295.75</v>
      </c>
      <c r="M72" s="482">
        <v>1010.6</v>
      </c>
      <c r="N72" s="478" t="s">
        <v>231</v>
      </c>
    </row>
    <row r="73" spans="1:14" x14ac:dyDescent="0.25">
      <c r="A73" s="374">
        <v>45070</v>
      </c>
      <c r="B73" s="427" t="s">
        <v>349</v>
      </c>
      <c r="C73" s="357" t="s">
        <v>285</v>
      </c>
      <c r="D73" s="355" t="s">
        <v>285</v>
      </c>
      <c r="E73" s="355" t="s">
        <v>285</v>
      </c>
      <c r="F73" s="361"/>
      <c r="G73" s="357" t="s">
        <v>285</v>
      </c>
      <c r="H73" s="371">
        <v>-1.5</v>
      </c>
      <c r="I73" s="355">
        <v>-0.5</v>
      </c>
      <c r="J73" s="355">
        <v>1</v>
      </c>
      <c r="K73" s="356">
        <v>-0.5</v>
      </c>
      <c r="L73" s="481">
        <v>295.8</v>
      </c>
      <c r="M73" s="482">
        <v>1012.6</v>
      </c>
      <c r="N73" s="478" t="s">
        <v>221</v>
      </c>
    </row>
    <row r="74" spans="1:14" x14ac:dyDescent="0.25">
      <c r="A74" s="374">
        <v>45071</v>
      </c>
      <c r="B74" s="427" t="s">
        <v>350</v>
      </c>
      <c r="C74" s="357" t="s">
        <v>285</v>
      </c>
      <c r="D74" s="355" t="s">
        <v>285</v>
      </c>
      <c r="E74" s="360"/>
      <c r="F74" s="359" t="s">
        <v>285</v>
      </c>
      <c r="G74" s="357" t="s">
        <v>285</v>
      </c>
      <c r="H74" s="371">
        <v>-0.5</v>
      </c>
      <c r="I74" s="355">
        <v>0</v>
      </c>
      <c r="J74" s="355">
        <v>0.5</v>
      </c>
      <c r="K74" s="356">
        <v>0</v>
      </c>
      <c r="L74" s="481">
        <v>295.60000000000002</v>
      </c>
      <c r="M74" s="482">
        <v>1009.7</v>
      </c>
      <c r="N74" s="478" t="s">
        <v>243</v>
      </c>
    </row>
    <row r="75" spans="1:14" x14ac:dyDescent="0.25">
      <c r="A75" s="374">
        <v>45072</v>
      </c>
      <c r="B75" s="427" t="s">
        <v>351</v>
      </c>
      <c r="C75" s="357" t="s">
        <v>285</v>
      </c>
      <c r="D75" s="355" t="s">
        <v>285</v>
      </c>
      <c r="E75" s="355" t="s">
        <v>285</v>
      </c>
      <c r="F75" s="361"/>
      <c r="G75" s="357" t="s">
        <v>285</v>
      </c>
      <c r="H75" s="371">
        <v>-1</v>
      </c>
      <c r="I75" s="355">
        <v>-0.5</v>
      </c>
      <c r="J75" s="355">
        <v>1</v>
      </c>
      <c r="K75" s="356">
        <v>-0.5</v>
      </c>
      <c r="L75" s="481">
        <v>295.8</v>
      </c>
      <c r="M75" s="482">
        <v>1010.6</v>
      </c>
      <c r="N75" s="478" t="s">
        <v>217</v>
      </c>
    </row>
    <row r="76" spans="1:14" x14ac:dyDescent="0.25">
      <c r="A76" s="374">
        <v>45055</v>
      </c>
      <c r="B76" s="427" t="s">
        <v>347</v>
      </c>
      <c r="C76" s="357" t="s">
        <v>285</v>
      </c>
      <c r="D76" s="355" t="s">
        <v>285</v>
      </c>
      <c r="E76" s="355" t="s">
        <v>285</v>
      </c>
      <c r="F76" s="361"/>
      <c r="G76" s="357" t="s">
        <v>285</v>
      </c>
      <c r="H76" s="371">
        <v>-1</v>
      </c>
      <c r="I76" s="355">
        <v>-0.5</v>
      </c>
      <c r="J76" s="355">
        <v>1</v>
      </c>
      <c r="K76" s="356">
        <v>-0.5</v>
      </c>
      <c r="L76" s="481">
        <v>295.89999999999998</v>
      </c>
      <c r="M76" s="482">
        <v>1016.6</v>
      </c>
      <c r="N76" s="478" t="s">
        <v>231</v>
      </c>
    </row>
    <row r="77" spans="1:14" x14ac:dyDescent="0.25">
      <c r="A77" s="374">
        <v>45076</v>
      </c>
      <c r="B77" s="427" t="s">
        <v>348</v>
      </c>
      <c r="C77" s="357" t="s">
        <v>285</v>
      </c>
      <c r="D77" s="355" t="s">
        <v>285</v>
      </c>
      <c r="E77" s="360"/>
      <c r="F77" s="359" t="s">
        <v>285</v>
      </c>
      <c r="G77" s="357" t="s">
        <v>285</v>
      </c>
      <c r="H77" s="371">
        <v>-1</v>
      </c>
      <c r="I77" s="355">
        <v>0</v>
      </c>
      <c r="J77" s="355">
        <v>1</v>
      </c>
      <c r="K77" s="356">
        <v>-0.5</v>
      </c>
      <c r="L77" s="481">
        <v>296.60000000000002</v>
      </c>
      <c r="M77" s="482">
        <v>1018.6</v>
      </c>
      <c r="N77" s="478" t="s">
        <v>437</v>
      </c>
    </row>
    <row r="78" spans="1:14" x14ac:dyDescent="0.25">
      <c r="A78" s="374">
        <v>45077</v>
      </c>
      <c r="B78" s="427" t="s">
        <v>349</v>
      </c>
      <c r="C78" s="357" t="s">
        <v>285</v>
      </c>
      <c r="D78" s="355" t="s">
        <v>285</v>
      </c>
      <c r="E78" s="355" t="s">
        <v>285</v>
      </c>
      <c r="F78" s="361"/>
      <c r="G78" s="357" t="s">
        <v>285</v>
      </c>
      <c r="H78" s="371">
        <v>-1</v>
      </c>
      <c r="I78" s="355">
        <v>0</v>
      </c>
      <c r="J78" s="355">
        <v>1</v>
      </c>
      <c r="K78" s="356">
        <v>-0.5</v>
      </c>
      <c r="L78" s="481">
        <v>295.8</v>
      </c>
      <c r="M78" s="482">
        <v>1011.7</v>
      </c>
      <c r="N78" s="478" t="s">
        <v>547</v>
      </c>
    </row>
    <row r="79" spans="1:14" x14ac:dyDescent="0.25">
      <c r="A79" s="374">
        <v>45078</v>
      </c>
      <c r="B79" s="427" t="s">
        <v>350</v>
      </c>
      <c r="C79" s="357" t="s">
        <v>285</v>
      </c>
      <c r="D79" s="355" t="s">
        <v>285</v>
      </c>
      <c r="E79" s="360"/>
      <c r="F79" s="359" t="s">
        <v>285</v>
      </c>
      <c r="G79" s="357" t="s">
        <v>285</v>
      </c>
      <c r="H79" s="371">
        <v>-1</v>
      </c>
      <c r="I79" s="355">
        <v>0</v>
      </c>
      <c r="J79" s="355">
        <v>0.5</v>
      </c>
      <c r="K79" s="356">
        <v>-0.5</v>
      </c>
      <c r="L79" s="481">
        <v>295.8</v>
      </c>
      <c r="M79" s="482">
        <v>1012.2</v>
      </c>
      <c r="N79" s="478" t="s">
        <v>221</v>
      </c>
    </row>
    <row r="80" spans="1:14" x14ac:dyDescent="0.25">
      <c r="A80" s="374">
        <v>45079</v>
      </c>
      <c r="B80" s="427" t="s">
        <v>351</v>
      </c>
      <c r="C80" s="357" t="s">
        <v>285</v>
      </c>
      <c r="D80" s="355" t="s">
        <v>285</v>
      </c>
      <c r="E80" s="355" t="s">
        <v>285</v>
      </c>
      <c r="F80" s="361"/>
      <c r="G80" s="357" t="s">
        <v>285</v>
      </c>
      <c r="H80" s="371">
        <v>1</v>
      </c>
      <c r="I80" s="355">
        <v>0</v>
      </c>
      <c r="J80" s="355">
        <v>0.5</v>
      </c>
      <c r="K80" s="356">
        <v>-0.5</v>
      </c>
      <c r="L80" s="481">
        <v>295.89999999999998</v>
      </c>
      <c r="M80" s="482">
        <v>1015.9</v>
      </c>
      <c r="N80" s="478" t="s">
        <v>217</v>
      </c>
    </row>
    <row r="81" spans="1:14" x14ac:dyDescent="0.25">
      <c r="A81" s="374">
        <v>45082</v>
      </c>
      <c r="B81" s="427" t="s">
        <v>347</v>
      </c>
      <c r="C81" s="357" t="s">
        <v>285</v>
      </c>
      <c r="D81" s="355" t="s">
        <v>285</v>
      </c>
      <c r="E81" s="355" t="s">
        <v>285</v>
      </c>
      <c r="F81" s="361"/>
      <c r="G81" s="357" t="s">
        <v>285</v>
      </c>
      <c r="H81" s="371">
        <v>1</v>
      </c>
      <c r="I81" s="355">
        <v>-0.5</v>
      </c>
      <c r="J81" s="355">
        <v>1</v>
      </c>
      <c r="K81" s="356">
        <v>-0.5</v>
      </c>
      <c r="L81" s="481">
        <v>296.10000000000002</v>
      </c>
      <c r="M81" s="482">
        <v>1016.7</v>
      </c>
      <c r="N81" s="478" t="s">
        <v>558</v>
      </c>
    </row>
    <row r="82" spans="1:14" x14ac:dyDescent="0.25">
      <c r="A82" s="442"/>
      <c r="B82" s="443" t="s">
        <v>348</v>
      </c>
      <c r="C82" s="444"/>
      <c r="D82" s="445"/>
      <c r="E82" s="445"/>
      <c r="F82" s="446"/>
      <c r="G82" s="444"/>
      <c r="H82" s="447"/>
      <c r="I82" s="445"/>
      <c r="J82" s="445"/>
      <c r="K82" s="448"/>
      <c r="L82" s="485"/>
      <c r="M82" s="486"/>
      <c r="N82" s="480"/>
    </row>
    <row r="83" spans="1:14" x14ac:dyDescent="0.25">
      <c r="A83" s="374">
        <v>45084</v>
      </c>
      <c r="B83" s="427" t="s">
        <v>349</v>
      </c>
      <c r="C83" s="357" t="s">
        <v>285</v>
      </c>
      <c r="D83" s="355" t="s">
        <v>285</v>
      </c>
      <c r="E83" s="355" t="s">
        <v>285</v>
      </c>
      <c r="F83" s="361"/>
      <c r="G83" s="357" t="s">
        <v>285</v>
      </c>
      <c r="H83" s="371">
        <v>-1</v>
      </c>
      <c r="I83" s="355">
        <v>0</v>
      </c>
      <c r="J83" s="355">
        <v>0.5</v>
      </c>
      <c r="K83" s="356">
        <v>-0.5</v>
      </c>
      <c r="L83" s="481">
        <v>295.8</v>
      </c>
      <c r="M83" s="482">
        <v>1018.3</v>
      </c>
      <c r="N83" s="478" t="s">
        <v>437</v>
      </c>
    </row>
    <row r="84" spans="1:14" x14ac:dyDescent="0.25">
      <c r="A84" s="374">
        <v>45085</v>
      </c>
      <c r="B84" s="427" t="s">
        <v>350</v>
      </c>
      <c r="C84" s="357" t="s">
        <v>285</v>
      </c>
      <c r="D84" s="355" t="s">
        <v>285</v>
      </c>
      <c r="E84" s="360"/>
      <c r="F84" s="359" t="s">
        <v>285</v>
      </c>
      <c r="G84" s="357" t="s">
        <v>285</v>
      </c>
      <c r="H84" s="371">
        <v>-1</v>
      </c>
      <c r="I84" s="355">
        <v>-0.5</v>
      </c>
      <c r="J84" s="355">
        <v>1</v>
      </c>
      <c r="K84" s="356">
        <v>0.5</v>
      </c>
      <c r="L84" s="481">
        <v>295.89999999999998</v>
      </c>
      <c r="M84" s="482">
        <v>1013.8</v>
      </c>
      <c r="N84" s="478" t="s">
        <v>444</v>
      </c>
    </row>
    <row r="85" spans="1:14" x14ac:dyDescent="0.25">
      <c r="A85" s="374">
        <v>45086</v>
      </c>
      <c r="B85" s="427" t="s">
        <v>351</v>
      </c>
      <c r="C85" s="357" t="s">
        <v>285</v>
      </c>
      <c r="D85" s="355" t="s">
        <v>285</v>
      </c>
      <c r="E85" s="355" t="s">
        <v>285</v>
      </c>
      <c r="F85" s="361"/>
      <c r="G85" s="357" t="s">
        <v>285</v>
      </c>
      <c r="H85" s="371">
        <v>-1</v>
      </c>
      <c r="I85" s="355">
        <v>-0.5</v>
      </c>
      <c r="J85" s="355">
        <v>1</v>
      </c>
      <c r="K85" s="356">
        <v>-0.5</v>
      </c>
      <c r="L85" s="481">
        <v>295.89999999999998</v>
      </c>
      <c r="M85" s="482">
        <v>1021.6</v>
      </c>
      <c r="N85" s="478" t="s">
        <v>392</v>
      </c>
    </row>
    <row r="86" spans="1:14" x14ac:dyDescent="0.25">
      <c r="A86" s="374">
        <v>45089</v>
      </c>
      <c r="B86" s="427" t="s">
        <v>347</v>
      </c>
      <c r="C86" s="357" t="s">
        <v>285</v>
      </c>
      <c r="D86" s="355" t="s">
        <v>285</v>
      </c>
      <c r="E86" s="355" t="s">
        <v>285</v>
      </c>
      <c r="F86" s="361"/>
      <c r="G86" s="357" t="s">
        <v>285</v>
      </c>
      <c r="H86" s="371">
        <v>-1</v>
      </c>
      <c r="I86" s="355">
        <v>-0.5</v>
      </c>
      <c r="J86" s="355">
        <v>1</v>
      </c>
      <c r="K86" s="356">
        <v>-0.5</v>
      </c>
      <c r="L86" s="481">
        <v>295.8</v>
      </c>
      <c r="M86" s="482">
        <v>1023.5</v>
      </c>
      <c r="N86" s="478" t="s">
        <v>392</v>
      </c>
    </row>
    <row r="87" spans="1:14" x14ac:dyDescent="0.25">
      <c r="A87" s="374">
        <v>45090</v>
      </c>
      <c r="B87" s="427" t="s">
        <v>348</v>
      </c>
      <c r="C87" s="357" t="s">
        <v>285</v>
      </c>
      <c r="D87" s="355" t="s">
        <v>285</v>
      </c>
      <c r="E87" s="360"/>
      <c r="F87" s="359" t="s">
        <v>285</v>
      </c>
      <c r="G87" s="357" t="s">
        <v>285</v>
      </c>
      <c r="H87" s="371">
        <v>-1</v>
      </c>
      <c r="I87" s="355">
        <v>-0.5</v>
      </c>
      <c r="J87" s="355">
        <v>1</v>
      </c>
      <c r="K87" s="356">
        <v>-0.5</v>
      </c>
      <c r="L87" s="481">
        <v>296.10000000000002</v>
      </c>
      <c r="M87" s="482">
        <v>1018</v>
      </c>
      <c r="N87" s="478" t="s">
        <v>410</v>
      </c>
    </row>
    <row r="88" spans="1:14" x14ac:dyDescent="0.25">
      <c r="A88" s="374">
        <v>45091</v>
      </c>
      <c r="B88" s="427" t="s">
        <v>349</v>
      </c>
      <c r="C88" s="357" t="s">
        <v>285</v>
      </c>
      <c r="D88" s="355" t="s">
        <v>285</v>
      </c>
      <c r="E88" s="355" t="s">
        <v>285</v>
      </c>
      <c r="F88" s="361"/>
      <c r="G88" s="357" t="s">
        <v>285</v>
      </c>
      <c r="H88" s="371">
        <v>-0.5</v>
      </c>
      <c r="I88" s="355">
        <v>0</v>
      </c>
      <c r="J88" s="355">
        <v>1</v>
      </c>
      <c r="K88" s="356">
        <v>-0.5</v>
      </c>
      <c r="L88" s="481">
        <v>295.8</v>
      </c>
      <c r="M88" s="482">
        <v>1018</v>
      </c>
      <c r="N88" s="478" t="s">
        <v>396</v>
      </c>
    </row>
    <row r="89" spans="1:14" x14ac:dyDescent="0.25">
      <c r="A89" s="374">
        <v>45092</v>
      </c>
      <c r="B89" s="427" t="s">
        <v>350</v>
      </c>
      <c r="C89" s="357" t="s">
        <v>285</v>
      </c>
      <c r="D89" s="355" t="s">
        <v>285</v>
      </c>
      <c r="E89" s="360"/>
      <c r="F89" s="359" t="s">
        <v>285</v>
      </c>
      <c r="G89" s="357" t="s">
        <v>285</v>
      </c>
      <c r="H89" s="371">
        <v>-0.5</v>
      </c>
      <c r="I89" s="355">
        <v>0</v>
      </c>
      <c r="J89" s="355">
        <v>1</v>
      </c>
      <c r="K89" s="356">
        <v>-0.5</v>
      </c>
      <c r="L89" s="481">
        <v>295.8</v>
      </c>
      <c r="M89" s="482">
        <v>1017</v>
      </c>
      <c r="N89" s="478" t="s">
        <v>396</v>
      </c>
    </row>
    <row r="90" spans="1:14" x14ac:dyDescent="0.25">
      <c r="A90" s="374">
        <v>45093</v>
      </c>
      <c r="B90" s="427" t="s">
        <v>351</v>
      </c>
      <c r="C90" s="357" t="s">
        <v>285</v>
      </c>
      <c r="D90" s="355" t="s">
        <v>285</v>
      </c>
      <c r="E90" s="355" t="s">
        <v>285</v>
      </c>
      <c r="F90" s="361"/>
      <c r="G90" s="357" t="s">
        <v>285</v>
      </c>
      <c r="H90" s="371">
        <v>-1</v>
      </c>
      <c r="I90" s="355">
        <v>-0.5</v>
      </c>
      <c r="J90" s="355">
        <v>1</v>
      </c>
      <c r="K90" s="356">
        <v>-0.5</v>
      </c>
      <c r="L90" s="481">
        <v>295.89999999999998</v>
      </c>
      <c r="M90" s="482">
        <v>1013.6</v>
      </c>
      <c r="N90" s="478" t="s">
        <v>392</v>
      </c>
    </row>
    <row r="91" spans="1:14" x14ac:dyDescent="0.25">
      <c r="A91" s="374">
        <v>45096</v>
      </c>
      <c r="B91" s="427" t="s">
        <v>347</v>
      </c>
      <c r="C91" s="357" t="s">
        <v>285</v>
      </c>
      <c r="D91" s="355" t="s">
        <v>285</v>
      </c>
      <c r="E91" s="355" t="s">
        <v>285</v>
      </c>
      <c r="F91" s="361"/>
      <c r="G91" s="357" t="s">
        <v>285</v>
      </c>
      <c r="H91" s="371">
        <v>-0.5</v>
      </c>
      <c r="I91" s="355">
        <v>0</v>
      </c>
      <c r="J91" s="355">
        <v>0.5</v>
      </c>
      <c r="K91" s="356">
        <v>0</v>
      </c>
      <c r="L91" s="481">
        <v>295.8</v>
      </c>
      <c r="M91" s="482">
        <v>1012.4</v>
      </c>
      <c r="N91" s="478" t="s">
        <v>581</v>
      </c>
    </row>
    <row r="92" spans="1:14" x14ac:dyDescent="0.25">
      <c r="A92" s="374">
        <v>45097</v>
      </c>
      <c r="B92" s="427" t="s">
        <v>348</v>
      </c>
      <c r="C92" s="357" t="s">
        <v>285</v>
      </c>
      <c r="D92" s="355" t="s">
        <v>285</v>
      </c>
      <c r="E92" s="360"/>
      <c r="F92" s="359" t="s">
        <v>285</v>
      </c>
      <c r="G92" s="357" t="s">
        <v>285</v>
      </c>
      <c r="H92" s="371">
        <v>-1</v>
      </c>
      <c r="I92" s="355">
        <v>-0.5</v>
      </c>
      <c r="J92" s="355">
        <v>0.5</v>
      </c>
      <c r="K92" s="356">
        <v>-0.5</v>
      </c>
      <c r="L92" s="487">
        <v>295.89999999999998</v>
      </c>
      <c r="M92" s="488">
        <v>1012.7</v>
      </c>
      <c r="N92" s="375" t="s">
        <v>410</v>
      </c>
    </row>
    <row r="93" spans="1:14" x14ac:dyDescent="0.25">
      <c r="A93" s="374">
        <v>45098</v>
      </c>
      <c r="B93" s="427" t="s">
        <v>349</v>
      </c>
      <c r="C93" s="357" t="s">
        <v>285</v>
      </c>
      <c r="D93" s="355" t="s">
        <v>285</v>
      </c>
      <c r="E93" s="355" t="s">
        <v>285</v>
      </c>
      <c r="F93" s="361"/>
      <c r="G93" s="357" t="s">
        <v>285</v>
      </c>
      <c r="H93" s="371">
        <v>-1</v>
      </c>
      <c r="I93" s="355">
        <v>-0.5</v>
      </c>
      <c r="J93" s="355">
        <v>0.5</v>
      </c>
      <c r="K93" s="356">
        <v>-0.5</v>
      </c>
      <c r="L93" s="487">
        <v>295.8</v>
      </c>
      <c r="M93" s="488">
        <v>1011.9</v>
      </c>
      <c r="N93" s="375" t="s">
        <v>425</v>
      </c>
    </row>
    <row r="94" spans="1:14" x14ac:dyDescent="0.25">
      <c r="A94" s="374">
        <v>45099</v>
      </c>
      <c r="B94" s="427" t="s">
        <v>350</v>
      </c>
      <c r="C94" s="357" t="s">
        <v>285</v>
      </c>
      <c r="D94" s="355" t="s">
        <v>285</v>
      </c>
      <c r="E94" s="360"/>
      <c r="F94" s="359" t="s">
        <v>285</v>
      </c>
      <c r="G94" s="357" t="s">
        <v>285</v>
      </c>
      <c r="H94" s="371">
        <v>-1</v>
      </c>
      <c r="I94" s="355">
        <v>-0.5</v>
      </c>
      <c r="J94" s="355">
        <v>1</v>
      </c>
      <c r="K94" s="356">
        <v>-0.5</v>
      </c>
      <c r="L94" s="487">
        <v>295.89999999999998</v>
      </c>
      <c r="M94" s="488">
        <v>1006.1</v>
      </c>
      <c r="N94" s="375" t="s">
        <v>581</v>
      </c>
    </row>
    <row r="95" spans="1:14" x14ac:dyDescent="0.25">
      <c r="A95" s="442"/>
      <c r="B95" s="443" t="s">
        <v>351</v>
      </c>
      <c r="C95" s="444"/>
      <c r="D95" s="445"/>
      <c r="E95" s="445"/>
      <c r="F95" s="446"/>
      <c r="G95" s="444"/>
      <c r="H95" s="447"/>
      <c r="I95" s="445"/>
      <c r="J95" s="445"/>
      <c r="K95" s="448"/>
      <c r="L95" s="489"/>
      <c r="M95" s="490"/>
      <c r="N95" s="449" t="s">
        <v>524</v>
      </c>
    </row>
    <row r="96" spans="1:14" x14ac:dyDescent="0.25">
      <c r="A96" s="374">
        <v>45103</v>
      </c>
      <c r="B96" s="427" t="s">
        <v>347</v>
      </c>
      <c r="C96" s="357" t="s">
        <v>285</v>
      </c>
      <c r="D96" s="355" t="s">
        <v>285</v>
      </c>
      <c r="E96" s="355" t="s">
        <v>285</v>
      </c>
      <c r="F96" s="361"/>
      <c r="G96" s="357" t="s">
        <v>285</v>
      </c>
      <c r="H96" s="371">
        <v>-0.5</v>
      </c>
      <c r="I96" s="355">
        <v>0</v>
      </c>
      <c r="J96" s="355">
        <v>0.5</v>
      </c>
      <c r="K96" s="356">
        <v>0</v>
      </c>
      <c r="L96" s="487">
        <v>295.89999999999998</v>
      </c>
      <c r="M96" s="488">
        <v>1011.7</v>
      </c>
      <c r="N96" s="375"/>
    </row>
    <row r="97" spans="1:14" x14ac:dyDescent="0.25">
      <c r="A97" s="374">
        <v>45104</v>
      </c>
      <c r="B97" s="427" t="s">
        <v>348</v>
      </c>
      <c r="C97" s="357" t="s">
        <v>285</v>
      </c>
      <c r="D97" s="355" t="s">
        <v>285</v>
      </c>
      <c r="E97" s="360"/>
      <c r="F97" s="359" t="s">
        <v>285</v>
      </c>
      <c r="G97" s="357" t="s">
        <v>285</v>
      </c>
      <c r="H97" s="371">
        <v>-1</v>
      </c>
      <c r="I97" s="355">
        <v>-0.5</v>
      </c>
      <c r="J97" s="355">
        <v>1</v>
      </c>
      <c r="K97" s="356">
        <v>-0.5</v>
      </c>
      <c r="L97" s="487">
        <v>296.10000000000002</v>
      </c>
      <c r="M97" s="488">
        <v>1003.9</v>
      </c>
      <c r="N97" s="375" t="s">
        <v>392</v>
      </c>
    </row>
    <row r="98" spans="1:14" x14ac:dyDescent="0.25">
      <c r="A98" s="374">
        <v>45105</v>
      </c>
      <c r="B98" s="427" t="s">
        <v>349</v>
      </c>
      <c r="C98" s="357" t="s">
        <v>285</v>
      </c>
      <c r="D98" s="355" t="s">
        <v>285</v>
      </c>
      <c r="E98" s="355" t="s">
        <v>285</v>
      </c>
      <c r="F98" s="361"/>
      <c r="G98" s="357" t="s">
        <v>285</v>
      </c>
      <c r="H98" s="371">
        <v>-1</v>
      </c>
      <c r="I98" s="355">
        <v>-0.5</v>
      </c>
      <c r="J98" s="355">
        <v>1</v>
      </c>
      <c r="K98" s="356">
        <v>-0.5</v>
      </c>
      <c r="L98" s="487">
        <v>295.89999999999998</v>
      </c>
      <c r="M98" s="488">
        <v>1007.5</v>
      </c>
      <c r="N98" s="375" t="s">
        <v>221</v>
      </c>
    </row>
    <row r="99" spans="1:14" x14ac:dyDescent="0.25">
      <c r="A99" s="374">
        <v>45106</v>
      </c>
      <c r="B99" s="427" t="s">
        <v>350</v>
      </c>
      <c r="C99" s="357" t="s">
        <v>285</v>
      </c>
      <c r="D99" s="355" t="s">
        <v>285</v>
      </c>
      <c r="E99" s="360"/>
      <c r="F99" s="359" t="s">
        <v>285</v>
      </c>
      <c r="G99" s="357" t="s">
        <v>285</v>
      </c>
      <c r="H99" s="371">
        <v>-1</v>
      </c>
      <c r="I99" s="355">
        <v>-0.5</v>
      </c>
      <c r="J99" s="355">
        <v>1</v>
      </c>
      <c r="K99" s="356">
        <v>-0.5</v>
      </c>
      <c r="L99" s="487">
        <v>295.89999999999998</v>
      </c>
      <c r="M99" s="488">
        <v>1004.9</v>
      </c>
      <c r="N99" s="375" t="s">
        <v>153</v>
      </c>
    </row>
    <row r="100" spans="1:14" x14ac:dyDescent="0.25">
      <c r="A100" s="374">
        <v>45107</v>
      </c>
      <c r="B100" s="427" t="s">
        <v>351</v>
      </c>
      <c r="C100" s="357" t="s">
        <v>285</v>
      </c>
      <c r="D100" s="355" t="s">
        <v>285</v>
      </c>
      <c r="E100" s="355" t="s">
        <v>285</v>
      </c>
      <c r="F100" s="361"/>
      <c r="G100" s="357" t="s">
        <v>285</v>
      </c>
      <c r="H100" s="371">
        <v>-1</v>
      </c>
      <c r="I100" s="355">
        <v>-0.5</v>
      </c>
      <c r="J100" s="355">
        <v>1</v>
      </c>
      <c r="K100" s="356">
        <v>-0.5</v>
      </c>
      <c r="L100" s="487">
        <v>295.89999999999998</v>
      </c>
      <c r="M100" s="488">
        <v>1001.1</v>
      </c>
      <c r="N100" s="375" t="s">
        <v>153</v>
      </c>
    </row>
    <row r="101" spans="1:14" x14ac:dyDescent="0.25">
      <c r="A101" s="374">
        <v>45110</v>
      </c>
      <c r="B101" s="427" t="s">
        <v>347</v>
      </c>
      <c r="C101" s="357" t="s">
        <v>285</v>
      </c>
      <c r="D101" s="355" t="s">
        <v>285</v>
      </c>
      <c r="E101" s="355" t="s">
        <v>285</v>
      </c>
      <c r="F101" s="361"/>
      <c r="G101" s="357" t="s">
        <v>285</v>
      </c>
      <c r="H101" s="371">
        <v>-1</v>
      </c>
      <c r="I101" s="355">
        <v>-0.5</v>
      </c>
      <c r="J101" s="355">
        <v>1</v>
      </c>
      <c r="K101" s="356">
        <v>-0.5</v>
      </c>
      <c r="L101" s="487">
        <v>295.89999999999998</v>
      </c>
      <c r="M101" s="488">
        <v>984.8</v>
      </c>
      <c r="N101" s="375" t="s">
        <v>392</v>
      </c>
    </row>
    <row r="102" spans="1:14" x14ac:dyDescent="0.25">
      <c r="A102" s="374">
        <v>45111</v>
      </c>
      <c r="B102" s="427" t="s">
        <v>348</v>
      </c>
      <c r="C102" s="357" t="s">
        <v>285</v>
      </c>
      <c r="D102" s="355" t="s">
        <v>285</v>
      </c>
      <c r="E102" s="360"/>
      <c r="F102" s="359" t="s">
        <v>285</v>
      </c>
      <c r="G102" s="357" t="s">
        <v>285</v>
      </c>
      <c r="H102" s="371">
        <v>-1</v>
      </c>
      <c r="I102" s="355">
        <v>-0.5</v>
      </c>
      <c r="J102" s="355">
        <v>1</v>
      </c>
      <c r="K102" s="356">
        <v>-0.5</v>
      </c>
      <c r="L102" s="487">
        <v>296.3</v>
      </c>
      <c r="M102" s="488">
        <v>991.6</v>
      </c>
      <c r="N102" s="375" t="s">
        <v>392</v>
      </c>
    </row>
    <row r="103" spans="1:14" x14ac:dyDescent="0.25">
      <c r="A103" s="374">
        <v>45112</v>
      </c>
      <c r="B103" s="427" t="s">
        <v>349</v>
      </c>
      <c r="C103" s="357" t="s">
        <v>285</v>
      </c>
      <c r="D103" s="355" t="s">
        <v>285</v>
      </c>
      <c r="E103" s="355" t="s">
        <v>285</v>
      </c>
      <c r="F103" s="361"/>
      <c r="G103" s="357" t="s">
        <v>285</v>
      </c>
      <c r="H103" s="371">
        <v>-1</v>
      </c>
      <c r="I103" s="355">
        <v>-1</v>
      </c>
      <c r="J103" s="355">
        <v>1</v>
      </c>
      <c r="K103" s="356">
        <v>0</v>
      </c>
      <c r="L103" s="487">
        <v>296.3</v>
      </c>
      <c r="M103" s="488">
        <v>1000.6</v>
      </c>
      <c r="N103" s="375" t="s">
        <v>221</v>
      </c>
    </row>
    <row r="104" spans="1:14" x14ac:dyDescent="0.25">
      <c r="A104" s="374">
        <v>45113</v>
      </c>
      <c r="B104" s="427" t="s">
        <v>350</v>
      </c>
      <c r="C104" s="357" t="s">
        <v>285</v>
      </c>
      <c r="D104" s="355" t="s">
        <v>285</v>
      </c>
      <c r="E104" s="360"/>
      <c r="F104" s="359" t="s">
        <v>285</v>
      </c>
      <c r="G104" s="357" t="s">
        <v>285</v>
      </c>
      <c r="H104" s="371">
        <v>-1</v>
      </c>
      <c r="I104" s="355">
        <v>-0.5</v>
      </c>
      <c r="J104" s="355">
        <v>1</v>
      </c>
      <c r="K104" s="356">
        <v>-0.5</v>
      </c>
      <c r="L104" s="487">
        <v>296.10000000000002</v>
      </c>
      <c r="M104" s="488">
        <v>1005.6</v>
      </c>
      <c r="N104" s="375" t="s">
        <v>221</v>
      </c>
    </row>
    <row r="105" spans="1:14" x14ac:dyDescent="0.25">
      <c r="A105" s="374">
        <v>45114</v>
      </c>
      <c r="B105" s="427" t="s">
        <v>351</v>
      </c>
      <c r="C105" s="357" t="s">
        <v>285</v>
      </c>
      <c r="D105" s="355" t="s">
        <v>285</v>
      </c>
      <c r="E105" s="355" t="s">
        <v>285</v>
      </c>
      <c r="F105" s="361"/>
      <c r="G105" s="357" t="s">
        <v>285</v>
      </c>
      <c r="H105" s="371">
        <v>-1</v>
      </c>
      <c r="I105" s="355">
        <v>-0.5</v>
      </c>
      <c r="J105" s="355">
        <v>1</v>
      </c>
      <c r="K105" s="356">
        <v>0.5</v>
      </c>
      <c r="L105" s="487">
        <v>295.60000000000002</v>
      </c>
      <c r="M105" s="488">
        <v>1007.9</v>
      </c>
      <c r="N105" s="375" t="s">
        <v>153</v>
      </c>
    </row>
    <row r="106" spans="1:14" x14ac:dyDescent="0.25">
      <c r="A106" s="374">
        <v>45117</v>
      </c>
      <c r="B106" s="427" t="s">
        <v>347</v>
      </c>
      <c r="C106" s="357" t="s">
        <v>285</v>
      </c>
      <c r="D106" s="355" t="s">
        <v>285</v>
      </c>
      <c r="E106" s="355" t="s">
        <v>285</v>
      </c>
      <c r="F106" s="361"/>
      <c r="G106" s="357" t="s">
        <v>285</v>
      </c>
      <c r="H106" s="371">
        <v>-1</v>
      </c>
      <c r="I106" s="355">
        <v>-0.5</v>
      </c>
      <c r="J106" s="355">
        <v>1</v>
      </c>
      <c r="K106" s="356">
        <v>0.5</v>
      </c>
      <c r="L106" s="487">
        <v>295.89999999999998</v>
      </c>
      <c r="M106" s="488">
        <v>1017.6</v>
      </c>
      <c r="N106" s="375" t="s">
        <v>217</v>
      </c>
    </row>
    <row r="107" spans="1:14" x14ac:dyDescent="0.25">
      <c r="A107" s="374">
        <v>45118</v>
      </c>
      <c r="B107" s="427" t="s">
        <v>348</v>
      </c>
      <c r="C107" s="357" t="s">
        <v>285</v>
      </c>
      <c r="D107" s="355" t="s">
        <v>285</v>
      </c>
      <c r="E107" s="360"/>
      <c r="F107" s="359" t="s">
        <v>285</v>
      </c>
      <c r="G107" s="357" t="s">
        <v>285</v>
      </c>
      <c r="H107" s="371">
        <v>-0.5</v>
      </c>
      <c r="I107" s="355">
        <v>-0.5</v>
      </c>
      <c r="J107" s="355">
        <v>1</v>
      </c>
      <c r="K107" s="356">
        <v>-0.5</v>
      </c>
      <c r="L107" s="487">
        <v>296.10000000000002</v>
      </c>
      <c r="M107" s="488">
        <v>1013</v>
      </c>
      <c r="N107" s="375" t="s">
        <v>396</v>
      </c>
    </row>
    <row r="108" spans="1:14" x14ac:dyDescent="0.25">
      <c r="A108" s="374">
        <v>45119</v>
      </c>
      <c r="B108" s="427" t="s">
        <v>349</v>
      </c>
      <c r="C108" s="357" t="s">
        <v>285</v>
      </c>
      <c r="D108" s="355" t="s">
        <v>285</v>
      </c>
      <c r="E108" s="355" t="s">
        <v>285</v>
      </c>
      <c r="F108" s="361"/>
      <c r="G108" s="357" t="s">
        <v>285</v>
      </c>
      <c r="H108" s="371">
        <v>-1</v>
      </c>
      <c r="I108" s="355">
        <v>-0.5</v>
      </c>
      <c r="J108" s="355">
        <v>1</v>
      </c>
      <c r="K108" s="356">
        <v>-0.5</v>
      </c>
      <c r="L108" s="487">
        <v>296.10000000000002</v>
      </c>
      <c r="M108" s="488">
        <v>1008.1</v>
      </c>
      <c r="N108" s="375" t="s">
        <v>396</v>
      </c>
    </row>
    <row r="109" spans="1:14" x14ac:dyDescent="0.25">
      <c r="A109" s="374">
        <v>45120</v>
      </c>
      <c r="B109" s="427" t="s">
        <v>350</v>
      </c>
      <c r="C109" s="357" t="s">
        <v>285</v>
      </c>
      <c r="D109" s="355" t="s">
        <v>285</v>
      </c>
      <c r="E109" s="360"/>
      <c r="F109" s="359" t="s">
        <v>285</v>
      </c>
      <c r="G109" s="357" t="s">
        <v>285</v>
      </c>
      <c r="H109" s="371">
        <v>-1</v>
      </c>
      <c r="I109" s="355">
        <v>-0.5</v>
      </c>
      <c r="J109" s="355">
        <v>1</v>
      </c>
      <c r="K109" s="356">
        <v>-0.5</v>
      </c>
      <c r="L109" s="487">
        <v>296.3</v>
      </c>
      <c r="M109" s="488">
        <v>1000.7</v>
      </c>
      <c r="N109" s="375" t="s">
        <v>221</v>
      </c>
    </row>
    <row r="110" spans="1:14" x14ac:dyDescent="0.25">
      <c r="A110" s="374">
        <v>45121</v>
      </c>
      <c r="B110" s="427" t="s">
        <v>351</v>
      </c>
      <c r="C110" s="357" t="s">
        <v>285</v>
      </c>
      <c r="D110" s="355" t="s">
        <v>285</v>
      </c>
      <c r="E110" s="355" t="s">
        <v>285</v>
      </c>
      <c r="F110" s="361"/>
      <c r="G110" s="357" t="s">
        <v>285</v>
      </c>
      <c r="H110" s="371">
        <v>-1</v>
      </c>
      <c r="I110" s="355">
        <v>-0.5</v>
      </c>
      <c r="J110" s="355">
        <v>1</v>
      </c>
      <c r="K110" s="356">
        <v>0</v>
      </c>
      <c r="L110" s="487">
        <v>296.10000000000002</v>
      </c>
      <c r="M110" s="488">
        <v>1003.8</v>
      </c>
      <c r="N110" s="375" t="s">
        <v>437</v>
      </c>
    </row>
    <row r="111" spans="1:14" x14ac:dyDescent="0.25">
      <c r="A111" s="374">
        <v>45124</v>
      </c>
      <c r="B111" s="427" t="s">
        <v>347</v>
      </c>
      <c r="C111" s="357" t="s">
        <v>285</v>
      </c>
      <c r="D111" s="355" t="s">
        <v>285</v>
      </c>
      <c r="E111" s="355" t="s">
        <v>285</v>
      </c>
      <c r="F111" s="361"/>
      <c r="G111" s="357" t="s">
        <v>285</v>
      </c>
      <c r="H111" s="371">
        <v>-1</v>
      </c>
      <c r="I111" s="355">
        <v>-0.5</v>
      </c>
      <c r="J111" s="355">
        <v>1</v>
      </c>
      <c r="K111" s="356">
        <v>-0.5</v>
      </c>
      <c r="L111" s="487">
        <v>296</v>
      </c>
      <c r="M111" s="488">
        <v>1003.4</v>
      </c>
      <c r="N111" s="375" t="s">
        <v>642</v>
      </c>
    </row>
    <row r="112" spans="1:14" x14ac:dyDescent="0.25">
      <c r="A112" s="374">
        <v>45125</v>
      </c>
      <c r="B112" s="427" t="s">
        <v>348</v>
      </c>
      <c r="C112" s="357" t="s">
        <v>285</v>
      </c>
      <c r="D112" s="355" t="s">
        <v>285</v>
      </c>
      <c r="E112" s="360"/>
      <c r="F112" s="359" t="s">
        <v>285</v>
      </c>
      <c r="G112" s="357" t="s">
        <v>285</v>
      </c>
      <c r="H112" s="371">
        <v>-1</v>
      </c>
      <c r="I112" s="355">
        <v>-0.5</v>
      </c>
      <c r="J112" s="355">
        <v>1</v>
      </c>
      <c r="K112" s="356">
        <v>-0.5</v>
      </c>
      <c r="L112" s="487">
        <v>296.39999999999998</v>
      </c>
      <c r="M112" s="488">
        <v>999.5</v>
      </c>
      <c r="N112" s="375" t="s">
        <v>637</v>
      </c>
    </row>
    <row r="113" spans="1:14" x14ac:dyDescent="0.25">
      <c r="A113" s="374">
        <v>45126</v>
      </c>
      <c r="B113" s="427" t="s">
        <v>349</v>
      </c>
      <c r="C113" s="357" t="s">
        <v>285</v>
      </c>
      <c r="D113" s="355" t="s">
        <v>285</v>
      </c>
      <c r="E113" s="355" t="s">
        <v>285</v>
      </c>
      <c r="F113" s="361"/>
      <c r="G113" s="357" t="s">
        <v>285</v>
      </c>
      <c r="H113" s="371">
        <v>-1</v>
      </c>
      <c r="I113" s="355">
        <v>-0.5</v>
      </c>
      <c r="J113" s="355">
        <v>1</v>
      </c>
      <c r="K113" s="356">
        <v>-0.5</v>
      </c>
      <c r="L113" s="487">
        <v>296.10000000000002</v>
      </c>
      <c r="M113" s="488">
        <v>1000</v>
      </c>
      <c r="N113" s="375" t="s">
        <v>464</v>
      </c>
    </row>
    <row r="114" spans="1:14" x14ac:dyDescent="0.25">
      <c r="A114" s="374">
        <v>45127</v>
      </c>
      <c r="B114" s="427" t="s">
        <v>350</v>
      </c>
      <c r="C114" s="357" t="s">
        <v>285</v>
      </c>
      <c r="D114" s="355" t="s">
        <v>285</v>
      </c>
      <c r="E114" s="360"/>
      <c r="F114" s="359" t="s">
        <v>285</v>
      </c>
      <c r="G114" s="357" t="s">
        <v>285</v>
      </c>
      <c r="H114" s="371">
        <v>-1</v>
      </c>
      <c r="I114" s="355">
        <v>-0.5</v>
      </c>
      <c r="J114" s="355">
        <v>1</v>
      </c>
      <c r="K114" s="356">
        <v>-0.5</v>
      </c>
      <c r="L114" s="487">
        <v>295.89999999999998</v>
      </c>
      <c r="M114" s="488">
        <v>997</v>
      </c>
      <c r="N114" s="375" t="s">
        <v>437</v>
      </c>
    </row>
    <row r="115" spans="1:14" x14ac:dyDescent="0.25">
      <c r="A115" s="374">
        <v>45128</v>
      </c>
      <c r="B115" s="427" t="s">
        <v>351</v>
      </c>
      <c r="C115" s="357" t="s">
        <v>285</v>
      </c>
      <c r="D115" s="355" t="s">
        <v>285</v>
      </c>
      <c r="E115" s="355" t="s">
        <v>285</v>
      </c>
      <c r="F115" s="361"/>
      <c r="G115" s="357" t="s">
        <v>285</v>
      </c>
      <c r="H115" s="371">
        <v>-1</v>
      </c>
      <c r="I115" s="355">
        <v>-0.5</v>
      </c>
      <c r="J115" s="355">
        <v>1</v>
      </c>
      <c r="K115" s="356">
        <v>-0.5</v>
      </c>
      <c r="L115" s="487">
        <v>296.25</v>
      </c>
      <c r="M115" s="488">
        <v>997.4</v>
      </c>
      <c r="N115" s="375" t="s">
        <v>646</v>
      </c>
    </row>
    <row r="116" spans="1:14" x14ac:dyDescent="0.25">
      <c r="A116" s="374">
        <v>45131</v>
      </c>
      <c r="B116" s="427" t="s">
        <v>347</v>
      </c>
      <c r="C116" s="357" t="s">
        <v>285</v>
      </c>
      <c r="D116" s="355" t="s">
        <v>285</v>
      </c>
      <c r="E116" s="355" t="s">
        <v>285</v>
      </c>
      <c r="F116" s="361"/>
      <c r="G116" s="357" t="s">
        <v>285</v>
      </c>
      <c r="H116" s="371">
        <v>-1</v>
      </c>
      <c r="I116" s="355">
        <v>-0.5</v>
      </c>
      <c r="J116" s="355">
        <v>1</v>
      </c>
      <c r="K116" s="356">
        <v>-0.5</v>
      </c>
      <c r="L116" s="487">
        <v>295.89999999999998</v>
      </c>
      <c r="M116" s="488">
        <v>998.4</v>
      </c>
      <c r="N116" s="375" t="s">
        <v>655</v>
      </c>
    </row>
    <row r="117" spans="1:14" x14ac:dyDescent="0.25">
      <c r="A117" s="374">
        <v>45132</v>
      </c>
      <c r="B117" s="427" t="s">
        <v>348</v>
      </c>
      <c r="C117" s="357" t="s">
        <v>285</v>
      </c>
      <c r="D117" s="355" t="s">
        <v>285</v>
      </c>
      <c r="E117" s="360"/>
      <c r="F117" s="359" t="s">
        <v>285</v>
      </c>
      <c r="G117" s="357" t="s">
        <v>285</v>
      </c>
      <c r="H117" s="371">
        <v>-1</v>
      </c>
      <c r="I117" s="355">
        <v>-0.5</v>
      </c>
      <c r="J117" s="355">
        <v>1</v>
      </c>
      <c r="K117" s="356">
        <v>-0.5</v>
      </c>
      <c r="L117" s="487">
        <v>296.39999999999998</v>
      </c>
      <c r="M117" s="488">
        <v>990.7</v>
      </c>
      <c r="N117" s="375" t="s">
        <v>655</v>
      </c>
    </row>
    <row r="118" spans="1:14" x14ac:dyDescent="0.25">
      <c r="A118" s="374">
        <v>45133</v>
      </c>
      <c r="B118" s="427" t="s">
        <v>349</v>
      </c>
      <c r="C118" s="357" t="s">
        <v>285</v>
      </c>
      <c r="D118" s="355" t="s">
        <v>285</v>
      </c>
      <c r="E118" s="355" t="s">
        <v>285</v>
      </c>
      <c r="F118" s="361"/>
      <c r="G118" s="357" t="s">
        <v>285</v>
      </c>
      <c r="H118" s="371">
        <v>-1</v>
      </c>
      <c r="I118" s="355">
        <v>-0.5</v>
      </c>
      <c r="J118" s="355">
        <v>1</v>
      </c>
      <c r="K118" s="356">
        <v>-0.5</v>
      </c>
      <c r="L118" s="487">
        <v>296.10000000000002</v>
      </c>
      <c r="M118" s="488">
        <v>994</v>
      </c>
      <c r="N118" s="375" t="s">
        <v>437</v>
      </c>
    </row>
    <row r="119" spans="1:14" x14ac:dyDescent="0.25">
      <c r="A119" s="374">
        <v>45134</v>
      </c>
      <c r="B119" s="427" t="s">
        <v>350</v>
      </c>
      <c r="C119" s="357" t="s">
        <v>285</v>
      </c>
      <c r="D119" s="355" t="s">
        <v>285</v>
      </c>
      <c r="E119" s="360"/>
      <c r="F119" s="359" t="s">
        <v>285</v>
      </c>
      <c r="G119" s="357" t="s">
        <v>285</v>
      </c>
      <c r="H119" s="371">
        <v>-1</v>
      </c>
      <c r="I119" s="355">
        <v>-0.5</v>
      </c>
      <c r="J119" s="355">
        <v>1</v>
      </c>
      <c r="K119" s="356">
        <v>-0.5</v>
      </c>
      <c r="L119" s="487">
        <v>295.89999999999998</v>
      </c>
      <c r="M119" s="488">
        <v>998.8</v>
      </c>
      <c r="N119" s="375" t="s">
        <v>665</v>
      </c>
    </row>
    <row r="120" spans="1:14" x14ac:dyDescent="0.25">
      <c r="A120" s="374">
        <v>45135</v>
      </c>
      <c r="B120" s="427" t="s">
        <v>351</v>
      </c>
      <c r="C120" s="357" t="s">
        <v>285</v>
      </c>
      <c r="D120" s="355" t="s">
        <v>285</v>
      </c>
      <c r="E120" s="355" t="s">
        <v>285</v>
      </c>
      <c r="F120" s="361"/>
      <c r="G120" s="357" t="s">
        <v>285</v>
      </c>
      <c r="H120" s="371">
        <v>-1</v>
      </c>
      <c r="I120" s="355">
        <v>-0.5</v>
      </c>
      <c r="J120" s="355">
        <v>1</v>
      </c>
      <c r="K120" s="356">
        <v>-0.5</v>
      </c>
      <c r="L120" s="487">
        <v>296.2</v>
      </c>
      <c r="M120" s="488">
        <v>997.4</v>
      </c>
      <c r="N120" s="375" t="s">
        <v>670</v>
      </c>
    </row>
    <row r="121" spans="1:14" x14ac:dyDescent="0.25">
      <c r="A121" s="354"/>
      <c r="B121" s="427" t="s">
        <v>347</v>
      </c>
      <c r="C121" s="357"/>
      <c r="D121" s="355"/>
      <c r="E121" s="355"/>
      <c r="F121" s="361"/>
      <c r="G121" s="357"/>
      <c r="H121" s="371"/>
      <c r="I121" s="355"/>
      <c r="J121" s="355"/>
      <c r="K121" s="356"/>
      <c r="L121" s="487"/>
      <c r="M121" s="488"/>
      <c r="N121" s="375"/>
    </row>
    <row r="122" spans="1:14" x14ac:dyDescent="0.25">
      <c r="A122" s="354"/>
      <c r="B122" s="427" t="s">
        <v>348</v>
      </c>
      <c r="C122" s="357"/>
      <c r="D122" s="355"/>
      <c r="E122" s="360"/>
      <c r="F122" s="359"/>
      <c r="G122" s="357"/>
      <c r="H122" s="371"/>
      <c r="I122" s="355"/>
      <c r="J122" s="355"/>
      <c r="K122" s="356"/>
      <c r="L122" s="487"/>
      <c r="M122" s="488"/>
      <c r="N122" s="375"/>
    </row>
    <row r="123" spans="1:14" x14ac:dyDescent="0.25">
      <c r="A123" s="354"/>
      <c r="B123" s="427" t="s">
        <v>349</v>
      </c>
      <c r="C123" s="357"/>
      <c r="D123" s="355"/>
      <c r="E123" s="355"/>
      <c r="F123" s="361"/>
      <c r="G123" s="357"/>
      <c r="H123" s="371"/>
      <c r="I123" s="355"/>
      <c r="J123" s="355"/>
      <c r="K123" s="356"/>
      <c r="L123" s="487"/>
      <c r="M123" s="488"/>
      <c r="N123" s="375"/>
    </row>
    <row r="124" spans="1:14" x14ac:dyDescent="0.25">
      <c r="A124" s="354"/>
      <c r="B124" s="427" t="s">
        <v>350</v>
      </c>
      <c r="C124" s="357"/>
      <c r="D124" s="355"/>
      <c r="E124" s="360"/>
      <c r="F124" s="359"/>
      <c r="G124" s="357"/>
      <c r="H124" s="371"/>
      <c r="I124" s="355"/>
      <c r="J124" s="355"/>
      <c r="K124" s="356"/>
      <c r="L124" s="487"/>
      <c r="M124" s="488"/>
      <c r="N124" s="375"/>
    </row>
    <row r="125" spans="1:14" x14ac:dyDescent="0.25">
      <c r="A125" s="354"/>
      <c r="B125" s="427" t="s">
        <v>351</v>
      </c>
      <c r="C125" s="357"/>
      <c r="D125" s="355"/>
      <c r="E125" s="355"/>
      <c r="F125" s="361"/>
      <c r="G125" s="357"/>
      <c r="H125" s="371"/>
      <c r="I125" s="355"/>
      <c r="J125" s="355"/>
      <c r="K125" s="356"/>
      <c r="L125" s="487"/>
      <c r="M125" s="488"/>
      <c r="N125" s="375"/>
    </row>
    <row r="126" spans="1:14" x14ac:dyDescent="0.25">
      <c r="A126" s="354"/>
      <c r="B126" s="427" t="s">
        <v>347</v>
      </c>
      <c r="C126" s="357"/>
      <c r="D126" s="355"/>
      <c r="E126" s="355"/>
      <c r="F126" s="361"/>
      <c r="G126" s="357"/>
      <c r="H126" s="371"/>
      <c r="I126" s="355"/>
      <c r="J126" s="355"/>
      <c r="K126" s="356"/>
      <c r="L126" s="487"/>
      <c r="M126" s="488"/>
      <c r="N126" s="375"/>
    </row>
    <row r="127" spans="1:14" x14ac:dyDescent="0.25">
      <c r="A127" s="354"/>
      <c r="B127" s="427" t="s">
        <v>348</v>
      </c>
      <c r="C127" s="357"/>
      <c r="D127" s="355"/>
      <c r="E127" s="360"/>
      <c r="F127" s="359"/>
      <c r="G127" s="357"/>
      <c r="H127" s="371"/>
      <c r="I127" s="355"/>
      <c r="J127" s="355"/>
      <c r="K127" s="356"/>
      <c r="L127" s="487"/>
      <c r="M127" s="488"/>
      <c r="N127" s="375"/>
    </row>
    <row r="128" spans="1:14" x14ac:dyDescent="0.25">
      <c r="A128" s="354"/>
      <c r="B128" s="427" t="s">
        <v>349</v>
      </c>
      <c r="C128" s="357"/>
      <c r="D128" s="355"/>
      <c r="E128" s="355"/>
      <c r="F128" s="361"/>
      <c r="G128" s="357"/>
      <c r="H128" s="371"/>
      <c r="I128" s="355"/>
      <c r="J128" s="355"/>
      <c r="K128" s="356"/>
      <c r="L128" s="487"/>
      <c r="M128" s="488"/>
      <c r="N128" s="375"/>
    </row>
    <row r="129" spans="1:14" x14ac:dyDescent="0.25">
      <c r="A129" s="354"/>
      <c r="B129" s="427" t="s">
        <v>350</v>
      </c>
      <c r="C129" s="357"/>
      <c r="D129" s="355"/>
      <c r="E129" s="360"/>
      <c r="F129" s="359"/>
      <c r="G129" s="357"/>
      <c r="H129" s="371"/>
      <c r="I129" s="355"/>
      <c r="J129" s="355"/>
      <c r="K129" s="356"/>
      <c r="L129" s="487"/>
      <c r="M129" s="488"/>
      <c r="N129" s="375"/>
    </row>
    <row r="130" spans="1:14" x14ac:dyDescent="0.25">
      <c r="A130" s="354"/>
      <c r="B130" s="427" t="s">
        <v>351</v>
      </c>
      <c r="C130" s="357"/>
      <c r="D130" s="355"/>
      <c r="E130" s="355"/>
      <c r="F130" s="361"/>
      <c r="G130" s="357"/>
      <c r="H130" s="371"/>
      <c r="I130" s="355"/>
      <c r="J130" s="355"/>
      <c r="K130" s="356"/>
      <c r="L130" s="487"/>
      <c r="M130" s="488"/>
      <c r="N130" s="375"/>
    </row>
    <row r="131" spans="1:14" x14ac:dyDescent="0.25">
      <c r="A131" s="354"/>
      <c r="B131" s="427" t="s">
        <v>347</v>
      </c>
      <c r="C131" s="357"/>
      <c r="D131" s="355"/>
      <c r="E131" s="355"/>
      <c r="F131" s="361"/>
      <c r="G131" s="357"/>
      <c r="H131" s="371"/>
      <c r="I131" s="355"/>
      <c r="J131" s="355"/>
      <c r="K131" s="356"/>
      <c r="L131" s="487"/>
      <c r="M131" s="488"/>
      <c r="N131" s="375"/>
    </row>
    <row r="132" spans="1:14" x14ac:dyDescent="0.25">
      <c r="A132" s="354"/>
      <c r="B132" s="427" t="s">
        <v>348</v>
      </c>
      <c r="C132" s="357"/>
      <c r="D132" s="355"/>
      <c r="E132" s="360"/>
      <c r="F132" s="359"/>
      <c r="G132" s="357"/>
      <c r="H132" s="371"/>
      <c r="I132" s="355"/>
      <c r="J132" s="355"/>
      <c r="K132" s="356"/>
      <c r="L132" s="487"/>
      <c r="M132" s="488"/>
      <c r="N132" s="375"/>
    </row>
    <row r="133" spans="1:14" x14ac:dyDescent="0.25">
      <c r="A133" s="354"/>
      <c r="B133" s="427" t="s">
        <v>349</v>
      </c>
      <c r="C133" s="357"/>
      <c r="D133" s="355"/>
      <c r="E133" s="355"/>
      <c r="F133" s="361"/>
      <c r="G133" s="357"/>
      <c r="H133" s="371"/>
      <c r="I133" s="355"/>
      <c r="J133" s="355"/>
      <c r="K133" s="356"/>
      <c r="L133" s="487"/>
      <c r="M133" s="488"/>
      <c r="N133" s="375"/>
    </row>
    <row r="134" spans="1:14" x14ac:dyDescent="0.25">
      <c r="A134" s="354"/>
      <c r="B134" s="427" t="s">
        <v>350</v>
      </c>
      <c r="C134" s="357"/>
      <c r="D134" s="355"/>
      <c r="E134" s="360"/>
      <c r="F134" s="359"/>
      <c r="G134" s="357"/>
      <c r="H134" s="371"/>
      <c r="I134" s="355"/>
      <c r="J134" s="355"/>
      <c r="K134" s="356"/>
      <c r="L134" s="487"/>
      <c r="M134" s="488"/>
      <c r="N134" s="375"/>
    </row>
    <row r="135" spans="1:14" x14ac:dyDescent="0.25">
      <c r="A135" s="354"/>
      <c r="B135" s="427" t="s">
        <v>351</v>
      </c>
      <c r="C135" s="357"/>
      <c r="D135" s="355"/>
      <c r="E135" s="355"/>
      <c r="F135" s="361"/>
      <c r="G135" s="357"/>
      <c r="H135" s="371"/>
      <c r="I135" s="355"/>
      <c r="J135" s="355"/>
      <c r="K135" s="356"/>
      <c r="L135" s="487"/>
      <c r="M135" s="488"/>
      <c r="N135" s="375"/>
    </row>
    <row r="136" spans="1:14" x14ac:dyDescent="0.25">
      <c r="A136" s="354"/>
      <c r="B136" s="427" t="s">
        <v>347</v>
      </c>
      <c r="C136" s="357"/>
      <c r="D136" s="355"/>
      <c r="E136" s="355"/>
      <c r="F136" s="361"/>
      <c r="G136" s="357"/>
      <c r="H136" s="371"/>
      <c r="I136" s="355"/>
      <c r="J136" s="355"/>
      <c r="K136" s="356"/>
      <c r="L136" s="487"/>
      <c r="M136" s="488"/>
      <c r="N136" s="375"/>
    </row>
    <row r="137" spans="1:14" x14ac:dyDescent="0.25">
      <c r="A137" s="354"/>
      <c r="B137" s="427" t="s">
        <v>348</v>
      </c>
      <c r="C137" s="357"/>
      <c r="D137" s="355"/>
      <c r="E137" s="360"/>
      <c r="F137" s="359"/>
      <c r="G137" s="357"/>
      <c r="H137" s="371"/>
      <c r="I137" s="355"/>
      <c r="J137" s="355"/>
      <c r="K137" s="356"/>
      <c r="L137" s="487"/>
      <c r="M137" s="488"/>
      <c r="N137" s="375"/>
    </row>
    <row r="138" spans="1:14" x14ac:dyDescent="0.25">
      <c r="A138" s="354"/>
      <c r="B138" s="427" t="s">
        <v>349</v>
      </c>
      <c r="C138" s="357"/>
      <c r="D138" s="355"/>
      <c r="E138" s="355"/>
      <c r="F138" s="361"/>
      <c r="G138" s="357"/>
      <c r="H138" s="371"/>
      <c r="I138" s="355"/>
      <c r="J138" s="355"/>
      <c r="K138" s="356"/>
      <c r="L138" s="487"/>
      <c r="M138" s="488"/>
      <c r="N138" s="375"/>
    </row>
    <row r="139" spans="1:14" x14ac:dyDescent="0.25">
      <c r="A139" s="354"/>
      <c r="B139" s="427" t="s">
        <v>350</v>
      </c>
      <c r="C139" s="357"/>
      <c r="D139" s="355"/>
      <c r="E139" s="360"/>
      <c r="F139" s="359"/>
      <c r="G139" s="357"/>
      <c r="H139" s="371"/>
      <c r="I139" s="355"/>
      <c r="J139" s="355"/>
      <c r="K139" s="356"/>
      <c r="L139" s="487"/>
      <c r="M139" s="488"/>
      <c r="N139" s="375"/>
    </row>
    <row r="140" spans="1:14" x14ac:dyDescent="0.25">
      <c r="A140" s="354"/>
      <c r="B140" s="427" t="s">
        <v>351</v>
      </c>
      <c r="C140" s="357"/>
      <c r="D140" s="355"/>
      <c r="E140" s="355"/>
      <c r="F140" s="361"/>
      <c r="G140" s="357"/>
      <c r="H140" s="371"/>
      <c r="I140" s="355"/>
      <c r="J140" s="355"/>
      <c r="K140" s="356"/>
      <c r="L140" s="487"/>
      <c r="M140" s="488"/>
      <c r="N140" s="375"/>
    </row>
    <row r="141" spans="1:14" x14ac:dyDescent="0.25">
      <c r="A141" s="354"/>
      <c r="B141" s="427" t="s">
        <v>347</v>
      </c>
      <c r="C141" s="357"/>
      <c r="D141" s="355"/>
      <c r="E141" s="355"/>
      <c r="F141" s="361"/>
      <c r="G141" s="357"/>
      <c r="H141" s="371"/>
      <c r="I141" s="355"/>
      <c r="J141" s="355"/>
      <c r="K141" s="356"/>
      <c r="L141" s="487"/>
      <c r="M141" s="488"/>
      <c r="N141" s="375"/>
    </row>
    <row r="142" spans="1:14" x14ac:dyDescent="0.25">
      <c r="A142" s="354"/>
      <c r="B142" s="427" t="s">
        <v>348</v>
      </c>
      <c r="C142" s="357"/>
      <c r="D142" s="355"/>
      <c r="E142" s="360"/>
      <c r="F142" s="359"/>
      <c r="G142" s="357"/>
      <c r="H142" s="371"/>
      <c r="I142" s="355"/>
      <c r="J142" s="355"/>
      <c r="K142" s="356"/>
      <c r="L142" s="487"/>
      <c r="M142" s="488"/>
      <c r="N142" s="375"/>
    </row>
    <row r="143" spans="1:14" x14ac:dyDescent="0.25">
      <c r="A143" s="354"/>
      <c r="B143" s="427" t="s">
        <v>349</v>
      </c>
      <c r="C143" s="357"/>
      <c r="D143" s="355"/>
      <c r="E143" s="355"/>
      <c r="F143" s="361"/>
      <c r="G143" s="357"/>
      <c r="H143" s="371"/>
      <c r="I143" s="355"/>
      <c r="J143" s="355"/>
      <c r="K143" s="356"/>
      <c r="L143" s="487"/>
      <c r="M143" s="488"/>
      <c r="N143" s="375"/>
    </row>
    <row r="144" spans="1:14" x14ac:dyDescent="0.25">
      <c r="A144" s="354"/>
      <c r="B144" s="427" t="s">
        <v>350</v>
      </c>
      <c r="C144" s="357"/>
      <c r="D144" s="355"/>
      <c r="E144" s="360"/>
      <c r="F144" s="359"/>
      <c r="G144" s="357"/>
      <c r="H144" s="371"/>
      <c r="I144" s="355"/>
      <c r="J144" s="355"/>
      <c r="K144" s="356"/>
      <c r="L144" s="487"/>
      <c r="M144" s="488"/>
      <c r="N144" s="375"/>
    </row>
    <row r="145" spans="1:14" x14ac:dyDescent="0.25">
      <c r="A145" s="354"/>
      <c r="B145" s="427" t="s">
        <v>351</v>
      </c>
      <c r="C145" s="357"/>
      <c r="D145" s="355"/>
      <c r="E145" s="355"/>
      <c r="F145" s="361"/>
      <c r="G145" s="357"/>
      <c r="H145" s="371"/>
      <c r="I145" s="355"/>
      <c r="J145" s="355"/>
      <c r="K145" s="356"/>
      <c r="L145" s="487"/>
      <c r="M145" s="488"/>
      <c r="N145" s="375"/>
    </row>
    <row r="146" spans="1:14" x14ac:dyDescent="0.25">
      <c r="A146" s="354"/>
      <c r="B146" s="427" t="s">
        <v>347</v>
      </c>
      <c r="C146" s="357"/>
      <c r="D146" s="355"/>
      <c r="E146" s="355"/>
      <c r="F146" s="361"/>
      <c r="G146" s="357"/>
      <c r="H146" s="371"/>
      <c r="I146" s="355"/>
      <c r="J146" s="355"/>
      <c r="K146" s="356"/>
      <c r="L146" s="487"/>
      <c r="M146" s="488"/>
      <c r="N146" s="375"/>
    </row>
    <row r="147" spans="1:14" x14ac:dyDescent="0.25">
      <c r="A147" s="354"/>
      <c r="B147" s="427" t="s">
        <v>348</v>
      </c>
      <c r="C147" s="357"/>
      <c r="D147" s="355"/>
      <c r="E147" s="360"/>
      <c r="F147" s="359"/>
      <c r="G147" s="357"/>
      <c r="H147" s="371"/>
      <c r="I147" s="355"/>
      <c r="J147" s="355"/>
      <c r="K147" s="356"/>
      <c r="L147" s="487"/>
      <c r="M147" s="488"/>
      <c r="N147" s="375"/>
    </row>
    <row r="148" spans="1:14" x14ac:dyDescent="0.25">
      <c r="A148" s="354"/>
      <c r="B148" s="427" t="s">
        <v>349</v>
      </c>
      <c r="C148" s="357"/>
      <c r="D148" s="355"/>
      <c r="E148" s="355"/>
      <c r="F148" s="361"/>
      <c r="G148" s="357"/>
      <c r="H148" s="371"/>
      <c r="I148" s="355"/>
      <c r="J148" s="355"/>
      <c r="K148" s="356"/>
      <c r="L148" s="487"/>
      <c r="M148" s="488"/>
      <c r="N148" s="375"/>
    </row>
    <row r="149" spans="1:14" x14ac:dyDescent="0.25">
      <c r="A149" s="354"/>
      <c r="B149" s="427" t="s">
        <v>350</v>
      </c>
      <c r="C149" s="357"/>
      <c r="D149" s="355"/>
      <c r="E149" s="360"/>
      <c r="F149" s="359"/>
      <c r="G149" s="357"/>
      <c r="H149" s="371"/>
      <c r="I149" s="355"/>
      <c r="J149" s="355"/>
      <c r="K149" s="356"/>
      <c r="L149" s="487"/>
      <c r="M149" s="488"/>
      <c r="N149" s="375"/>
    </row>
    <row r="150" spans="1:14" x14ac:dyDescent="0.25">
      <c r="A150" s="354"/>
      <c r="B150" s="427" t="s">
        <v>351</v>
      </c>
      <c r="C150" s="357"/>
      <c r="D150" s="355"/>
      <c r="E150" s="355"/>
      <c r="F150" s="361"/>
      <c r="G150" s="357"/>
      <c r="H150" s="371"/>
      <c r="I150" s="355"/>
      <c r="J150" s="355"/>
      <c r="K150" s="356"/>
      <c r="L150" s="487"/>
      <c r="M150" s="488"/>
      <c r="N150" s="375"/>
    </row>
    <row r="151" spans="1:14" x14ac:dyDescent="0.25">
      <c r="A151" s="354"/>
      <c r="B151" s="427" t="s">
        <v>347</v>
      </c>
      <c r="C151" s="357"/>
      <c r="D151" s="355"/>
      <c r="E151" s="355"/>
      <c r="F151" s="361"/>
      <c r="G151" s="357"/>
      <c r="H151" s="371"/>
      <c r="I151" s="355"/>
      <c r="J151" s="355"/>
      <c r="K151" s="356"/>
      <c r="L151" s="487"/>
      <c r="M151" s="488"/>
      <c r="N151" s="375"/>
    </row>
    <row r="152" spans="1:14" x14ac:dyDescent="0.25">
      <c r="A152" s="354"/>
      <c r="B152" s="427" t="s">
        <v>348</v>
      </c>
      <c r="C152" s="357"/>
      <c r="D152" s="355"/>
      <c r="E152" s="360"/>
      <c r="F152" s="359"/>
      <c r="G152" s="357"/>
      <c r="H152" s="371"/>
      <c r="I152" s="355"/>
      <c r="J152" s="355"/>
      <c r="K152" s="356"/>
      <c r="L152" s="487"/>
      <c r="M152" s="488"/>
      <c r="N152" s="375"/>
    </row>
    <row r="153" spans="1:14" x14ac:dyDescent="0.25">
      <c r="A153" s="354"/>
      <c r="B153" s="427" t="s">
        <v>349</v>
      </c>
      <c r="C153" s="357"/>
      <c r="D153" s="355"/>
      <c r="E153" s="355"/>
      <c r="F153" s="361"/>
      <c r="G153" s="357"/>
      <c r="H153" s="371"/>
      <c r="I153" s="355"/>
      <c r="J153" s="355"/>
      <c r="K153" s="356"/>
      <c r="L153" s="487"/>
      <c r="M153" s="488"/>
      <c r="N153" s="375"/>
    </row>
    <row r="154" spans="1:14" x14ac:dyDescent="0.25">
      <c r="A154" s="354"/>
      <c r="B154" s="427" t="s">
        <v>350</v>
      </c>
      <c r="C154" s="357"/>
      <c r="D154" s="355"/>
      <c r="E154" s="360"/>
      <c r="F154" s="359"/>
      <c r="G154" s="357"/>
      <c r="H154" s="371"/>
      <c r="I154" s="355"/>
      <c r="J154" s="355"/>
      <c r="K154" s="356"/>
      <c r="L154" s="487"/>
      <c r="M154" s="488"/>
      <c r="N154" s="375"/>
    </row>
    <row r="155" spans="1:14" x14ac:dyDescent="0.25">
      <c r="A155" s="354"/>
      <c r="B155" s="427" t="s">
        <v>351</v>
      </c>
      <c r="C155" s="357"/>
      <c r="D155" s="355"/>
      <c r="E155" s="355"/>
      <c r="F155" s="361"/>
      <c r="G155" s="357"/>
      <c r="H155" s="371"/>
      <c r="I155" s="355"/>
      <c r="J155" s="355"/>
      <c r="K155" s="356"/>
      <c r="L155" s="487"/>
      <c r="M155" s="488"/>
      <c r="N155" s="375"/>
    </row>
    <row r="156" spans="1:14" x14ac:dyDescent="0.25">
      <c r="A156" s="354"/>
      <c r="B156" s="427" t="s">
        <v>347</v>
      </c>
      <c r="C156" s="357"/>
      <c r="D156" s="355"/>
      <c r="E156" s="355"/>
      <c r="F156" s="361"/>
      <c r="G156" s="357"/>
      <c r="H156" s="371"/>
      <c r="I156" s="355"/>
      <c r="J156" s="355"/>
      <c r="K156" s="356"/>
      <c r="L156" s="487"/>
      <c r="M156" s="488"/>
      <c r="N156" s="375"/>
    </row>
    <row r="157" spans="1:14" x14ac:dyDescent="0.25">
      <c r="A157" s="354"/>
      <c r="B157" s="427" t="s">
        <v>348</v>
      </c>
      <c r="C157" s="357"/>
      <c r="D157" s="355"/>
      <c r="E157" s="360"/>
      <c r="F157" s="359"/>
      <c r="G157" s="357"/>
      <c r="H157" s="371"/>
      <c r="I157" s="355"/>
      <c r="J157" s="355"/>
      <c r="K157" s="356"/>
      <c r="L157" s="487"/>
      <c r="M157" s="488"/>
      <c r="N157" s="375"/>
    </row>
    <row r="158" spans="1:14" x14ac:dyDescent="0.25">
      <c r="A158" s="354"/>
      <c r="B158" s="427" t="s">
        <v>349</v>
      </c>
      <c r="C158" s="357"/>
      <c r="D158" s="355"/>
      <c r="E158" s="355"/>
      <c r="F158" s="361"/>
      <c r="G158" s="357"/>
      <c r="H158" s="371"/>
      <c r="I158" s="355"/>
      <c r="J158" s="355"/>
      <c r="K158" s="356"/>
      <c r="L158" s="487"/>
      <c r="M158" s="488"/>
      <c r="N158" s="375"/>
    </row>
    <row r="159" spans="1:14" x14ac:dyDescent="0.25">
      <c r="A159" s="354"/>
      <c r="B159" s="427" t="s">
        <v>350</v>
      </c>
      <c r="C159" s="357"/>
      <c r="D159" s="355"/>
      <c r="E159" s="360"/>
      <c r="F159" s="359"/>
      <c r="G159" s="357"/>
      <c r="H159" s="371"/>
      <c r="I159" s="355"/>
      <c r="J159" s="355"/>
      <c r="K159" s="356"/>
      <c r="L159" s="487"/>
      <c r="M159" s="488"/>
      <c r="N159" s="375"/>
    </row>
    <row r="160" spans="1:14" x14ac:dyDescent="0.25">
      <c r="A160" s="354"/>
      <c r="B160" s="427" t="s">
        <v>351</v>
      </c>
      <c r="C160" s="357"/>
      <c r="D160" s="355"/>
      <c r="E160" s="355"/>
      <c r="F160" s="361"/>
      <c r="G160" s="357"/>
      <c r="H160" s="371"/>
      <c r="I160" s="355"/>
      <c r="J160" s="355"/>
      <c r="K160" s="356"/>
      <c r="L160" s="487"/>
      <c r="M160" s="488"/>
      <c r="N160" s="375"/>
    </row>
    <row r="161" spans="1:14" x14ac:dyDescent="0.25">
      <c r="A161" s="354"/>
      <c r="B161" s="427" t="s">
        <v>347</v>
      </c>
      <c r="C161" s="357"/>
      <c r="D161" s="355"/>
      <c r="E161" s="355"/>
      <c r="F161" s="361"/>
      <c r="G161" s="357"/>
      <c r="H161" s="371"/>
      <c r="I161" s="355"/>
      <c r="J161" s="355"/>
      <c r="K161" s="356"/>
      <c r="L161" s="487"/>
      <c r="M161" s="488"/>
      <c r="N161" s="375"/>
    </row>
    <row r="162" spans="1:14" x14ac:dyDescent="0.25">
      <c r="A162" s="354"/>
      <c r="B162" s="427" t="s">
        <v>348</v>
      </c>
      <c r="C162" s="357"/>
      <c r="D162" s="355"/>
      <c r="E162" s="360"/>
      <c r="F162" s="359"/>
      <c r="G162" s="357"/>
      <c r="H162" s="371"/>
      <c r="I162" s="355"/>
      <c r="J162" s="355"/>
      <c r="K162" s="356"/>
      <c r="L162" s="487"/>
      <c r="M162" s="488"/>
      <c r="N162" s="375"/>
    </row>
    <row r="163" spans="1:14" x14ac:dyDescent="0.25">
      <c r="A163" s="354"/>
      <c r="B163" s="427" t="s">
        <v>349</v>
      </c>
      <c r="C163" s="357"/>
      <c r="D163" s="355"/>
      <c r="E163" s="355"/>
      <c r="F163" s="361"/>
      <c r="G163" s="357"/>
      <c r="H163" s="371"/>
      <c r="I163" s="355"/>
      <c r="J163" s="355"/>
      <c r="K163" s="356"/>
      <c r="L163" s="487"/>
      <c r="M163" s="488"/>
      <c r="N163" s="375"/>
    </row>
    <row r="164" spans="1:14" x14ac:dyDescent="0.25">
      <c r="A164" s="354"/>
      <c r="B164" s="427" t="s">
        <v>350</v>
      </c>
      <c r="C164" s="357"/>
      <c r="D164" s="355"/>
      <c r="E164" s="360"/>
      <c r="F164" s="359"/>
      <c r="G164" s="357"/>
      <c r="H164" s="371"/>
      <c r="I164" s="355"/>
      <c r="J164" s="355"/>
      <c r="K164" s="356"/>
      <c r="L164" s="487"/>
      <c r="M164" s="488"/>
      <c r="N164" s="375"/>
    </row>
    <row r="165" spans="1:14" x14ac:dyDescent="0.25">
      <c r="A165" s="354"/>
      <c r="B165" s="427" t="s">
        <v>351</v>
      </c>
      <c r="C165" s="357"/>
      <c r="D165" s="355"/>
      <c r="E165" s="355"/>
      <c r="F165" s="361"/>
      <c r="G165" s="357"/>
      <c r="H165" s="371"/>
      <c r="I165" s="355"/>
      <c r="J165" s="355"/>
      <c r="K165" s="356"/>
      <c r="L165" s="487"/>
      <c r="M165" s="488"/>
      <c r="N165" s="375"/>
    </row>
    <row r="166" spans="1:14" x14ac:dyDescent="0.25">
      <c r="A166" s="354"/>
      <c r="B166" s="427" t="s">
        <v>347</v>
      </c>
      <c r="C166" s="357"/>
      <c r="D166" s="355"/>
      <c r="E166" s="355"/>
      <c r="F166" s="361"/>
      <c r="G166" s="357"/>
      <c r="H166" s="371"/>
      <c r="I166" s="355"/>
      <c r="J166" s="355"/>
      <c r="K166" s="356"/>
      <c r="L166" s="487"/>
      <c r="M166" s="488"/>
      <c r="N166" s="375"/>
    </row>
    <row r="167" spans="1:14" x14ac:dyDescent="0.25">
      <c r="A167" s="354"/>
      <c r="B167" s="427" t="s">
        <v>348</v>
      </c>
      <c r="C167" s="357"/>
      <c r="D167" s="355"/>
      <c r="E167" s="360"/>
      <c r="F167" s="359"/>
      <c r="G167" s="357"/>
      <c r="H167" s="371"/>
      <c r="I167" s="355"/>
      <c r="J167" s="355"/>
      <c r="K167" s="356"/>
      <c r="L167" s="487"/>
      <c r="M167" s="488"/>
      <c r="N167" s="375"/>
    </row>
    <row r="168" spans="1:14" x14ac:dyDescent="0.25">
      <c r="A168" s="354"/>
      <c r="B168" s="427" t="s">
        <v>349</v>
      </c>
      <c r="C168" s="357"/>
      <c r="D168" s="355"/>
      <c r="E168" s="355"/>
      <c r="F168" s="361"/>
      <c r="G168" s="357"/>
      <c r="H168" s="371"/>
      <c r="I168" s="355"/>
      <c r="J168" s="355"/>
      <c r="K168" s="356"/>
      <c r="L168" s="487"/>
      <c r="M168" s="488"/>
      <c r="N168" s="375"/>
    </row>
    <row r="169" spans="1:14" x14ac:dyDescent="0.25">
      <c r="A169" s="354"/>
      <c r="B169" s="427" t="s">
        <v>350</v>
      </c>
      <c r="C169" s="357"/>
      <c r="D169" s="355"/>
      <c r="E169" s="360"/>
      <c r="F169" s="359"/>
      <c r="G169" s="357"/>
      <c r="H169" s="371"/>
      <c r="I169" s="355"/>
      <c r="J169" s="355"/>
      <c r="K169" s="356"/>
      <c r="L169" s="487"/>
      <c r="M169" s="488"/>
      <c r="N169" s="375"/>
    </row>
    <row r="170" spans="1:14" x14ac:dyDescent="0.25">
      <c r="A170" s="354"/>
      <c r="B170" s="427" t="s">
        <v>351</v>
      </c>
      <c r="C170" s="357"/>
      <c r="D170" s="355"/>
      <c r="E170" s="355"/>
      <c r="F170" s="361"/>
      <c r="G170" s="357"/>
      <c r="H170" s="371"/>
      <c r="I170" s="355"/>
      <c r="J170" s="355"/>
      <c r="K170" s="356"/>
      <c r="L170" s="487"/>
      <c r="M170" s="488"/>
      <c r="N170" s="375"/>
    </row>
    <row r="171" spans="1:14" x14ac:dyDescent="0.25">
      <c r="A171" s="354"/>
      <c r="B171" s="427" t="s">
        <v>347</v>
      </c>
      <c r="C171" s="357"/>
      <c r="D171" s="355"/>
      <c r="E171" s="355"/>
      <c r="F171" s="361"/>
      <c r="G171" s="357"/>
      <c r="H171" s="371"/>
      <c r="I171" s="355"/>
      <c r="J171" s="355"/>
      <c r="K171" s="356"/>
      <c r="L171" s="487"/>
      <c r="M171" s="488"/>
      <c r="N171" s="375"/>
    </row>
    <row r="172" spans="1:14" x14ac:dyDescent="0.25">
      <c r="A172" s="354"/>
      <c r="B172" s="427" t="s">
        <v>348</v>
      </c>
      <c r="C172" s="357"/>
      <c r="D172" s="355"/>
      <c r="E172" s="360"/>
      <c r="F172" s="359"/>
      <c r="G172" s="357"/>
      <c r="H172" s="371"/>
      <c r="I172" s="355"/>
      <c r="J172" s="355"/>
      <c r="K172" s="356"/>
      <c r="L172" s="487"/>
      <c r="M172" s="488"/>
      <c r="N172" s="375"/>
    </row>
    <row r="173" spans="1:14" x14ac:dyDescent="0.25">
      <c r="A173" s="354"/>
      <c r="B173" s="427" t="s">
        <v>349</v>
      </c>
      <c r="C173" s="357"/>
      <c r="D173" s="355"/>
      <c r="E173" s="355"/>
      <c r="F173" s="361"/>
      <c r="G173" s="357"/>
      <c r="H173" s="371"/>
      <c r="I173" s="355"/>
      <c r="J173" s="355"/>
      <c r="K173" s="356"/>
      <c r="L173" s="487"/>
      <c r="M173" s="488"/>
      <c r="N173" s="375"/>
    </row>
    <row r="174" spans="1:14" x14ac:dyDescent="0.25">
      <c r="A174" s="354"/>
      <c r="B174" s="427" t="s">
        <v>350</v>
      </c>
      <c r="C174" s="357"/>
      <c r="D174" s="355"/>
      <c r="E174" s="360"/>
      <c r="F174" s="359"/>
      <c r="G174" s="357"/>
      <c r="H174" s="371"/>
      <c r="I174" s="355"/>
      <c r="J174" s="355"/>
      <c r="K174" s="356"/>
      <c r="L174" s="487"/>
      <c r="M174" s="488"/>
      <c r="N174" s="375"/>
    </row>
    <row r="175" spans="1:14" x14ac:dyDescent="0.25">
      <c r="A175" s="354"/>
      <c r="B175" s="427" t="s">
        <v>351</v>
      </c>
      <c r="C175" s="357"/>
      <c r="D175" s="355"/>
      <c r="E175" s="355"/>
      <c r="F175" s="361"/>
      <c r="G175" s="357"/>
      <c r="H175" s="371"/>
      <c r="I175" s="355"/>
      <c r="J175" s="355"/>
      <c r="K175" s="356"/>
      <c r="L175" s="487"/>
      <c r="M175" s="488"/>
      <c r="N175" s="375"/>
    </row>
    <row r="176" spans="1:14" x14ac:dyDescent="0.25">
      <c r="A176" s="354"/>
      <c r="B176" s="427" t="s">
        <v>347</v>
      </c>
      <c r="C176" s="357"/>
      <c r="D176" s="355"/>
      <c r="E176" s="355"/>
      <c r="F176" s="361"/>
      <c r="G176" s="357"/>
      <c r="H176" s="371"/>
      <c r="I176" s="355"/>
      <c r="J176" s="355"/>
      <c r="K176" s="356"/>
      <c r="L176" s="487"/>
      <c r="M176" s="488"/>
      <c r="N176" s="375"/>
    </row>
    <row r="177" spans="1:14" x14ac:dyDescent="0.25">
      <c r="A177" s="354"/>
      <c r="B177" s="427" t="s">
        <v>348</v>
      </c>
      <c r="C177" s="357"/>
      <c r="D177" s="355"/>
      <c r="E177" s="360"/>
      <c r="F177" s="359"/>
      <c r="G177" s="357"/>
      <c r="H177" s="371"/>
      <c r="I177" s="355"/>
      <c r="J177" s="355"/>
      <c r="K177" s="356"/>
      <c r="L177" s="487"/>
      <c r="M177" s="488"/>
      <c r="N177" s="375"/>
    </row>
    <row r="178" spans="1:14" x14ac:dyDescent="0.25">
      <c r="A178" s="354"/>
      <c r="B178" s="427" t="s">
        <v>349</v>
      </c>
      <c r="C178" s="357"/>
      <c r="D178" s="355"/>
      <c r="E178" s="355"/>
      <c r="F178" s="361"/>
      <c r="G178" s="357"/>
      <c r="H178" s="371"/>
      <c r="I178" s="355"/>
      <c r="J178" s="355"/>
      <c r="K178" s="356"/>
      <c r="L178" s="487"/>
      <c r="M178" s="488"/>
      <c r="N178" s="375"/>
    </row>
    <row r="179" spans="1:14" x14ac:dyDescent="0.25">
      <c r="A179" s="354"/>
      <c r="B179" s="427" t="s">
        <v>350</v>
      </c>
      <c r="C179" s="357"/>
      <c r="D179" s="355"/>
      <c r="E179" s="360"/>
      <c r="F179" s="359"/>
      <c r="G179" s="357"/>
      <c r="H179" s="371"/>
      <c r="I179" s="355"/>
      <c r="J179" s="355"/>
      <c r="K179" s="356"/>
      <c r="L179" s="487"/>
      <c r="M179" s="488"/>
      <c r="N179" s="375"/>
    </row>
    <row r="180" spans="1:14" x14ac:dyDescent="0.25">
      <c r="A180" s="354"/>
      <c r="B180" s="427" t="s">
        <v>351</v>
      </c>
      <c r="C180" s="357"/>
      <c r="D180" s="355"/>
      <c r="E180" s="355"/>
      <c r="F180" s="361"/>
      <c r="G180" s="357"/>
      <c r="H180" s="371"/>
      <c r="I180" s="355"/>
      <c r="J180" s="355"/>
      <c r="K180" s="356"/>
      <c r="L180" s="487"/>
      <c r="M180" s="488"/>
      <c r="N180" s="375"/>
    </row>
    <row r="181" spans="1:14" x14ac:dyDescent="0.25">
      <c r="A181" s="354"/>
      <c r="B181" s="427" t="s">
        <v>347</v>
      </c>
      <c r="C181" s="357"/>
      <c r="D181" s="355"/>
      <c r="E181" s="355"/>
      <c r="F181" s="361"/>
      <c r="G181" s="357"/>
      <c r="H181" s="371"/>
      <c r="I181" s="355"/>
      <c r="J181" s="355"/>
      <c r="K181" s="356"/>
      <c r="L181" s="487"/>
      <c r="M181" s="488"/>
      <c r="N181" s="375"/>
    </row>
    <row r="182" spans="1:14" x14ac:dyDescent="0.25">
      <c r="A182" s="354"/>
      <c r="B182" s="427" t="s">
        <v>348</v>
      </c>
      <c r="C182" s="357"/>
      <c r="D182" s="355"/>
      <c r="E182" s="360"/>
      <c r="F182" s="359"/>
      <c r="G182" s="357"/>
      <c r="H182" s="371"/>
      <c r="I182" s="355"/>
      <c r="J182" s="355"/>
      <c r="K182" s="356"/>
      <c r="L182" s="487"/>
      <c r="M182" s="488"/>
      <c r="N182" s="375"/>
    </row>
    <row r="183" spans="1:14" x14ac:dyDescent="0.25">
      <c r="A183" s="354"/>
      <c r="B183" s="427" t="s">
        <v>349</v>
      </c>
      <c r="C183" s="357"/>
      <c r="D183" s="355"/>
      <c r="E183" s="355"/>
      <c r="F183" s="361"/>
      <c r="G183" s="357"/>
      <c r="H183" s="371"/>
      <c r="I183" s="355"/>
      <c r="J183" s="355"/>
      <c r="K183" s="356"/>
      <c r="L183" s="487"/>
      <c r="M183" s="488"/>
      <c r="N183" s="375"/>
    </row>
    <row r="184" spans="1:14" x14ac:dyDescent="0.25">
      <c r="A184" s="354"/>
      <c r="B184" s="427" t="s">
        <v>350</v>
      </c>
      <c r="C184" s="357"/>
      <c r="D184" s="355"/>
      <c r="E184" s="360"/>
      <c r="F184" s="359"/>
      <c r="G184" s="357"/>
      <c r="H184" s="371"/>
      <c r="I184" s="355"/>
      <c r="J184" s="355"/>
      <c r="K184" s="356"/>
      <c r="L184" s="487"/>
      <c r="M184" s="488"/>
      <c r="N184" s="375"/>
    </row>
    <row r="185" spans="1:14" x14ac:dyDescent="0.25">
      <c r="A185" s="354"/>
      <c r="B185" s="427" t="s">
        <v>351</v>
      </c>
      <c r="C185" s="357"/>
      <c r="D185" s="355"/>
      <c r="E185" s="355"/>
      <c r="F185" s="361"/>
      <c r="G185" s="357"/>
      <c r="H185" s="371"/>
      <c r="I185" s="355"/>
      <c r="J185" s="355"/>
      <c r="K185" s="356"/>
      <c r="L185" s="487"/>
      <c r="M185" s="488"/>
      <c r="N185" s="375"/>
    </row>
    <row r="186" spans="1:14" x14ac:dyDescent="0.25">
      <c r="A186" s="354"/>
      <c r="B186" s="427" t="s">
        <v>347</v>
      </c>
      <c r="C186" s="357"/>
      <c r="D186" s="355"/>
      <c r="E186" s="355"/>
      <c r="F186" s="361"/>
      <c r="G186" s="357"/>
      <c r="H186" s="371"/>
      <c r="I186" s="355"/>
      <c r="J186" s="355"/>
      <c r="K186" s="356"/>
      <c r="L186" s="487"/>
      <c r="M186" s="488"/>
      <c r="N186" s="375"/>
    </row>
    <row r="187" spans="1:14" x14ac:dyDescent="0.25">
      <c r="A187" s="354"/>
      <c r="B187" s="427" t="s">
        <v>348</v>
      </c>
      <c r="C187" s="357"/>
      <c r="D187" s="355"/>
      <c r="E187" s="360"/>
      <c r="F187" s="359"/>
      <c r="G187" s="357"/>
      <c r="H187" s="371"/>
      <c r="I187" s="355"/>
      <c r="J187" s="355"/>
      <c r="K187" s="356"/>
      <c r="L187" s="487"/>
      <c r="M187" s="488"/>
      <c r="N187" s="375"/>
    </row>
    <row r="188" spans="1:14" x14ac:dyDescent="0.25">
      <c r="A188" s="354"/>
      <c r="B188" s="427" t="s">
        <v>349</v>
      </c>
      <c r="C188" s="357"/>
      <c r="D188" s="355"/>
      <c r="E188" s="355"/>
      <c r="F188" s="361"/>
      <c r="G188" s="357"/>
      <c r="H188" s="371"/>
      <c r="I188" s="355"/>
      <c r="J188" s="355"/>
      <c r="K188" s="356"/>
      <c r="L188" s="487"/>
      <c r="M188" s="488"/>
      <c r="N188" s="375"/>
    </row>
    <row r="189" spans="1:14" x14ac:dyDescent="0.25">
      <c r="A189" s="354"/>
      <c r="B189" s="427" t="s">
        <v>350</v>
      </c>
      <c r="C189" s="357"/>
      <c r="D189" s="355"/>
      <c r="E189" s="360"/>
      <c r="F189" s="359"/>
      <c r="G189" s="357"/>
      <c r="H189" s="371"/>
      <c r="I189" s="355"/>
      <c r="J189" s="355"/>
      <c r="K189" s="356"/>
      <c r="L189" s="487"/>
      <c r="M189" s="488"/>
      <c r="N189" s="375"/>
    </row>
    <row r="190" spans="1:14" x14ac:dyDescent="0.25">
      <c r="A190" s="354"/>
      <c r="B190" s="427" t="s">
        <v>351</v>
      </c>
      <c r="C190" s="357"/>
      <c r="D190" s="355"/>
      <c r="E190" s="355"/>
      <c r="F190" s="361"/>
      <c r="G190" s="357"/>
      <c r="H190" s="371"/>
      <c r="I190" s="355"/>
      <c r="J190" s="355"/>
      <c r="K190" s="356"/>
      <c r="L190" s="487"/>
      <c r="M190" s="488"/>
      <c r="N190" s="375"/>
    </row>
    <row r="191" spans="1:14" x14ac:dyDescent="0.25">
      <c r="A191" s="354"/>
      <c r="B191" s="427" t="s">
        <v>347</v>
      </c>
      <c r="C191" s="357"/>
      <c r="D191" s="355"/>
      <c r="E191" s="355"/>
      <c r="F191" s="361"/>
      <c r="G191" s="357"/>
      <c r="H191" s="371"/>
      <c r="I191" s="355"/>
      <c r="J191" s="355"/>
      <c r="K191" s="356"/>
      <c r="L191" s="487"/>
      <c r="M191" s="488"/>
      <c r="N191" s="375"/>
    </row>
    <row r="192" spans="1:14" x14ac:dyDescent="0.25">
      <c r="A192" s="354"/>
      <c r="B192" s="427" t="s">
        <v>348</v>
      </c>
      <c r="C192" s="357"/>
      <c r="D192" s="355"/>
      <c r="E192" s="360"/>
      <c r="F192" s="359"/>
      <c r="G192" s="357"/>
      <c r="H192" s="371"/>
      <c r="I192" s="355"/>
      <c r="J192" s="355"/>
      <c r="K192" s="356"/>
      <c r="L192" s="487"/>
      <c r="M192" s="488"/>
      <c r="N192" s="375"/>
    </row>
    <row r="193" spans="1:14" x14ac:dyDescent="0.25">
      <c r="A193" s="354"/>
      <c r="B193" s="427" t="s">
        <v>349</v>
      </c>
      <c r="C193" s="357"/>
      <c r="D193" s="355"/>
      <c r="E193" s="355"/>
      <c r="F193" s="361"/>
      <c r="G193" s="357"/>
      <c r="H193" s="371"/>
      <c r="I193" s="355"/>
      <c r="J193" s="355"/>
      <c r="K193" s="356"/>
      <c r="L193" s="487"/>
      <c r="M193" s="488"/>
      <c r="N193" s="375"/>
    </row>
    <row r="194" spans="1:14" x14ac:dyDescent="0.25">
      <c r="A194" s="354"/>
      <c r="B194" s="427" t="s">
        <v>350</v>
      </c>
      <c r="C194" s="357"/>
      <c r="D194" s="355"/>
      <c r="E194" s="360"/>
      <c r="F194" s="359"/>
      <c r="G194" s="357"/>
      <c r="H194" s="371"/>
      <c r="I194" s="355"/>
      <c r="J194" s="355"/>
      <c r="K194" s="356"/>
      <c r="L194" s="487"/>
      <c r="M194" s="488"/>
      <c r="N194" s="375"/>
    </row>
    <row r="195" spans="1:14" x14ac:dyDescent="0.25">
      <c r="A195" s="354"/>
      <c r="B195" s="427" t="s">
        <v>351</v>
      </c>
      <c r="C195" s="357"/>
      <c r="D195" s="355"/>
      <c r="E195" s="355"/>
      <c r="F195" s="361"/>
      <c r="G195" s="357"/>
      <c r="H195" s="371"/>
      <c r="I195" s="355"/>
      <c r="J195" s="355"/>
      <c r="K195" s="356"/>
      <c r="L195" s="487"/>
      <c r="M195" s="488"/>
      <c r="N195" s="375"/>
    </row>
    <row r="196" spans="1:14" x14ac:dyDescent="0.25">
      <c r="A196" s="354"/>
      <c r="B196" s="427" t="s">
        <v>347</v>
      </c>
      <c r="C196" s="357"/>
      <c r="D196" s="355"/>
      <c r="E196" s="355"/>
      <c r="F196" s="361"/>
      <c r="G196" s="357"/>
      <c r="H196" s="371"/>
      <c r="I196" s="355"/>
      <c r="J196" s="355"/>
      <c r="K196" s="356"/>
      <c r="L196" s="487"/>
      <c r="M196" s="488"/>
      <c r="N196" s="375"/>
    </row>
    <row r="197" spans="1:14" x14ac:dyDescent="0.25">
      <c r="A197" s="354"/>
      <c r="B197" s="427" t="s">
        <v>348</v>
      </c>
      <c r="C197" s="357"/>
      <c r="D197" s="355"/>
      <c r="E197" s="360"/>
      <c r="F197" s="359"/>
      <c r="G197" s="357"/>
      <c r="H197" s="371"/>
      <c r="I197" s="355"/>
      <c r="J197" s="355"/>
      <c r="K197" s="356"/>
      <c r="L197" s="487"/>
      <c r="M197" s="488"/>
      <c r="N197" s="375"/>
    </row>
    <row r="198" spans="1:14" x14ac:dyDescent="0.25">
      <c r="A198" s="354"/>
      <c r="B198" s="427" t="s">
        <v>349</v>
      </c>
      <c r="C198" s="357"/>
      <c r="D198" s="355"/>
      <c r="E198" s="355"/>
      <c r="F198" s="361"/>
      <c r="G198" s="357"/>
      <c r="H198" s="371"/>
      <c r="I198" s="355"/>
      <c r="J198" s="355"/>
      <c r="K198" s="356"/>
      <c r="L198" s="487"/>
      <c r="M198" s="488"/>
      <c r="N198" s="375"/>
    </row>
    <row r="199" spans="1:14" x14ac:dyDescent="0.25">
      <c r="A199" s="354"/>
      <c r="B199" s="427" t="s">
        <v>350</v>
      </c>
      <c r="C199" s="357"/>
      <c r="D199" s="355"/>
      <c r="E199" s="360"/>
      <c r="F199" s="359"/>
      <c r="G199" s="357"/>
      <c r="H199" s="371"/>
      <c r="I199" s="355"/>
      <c r="J199" s="355"/>
      <c r="K199" s="356"/>
      <c r="L199" s="487"/>
      <c r="M199" s="488"/>
      <c r="N199" s="375"/>
    </row>
    <row r="200" spans="1:14" x14ac:dyDescent="0.25">
      <c r="A200" s="354"/>
      <c r="B200" s="427" t="s">
        <v>351</v>
      </c>
      <c r="C200" s="357"/>
      <c r="D200" s="355"/>
      <c r="E200" s="355"/>
      <c r="F200" s="361"/>
      <c r="G200" s="357"/>
      <c r="H200" s="371"/>
      <c r="I200" s="355"/>
      <c r="J200" s="355"/>
      <c r="K200" s="356"/>
      <c r="L200" s="487"/>
      <c r="M200" s="488"/>
      <c r="N200" s="375"/>
    </row>
  </sheetData>
  <protectedRanges>
    <protectedRange sqref="N9" name="Område2"/>
  </protectedRanges>
  <mergeCells count="5">
    <mergeCell ref="A7:A9"/>
    <mergeCell ref="C7:L7"/>
    <mergeCell ref="C8:G8"/>
    <mergeCell ref="H8:K8"/>
    <mergeCell ref="L8:M8"/>
  </mergeCells>
  <conditionalFormatting sqref="G10:G200">
    <cfRule type="containsText" dxfId="5" priority="1" stopIfTrue="1" operator="containsText" text="ok">
      <formula>NOT(ISERROR(SEARCH("ok",G10)))</formula>
    </cfRule>
  </conditionalFormatting>
  <conditionalFormatting sqref="H11:K200">
    <cfRule type="cellIs" dxfId="4" priority="3" operator="lessThanOrEqual">
      <formula>-2</formula>
    </cfRule>
    <cfRule type="cellIs" dxfId="3" priority="4" operator="between">
      <formula>-1.5</formula>
      <formula>-2</formula>
    </cfRule>
    <cfRule type="cellIs" dxfId="2" priority="5" operator="greaterThanOrEqual">
      <formula>2</formula>
    </cfRule>
    <cfRule type="cellIs" dxfId="1" priority="6" operator="between">
      <formula>1.5</formula>
      <formula>2</formula>
    </cfRule>
  </conditionalFormatting>
  <conditionalFormatting sqref="H10:M200">
    <cfRule type="containsBlanks" dxfId="0" priority="2" stopIfTrue="1">
      <formula>LEN(TRIM(H10))=0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9"/>
  <sheetViews>
    <sheetView workbookViewId="0">
      <selection activeCell="A2" sqref="A2:D37"/>
    </sheetView>
  </sheetViews>
  <sheetFormatPr defaultRowHeight="15" x14ac:dyDescent="0.25"/>
  <cols>
    <col min="2" max="2" width="11" bestFit="1" customWidth="1"/>
    <col min="3" max="3" width="16.5703125" bestFit="1" customWidth="1"/>
    <col min="4" max="4" width="15.140625" bestFit="1" customWidth="1"/>
  </cols>
  <sheetData>
    <row r="1" spans="1:5" x14ac:dyDescent="0.25">
      <c r="A1" s="39" t="s">
        <v>208</v>
      </c>
      <c r="B1" s="39" t="s">
        <v>209</v>
      </c>
      <c r="C1" s="39" t="s">
        <v>210</v>
      </c>
      <c r="D1" s="39" t="s">
        <v>211</v>
      </c>
      <c r="E1" s="39" t="s">
        <v>212</v>
      </c>
    </row>
    <row r="2" spans="1:5" x14ac:dyDescent="0.25">
      <c r="A2" s="36" t="s">
        <v>213</v>
      </c>
      <c r="B2" s="36" t="s">
        <v>214</v>
      </c>
      <c r="C2" s="36" t="s">
        <v>215</v>
      </c>
      <c r="D2" s="36" t="s">
        <v>216</v>
      </c>
      <c r="E2" s="36"/>
    </row>
    <row r="3" spans="1:5" x14ac:dyDescent="0.25">
      <c r="A3" s="36" t="s">
        <v>217</v>
      </c>
      <c r="B3" s="36" t="s">
        <v>218</v>
      </c>
      <c r="C3" s="36" t="s">
        <v>219</v>
      </c>
      <c r="D3" s="36" t="s">
        <v>220</v>
      </c>
      <c r="E3" s="36"/>
    </row>
    <row r="4" spans="1:5" x14ac:dyDescent="0.25">
      <c r="A4" s="36" t="s">
        <v>221</v>
      </c>
      <c r="B4" s="36" t="s">
        <v>222</v>
      </c>
      <c r="C4" s="36" t="s">
        <v>223</v>
      </c>
      <c r="D4" s="36" t="s">
        <v>224</v>
      </c>
      <c r="E4" s="36"/>
    </row>
    <row r="5" spans="1:5" x14ac:dyDescent="0.25">
      <c r="A5" s="405" t="s">
        <v>304</v>
      </c>
      <c r="B5" s="406" t="s">
        <v>305</v>
      </c>
      <c r="C5" s="406" t="s">
        <v>364</v>
      </c>
      <c r="D5" s="407" t="s">
        <v>230</v>
      </c>
      <c r="E5" s="36"/>
    </row>
    <row r="6" spans="1:5" x14ac:dyDescent="0.25">
      <c r="A6" s="36" t="s">
        <v>225</v>
      </c>
      <c r="B6" s="36" t="s">
        <v>226</v>
      </c>
      <c r="C6" s="36" t="s">
        <v>227</v>
      </c>
      <c r="D6" s="36" t="s">
        <v>224</v>
      </c>
      <c r="E6" s="36"/>
    </row>
    <row r="7" spans="1:5" x14ac:dyDescent="0.25">
      <c r="A7" s="407" t="s">
        <v>178</v>
      </c>
      <c r="B7" s="407" t="s">
        <v>228</v>
      </c>
      <c r="C7" s="407" t="s">
        <v>229</v>
      </c>
      <c r="D7" s="407" t="s">
        <v>230</v>
      </c>
      <c r="E7" s="36"/>
    </row>
    <row r="8" spans="1:5" x14ac:dyDescent="0.25">
      <c r="A8" s="407" t="s">
        <v>197</v>
      </c>
      <c r="B8" s="406" t="s">
        <v>306</v>
      </c>
      <c r="C8" s="406" t="s">
        <v>307</v>
      </c>
      <c r="D8" s="407" t="s">
        <v>230</v>
      </c>
      <c r="E8" s="36"/>
    </row>
    <row r="9" spans="1:5" x14ac:dyDescent="0.25">
      <c r="A9" s="36" t="s">
        <v>231</v>
      </c>
      <c r="B9" s="36" t="s">
        <v>232</v>
      </c>
      <c r="C9" s="36" t="s">
        <v>233</v>
      </c>
      <c r="D9" s="36" t="s">
        <v>216</v>
      </c>
      <c r="E9" s="36"/>
    </row>
    <row r="10" spans="1:5" x14ac:dyDescent="0.25">
      <c r="A10" s="36" t="s">
        <v>234</v>
      </c>
      <c r="B10" s="36" t="s">
        <v>235</v>
      </c>
      <c r="C10" s="36" t="s">
        <v>236</v>
      </c>
      <c r="D10" s="36" t="s">
        <v>224</v>
      </c>
      <c r="E10" s="36"/>
    </row>
    <row r="11" spans="1:5" x14ac:dyDescent="0.25">
      <c r="A11" s="36" t="s">
        <v>650</v>
      </c>
      <c r="B11" s="36" t="s">
        <v>651</v>
      </c>
      <c r="C11" s="36" t="s">
        <v>652</v>
      </c>
      <c r="D11" s="36" t="s">
        <v>224</v>
      </c>
      <c r="E11" s="36"/>
    </row>
    <row r="12" spans="1:5" x14ac:dyDescent="0.25">
      <c r="A12" s="407" t="s">
        <v>552</v>
      </c>
      <c r="B12" s="407" t="s">
        <v>602</v>
      </c>
      <c r="C12" s="407" t="s">
        <v>603</v>
      </c>
      <c r="D12" s="407" t="s">
        <v>230</v>
      </c>
      <c r="E12" s="36"/>
    </row>
    <row r="13" spans="1:5" x14ac:dyDescent="0.25">
      <c r="A13" s="36" t="s">
        <v>237</v>
      </c>
      <c r="B13" s="36" t="s">
        <v>238</v>
      </c>
      <c r="C13" s="36" t="s">
        <v>239</v>
      </c>
      <c r="D13" s="36" t="s">
        <v>224</v>
      </c>
      <c r="E13" s="36"/>
    </row>
    <row r="14" spans="1:5" x14ac:dyDescent="0.25">
      <c r="A14" s="407" t="s">
        <v>495</v>
      </c>
      <c r="B14" s="407" t="s">
        <v>241</v>
      </c>
      <c r="C14" s="406" t="s">
        <v>411</v>
      </c>
      <c r="D14" s="407" t="s">
        <v>230</v>
      </c>
      <c r="E14" s="36"/>
    </row>
    <row r="15" spans="1:5" x14ac:dyDescent="0.25">
      <c r="A15" s="36" t="s">
        <v>240</v>
      </c>
      <c r="B15" s="36" t="s">
        <v>241</v>
      </c>
      <c r="C15" s="36" t="s">
        <v>242</v>
      </c>
      <c r="D15" s="36" t="s">
        <v>224</v>
      </c>
      <c r="E15" s="36"/>
    </row>
    <row r="16" spans="1:5" x14ac:dyDescent="0.25">
      <c r="A16" s="36" t="s">
        <v>243</v>
      </c>
      <c r="B16" s="36" t="s">
        <v>244</v>
      </c>
      <c r="C16" s="36" t="s">
        <v>245</v>
      </c>
      <c r="D16" s="36" t="s">
        <v>224</v>
      </c>
      <c r="E16" s="36"/>
    </row>
    <row r="17" spans="1:5" x14ac:dyDescent="0.25">
      <c r="A17" s="407" t="s">
        <v>308</v>
      </c>
      <c r="B17" s="406" t="s">
        <v>309</v>
      </c>
      <c r="C17" s="406" t="s">
        <v>310</v>
      </c>
      <c r="D17" s="407" t="s">
        <v>230</v>
      </c>
      <c r="E17" s="36"/>
    </row>
    <row r="18" spans="1:5" x14ac:dyDescent="0.25">
      <c r="A18" s="36" t="s">
        <v>246</v>
      </c>
      <c r="B18" s="36" t="s">
        <v>247</v>
      </c>
      <c r="C18" s="36" t="s">
        <v>248</v>
      </c>
      <c r="D18" s="36" t="s">
        <v>224</v>
      </c>
      <c r="E18" s="36"/>
    </row>
    <row r="19" spans="1:5" x14ac:dyDescent="0.25">
      <c r="A19" s="407" t="s">
        <v>311</v>
      </c>
      <c r="B19" s="408" t="s">
        <v>312</v>
      </c>
      <c r="C19" s="408" t="s">
        <v>313</v>
      </c>
      <c r="D19" s="407" t="s">
        <v>230</v>
      </c>
      <c r="E19" s="36"/>
    </row>
    <row r="20" spans="1:5" x14ac:dyDescent="0.25">
      <c r="A20" s="407" t="s">
        <v>446</v>
      </c>
      <c r="B20" s="406" t="s">
        <v>315</v>
      </c>
      <c r="C20" s="406" t="s">
        <v>314</v>
      </c>
      <c r="D20" s="407" t="s">
        <v>230</v>
      </c>
      <c r="E20" s="36"/>
    </row>
    <row r="21" spans="1:5" x14ac:dyDescent="0.25">
      <c r="A21" s="36" t="s">
        <v>249</v>
      </c>
      <c r="B21" s="36" t="s">
        <v>250</v>
      </c>
      <c r="C21" s="36" t="s">
        <v>251</v>
      </c>
      <c r="D21" s="36" t="s">
        <v>224</v>
      </c>
      <c r="E21" s="36"/>
    </row>
    <row r="22" spans="1:5" x14ac:dyDescent="0.25">
      <c r="A22" s="36" t="s">
        <v>252</v>
      </c>
      <c r="B22" s="36" t="s">
        <v>253</v>
      </c>
      <c r="C22" s="36" t="s">
        <v>254</v>
      </c>
      <c r="D22" s="36" t="s">
        <v>224</v>
      </c>
      <c r="E22" s="36"/>
    </row>
    <row r="23" spans="1:5" x14ac:dyDescent="0.25">
      <c r="A23" s="36" t="s">
        <v>255</v>
      </c>
      <c r="B23" s="36" t="s">
        <v>256</v>
      </c>
      <c r="C23" s="36" t="s">
        <v>257</v>
      </c>
      <c r="D23" s="36" t="s">
        <v>224</v>
      </c>
      <c r="E23" s="36"/>
    </row>
    <row r="24" spans="1:5" x14ac:dyDescent="0.25">
      <c r="A24" s="36" t="s">
        <v>258</v>
      </c>
      <c r="B24" s="36" t="s">
        <v>259</v>
      </c>
      <c r="C24" s="36" t="s">
        <v>260</v>
      </c>
      <c r="D24" s="36" t="s">
        <v>224</v>
      </c>
      <c r="E24" s="36"/>
    </row>
    <row r="25" spans="1:5" x14ac:dyDescent="0.25">
      <c r="A25" s="36" t="s">
        <v>261</v>
      </c>
      <c r="B25" s="36" t="s">
        <v>262</v>
      </c>
      <c r="C25" s="36" t="s">
        <v>263</v>
      </c>
      <c r="D25" s="36" t="s">
        <v>224</v>
      </c>
      <c r="E25" s="36"/>
    </row>
    <row r="26" spans="1:5" x14ac:dyDescent="0.25">
      <c r="A26" s="36" t="s">
        <v>264</v>
      </c>
      <c r="B26" s="36" t="s">
        <v>256</v>
      </c>
      <c r="C26" s="36" t="s">
        <v>265</v>
      </c>
      <c r="D26" s="36" t="s">
        <v>230</v>
      </c>
      <c r="E26" s="36"/>
    </row>
    <row r="27" spans="1:5" x14ac:dyDescent="0.25">
      <c r="A27" s="36" t="s">
        <v>266</v>
      </c>
      <c r="B27" s="36" t="s">
        <v>267</v>
      </c>
      <c r="C27" s="36" t="s">
        <v>268</v>
      </c>
      <c r="D27" s="36" t="s">
        <v>224</v>
      </c>
      <c r="E27" s="36"/>
    </row>
    <row r="28" spans="1:5" x14ac:dyDescent="0.25">
      <c r="A28" s="36" t="s">
        <v>269</v>
      </c>
      <c r="B28" s="36" t="s">
        <v>270</v>
      </c>
      <c r="C28" s="36" t="s">
        <v>271</v>
      </c>
      <c r="D28" s="36" t="s">
        <v>224</v>
      </c>
      <c r="E28" s="36"/>
    </row>
    <row r="29" spans="1:5" x14ac:dyDescent="0.25">
      <c r="A29" s="36" t="s">
        <v>647</v>
      </c>
      <c r="B29" s="36" t="s">
        <v>648</v>
      </c>
      <c r="C29" s="36" t="s">
        <v>649</v>
      </c>
      <c r="D29" s="36" t="s">
        <v>224</v>
      </c>
      <c r="E29" s="36"/>
    </row>
    <row r="30" spans="1:5" x14ac:dyDescent="0.25">
      <c r="A30" s="407" t="s">
        <v>201</v>
      </c>
      <c r="B30" s="406" t="s">
        <v>449</v>
      </c>
      <c r="C30" s="406" t="s">
        <v>316</v>
      </c>
      <c r="D30" s="407" t="s">
        <v>230</v>
      </c>
      <c r="E30" s="36"/>
    </row>
    <row r="31" spans="1:5" x14ac:dyDescent="0.25">
      <c r="A31" s="407" t="s">
        <v>405</v>
      </c>
      <c r="B31" s="406" t="s">
        <v>604</v>
      </c>
      <c r="C31" s="406" t="s">
        <v>411</v>
      </c>
      <c r="D31" s="407" t="s">
        <v>230</v>
      </c>
      <c r="E31" s="36"/>
    </row>
    <row r="32" spans="1:5" x14ac:dyDescent="0.25">
      <c r="A32" s="36" t="s">
        <v>272</v>
      </c>
      <c r="B32" s="36" t="s">
        <v>273</v>
      </c>
      <c r="C32" s="36" t="s">
        <v>274</v>
      </c>
      <c r="D32" s="36" t="s">
        <v>224</v>
      </c>
      <c r="E32" s="36"/>
    </row>
    <row r="33" spans="1:5" x14ac:dyDescent="0.25">
      <c r="A33" s="407" t="s">
        <v>317</v>
      </c>
      <c r="B33" s="406" t="s">
        <v>318</v>
      </c>
      <c r="C33" s="406" t="s">
        <v>319</v>
      </c>
      <c r="D33" s="407" t="s">
        <v>230</v>
      </c>
      <c r="E33" s="36"/>
    </row>
    <row r="34" spans="1:5" x14ac:dyDescent="0.25">
      <c r="A34" s="407" t="s">
        <v>320</v>
      </c>
      <c r="B34" s="406" t="s">
        <v>321</v>
      </c>
      <c r="C34" s="406" t="s">
        <v>322</v>
      </c>
      <c r="D34" s="407" t="s">
        <v>230</v>
      </c>
      <c r="E34" s="36"/>
    </row>
    <row r="35" spans="1:5" x14ac:dyDescent="0.25">
      <c r="A35" s="36" t="s">
        <v>275</v>
      </c>
      <c r="B35" s="36" t="s">
        <v>276</v>
      </c>
      <c r="C35" s="36" t="s">
        <v>277</v>
      </c>
      <c r="D35" s="36" t="s">
        <v>224</v>
      </c>
      <c r="E35" s="36"/>
    </row>
    <row r="36" spans="1:5" x14ac:dyDescent="0.25">
      <c r="A36" s="36" t="s">
        <v>278</v>
      </c>
      <c r="B36" s="36" t="s">
        <v>279</v>
      </c>
      <c r="C36" s="36" t="s">
        <v>280</v>
      </c>
      <c r="D36" s="36" t="s">
        <v>224</v>
      </c>
      <c r="E36" s="36"/>
    </row>
    <row r="37" spans="1:5" x14ac:dyDescent="0.25">
      <c r="A37" s="36" t="s">
        <v>295</v>
      </c>
      <c r="B37" s="36" t="s">
        <v>605</v>
      </c>
      <c r="C37" s="36" t="s">
        <v>606</v>
      </c>
      <c r="D37" s="36" t="s">
        <v>224</v>
      </c>
    </row>
    <row r="38" spans="1:5" x14ac:dyDescent="0.25">
      <c r="D38" s="36"/>
      <c r="E38" s="36"/>
    </row>
    <row r="39" spans="1:5" x14ac:dyDescent="0.25">
      <c r="A39" s="36"/>
      <c r="B39" s="36"/>
      <c r="C39" s="36"/>
      <c r="D39" s="36"/>
      <c r="E39" s="3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7"/>
  <sheetViews>
    <sheetView workbookViewId="0">
      <selection activeCell="A2" sqref="A2:D2"/>
    </sheetView>
  </sheetViews>
  <sheetFormatPr defaultRowHeight="15" x14ac:dyDescent="0.25"/>
  <cols>
    <col min="2" max="2" width="10.7109375" bestFit="1" customWidth="1"/>
    <col min="3" max="3" width="11.85546875" bestFit="1" customWidth="1"/>
    <col min="4" max="4" width="115.7109375" customWidth="1"/>
    <col min="10" max="10" width="10.7109375" bestFit="1" customWidth="1"/>
  </cols>
  <sheetData>
    <row r="1" spans="1:10" x14ac:dyDescent="0.25">
      <c r="A1" s="2" t="s">
        <v>19</v>
      </c>
      <c r="B1" s="2" t="s">
        <v>5</v>
      </c>
      <c r="C1" s="2" t="s">
        <v>17</v>
      </c>
      <c r="D1" s="2" t="s">
        <v>18</v>
      </c>
    </row>
    <row r="2" spans="1:10" x14ac:dyDescent="0.25">
      <c r="A2">
        <v>1</v>
      </c>
      <c r="B2" s="3">
        <v>44980</v>
      </c>
      <c r="C2" t="s">
        <v>153</v>
      </c>
      <c r="D2" t="s">
        <v>281</v>
      </c>
      <c r="J2" s="346"/>
    </row>
    <row r="3" spans="1:10" x14ac:dyDescent="0.25">
      <c r="A3">
        <v>2</v>
      </c>
      <c r="B3" s="3"/>
    </row>
    <row r="4" spans="1:10" x14ac:dyDescent="0.25">
      <c r="A4">
        <v>3</v>
      </c>
      <c r="B4" s="3"/>
      <c r="D4" s="5"/>
    </row>
    <row r="5" spans="1:10" x14ac:dyDescent="0.25">
      <c r="A5">
        <v>4</v>
      </c>
      <c r="B5" s="3"/>
    </row>
    <row r="6" spans="1:10" x14ac:dyDescent="0.25">
      <c r="A6">
        <v>5</v>
      </c>
      <c r="B6" s="3"/>
    </row>
    <row r="7" spans="1:10" x14ac:dyDescent="0.25">
      <c r="A7">
        <v>6</v>
      </c>
      <c r="B7" s="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6</vt:i4>
      </vt:variant>
      <vt:variant>
        <vt:lpstr>Diagram</vt:lpstr>
      </vt:variant>
      <vt:variant>
        <vt:i4>2</vt:i4>
      </vt:variant>
    </vt:vector>
  </HeadingPairs>
  <TitlesOfParts>
    <vt:vector size="8" baseType="lpstr">
      <vt:lpstr>GTR1_Setup check</vt:lpstr>
      <vt:lpstr>GTR1_150MeV</vt:lpstr>
      <vt:lpstr>GTR1_Cubes</vt:lpstr>
      <vt:lpstr>Safety and lasers</vt:lpstr>
      <vt:lpstr>Signatures</vt:lpstr>
      <vt:lpstr>Updates</vt:lpstr>
      <vt:lpstr>Plot GTR1_150 MeV</vt:lpstr>
      <vt:lpstr>Plot_GTR1_Cubes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Liliana Stolarczyk</dc:creator>
  <cp:lastModifiedBy>Younes Mejaddam</cp:lastModifiedBy>
  <dcterms:created xsi:type="dcterms:W3CDTF">2019-01-08T10:23:09Z</dcterms:created>
  <dcterms:modified xsi:type="dcterms:W3CDTF">2023-07-28T05:16:25Z</dcterms:modified>
</cp:coreProperties>
</file>