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G:\Gemensam\03 QA Program\QA periodiska kontroller\03 Daglig kontroll\Daglig kontroll med MatriXX\GTR2\"/>
    </mc:Choice>
  </mc:AlternateContent>
  <xr:revisionPtr revIDLastSave="0" documentId="13_ncr:1_{A0DD50EE-C254-4509-A24E-2C4DBD40901D}" xr6:coauthVersionLast="36" xr6:coauthVersionMax="47" xr10:uidLastSave="{00000000-0000-0000-0000-000000000000}"/>
  <bookViews>
    <workbookView xWindow="-120" yWindow="-120" windowWidth="51840" windowHeight="21240" tabRatio="665" activeTab="5" xr2:uid="{00000000-000D-0000-FFFF-FFFF00000000}"/>
  </bookViews>
  <sheets>
    <sheet name="GTR2_Setup check" sheetId="11" r:id="rId1"/>
    <sheet name="GTR2_150MeV" sheetId="8" r:id="rId2"/>
    <sheet name="Plot GTR2_150 MeV" sheetId="15" r:id="rId3"/>
    <sheet name="GTR2_Cubes" sheetId="13" r:id="rId4"/>
    <sheet name="Plot_GTR2_Cubes" sheetId="16" r:id="rId5"/>
    <sheet name="Safety and lasers" sheetId="10" r:id="rId6"/>
    <sheet name="Signatures" sheetId="17" r:id="rId7"/>
    <sheet name="Updates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6" i="11" l="1"/>
  <c r="F134" i="11" l="1"/>
  <c r="AE132" i="11" l="1"/>
  <c r="AE131" i="11" l="1"/>
  <c r="AE130" i="11" l="1"/>
  <c r="AE129" i="11" l="1"/>
  <c r="AE128" i="11" l="1"/>
  <c r="AE127" i="11" l="1"/>
  <c r="AE126" i="11" l="1"/>
  <c r="AE125" i="11" l="1"/>
  <c r="AE124" i="11" l="1"/>
  <c r="AE123" i="11" l="1"/>
  <c r="AE122" i="11" l="1"/>
  <c r="AE121" i="11" l="1"/>
  <c r="AE120" i="11" l="1"/>
  <c r="AE119" i="11" l="1"/>
  <c r="AE118" i="11" l="1"/>
  <c r="AE117" i="11" l="1"/>
  <c r="AE116" i="11" l="1"/>
  <c r="AE115" i="11" l="1"/>
  <c r="AE114" i="11" l="1"/>
  <c r="AE113" i="11" l="1"/>
  <c r="AE112" i="11" l="1"/>
  <c r="AE111" i="11" l="1"/>
  <c r="AE110" i="11" l="1"/>
  <c r="AE109" i="11" l="1"/>
  <c r="BC122" i="13" l="1"/>
  <c r="BD122" i="13"/>
  <c r="BE122" i="13"/>
  <c r="BF122" i="13"/>
  <c r="BC123" i="13"/>
  <c r="BD123" i="13"/>
  <c r="BE123" i="13"/>
  <c r="BF123" i="13"/>
  <c r="BC124" i="13"/>
  <c r="BD124" i="13"/>
  <c r="BE124" i="13"/>
  <c r="BF124" i="13"/>
  <c r="BC125" i="13"/>
  <c r="BD125" i="13"/>
  <c r="BE125" i="13"/>
  <c r="BF125" i="13"/>
  <c r="BC126" i="13"/>
  <c r="BD126" i="13"/>
  <c r="BE126" i="13"/>
  <c r="BF126" i="13"/>
  <c r="BC127" i="13"/>
  <c r="BD127" i="13"/>
  <c r="BE127" i="13"/>
  <c r="BF127" i="13"/>
  <c r="BC128" i="13"/>
  <c r="BD128" i="13"/>
  <c r="BE128" i="13"/>
  <c r="BF128" i="13"/>
  <c r="BC129" i="13"/>
  <c r="BD129" i="13"/>
  <c r="BE129" i="13"/>
  <c r="BF129" i="13"/>
  <c r="BC130" i="13"/>
  <c r="BD130" i="13"/>
  <c r="BE130" i="13"/>
  <c r="BF130" i="13"/>
  <c r="BC131" i="13"/>
  <c r="BD131" i="13"/>
  <c r="BE131" i="13"/>
  <c r="BF131" i="13"/>
  <c r="BC132" i="13"/>
  <c r="BD132" i="13"/>
  <c r="BE132" i="13"/>
  <c r="BF132" i="13"/>
  <c r="BC133" i="13"/>
  <c r="BD133" i="13"/>
  <c r="BE133" i="13"/>
  <c r="BF133" i="13"/>
  <c r="BC134" i="13"/>
  <c r="BD134" i="13"/>
  <c r="BE134" i="13"/>
  <c r="BF134" i="13"/>
  <c r="BC135" i="13"/>
  <c r="BD135" i="13"/>
  <c r="BE135" i="13"/>
  <c r="BF135" i="13"/>
  <c r="BC136" i="13"/>
  <c r="BD136" i="13"/>
  <c r="BE136" i="13"/>
  <c r="BF136" i="13"/>
  <c r="BC137" i="13"/>
  <c r="BD137" i="13"/>
  <c r="BE137" i="13"/>
  <c r="BF137" i="13"/>
  <c r="BC138" i="13"/>
  <c r="BD138" i="13"/>
  <c r="BE138" i="13"/>
  <c r="BF138" i="13"/>
  <c r="BC139" i="13"/>
  <c r="BD139" i="13"/>
  <c r="BE139" i="13"/>
  <c r="BF139" i="13"/>
  <c r="BC140" i="13"/>
  <c r="BD140" i="13"/>
  <c r="BE140" i="13"/>
  <c r="BF140" i="13"/>
  <c r="BC141" i="13"/>
  <c r="BD141" i="13"/>
  <c r="BE141" i="13"/>
  <c r="BF141" i="13"/>
  <c r="BC142" i="13"/>
  <c r="BD142" i="13"/>
  <c r="BE142" i="13"/>
  <c r="BF142" i="13"/>
  <c r="BC143" i="13"/>
  <c r="BD143" i="13"/>
  <c r="BE143" i="13"/>
  <c r="BF143" i="13"/>
  <c r="BC144" i="13"/>
  <c r="BD144" i="13"/>
  <c r="BE144" i="13"/>
  <c r="BF144" i="13"/>
  <c r="BC145" i="13"/>
  <c r="BD145" i="13"/>
  <c r="BE145" i="13"/>
  <c r="BF145" i="13"/>
  <c r="BC146" i="13"/>
  <c r="BD146" i="13"/>
  <c r="BE146" i="13"/>
  <c r="BF146" i="13"/>
  <c r="BC147" i="13"/>
  <c r="BD147" i="13"/>
  <c r="BE147" i="13"/>
  <c r="BF147" i="13"/>
  <c r="BC148" i="13"/>
  <c r="BD148" i="13"/>
  <c r="BE148" i="13"/>
  <c r="BF148" i="13"/>
  <c r="BC149" i="13"/>
  <c r="BD149" i="13"/>
  <c r="BE149" i="13"/>
  <c r="BF149" i="13"/>
  <c r="BC150" i="13"/>
  <c r="BD150" i="13"/>
  <c r="BE150" i="13"/>
  <c r="BF150" i="13"/>
  <c r="BC151" i="13"/>
  <c r="BD151" i="13"/>
  <c r="BE151" i="13"/>
  <c r="BF151" i="13"/>
  <c r="BC152" i="13"/>
  <c r="BD152" i="13"/>
  <c r="BE152" i="13"/>
  <c r="BF152" i="13"/>
  <c r="BC153" i="13"/>
  <c r="BD153" i="13"/>
  <c r="BE153" i="13"/>
  <c r="BF153" i="13"/>
  <c r="BC154" i="13"/>
  <c r="BD154" i="13"/>
  <c r="BE154" i="13"/>
  <c r="BF154" i="13"/>
  <c r="BC155" i="13"/>
  <c r="BD155" i="13"/>
  <c r="BE155" i="13"/>
  <c r="BF155" i="13"/>
  <c r="BC156" i="13"/>
  <c r="BD156" i="13"/>
  <c r="BE156" i="13"/>
  <c r="BF156" i="13"/>
  <c r="BC157" i="13"/>
  <c r="BD157" i="13"/>
  <c r="BE157" i="13"/>
  <c r="BF157" i="13"/>
  <c r="BC158" i="13"/>
  <c r="BD158" i="13"/>
  <c r="BE158" i="13"/>
  <c r="BF158" i="13"/>
  <c r="BC159" i="13"/>
  <c r="BD159" i="13"/>
  <c r="BE159" i="13"/>
  <c r="BF159" i="13"/>
  <c r="BC160" i="13"/>
  <c r="BD160" i="13"/>
  <c r="BE160" i="13"/>
  <c r="BF160" i="13"/>
  <c r="BC161" i="13"/>
  <c r="BD161" i="13"/>
  <c r="BE161" i="13"/>
  <c r="BF161" i="13"/>
  <c r="BC162" i="13"/>
  <c r="BD162" i="13"/>
  <c r="BE162" i="13"/>
  <c r="BF162" i="13"/>
  <c r="BC163" i="13"/>
  <c r="BD163" i="13"/>
  <c r="BE163" i="13"/>
  <c r="BF163" i="13"/>
  <c r="BC164" i="13"/>
  <c r="BD164" i="13"/>
  <c r="BE164" i="13"/>
  <c r="BF164" i="13"/>
  <c r="BC165" i="13"/>
  <c r="BD165" i="13"/>
  <c r="BE165" i="13"/>
  <c r="BF165" i="13"/>
  <c r="BC166" i="13"/>
  <c r="BD166" i="13"/>
  <c r="BE166" i="13"/>
  <c r="BF166" i="13"/>
  <c r="BC167" i="13"/>
  <c r="BD167" i="13"/>
  <c r="BE167" i="13"/>
  <c r="BF167" i="13"/>
  <c r="BC168" i="13"/>
  <c r="BD168" i="13"/>
  <c r="BE168" i="13"/>
  <c r="BF168" i="13"/>
  <c r="BC169" i="13"/>
  <c r="BD169" i="13"/>
  <c r="BE169" i="13"/>
  <c r="BF169" i="13"/>
  <c r="BC170" i="13"/>
  <c r="BD170" i="13"/>
  <c r="BE170" i="13"/>
  <c r="BF170" i="13"/>
  <c r="BC171" i="13"/>
  <c r="BD171" i="13"/>
  <c r="BE171" i="13"/>
  <c r="BF171" i="13"/>
  <c r="BC172" i="13"/>
  <c r="BD172" i="13"/>
  <c r="BE172" i="13"/>
  <c r="BF172" i="13"/>
  <c r="BC173" i="13"/>
  <c r="BD173" i="13"/>
  <c r="BE173" i="13"/>
  <c r="BF173" i="13"/>
  <c r="BC174" i="13"/>
  <c r="BD174" i="13"/>
  <c r="BE174" i="13"/>
  <c r="BF174" i="13"/>
  <c r="BC175" i="13"/>
  <c r="BD175" i="13"/>
  <c r="BE175" i="13"/>
  <c r="BF175" i="13"/>
  <c r="BC176" i="13"/>
  <c r="BD176" i="13"/>
  <c r="BE176" i="13"/>
  <c r="BF176" i="13"/>
  <c r="BC177" i="13"/>
  <c r="BD177" i="13"/>
  <c r="BE177" i="13"/>
  <c r="BF177" i="13"/>
  <c r="BC178" i="13"/>
  <c r="BD178" i="13"/>
  <c r="BE178" i="13"/>
  <c r="BF178" i="13"/>
  <c r="BC179" i="13"/>
  <c r="BD179" i="13"/>
  <c r="BE179" i="13"/>
  <c r="BF179" i="13"/>
  <c r="BC180" i="13"/>
  <c r="BD180" i="13"/>
  <c r="BE180" i="13"/>
  <c r="BF180" i="13"/>
  <c r="BC181" i="13"/>
  <c r="BD181" i="13"/>
  <c r="BE181" i="13"/>
  <c r="BF181" i="13"/>
  <c r="BC182" i="13"/>
  <c r="BD182" i="13"/>
  <c r="BE182" i="13"/>
  <c r="BF182" i="13"/>
  <c r="BC183" i="13"/>
  <c r="BD183" i="13"/>
  <c r="BE183" i="13"/>
  <c r="BF183" i="13"/>
  <c r="BC184" i="13"/>
  <c r="BD184" i="13"/>
  <c r="BE184" i="13"/>
  <c r="BF184" i="13"/>
  <c r="BC185" i="13"/>
  <c r="BD185" i="13"/>
  <c r="BE185" i="13"/>
  <c r="BF185" i="13"/>
  <c r="BC186" i="13"/>
  <c r="BD186" i="13"/>
  <c r="BE186" i="13"/>
  <c r="BF186" i="13"/>
  <c r="BC187" i="13"/>
  <c r="BD187" i="13"/>
  <c r="BE187" i="13"/>
  <c r="BF187" i="13"/>
  <c r="BC188" i="13"/>
  <c r="BD188" i="13"/>
  <c r="BE188" i="13"/>
  <c r="BF188" i="13"/>
  <c r="BC189" i="13"/>
  <c r="BD189" i="13"/>
  <c r="BE189" i="13"/>
  <c r="BF189" i="13"/>
  <c r="BC190" i="13"/>
  <c r="BD190" i="13"/>
  <c r="BE190" i="13"/>
  <c r="BF190" i="13"/>
  <c r="BC191" i="13"/>
  <c r="BD191" i="13"/>
  <c r="BE191" i="13"/>
  <c r="BF191" i="13"/>
  <c r="BC192" i="13"/>
  <c r="BD192" i="13"/>
  <c r="BE192" i="13"/>
  <c r="BF192" i="13"/>
  <c r="BC193" i="13"/>
  <c r="BD193" i="13"/>
  <c r="BE193" i="13"/>
  <c r="BF193" i="13"/>
  <c r="BC194" i="13"/>
  <c r="BD194" i="13"/>
  <c r="BE194" i="13"/>
  <c r="BF194" i="13"/>
  <c r="BC195" i="13"/>
  <c r="BD195" i="13"/>
  <c r="BE195" i="13"/>
  <c r="BF195" i="13"/>
  <c r="BC196" i="13"/>
  <c r="BD196" i="13"/>
  <c r="BE196" i="13"/>
  <c r="BF196" i="13"/>
  <c r="BC197" i="13"/>
  <c r="BD197" i="13"/>
  <c r="BE197" i="13"/>
  <c r="BF197" i="13"/>
  <c r="BC198" i="13"/>
  <c r="BD198" i="13"/>
  <c r="BE198" i="13"/>
  <c r="BF198" i="13"/>
  <c r="BC199" i="13"/>
  <c r="BD199" i="13"/>
  <c r="BE199" i="13"/>
  <c r="BF199" i="13"/>
  <c r="BC200" i="13"/>
  <c r="BD200" i="13"/>
  <c r="BE200" i="13"/>
  <c r="BF200" i="13"/>
  <c r="BC201" i="13"/>
  <c r="BD201" i="13"/>
  <c r="BE201" i="13"/>
  <c r="BF201" i="13"/>
  <c r="BC202" i="13"/>
  <c r="BD202" i="13"/>
  <c r="BE202" i="13"/>
  <c r="BF202" i="13"/>
  <c r="BC203" i="13"/>
  <c r="BD203" i="13"/>
  <c r="BE203" i="13"/>
  <c r="BF203" i="13"/>
  <c r="BC204" i="13"/>
  <c r="BD204" i="13"/>
  <c r="BE204" i="13"/>
  <c r="BF204" i="13"/>
  <c r="BC205" i="13"/>
  <c r="BD205" i="13"/>
  <c r="BE205" i="13"/>
  <c r="BF205" i="13"/>
  <c r="BC206" i="13"/>
  <c r="BD206" i="13"/>
  <c r="BE206" i="13"/>
  <c r="BF206" i="13"/>
  <c r="BC207" i="13"/>
  <c r="BD207" i="13"/>
  <c r="BE207" i="13"/>
  <c r="BF207" i="13"/>
  <c r="BC208" i="13"/>
  <c r="BD208" i="13"/>
  <c r="BE208" i="13"/>
  <c r="BF208" i="13"/>
  <c r="BC209" i="13"/>
  <c r="BD209" i="13"/>
  <c r="BE209" i="13"/>
  <c r="BF209" i="13"/>
  <c r="BC210" i="13"/>
  <c r="BD210" i="13"/>
  <c r="BE210" i="13"/>
  <c r="BF210" i="13"/>
  <c r="BC211" i="13"/>
  <c r="BD211" i="13"/>
  <c r="BE211" i="13"/>
  <c r="BF211" i="13"/>
  <c r="BC212" i="13"/>
  <c r="BD212" i="13"/>
  <c r="BE212" i="13"/>
  <c r="BF212" i="13"/>
  <c r="BC213" i="13"/>
  <c r="BD213" i="13"/>
  <c r="BE213" i="13"/>
  <c r="BF213" i="13"/>
  <c r="BC214" i="13"/>
  <c r="BD214" i="13"/>
  <c r="BE214" i="13"/>
  <c r="BF214" i="13"/>
  <c r="BC215" i="13"/>
  <c r="BD215" i="13"/>
  <c r="BE215" i="13"/>
  <c r="BF215" i="13"/>
  <c r="BC216" i="13"/>
  <c r="BD216" i="13"/>
  <c r="BE216" i="13"/>
  <c r="BF216" i="13"/>
  <c r="BC217" i="13"/>
  <c r="BD217" i="13"/>
  <c r="BE217" i="13"/>
  <c r="BF217" i="13"/>
  <c r="BC218" i="13"/>
  <c r="BD218" i="13"/>
  <c r="BE218" i="13"/>
  <c r="BF218" i="13"/>
  <c r="BC219" i="13"/>
  <c r="BD219" i="13"/>
  <c r="BE219" i="13"/>
  <c r="BF219" i="13"/>
  <c r="BC220" i="13"/>
  <c r="BD220" i="13"/>
  <c r="BE220" i="13"/>
  <c r="BF220" i="13"/>
  <c r="BC221" i="13"/>
  <c r="BD221" i="13"/>
  <c r="BE221" i="13"/>
  <c r="BF221" i="13"/>
  <c r="BC222" i="13"/>
  <c r="BD222" i="13"/>
  <c r="BE222" i="13"/>
  <c r="BF222" i="13"/>
  <c r="BC223" i="13"/>
  <c r="BD223" i="13"/>
  <c r="BE223" i="13"/>
  <c r="BF223" i="13"/>
  <c r="BC224" i="13"/>
  <c r="BD224" i="13"/>
  <c r="BE224" i="13"/>
  <c r="BF224" i="13"/>
  <c r="BC225" i="13"/>
  <c r="BD225" i="13"/>
  <c r="BE225" i="13"/>
  <c r="BF225" i="13"/>
  <c r="BC226" i="13"/>
  <c r="BD226" i="13"/>
  <c r="BE226" i="13"/>
  <c r="BF226" i="13"/>
  <c r="BC227" i="13"/>
  <c r="BD227" i="13"/>
  <c r="BE227" i="13"/>
  <c r="BF227" i="13"/>
  <c r="BC228" i="13"/>
  <c r="BD228" i="13"/>
  <c r="BE228" i="13"/>
  <c r="BF228" i="13"/>
  <c r="BC229" i="13"/>
  <c r="BD229" i="13"/>
  <c r="BE229" i="13"/>
  <c r="BF229" i="13"/>
  <c r="BC230" i="13"/>
  <c r="BD230" i="13"/>
  <c r="BE230" i="13"/>
  <c r="BF230" i="13"/>
  <c r="BC231" i="13"/>
  <c r="BD231" i="13"/>
  <c r="BE231" i="13"/>
  <c r="BF231" i="13"/>
  <c r="BC232" i="13"/>
  <c r="BD232" i="13"/>
  <c r="BE232" i="13"/>
  <c r="BF232" i="13"/>
  <c r="BC233" i="13"/>
  <c r="BD233" i="13"/>
  <c r="BE233" i="13"/>
  <c r="BF233" i="13"/>
  <c r="BC234" i="13"/>
  <c r="BD234" i="13"/>
  <c r="BE234" i="13"/>
  <c r="BF234" i="13"/>
  <c r="BC235" i="13"/>
  <c r="BD235" i="13"/>
  <c r="BE235" i="13"/>
  <c r="BF235" i="13"/>
  <c r="BC236" i="13"/>
  <c r="BD236" i="13"/>
  <c r="BE236" i="13"/>
  <c r="BF236" i="13"/>
  <c r="BC237" i="13"/>
  <c r="BD237" i="13"/>
  <c r="BE237" i="13"/>
  <c r="BF237" i="13"/>
  <c r="BC238" i="13"/>
  <c r="BD238" i="13"/>
  <c r="BE238" i="13"/>
  <c r="BF238" i="13"/>
  <c r="BC239" i="13"/>
  <c r="BD239" i="13"/>
  <c r="BE239" i="13"/>
  <c r="BF239" i="13"/>
  <c r="BC240" i="13"/>
  <c r="BD240" i="13"/>
  <c r="BE240" i="13"/>
  <c r="BF240" i="13"/>
  <c r="BC241" i="13"/>
  <c r="BD241" i="13"/>
  <c r="BE241" i="13"/>
  <c r="BF241" i="13"/>
  <c r="BC242" i="13"/>
  <c r="BD242" i="13"/>
  <c r="BE242" i="13"/>
  <c r="BF242" i="13"/>
  <c r="BC243" i="13"/>
  <c r="BD243" i="13"/>
  <c r="BE243" i="13"/>
  <c r="BF243" i="13"/>
  <c r="BC244" i="13"/>
  <c r="BD244" i="13"/>
  <c r="BE244" i="13"/>
  <c r="BF244" i="13"/>
  <c r="BC245" i="13"/>
  <c r="BD245" i="13"/>
  <c r="BE245" i="13"/>
  <c r="BF245" i="13"/>
  <c r="BC246" i="13"/>
  <c r="BD246" i="13"/>
  <c r="BE246" i="13"/>
  <c r="BF246" i="13"/>
  <c r="BC247" i="13"/>
  <c r="BD247" i="13"/>
  <c r="BE247" i="13"/>
  <c r="BF247" i="13"/>
  <c r="BC248" i="13"/>
  <c r="BD248" i="13"/>
  <c r="BE248" i="13"/>
  <c r="BF248" i="13"/>
  <c r="AU122" i="13"/>
  <c r="AV122" i="13"/>
  <c r="AY122" i="13"/>
  <c r="AU123" i="13"/>
  <c r="AV123" i="13"/>
  <c r="AY123" i="13"/>
  <c r="AU124" i="13"/>
  <c r="AV124" i="13"/>
  <c r="AY124" i="13"/>
  <c r="AU125" i="13"/>
  <c r="AV125" i="13"/>
  <c r="AY125" i="13"/>
  <c r="AU126" i="13"/>
  <c r="AV126" i="13"/>
  <c r="AY126" i="13"/>
  <c r="AU127" i="13"/>
  <c r="AV127" i="13"/>
  <c r="AY127" i="13"/>
  <c r="AU128" i="13"/>
  <c r="AV128" i="13"/>
  <c r="AY128" i="13"/>
  <c r="AU129" i="13"/>
  <c r="AV129" i="13"/>
  <c r="AY129" i="13"/>
  <c r="AU130" i="13"/>
  <c r="AV130" i="13"/>
  <c r="AY130" i="13"/>
  <c r="AU131" i="13"/>
  <c r="AV131" i="13"/>
  <c r="AY131" i="13"/>
  <c r="AU132" i="13"/>
  <c r="AV132" i="13"/>
  <c r="AY132" i="13"/>
  <c r="AU133" i="13"/>
  <c r="AV133" i="13"/>
  <c r="AY133" i="13"/>
  <c r="AU134" i="13"/>
  <c r="AV134" i="13"/>
  <c r="AY134" i="13"/>
  <c r="AU135" i="13"/>
  <c r="AV135" i="13"/>
  <c r="AY135" i="13"/>
  <c r="AU136" i="13"/>
  <c r="AV136" i="13"/>
  <c r="AY136" i="13"/>
  <c r="AU137" i="13"/>
  <c r="AV137" i="13"/>
  <c r="AY137" i="13"/>
  <c r="AU138" i="13"/>
  <c r="AV138" i="13"/>
  <c r="AY138" i="13"/>
  <c r="AU139" i="13"/>
  <c r="AV139" i="13"/>
  <c r="AY139" i="13"/>
  <c r="AU140" i="13"/>
  <c r="AV140" i="13"/>
  <c r="AY140" i="13"/>
  <c r="AU141" i="13"/>
  <c r="AV141" i="13"/>
  <c r="AY141" i="13"/>
  <c r="AU142" i="13"/>
  <c r="AV142" i="13"/>
  <c r="AY142" i="13"/>
  <c r="AU143" i="13"/>
  <c r="AV143" i="13"/>
  <c r="AY143" i="13"/>
  <c r="AU144" i="13"/>
  <c r="AV144" i="13"/>
  <c r="AY144" i="13"/>
  <c r="AU145" i="13"/>
  <c r="AV145" i="13"/>
  <c r="AY145" i="13"/>
  <c r="AU146" i="13"/>
  <c r="AV146" i="13"/>
  <c r="AY146" i="13"/>
  <c r="AU147" i="13"/>
  <c r="AV147" i="13"/>
  <c r="AY147" i="13"/>
  <c r="AU148" i="13"/>
  <c r="AV148" i="13"/>
  <c r="AY148" i="13"/>
  <c r="AU149" i="13"/>
  <c r="AV149" i="13"/>
  <c r="AX149" i="13" s="1"/>
  <c r="AY149" i="13"/>
  <c r="BA149" i="13" s="1"/>
  <c r="AU150" i="13"/>
  <c r="AV150" i="13"/>
  <c r="AW150" i="13" s="1"/>
  <c r="AY150" i="13"/>
  <c r="BA150" i="13" s="1"/>
  <c r="AU151" i="13"/>
  <c r="AV151" i="13"/>
  <c r="AX151" i="13" s="1"/>
  <c r="AY151" i="13"/>
  <c r="AZ151" i="13" s="1"/>
  <c r="AU152" i="13"/>
  <c r="AV152" i="13"/>
  <c r="AX152" i="13" s="1"/>
  <c r="AY152" i="13"/>
  <c r="AZ152" i="13" s="1"/>
  <c r="AU153" i="13"/>
  <c r="AV153" i="13"/>
  <c r="AW153" i="13" s="1"/>
  <c r="AY153" i="13"/>
  <c r="AZ153" i="13" s="1"/>
  <c r="AU154" i="13"/>
  <c r="AV154" i="13"/>
  <c r="AX154" i="13" s="1"/>
  <c r="AY154" i="13"/>
  <c r="BA154" i="13" s="1"/>
  <c r="AU155" i="13"/>
  <c r="AV155" i="13"/>
  <c r="AX155" i="13" s="1"/>
  <c r="AY155" i="13"/>
  <c r="AZ155" i="13" s="1"/>
  <c r="AU156" i="13"/>
  <c r="AV156" i="13"/>
  <c r="AW156" i="13" s="1"/>
  <c r="AY156" i="13"/>
  <c r="AZ156" i="13" s="1"/>
  <c r="AU157" i="13"/>
  <c r="AV157" i="13"/>
  <c r="AW157" i="13" s="1"/>
  <c r="AY157" i="13"/>
  <c r="BA157" i="13" s="1"/>
  <c r="AU158" i="13"/>
  <c r="AV158" i="13"/>
  <c r="AW158" i="13" s="1"/>
  <c r="AY158" i="13"/>
  <c r="AZ158" i="13" s="1"/>
  <c r="AU159" i="13"/>
  <c r="AV159" i="13"/>
  <c r="AX159" i="13" s="1"/>
  <c r="AY159" i="13"/>
  <c r="AZ159" i="13" s="1"/>
  <c r="AU160" i="13"/>
  <c r="AV160" i="13"/>
  <c r="AW160" i="13" s="1"/>
  <c r="AY160" i="13"/>
  <c r="AZ160" i="13" s="1"/>
  <c r="AU161" i="13"/>
  <c r="AV161" i="13"/>
  <c r="AW161" i="13" s="1"/>
  <c r="AY161" i="13"/>
  <c r="AZ161" i="13" s="1"/>
  <c r="AU162" i="13"/>
  <c r="AV162" i="13"/>
  <c r="AX162" i="13" s="1"/>
  <c r="AY162" i="13"/>
  <c r="BA162" i="13" s="1"/>
  <c r="AU163" i="13"/>
  <c r="AV163" i="13"/>
  <c r="AX163" i="13" s="1"/>
  <c r="AY163" i="13"/>
  <c r="BA163" i="13" s="1"/>
  <c r="AU164" i="13"/>
  <c r="AV164" i="13"/>
  <c r="AW164" i="13" s="1"/>
  <c r="AY164" i="13"/>
  <c r="AZ164" i="13" s="1"/>
  <c r="AU165" i="13"/>
  <c r="AV165" i="13"/>
  <c r="AX165" i="13" s="1"/>
  <c r="AY165" i="13"/>
  <c r="BA165" i="13" s="1"/>
  <c r="AU166" i="13"/>
  <c r="AV166" i="13"/>
  <c r="AW166" i="13" s="1"/>
  <c r="AY166" i="13"/>
  <c r="AZ166" i="13" s="1"/>
  <c r="AU167" i="13"/>
  <c r="AV167" i="13"/>
  <c r="AX167" i="13" s="1"/>
  <c r="AY167" i="13"/>
  <c r="AZ167" i="13" s="1"/>
  <c r="AU168" i="13"/>
  <c r="AV168" i="13"/>
  <c r="AW168" i="13" s="1"/>
  <c r="AY168" i="13"/>
  <c r="AZ168" i="13" s="1"/>
  <c r="AU169" i="13"/>
  <c r="AV169" i="13"/>
  <c r="AW169" i="13" s="1"/>
  <c r="AY169" i="13"/>
  <c r="AZ169" i="13" s="1"/>
  <c r="AU170" i="13"/>
  <c r="AV170" i="13"/>
  <c r="AX170" i="13" s="1"/>
  <c r="AY170" i="13"/>
  <c r="BA170" i="13" s="1"/>
  <c r="AU171" i="13"/>
  <c r="AV171" i="13"/>
  <c r="AW171" i="13" s="1"/>
  <c r="AY171" i="13"/>
  <c r="AZ171" i="13" s="1"/>
  <c r="AU172" i="13"/>
  <c r="AV172" i="13"/>
  <c r="AW172" i="13" s="1"/>
  <c r="AY172" i="13"/>
  <c r="AZ172" i="13" s="1"/>
  <c r="AU173" i="13"/>
  <c r="AV173" i="13"/>
  <c r="AX173" i="13" s="1"/>
  <c r="AY173" i="13"/>
  <c r="BA173" i="13" s="1"/>
  <c r="AU174" i="13"/>
  <c r="AV174" i="13"/>
  <c r="AW174" i="13" s="1"/>
  <c r="AY174" i="13"/>
  <c r="AZ174" i="13" s="1"/>
  <c r="AU175" i="13"/>
  <c r="AV175" i="13"/>
  <c r="AX175" i="13" s="1"/>
  <c r="AY175" i="13"/>
  <c r="AZ175" i="13" s="1"/>
  <c r="AU176" i="13"/>
  <c r="AV176" i="13"/>
  <c r="AW176" i="13" s="1"/>
  <c r="AY176" i="13"/>
  <c r="BA176" i="13" s="1"/>
  <c r="AU177" i="13"/>
  <c r="AV177" i="13"/>
  <c r="AW177" i="13" s="1"/>
  <c r="AY177" i="13"/>
  <c r="AZ177" i="13" s="1"/>
  <c r="AU178" i="13"/>
  <c r="AV178" i="13"/>
  <c r="AX178" i="13" s="1"/>
  <c r="AY178" i="13"/>
  <c r="BA178" i="13" s="1"/>
  <c r="AU179" i="13"/>
  <c r="AV179" i="13"/>
  <c r="AX179" i="13" s="1"/>
  <c r="AY179" i="13"/>
  <c r="AZ179" i="13" s="1"/>
  <c r="AU180" i="13"/>
  <c r="AV180" i="13"/>
  <c r="AW180" i="13" s="1"/>
  <c r="AY180" i="13"/>
  <c r="AZ180" i="13" s="1"/>
  <c r="AU181" i="13"/>
  <c r="AV181" i="13"/>
  <c r="AX181" i="13" s="1"/>
  <c r="AY181" i="13"/>
  <c r="BA181" i="13" s="1"/>
  <c r="AU182" i="13"/>
  <c r="AV182" i="13"/>
  <c r="AW182" i="13" s="1"/>
  <c r="AY182" i="13"/>
  <c r="AZ182" i="13" s="1"/>
  <c r="AU183" i="13"/>
  <c r="AV183" i="13"/>
  <c r="AW183" i="13" s="1"/>
  <c r="AY183" i="13"/>
  <c r="AZ183" i="13" s="1"/>
  <c r="AU184" i="13"/>
  <c r="AV184" i="13"/>
  <c r="AW184" i="13" s="1"/>
  <c r="AY184" i="13"/>
  <c r="AZ184" i="13" s="1"/>
  <c r="AU185" i="13"/>
  <c r="AV185" i="13"/>
  <c r="AW185" i="13" s="1"/>
  <c r="AY185" i="13"/>
  <c r="AZ185" i="13" s="1"/>
  <c r="AU186" i="13"/>
  <c r="AV186" i="13"/>
  <c r="AX186" i="13" s="1"/>
  <c r="AY186" i="13"/>
  <c r="AZ186" i="13" s="1"/>
  <c r="AU187" i="13"/>
  <c r="AV187" i="13"/>
  <c r="AW187" i="13" s="1"/>
  <c r="AY187" i="13"/>
  <c r="AZ187" i="13" s="1"/>
  <c r="AU188" i="13"/>
  <c r="AV188" i="13"/>
  <c r="AW188" i="13" s="1"/>
  <c r="AY188" i="13"/>
  <c r="AZ188" i="13" s="1"/>
  <c r="AU189" i="13"/>
  <c r="AV189" i="13"/>
  <c r="AX189" i="13" s="1"/>
  <c r="AY189" i="13"/>
  <c r="BA189" i="13" s="1"/>
  <c r="AU190" i="13"/>
  <c r="AV190" i="13"/>
  <c r="AW190" i="13" s="1"/>
  <c r="AY190" i="13"/>
  <c r="BA190" i="13" s="1"/>
  <c r="AU191" i="13"/>
  <c r="AV191" i="13"/>
  <c r="AW191" i="13" s="1"/>
  <c r="AY191" i="13"/>
  <c r="AZ191" i="13" s="1"/>
  <c r="AU192" i="13"/>
  <c r="AV192" i="13"/>
  <c r="AW192" i="13" s="1"/>
  <c r="AY192" i="13"/>
  <c r="AZ192" i="13" s="1"/>
  <c r="AU193" i="13"/>
  <c r="AV193" i="13"/>
  <c r="AW193" i="13" s="1"/>
  <c r="AY193" i="13"/>
  <c r="AZ193" i="13" s="1"/>
  <c r="AU194" i="13"/>
  <c r="AV194" i="13"/>
  <c r="AX194" i="13" s="1"/>
  <c r="AY194" i="13"/>
  <c r="BA194" i="13" s="1"/>
  <c r="AU195" i="13"/>
  <c r="AV195" i="13"/>
  <c r="AX195" i="13" s="1"/>
  <c r="AY195" i="13"/>
  <c r="AZ195" i="13" s="1"/>
  <c r="AU196" i="13"/>
  <c r="AV196" i="13"/>
  <c r="AW196" i="13" s="1"/>
  <c r="AY196" i="13"/>
  <c r="AZ196" i="13" s="1"/>
  <c r="AU197" i="13"/>
  <c r="AV197" i="13"/>
  <c r="AW197" i="13" s="1"/>
  <c r="AY197" i="13"/>
  <c r="BA197" i="13" s="1"/>
  <c r="AU198" i="13"/>
  <c r="AV198" i="13"/>
  <c r="AW198" i="13" s="1"/>
  <c r="AY198" i="13"/>
  <c r="AZ198" i="13" s="1"/>
  <c r="AU199" i="13"/>
  <c r="AV199" i="13"/>
  <c r="AW199" i="13" s="1"/>
  <c r="AY199" i="13"/>
  <c r="AZ199" i="13" s="1"/>
  <c r="AU200" i="13"/>
  <c r="AV200" i="13"/>
  <c r="AW200" i="13" s="1"/>
  <c r="AY200" i="13"/>
  <c r="AZ200" i="13" s="1"/>
  <c r="AU201" i="13"/>
  <c r="AV201" i="13"/>
  <c r="AW201" i="13" s="1"/>
  <c r="AY201" i="13"/>
  <c r="AZ201" i="13" s="1"/>
  <c r="AU202" i="13"/>
  <c r="AV202" i="13"/>
  <c r="AX202" i="13" s="1"/>
  <c r="AY202" i="13"/>
  <c r="AZ202" i="13" s="1"/>
  <c r="AU203" i="13"/>
  <c r="AV203" i="13"/>
  <c r="AW203" i="13" s="1"/>
  <c r="AY203" i="13"/>
  <c r="AZ203" i="13" s="1"/>
  <c r="AU204" i="13"/>
  <c r="AV204" i="13"/>
  <c r="AW204" i="13" s="1"/>
  <c r="AY204" i="13"/>
  <c r="AZ204" i="13" s="1"/>
  <c r="AU205" i="13"/>
  <c r="AV205" i="13"/>
  <c r="AX205" i="13" s="1"/>
  <c r="AY205" i="13"/>
  <c r="BA205" i="13" s="1"/>
  <c r="AU206" i="13"/>
  <c r="AV206" i="13"/>
  <c r="AW206" i="13" s="1"/>
  <c r="AY206" i="13"/>
  <c r="AZ206" i="13" s="1"/>
  <c r="AU207" i="13"/>
  <c r="AV207" i="13"/>
  <c r="AX207" i="13" s="1"/>
  <c r="AY207" i="13"/>
  <c r="AZ207" i="13" s="1"/>
  <c r="AU208" i="13"/>
  <c r="AV208" i="13"/>
  <c r="AW208" i="13" s="1"/>
  <c r="AY208" i="13"/>
  <c r="BA208" i="13" s="1"/>
  <c r="AU209" i="13"/>
  <c r="AV209" i="13"/>
  <c r="AW209" i="13" s="1"/>
  <c r="AY209" i="13"/>
  <c r="AZ209" i="13" s="1"/>
  <c r="AU210" i="13"/>
  <c r="AV210" i="13"/>
  <c r="AX210" i="13" s="1"/>
  <c r="AY210" i="13"/>
  <c r="BA210" i="13" s="1"/>
  <c r="AU211" i="13"/>
  <c r="AV211" i="13"/>
  <c r="AX211" i="13" s="1"/>
  <c r="AY211" i="13"/>
  <c r="AZ211" i="13" s="1"/>
  <c r="AU212" i="13"/>
  <c r="AV212" i="13"/>
  <c r="AW212" i="13" s="1"/>
  <c r="AY212" i="13"/>
  <c r="AZ212" i="13" s="1"/>
  <c r="AU213" i="13"/>
  <c r="AV213" i="13"/>
  <c r="AX213" i="13" s="1"/>
  <c r="AY213" i="13"/>
  <c r="BA213" i="13" s="1"/>
  <c r="AU214" i="13"/>
  <c r="AV214" i="13"/>
  <c r="AW214" i="13" s="1"/>
  <c r="AY214" i="13"/>
  <c r="AZ214" i="13" s="1"/>
  <c r="AU215" i="13"/>
  <c r="AV215" i="13"/>
  <c r="AW215" i="13" s="1"/>
  <c r="AY215" i="13"/>
  <c r="AZ215" i="13" s="1"/>
  <c r="AU216" i="13"/>
  <c r="AV216" i="13"/>
  <c r="AW216" i="13" s="1"/>
  <c r="AY216" i="13"/>
  <c r="BA216" i="13" s="1"/>
  <c r="AU217" i="13"/>
  <c r="AV217" i="13"/>
  <c r="AW217" i="13" s="1"/>
  <c r="AY217" i="13"/>
  <c r="AZ217" i="13" s="1"/>
  <c r="AU218" i="13"/>
  <c r="AV218" i="13"/>
  <c r="AX218" i="13" s="1"/>
  <c r="AY218" i="13"/>
  <c r="AZ218" i="13" s="1"/>
  <c r="AU219" i="13"/>
  <c r="AV219" i="13"/>
  <c r="AW219" i="13" s="1"/>
  <c r="AY219" i="13"/>
  <c r="AZ219" i="13" s="1"/>
  <c r="AU220" i="13"/>
  <c r="AV220" i="13"/>
  <c r="AW220" i="13" s="1"/>
  <c r="AY220" i="13"/>
  <c r="AZ220" i="13" s="1"/>
  <c r="AU221" i="13"/>
  <c r="AV221" i="13"/>
  <c r="AX221" i="13" s="1"/>
  <c r="AY221" i="13"/>
  <c r="BA221" i="13" s="1"/>
  <c r="AU222" i="13"/>
  <c r="AV222" i="13"/>
  <c r="AW222" i="13" s="1"/>
  <c r="AY222" i="13"/>
  <c r="AZ222" i="13" s="1"/>
  <c r="AU223" i="13"/>
  <c r="AV223" i="13"/>
  <c r="AW223" i="13" s="1"/>
  <c r="AY223" i="13"/>
  <c r="AZ223" i="13" s="1"/>
  <c r="AU224" i="13"/>
  <c r="AV224" i="13"/>
  <c r="AW224" i="13" s="1"/>
  <c r="AY224" i="13"/>
  <c r="BA224" i="13" s="1"/>
  <c r="AU225" i="13"/>
  <c r="AV225" i="13"/>
  <c r="AW225" i="13" s="1"/>
  <c r="AY225" i="13"/>
  <c r="AZ225" i="13" s="1"/>
  <c r="AU226" i="13"/>
  <c r="AV226" i="13"/>
  <c r="AX226" i="13" s="1"/>
  <c r="AY226" i="13"/>
  <c r="AZ226" i="13" s="1"/>
  <c r="AU227" i="13"/>
  <c r="AV227" i="13"/>
  <c r="AW227" i="13" s="1"/>
  <c r="AY227" i="13"/>
  <c r="AZ227" i="13" s="1"/>
  <c r="AU228" i="13"/>
  <c r="AV228" i="13"/>
  <c r="AW228" i="13" s="1"/>
  <c r="AY228" i="13"/>
  <c r="AZ228" i="13" s="1"/>
  <c r="AU229" i="13"/>
  <c r="AV229" i="13"/>
  <c r="AX229" i="13" s="1"/>
  <c r="AY229" i="13"/>
  <c r="BA229" i="13" s="1"/>
  <c r="AU230" i="13"/>
  <c r="AV230" i="13"/>
  <c r="AW230" i="13" s="1"/>
  <c r="AY230" i="13"/>
  <c r="AZ230" i="13" s="1"/>
  <c r="AU231" i="13"/>
  <c r="AV231" i="13"/>
  <c r="AW231" i="13" s="1"/>
  <c r="AY231" i="13"/>
  <c r="AZ231" i="13" s="1"/>
  <c r="AU232" i="13"/>
  <c r="AV232" i="13"/>
  <c r="AW232" i="13" s="1"/>
  <c r="AY232" i="13"/>
  <c r="BA232" i="13" s="1"/>
  <c r="AU233" i="13"/>
  <c r="AV233" i="13"/>
  <c r="AW233" i="13" s="1"/>
  <c r="AY233" i="13"/>
  <c r="AZ233" i="13" s="1"/>
  <c r="AU234" i="13"/>
  <c r="AV234" i="13"/>
  <c r="AX234" i="13" s="1"/>
  <c r="AY234" i="13"/>
  <c r="AZ234" i="13" s="1"/>
  <c r="AU235" i="13"/>
  <c r="AV235" i="13"/>
  <c r="AW235" i="13" s="1"/>
  <c r="AY235" i="13"/>
  <c r="AZ235" i="13" s="1"/>
  <c r="AU236" i="13"/>
  <c r="AV236" i="13"/>
  <c r="AW236" i="13" s="1"/>
  <c r="AY236" i="13"/>
  <c r="AZ236" i="13" s="1"/>
  <c r="AU237" i="13"/>
  <c r="AV237" i="13"/>
  <c r="AX237" i="13" s="1"/>
  <c r="AY237" i="13"/>
  <c r="BA237" i="13" s="1"/>
  <c r="AU238" i="13"/>
  <c r="AV238" i="13"/>
  <c r="AW238" i="13" s="1"/>
  <c r="AY238" i="13"/>
  <c r="AZ238" i="13" s="1"/>
  <c r="AU239" i="13"/>
  <c r="AV239" i="13"/>
  <c r="AW239" i="13" s="1"/>
  <c r="AY239" i="13"/>
  <c r="AZ239" i="13" s="1"/>
  <c r="AU240" i="13"/>
  <c r="AV240" i="13"/>
  <c r="AW240" i="13" s="1"/>
  <c r="AY240" i="13"/>
  <c r="BA240" i="13" s="1"/>
  <c r="AU241" i="13"/>
  <c r="AV241" i="13"/>
  <c r="AW241" i="13" s="1"/>
  <c r="AY241" i="13"/>
  <c r="AZ241" i="13" s="1"/>
  <c r="AU242" i="13"/>
  <c r="AV242" i="13"/>
  <c r="AX242" i="13" s="1"/>
  <c r="AY242" i="13"/>
  <c r="AZ242" i="13" s="1"/>
  <c r="AU243" i="13"/>
  <c r="AV243" i="13"/>
  <c r="AW243" i="13" s="1"/>
  <c r="AY243" i="13"/>
  <c r="AZ243" i="13" s="1"/>
  <c r="AU244" i="13"/>
  <c r="AV244" i="13"/>
  <c r="AW244" i="13" s="1"/>
  <c r="AY244" i="13"/>
  <c r="AZ244" i="13" s="1"/>
  <c r="AU245" i="13"/>
  <c r="AV245" i="13"/>
  <c r="AX245" i="13" s="1"/>
  <c r="AY245" i="13"/>
  <c r="BA245" i="13" s="1"/>
  <c r="AU246" i="13"/>
  <c r="AV246" i="13"/>
  <c r="AW246" i="13" s="1"/>
  <c r="AY246" i="13"/>
  <c r="AZ246" i="13" s="1"/>
  <c r="AU247" i="13"/>
  <c r="AV247" i="13"/>
  <c r="AW247" i="13" s="1"/>
  <c r="AY247" i="13"/>
  <c r="AZ247" i="13" s="1"/>
  <c r="G122" i="13"/>
  <c r="H122" i="13"/>
  <c r="I122" i="13"/>
  <c r="G123" i="13"/>
  <c r="H123" i="13"/>
  <c r="I123" i="13"/>
  <c r="G124" i="13"/>
  <c r="H124" i="13"/>
  <c r="I124" i="13"/>
  <c r="G125" i="13"/>
  <c r="H125" i="13"/>
  <c r="I125" i="13"/>
  <c r="G126" i="13"/>
  <c r="H126" i="13"/>
  <c r="I126" i="13"/>
  <c r="G127" i="13"/>
  <c r="H127" i="13"/>
  <c r="I127" i="13"/>
  <c r="G128" i="13"/>
  <c r="H128" i="13"/>
  <c r="I128" i="13"/>
  <c r="G129" i="13"/>
  <c r="H129" i="13"/>
  <c r="I129" i="13"/>
  <c r="G130" i="13"/>
  <c r="H130" i="13"/>
  <c r="I130" i="13"/>
  <c r="G131" i="13"/>
  <c r="H131" i="13"/>
  <c r="I131" i="13"/>
  <c r="G132" i="13"/>
  <c r="H132" i="13"/>
  <c r="I132" i="13"/>
  <c r="G133" i="13"/>
  <c r="H133" i="13"/>
  <c r="I133" i="13"/>
  <c r="G134" i="13"/>
  <c r="H134" i="13"/>
  <c r="I134" i="13"/>
  <c r="G135" i="13"/>
  <c r="H135" i="13"/>
  <c r="I135" i="13"/>
  <c r="G136" i="13"/>
  <c r="H136" i="13"/>
  <c r="I136" i="13"/>
  <c r="G137" i="13"/>
  <c r="H137" i="13"/>
  <c r="I137" i="13"/>
  <c r="G138" i="13"/>
  <c r="H138" i="13"/>
  <c r="I138" i="13"/>
  <c r="G139" i="13"/>
  <c r="H139" i="13"/>
  <c r="I139" i="13"/>
  <c r="G140" i="13"/>
  <c r="H140" i="13"/>
  <c r="I140" i="13"/>
  <c r="G141" i="13"/>
  <c r="H141" i="13"/>
  <c r="I141" i="13"/>
  <c r="G142" i="13"/>
  <c r="H142" i="13"/>
  <c r="I142" i="13"/>
  <c r="G143" i="13"/>
  <c r="H143" i="13"/>
  <c r="I143" i="13"/>
  <c r="G144" i="13"/>
  <c r="H144" i="13"/>
  <c r="I144" i="13"/>
  <c r="G145" i="13"/>
  <c r="H145" i="13"/>
  <c r="I145" i="13"/>
  <c r="G146" i="13"/>
  <c r="H146" i="13"/>
  <c r="I146" i="13"/>
  <c r="G147" i="13"/>
  <c r="H147" i="13"/>
  <c r="I147" i="13"/>
  <c r="G148" i="13"/>
  <c r="H148" i="13"/>
  <c r="I148" i="13"/>
  <c r="G149" i="13"/>
  <c r="H149" i="13"/>
  <c r="I149" i="13"/>
  <c r="G150" i="13"/>
  <c r="H150" i="13"/>
  <c r="I150" i="13"/>
  <c r="G151" i="13"/>
  <c r="H151" i="13"/>
  <c r="I151" i="13"/>
  <c r="G152" i="13"/>
  <c r="H152" i="13"/>
  <c r="I152" i="13"/>
  <c r="G153" i="13"/>
  <c r="H153" i="13"/>
  <c r="I153" i="13"/>
  <c r="G154" i="13"/>
  <c r="H154" i="13"/>
  <c r="I154" i="13"/>
  <c r="G155" i="13"/>
  <c r="H155" i="13"/>
  <c r="I155" i="13"/>
  <c r="G156" i="13"/>
  <c r="H156" i="13"/>
  <c r="I156" i="13"/>
  <c r="G157" i="13"/>
  <c r="H157" i="13"/>
  <c r="I157" i="13"/>
  <c r="G158" i="13"/>
  <c r="H158" i="13"/>
  <c r="I158" i="13"/>
  <c r="G159" i="13"/>
  <c r="H159" i="13"/>
  <c r="I159" i="13"/>
  <c r="G160" i="13"/>
  <c r="H160" i="13"/>
  <c r="I160" i="13"/>
  <c r="G161" i="13"/>
  <c r="H161" i="13"/>
  <c r="I161" i="13"/>
  <c r="G162" i="13"/>
  <c r="H162" i="13"/>
  <c r="I162" i="13"/>
  <c r="G163" i="13"/>
  <c r="H163" i="13"/>
  <c r="I163" i="13"/>
  <c r="G164" i="13"/>
  <c r="H164" i="13"/>
  <c r="I164" i="13"/>
  <c r="G165" i="13"/>
  <c r="H165" i="13"/>
  <c r="I165" i="13"/>
  <c r="G166" i="13"/>
  <c r="H166" i="13"/>
  <c r="I166" i="13"/>
  <c r="G167" i="13"/>
  <c r="H167" i="13"/>
  <c r="I167" i="13"/>
  <c r="G168" i="13"/>
  <c r="H168" i="13"/>
  <c r="I168" i="13"/>
  <c r="G169" i="13"/>
  <c r="H169" i="13"/>
  <c r="I169" i="13"/>
  <c r="G170" i="13"/>
  <c r="H170" i="13"/>
  <c r="I170" i="13"/>
  <c r="G171" i="13"/>
  <c r="H171" i="13"/>
  <c r="I171" i="13"/>
  <c r="G172" i="13"/>
  <c r="H172" i="13"/>
  <c r="I172" i="13"/>
  <c r="G173" i="13"/>
  <c r="H173" i="13"/>
  <c r="I173" i="13"/>
  <c r="G174" i="13"/>
  <c r="H174" i="13"/>
  <c r="I174" i="13"/>
  <c r="G175" i="13"/>
  <c r="H175" i="13"/>
  <c r="I175" i="13"/>
  <c r="G176" i="13"/>
  <c r="H176" i="13"/>
  <c r="I176" i="13"/>
  <c r="G177" i="13"/>
  <c r="H177" i="13"/>
  <c r="I177" i="13"/>
  <c r="G178" i="13"/>
  <c r="H178" i="13"/>
  <c r="I178" i="13"/>
  <c r="G179" i="13"/>
  <c r="H179" i="13"/>
  <c r="I179" i="13"/>
  <c r="G180" i="13"/>
  <c r="H180" i="13"/>
  <c r="I180" i="13"/>
  <c r="G181" i="13"/>
  <c r="H181" i="13"/>
  <c r="I181" i="13"/>
  <c r="G182" i="13"/>
  <c r="H182" i="13"/>
  <c r="I182" i="13"/>
  <c r="G183" i="13"/>
  <c r="H183" i="13"/>
  <c r="I183" i="13"/>
  <c r="G184" i="13"/>
  <c r="H184" i="13"/>
  <c r="I184" i="13"/>
  <c r="G185" i="13"/>
  <c r="H185" i="13"/>
  <c r="I185" i="13"/>
  <c r="G186" i="13"/>
  <c r="H186" i="13"/>
  <c r="I186" i="13"/>
  <c r="G187" i="13"/>
  <c r="H187" i="13"/>
  <c r="I187" i="13"/>
  <c r="G188" i="13"/>
  <c r="H188" i="13"/>
  <c r="I188" i="13"/>
  <c r="G189" i="13"/>
  <c r="H189" i="13"/>
  <c r="I189" i="13"/>
  <c r="G190" i="13"/>
  <c r="H190" i="13"/>
  <c r="I190" i="13"/>
  <c r="G191" i="13"/>
  <c r="H191" i="13"/>
  <c r="I191" i="13"/>
  <c r="G192" i="13"/>
  <c r="H192" i="13"/>
  <c r="I192" i="13"/>
  <c r="G193" i="13"/>
  <c r="H193" i="13"/>
  <c r="I193" i="13"/>
  <c r="G194" i="13"/>
  <c r="H194" i="13"/>
  <c r="I194" i="13"/>
  <c r="G195" i="13"/>
  <c r="H195" i="13"/>
  <c r="I195" i="13"/>
  <c r="G196" i="13"/>
  <c r="H196" i="13"/>
  <c r="I196" i="13"/>
  <c r="G197" i="13"/>
  <c r="H197" i="13"/>
  <c r="I197" i="13"/>
  <c r="G198" i="13"/>
  <c r="H198" i="13"/>
  <c r="I198" i="13"/>
  <c r="G199" i="13"/>
  <c r="H199" i="13"/>
  <c r="I199" i="13"/>
  <c r="G200" i="13"/>
  <c r="H200" i="13"/>
  <c r="I200" i="13"/>
  <c r="G201" i="13"/>
  <c r="H201" i="13"/>
  <c r="I201" i="13"/>
  <c r="G202" i="13"/>
  <c r="H202" i="13"/>
  <c r="I202" i="13"/>
  <c r="G203" i="13"/>
  <c r="H203" i="13"/>
  <c r="I203" i="13"/>
  <c r="G204" i="13"/>
  <c r="H204" i="13"/>
  <c r="I204" i="13"/>
  <c r="G205" i="13"/>
  <c r="H205" i="13"/>
  <c r="I205" i="13"/>
  <c r="G206" i="13"/>
  <c r="H206" i="13"/>
  <c r="I206" i="13"/>
  <c r="G207" i="13"/>
  <c r="H207" i="13"/>
  <c r="I207" i="13"/>
  <c r="G208" i="13"/>
  <c r="H208" i="13"/>
  <c r="I208" i="13"/>
  <c r="G209" i="13"/>
  <c r="H209" i="13"/>
  <c r="I209" i="13"/>
  <c r="G210" i="13"/>
  <c r="H210" i="13"/>
  <c r="I210" i="13"/>
  <c r="G211" i="13"/>
  <c r="H211" i="13"/>
  <c r="I211" i="13"/>
  <c r="G212" i="13"/>
  <c r="H212" i="13"/>
  <c r="I212" i="13"/>
  <c r="G213" i="13"/>
  <c r="H213" i="13"/>
  <c r="I213" i="13"/>
  <c r="G214" i="13"/>
  <c r="H214" i="13"/>
  <c r="I214" i="13"/>
  <c r="G215" i="13"/>
  <c r="H215" i="13"/>
  <c r="I215" i="13"/>
  <c r="G216" i="13"/>
  <c r="H216" i="13"/>
  <c r="I216" i="13"/>
  <c r="G217" i="13"/>
  <c r="H217" i="13"/>
  <c r="I217" i="13"/>
  <c r="G218" i="13"/>
  <c r="H218" i="13"/>
  <c r="I218" i="13"/>
  <c r="G219" i="13"/>
  <c r="H219" i="13"/>
  <c r="I219" i="13"/>
  <c r="G220" i="13"/>
  <c r="H220" i="13"/>
  <c r="I220" i="13"/>
  <c r="G221" i="13"/>
  <c r="H221" i="13"/>
  <c r="I221" i="13"/>
  <c r="G222" i="13"/>
  <c r="H222" i="13"/>
  <c r="I222" i="13"/>
  <c r="G223" i="13"/>
  <c r="H223" i="13"/>
  <c r="I223" i="13"/>
  <c r="G224" i="13"/>
  <c r="H224" i="13"/>
  <c r="I224" i="13"/>
  <c r="G225" i="13"/>
  <c r="H225" i="13"/>
  <c r="I225" i="13"/>
  <c r="G226" i="13"/>
  <c r="H226" i="13"/>
  <c r="I226" i="13"/>
  <c r="G227" i="13"/>
  <c r="H227" i="13"/>
  <c r="I227" i="13"/>
  <c r="G228" i="13"/>
  <c r="H228" i="13"/>
  <c r="I228" i="13"/>
  <c r="G229" i="13"/>
  <c r="H229" i="13"/>
  <c r="I229" i="13"/>
  <c r="G230" i="13"/>
  <c r="H230" i="13"/>
  <c r="I230" i="13"/>
  <c r="G231" i="13"/>
  <c r="H231" i="13"/>
  <c r="I231" i="13"/>
  <c r="G232" i="13"/>
  <c r="H232" i="13"/>
  <c r="I232" i="13"/>
  <c r="G233" i="13"/>
  <c r="H233" i="13"/>
  <c r="I233" i="13"/>
  <c r="G234" i="13"/>
  <c r="H234" i="13"/>
  <c r="I234" i="13"/>
  <c r="G235" i="13"/>
  <c r="H235" i="13"/>
  <c r="I235" i="13"/>
  <c r="G236" i="13"/>
  <c r="H236" i="13"/>
  <c r="I236" i="13"/>
  <c r="G237" i="13"/>
  <c r="H237" i="13"/>
  <c r="I237" i="13"/>
  <c r="G238" i="13"/>
  <c r="H238" i="13"/>
  <c r="I238" i="13"/>
  <c r="G239" i="13"/>
  <c r="H239" i="13"/>
  <c r="I239" i="13"/>
  <c r="G240" i="13"/>
  <c r="H240" i="13"/>
  <c r="I240" i="13"/>
  <c r="G241" i="13"/>
  <c r="H241" i="13"/>
  <c r="I241" i="13"/>
  <c r="G242" i="13"/>
  <c r="H242" i="13"/>
  <c r="I242" i="13"/>
  <c r="G243" i="13"/>
  <c r="H243" i="13"/>
  <c r="I243" i="13"/>
  <c r="G244" i="13"/>
  <c r="H244" i="13"/>
  <c r="I244" i="13"/>
  <c r="G245" i="13"/>
  <c r="H245" i="13"/>
  <c r="I245" i="13"/>
  <c r="G246" i="13"/>
  <c r="H246" i="13"/>
  <c r="I246" i="13"/>
  <c r="G247" i="13"/>
  <c r="H247" i="13"/>
  <c r="I247" i="13"/>
  <c r="D122" i="13"/>
  <c r="E122" i="13"/>
  <c r="D123" i="13"/>
  <c r="E123" i="13"/>
  <c r="D124" i="13"/>
  <c r="E124" i="13"/>
  <c r="D125" i="13"/>
  <c r="E125" i="13"/>
  <c r="D126" i="13"/>
  <c r="E126" i="13"/>
  <c r="D127" i="13"/>
  <c r="E127" i="13"/>
  <c r="D128" i="13"/>
  <c r="E128" i="13"/>
  <c r="D129" i="13"/>
  <c r="E129" i="13"/>
  <c r="D130" i="13"/>
  <c r="E130" i="13"/>
  <c r="D131" i="13"/>
  <c r="E131" i="13"/>
  <c r="D132" i="13"/>
  <c r="E132" i="13"/>
  <c r="D133" i="13"/>
  <c r="E133" i="13"/>
  <c r="D134" i="13"/>
  <c r="E134" i="13"/>
  <c r="D135" i="13"/>
  <c r="E135" i="13"/>
  <c r="D136" i="13"/>
  <c r="E136" i="13"/>
  <c r="D137" i="13"/>
  <c r="E137" i="13"/>
  <c r="D138" i="13"/>
  <c r="E138" i="13"/>
  <c r="D139" i="13"/>
  <c r="E139" i="13"/>
  <c r="D140" i="13"/>
  <c r="E140" i="13"/>
  <c r="D141" i="13"/>
  <c r="E141" i="13"/>
  <c r="D142" i="13"/>
  <c r="E142" i="13"/>
  <c r="D143" i="13"/>
  <c r="E143" i="13"/>
  <c r="D144" i="13"/>
  <c r="E144" i="13"/>
  <c r="D145" i="13"/>
  <c r="E145" i="13"/>
  <c r="D146" i="13"/>
  <c r="E146" i="13"/>
  <c r="D147" i="13"/>
  <c r="E147" i="13"/>
  <c r="D148" i="13"/>
  <c r="E148" i="13"/>
  <c r="D149" i="13"/>
  <c r="E149" i="13"/>
  <c r="D150" i="13"/>
  <c r="E150" i="13"/>
  <c r="D151" i="13"/>
  <c r="E151" i="13"/>
  <c r="D152" i="13"/>
  <c r="E152" i="13"/>
  <c r="D153" i="13"/>
  <c r="E153" i="13"/>
  <c r="D154" i="13"/>
  <c r="E154" i="13"/>
  <c r="D155" i="13"/>
  <c r="E155" i="13"/>
  <c r="D156" i="13"/>
  <c r="E156" i="13"/>
  <c r="D157" i="13"/>
  <c r="E157" i="13"/>
  <c r="D158" i="13"/>
  <c r="E158" i="13"/>
  <c r="D159" i="13"/>
  <c r="E159" i="13"/>
  <c r="D160" i="13"/>
  <c r="E160" i="13"/>
  <c r="D161" i="13"/>
  <c r="E161" i="13"/>
  <c r="D162" i="13"/>
  <c r="E162" i="13"/>
  <c r="D163" i="13"/>
  <c r="E163" i="13"/>
  <c r="D164" i="13"/>
  <c r="E164" i="13"/>
  <c r="D165" i="13"/>
  <c r="E165" i="13"/>
  <c r="D166" i="13"/>
  <c r="E166" i="13"/>
  <c r="D167" i="13"/>
  <c r="E167" i="13"/>
  <c r="D168" i="13"/>
  <c r="E168" i="13"/>
  <c r="D169" i="13"/>
  <c r="E169" i="13"/>
  <c r="D170" i="13"/>
  <c r="E170" i="13"/>
  <c r="D171" i="13"/>
  <c r="E171" i="13"/>
  <c r="D172" i="13"/>
  <c r="E172" i="13"/>
  <c r="D173" i="13"/>
  <c r="E173" i="13"/>
  <c r="D174" i="13"/>
  <c r="E174" i="13"/>
  <c r="D175" i="13"/>
  <c r="E175" i="13"/>
  <c r="D176" i="13"/>
  <c r="E176" i="13"/>
  <c r="D177" i="13"/>
  <c r="E177" i="13"/>
  <c r="D178" i="13"/>
  <c r="E178" i="13"/>
  <c r="D179" i="13"/>
  <c r="E179" i="13"/>
  <c r="D180" i="13"/>
  <c r="E180" i="13"/>
  <c r="D181" i="13"/>
  <c r="E181" i="13"/>
  <c r="D182" i="13"/>
  <c r="E182" i="13"/>
  <c r="D183" i="13"/>
  <c r="E183" i="13"/>
  <c r="D184" i="13"/>
  <c r="E184" i="13"/>
  <c r="D185" i="13"/>
  <c r="E185" i="13"/>
  <c r="D186" i="13"/>
  <c r="E186" i="13"/>
  <c r="D187" i="13"/>
  <c r="E187" i="13"/>
  <c r="D188" i="13"/>
  <c r="E188" i="13"/>
  <c r="D189" i="13"/>
  <c r="E189" i="13"/>
  <c r="D190" i="13"/>
  <c r="E190" i="13"/>
  <c r="D191" i="13"/>
  <c r="E191" i="13"/>
  <c r="D192" i="13"/>
  <c r="E192" i="13"/>
  <c r="D193" i="13"/>
  <c r="E193" i="13"/>
  <c r="D194" i="13"/>
  <c r="E194" i="13"/>
  <c r="D195" i="13"/>
  <c r="E195" i="13"/>
  <c r="D196" i="13"/>
  <c r="E196" i="13"/>
  <c r="D197" i="13"/>
  <c r="E197" i="13"/>
  <c r="D198" i="13"/>
  <c r="E198" i="13"/>
  <c r="D199" i="13"/>
  <c r="E199" i="13"/>
  <c r="D200" i="13"/>
  <c r="E200" i="13"/>
  <c r="D201" i="13"/>
  <c r="E201" i="13"/>
  <c r="D202" i="13"/>
  <c r="E202" i="13"/>
  <c r="D203" i="13"/>
  <c r="E203" i="13"/>
  <c r="D204" i="13"/>
  <c r="E204" i="13"/>
  <c r="D205" i="13"/>
  <c r="E205" i="13"/>
  <c r="D206" i="13"/>
  <c r="E206" i="13"/>
  <c r="D207" i="13"/>
  <c r="E207" i="13"/>
  <c r="D208" i="13"/>
  <c r="E208" i="13"/>
  <c r="D209" i="13"/>
  <c r="E209" i="13"/>
  <c r="D210" i="13"/>
  <c r="E210" i="13"/>
  <c r="D211" i="13"/>
  <c r="E211" i="13"/>
  <c r="D212" i="13"/>
  <c r="E212" i="13"/>
  <c r="D213" i="13"/>
  <c r="E213" i="13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20" i="13"/>
  <c r="E220" i="13"/>
  <c r="D221" i="13"/>
  <c r="E221" i="13"/>
  <c r="D222" i="13"/>
  <c r="E222" i="13"/>
  <c r="D223" i="13"/>
  <c r="E223" i="13"/>
  <c r="D224" i="13"/>
  <c r="E224" i="13"/>
  <c r="D225" i="13"/>
  <c r="E225" i="13"/>
  <c r="D226" i="13"/>
  <c r="E226" i="13"/>
  <c r="D227" i="13"/>
  <c r="E227" i="13"/>
  <c r="D228" i="13"/>
  <c r="E228" i="13"/>
  <c r="D229" i="13"/>
  <c r="E229" i="13"/>
  <c r="D230" i="13"/>
  <c r="E230" i="13"/>
  <c r="D231" i="13"/>
  <c r="E231" i="13"/>
  <c r="D232" i="13"/>
  <c r="E232" i="13"/>
  <c r="D233" i="13"/>
  <c r="E233" i="13"/>
  <c r="D234" i="13"/>
  <c r="E234" i="13"/>
  <c r="D235" i="13"/>
  <c r="E235" i="13"/>
  <c r="D236" i="13"/>
  <c r="E236" i="13"/>
  <c r="D237" i="13"/>
  <c r="E237" i="13"/>
  <c r="D238" i="13"/>
  <c r="E238" i="13"/>
  <c r="D239" i="13"/>
  <c r="E239" i="13"/>
  <c r="D240" i="13"/>
  <c r="E240" i="13"/>
  <c r="D241" i="13"/>
  <c r="E241" i="13"/>
  <c r="D242" i="13"/>
  <c r="E242" i="13"/>
  <c r="D243" i="13"/>
  <c r="E243" i="13"/>
  <c r="D244" i="13"/>
  <c r="E244" i="13"/>
  <c r="D245" i="13"/>
  <c r="E245" i="13"/>
  <c r="D246" i="13"/>
  <c r="E246" i="13"/>
  <c r="D247" i="13"/>
  <c r="E247" i="13"/>
  <c r="X106" i="8"/>
  <c r="Y106" i="8"/>
  <c r="X107" i="8"/>
  <c r="Y107" i="8"/>
  <c r="X108" i="8"/>
  <c r="Y108" i="8"/>
  <c r="X109" i="8"/>
  <c r="Y109" i="8"/>
  <c r="X110" i="8"/>
  <c r="Y110" i="8"/>
  <c r="X111" i="8"/>
  <c r="Y111" i="8"/>
  <c r="X112" i="8"/>
  <c r="Y112" i="8"/>
  <c r="X113" i="8"/>
  <c r="Y113" i="8"/>
  <c r="X114" i="8"/>
  <c r="Y114" i="8"/>
  <c r="X115" i="8"/>
  <c r="Y115" i="8"/>
  <c r="X116" i="8"/>
  <c r="Y116" i="8"/>
  <c r="X117" i="8"/>
  <c r="Y117" i="8"/>
  <c r="X118" i="8"/>
  <c r="Y118" i="8"/>
  <c r="X119" i="8"/>
  <c r="Y119" i="8"/>
  <c r="X120" i="8"/>
  <c r="Y120" i="8"/>
  <c r="X121" i="8"/>
  <c r="Y121" i="8"/>
  <c r="X122" i="8"/>
  <c r="Y122" i="8"/>
  <c r="X123" i="8"/>
  <c r="Y123" i="8"/>
  <c r="X124" i="8"/>
  <c r="Y124" i="8"/>
  <c r="X125" i="8"/>
  <c r="Y125" i="8"/>
  <c r="X126" i="8"/>
  <c r="Y126" i="8"/>
  <c r="X127" i="8"/>
  <c r="Y127" i="8"/>
  <c r="X128" i="8"/>
  <c r="Y128" i="8"/>
  <c r="X129" i="8"/>
  <c r="Y129" i="8"/>
  <c r="X130" i="8"/>
  <c r="Y130" i="8"/>
  <c r="X131" i="8"/>
  <c r="Y131" i="8"/>
  <c r="X132" i="8"/>
  <c r="Y132" i="8"/>
  <c r="X133" i="8"/>
  <c r="Y133" i="8"/>
  <c r="Z133" i="8" s="1"/>
  <c r="AA133" i="8" s="1"/>
  <c r="X134" i="8"/>
  <c r="Y134" i="8"/>
  <c r="Z134" i="8" s="1"/>
  <c r="AA134" i="8" s="1"/>
  <c r="X135" i="8"/>
  <c r="Y135" i="8"/>
  <c r="Z135" i="8" s="1"/>
  <c r="AA135" i="8" s="1"/>
  <c r="X136" i="8"/>
  <c r="Y136" i="8"/>
  <c r="Z136" i="8" s="1"/>
  <c r="AA136" i="8" s="1"/>
  <c r="X137" i="8"/>
  <c r="Y137" i="8"/>
  <c r="Z137" i="8" s="1"/>
  <c r="AA137" i="8" s="1"/>
  <c r="X138" i="8"/>
  <c r="Y138" i="8"/>
  <c r="Z138" i="8" s="1"/>
  <c r="AA138" i="8" s="1"/>
  <c r="X139" i="8"/>
  <c r="Y139" i="8"/>
  <c r="Z139" i="8" s="1"/>
  <c r="AA139" i="8" s="1"/>
  <c r="X140" i="8"/>
  <c r="Y140" i="8"/>
  <c r="Z140" i="8" s="1"/>
  <c r="AA140" i="8" s="1"/>
  <c r="X141" i="8"/>
  <c r="Y141" i="8"/>
  <c r="Z141" i="8" s="1"/>
  <c r="AA141" i="8" s="1"/>
  <c r="X142" i="8"/>
  <c r="Y142" i="8"/>
  <c r="Z142" i="8" s="1"/>
  <c r="AA142" i="8" s="1"/>
  <c r="X143" i="8"/>
  <c r="Y143" i="8"/>
  <c r="Z143" i="8" s="1"/>
  <c r="AA143" i="8" s="1"/>
  <c r="X144" i="8"/>
  <c r="Y144" i="8"/>
  <c r="Z144" i="8" s="1"/>
  <c r="AA144" i="8" s="1"/>
  <c r="X145" i="8"/>
  <c r="Y145" i="8"/>
  <c r="Z145" i="8" s="1"/>
  <c r="AA145" i="8" s="1"/>
  <c r="X146" i="8"/>
  <c r="Y146" i="8"/>
  <c r="Z146" i="8" s="1"/>
  <c r="AA146" i="8" s="1"/>
  <c r="X147" i="8"/>
  <c r="Y147" i="8"/>
  <c r="Z147" i="8" s="1"/>
  <c r="AA147" i="8" s="1"/>
  <c r="X148" i="8"/>
  <c r="Y148" i="8"/>
  <c r="Z148" i="8" s="1"/>
  <c r="AA148" i="8" s="1"/>
  <c r="X149" i="8"/>
  <c r="Y149" i="8"/>
  <c r="Z149" i="8" s="1"/>
  <c r="AA149" i="8" s="1"/>
  <c r="X150" i="8"/>
  <c r="Y150" i="8"/>
  <c r="Z150" i="8" s="1"/>
  <c r="AA150" i="8" s="1"/>
  <c r="X151" i="8"/>
  <c r="Y151" i="8"/>
  <c r="Z151" i="8" s="1"/>
  <c r="AA151" i="8" s="1"/>
  <c r="X152" i="8"/>
  <c r="Y152" i="8"/>
  <c r="Z152" i="8" s="1"/>
  <c r="AA152" i="8" s="1"/>
  <c r="X153" i="8"/>
  <c r="Y153" i="8"/>
  <c r="Z153" i="8" s="1"/>
  <c r="AA153" i="8" s="1"/>
  <c r="X154" i="8"/>
  <c r="Y154" i="8"/>
  <c r="Z154" i="8" s="1"/>
  <c r="AA154" i="8" s="1"/>
  <c r="X155" i="8"/>
  <c r="Y155" i="8"/>
  <c r="Z155" i="8" s="1"/>
  <c r="AA155" i="8" s="1"/>
  <c r="X156" i="8"/>
  <c r="Y156" i="8"/>
  <c r="Z156" i="8" s="1"/>
  <c r="AA156" i="8" s="1"/>
  <c r="X157" i="8"/>
  <c r="Y157" i="8"/>
  <c r="Z157" i="8" s="1"/>
  <c r="AA157" i="8" s="1"/>
  <c r="X158" i="8"/>
  <c r="Y158" i="8"/>
  <c r="Z158" i="8" s="1"/>
  <c r="AA158" i="8" s="1"/>
  <c r="X159" i="8"/>
  <c r="Y159" i="8"/>
  <c r="Z159" i="8" s="1"/>
  <c r="AA159" i="8" s="1"/>
  <c r="X160" i="8"/>
  <c r="Y160" i="8"/>
  <c r="Z160" i="8" s="1"/>
  <c r="AA160" i="8" s="1"/>
  <c r="X161" i="8"/>
  <c r="Y161" i="8"/>
  <c r="Z161" i="8" s="1"/>
  <c r="AA161" i="8" s="1"/>
  <c r="X162" i="8"/>
  <c r="Y162" i="8"/>
  <c r="Z162" i="8" s="1"/>
  <c r="AA162" i="8" s="1"/>
  <c r="X163" i="8"/>
  <c r="Y163" i="8"/>
  <c r="Z163" i="8" s="1"/>
  <c r="AA163" i="8" s="1"/>
  <c r="X164" i="8"/>
  <c r="Y164" i="8"/>
  <c r="Z164" i="8" s="1"/>
  <c r="AA164" i="8" s="1"/>
  <c r="X165" i="8"/>
  <c r="Y165" i="8"/>
  <c r="Z165" i="8" s="1"/>
  <c r="AA165" i="8" s="1"/>
  <c r="X166" i="8"/>
  <c r="Y166" i="8"/>
  <c r="Z166" i="8" s="1"/>
  <c r="AA166" i="8" s="1"/>
  <c r="X167" i="8"/>
  <c r="Y167" i="8"/>
  <c r="Z167" i="8" s="1"/>
  <c r="AA167" i="8" s="1"/>
  <c r="X168" i="8"/>
  <c r="Y168" i="8"/>
  <c r="Z168" i="8" s="1"/>
  <c r="AA168" i="8" s="1"/>
  <c r="X169" i="8"/>
  <c r="Y169" i="8"/>
  <c r="Z169" i="8" s="1"/>
  <c r="AA169" i="8" s="1"/>
  <c r="X170" i="8"/>
  <c r="Y170" i="8"/>
  <c r="Z170" i="8" s="1"/>
  <c r="AA170" i="8" s="1"/>
  <c r="X171" i="8"/>
  <c r="Y171" i="8"/>
  <c r="Z171" i="8" s="1"/>
  <c r="AA171" i="8" s="1"/>
  <c r="X172" i="8"/>
  <c r="Y172" i="8"/>
  <c r="Z172" i="8" s="1"/>
  <c r="AA172" i="8" s="1"/>
  <c r="X173" i="8"/>
  <c r="Y173" i="8"/>
  <c r="Z173" i="8" s="1"/>
  <c r="AA173" i="8" s="1"/>
  <c r="X174" i="8"/>
  <c r="Y174" i="8"/>
  <c r="Z174" i="8" s="1"/>
  <c r="AA174" i="8" s="1"/>
  <c r="X175" i="8"/>
  <c r="Y175" i="8"/>
  <c r="Z175" i="8" s="1"/>
  <c r="AA175" i="8" s="1"/>
  <c r="X176" i="8"/>
  <c r="Y176" i="8"/>
  <c r="Z176" i="8" s="1"/>
  <c r="AA176" i="8" s="1"/>
  <c r="X177" i="8"/>
  <c r="Y177" i="8"/>
  <c r="Z177" i="8" s="1"/>
  <c r="AA177" i="8" s="1"/>
  <c r="X178" i="8"/>
  <c r="Y178" i="8"/>
  <c r="Z178" i="8" s="1"/>
  <c r="AA178" i="8" s="1"/>
  <c r="X179" i="8"/>
  <c r="Y179" i="8"/>
  <c r="Z179" i="8" s="1"/>
  <c r="AA179" i="8" s="1"/>
  <c r="X180" i="8"/>
  <c r="Y180" i="8"/>
  <c r="Z180" i="8" s="1"/>
  <c r="AA180" i="8" s="1"/>
  <c r="X181" i="8"/>
  <c r="Y181" i="8"/>
  <c r="Z181" i="8" s="1"/>
  <c r="AA181" i="8" s="1"/>
  <c r="X182" i="8"/>
  <c r="Y182" i="8"/>
  <c r="Z182" i="8" s="1"/>
  <c r="AA182" i="8" s="1"/>
  <c r="X183" i="8"/>
  <c r="Y183" i="8"/>
  <c r="Z183" i="8" s="1"/>
  <c r="AA183" i="8" s="1"/>
  <c r="X184" i="8"/>
  <c r="Y184" i="8"/>
  <c r="Z184" i="8" s="1"/>
  <c r="AA184" i="8" s="1"/>
  <c r="X185" i="8"/>
  <c r="Y185" i="8"/>
  <c r="Z185" i="8" s="1"/>
  <c r="AA185" i="8" s="1"/>
  <c r="X186" i="8"/>
  <c r="Y186" i="8"/>
  <c r="Z186" i="8" s="1"/>
  <c r="AA186" i="8" s="1"/>
  <c r="X187" i="8"/>
  <c r="Y187" i="8"/>
  <c r="Z187" i="8" s="1"/>
  <c r="AA187" i="8" s="1"/>
  <c r="X188" i="8"/>
  <c r="Y188" i="8"/>
  <c r="Z188" i="8" s="1"/>
  <c r="AA188" i="8" s="1"/>
  <c r="X189" i="8"/>
  <c r="Y189" i="8"/>
  <c r="Z189" i="8" s="1"/>
  <c r="AA189" i="8" s="1"/>
  <c r="X190" i="8"/>
  <c r="Y190" i="8"/>
  <c r="Z190" i="8" s="1"/>
  <c r="AA190" i="8" s="1"/>
  <c r="X191" i="8"/>
  <c r="Y191" i="8"/>
  <c r="Z191" i="8" s="1"/>
  <c r="AA191" i="8" s="1"/>
  <c r="X192" i="8"/>
  <c r="Y192" i="8"/>
  <c r="Z192" i="8" s="1"/>
  <c r="AA192" i="8" s="1"/>
  <c r="X193" i="8"/>
  <c r="Y193" i="8"/>
  <c r="Z193" i="8" s="1"/>
  <c r="AA193" i="8" s="1"/>
  <c r="X194" i="8"/>
  <c r="Y194" i="8"/>
  <c r="Z194" i="8" s="1"/>
  <c r="AA194" i="8" s="1"/>
  <c r="X195" i="8"/>
  <c r="Y195" i="8"/>
  <c r="Z195" i="8" s="1"/>
  <c r="AA195" i="8" s="1"/>
  <c r="X196" i="8"/>
  <c r="Y196" i="8"/>
  <c r="Z196" i="8" s="1"/>
  <c r="AA196" i="8" s="1"/>
  <c r="X197" i="8"/>
  <c r="Y197" i="8"/>
  <c r="Z197" i="8" s="1"/>
  <c r="AA197" i="8" s="1"/>
  <c r="X198" i="8"/>
  <c r="Y198" i="8"/>
  <c r="Z198" i="8" s="1"/>
  <c r="AA198" i="8" s="1"/>
  <c r="X199" i="8"/>
  <c r="Y199" i="8"/>
  <c r="Z199" i="8" s="1"/>
  <c r="AA199" i="8" s="1"/>
  <c r="X200" i="8"/>
  <c r="Y200" i="8"/>
  <c r="Z200" i="8" s="1"/>
  <c r="AA200" i="8" s="1"/>
  <c r="X201" i="8"/>
  <c r="Y201" i="8"/>
  <c r="Z201" i="8" s="1"/>
  <c r="AA201" i="8" s="1"/>
  <c r="X202" i="8"/>
  <c r="Y202" i="8"/>
  <c r="Z202" i="8" s="1"/>
  <c r="AA202" i="8" s="1"/>
  <c r="X203" i="8"/>
  <c r="Y203" i="8"/>
  <c r="Z203" i="8" s="1"/>
  <c r="AA203" i="8" s="1"/>
  <c r="X204" i="8"/>
  <c r="Y204" i="8"/>
  <c r="Z204" i="8" s="1"/>
  <c r="AA204" i="8" s="1"/>
  <c r="X205" i="8"/>
  <c r="Y205" i="8"/>
  <c r="Z205" i="8" s="1"/>
  <c r="AA205" i="8" s="1"/>
  <c r="X206" i="8"/>
  <c r="Y206" i="8"/>
  <c r="Z206" i="8" s="1"/>
  <c r="AA206" i="8" s="1"/>
  <c r="X207" i="8"/>
  <c r="Y207" i="8"/>
  <c r="Z207" i="8" s="1"/>
  <c r="AA207" i="8" s="1"/>
  <c r="X208" i="8"/>
  <c r="Y208" i="8"/>
  <c r="Z208" i="8" s="1"/>
  <c r="AA208" i="8" s="1"/>
  <c r="X209" i="8"/>
  <c r="Y209" i="8"/>
  <c r="Z209" i="8" s="1"/>
  <c r="AA209" i="8" s="1"/>
  <c r="X210" i="8"/>
  <c r="Y210" i="8"/>
  <c r="Z210" i="8" s="1"/>
  <c r="AA210" i="8" s="1"/>
  <c r="X211" i="8"/>
  <c r="Y211" i="8"/>
  <c r="Z211" i="8" s="1"/>
  <c r="AA211" i="8" s="1"/>
  <c r="X212" i="8"/>
  <c r="Y212" i="8"/>
  <c r="Z212" i="8" s="1"/>
  <c r="AA212" i="8" s="1"/>
  <c r="X213" i="8"/>
  <c r="Y213" i="8"/>
  <c r="Z213" i="8" s="1"/>
  <c r="AA213" i="8" s="1"/>
  <c r="X214" i="8"/>
  <c r="Y214" i="8"/>
  <c r="Z214" i="8" s="1"/>
  <c r="AA214" i="8" s="1"/>
  <c r="X215" i="8"/>
  <c r="Y215" i="8"/>
  <c r="Z215" i="8" s="1"/>
  <c r="AA215" i="8" s="1"/>
  <c r="X216" i="8"/>
  <c r="Y216" i="8"/>
  <c r="Z216" i="8" s="1"/>
  <c r="AA216" i="8" s="1"/>
  <c r="X217" i="8"/>
  <c r="Y217" i="8"/>
  <c r="Z217" i="8" s="1"/>
  <c r="AA217" i="8" s="1"/>
  <c r="X218" i="8"/>
  <c r="Y218" i="8"/>
  <c r="Z218" i="8" s="1"/>
  <c r="AA218" i="8" s="1"/>
  <c r="X219" i="8"/>
  <c r="Y219" i="8"/>
  <c r="Z219" i="8" s="1"/>
  <c r="AA219" i="8" s="1"/>
  <c r="X220" i="8"/>
  <c r="Y220" i="8"/>
  <c r="Z220" i="8" s="1"/>
  <c r="AA220" i="8" s="1"/>
  <c r="X221" i="8"/>
  <c r="Y221" i="8"/>
  <c r="Z221" i="8" s="1"/>
  <c r="AA221" i="8" s="1"/>
  <c r="X222" i="8"/>
  <c r="Y222" i="8"/>
  <c r="Z222" i="8" s="1"/>
  <c r="AA222" i="8" s="1"/>
  <c r="X223" i="8"/>
  <c r="Y223" i="8"/>
  <c r="Z223" i="8" s="1"/>
  <c r="AA223" i="8" s="1"/>
  <c r="X224" i="8"/>
  <c r="Y224" i="8"/>
  <c r="Z224" i="8" s="1"/>
  <c r="AA224" i="8" s="1"/>
  <c r="X225" i="8"/>
  <c r="Y225" i="8"/>
  <c r="Z225" i="8" s="1"/>
  <c r="AA225" i="8" s="1"/>
  <c r="X226" i="8"/>
  <c r="Y226" i="8"/>
  <c r="Z226" i="8" s="1"/>
  <c r="AA226" i="8" s="1"/>
  <c r="X227" i="8"/>
  <c r="Y227" i="8"/>
  <c r="Z227" i="8" s="1"/>
  <c r="AA227" i="8" s="1"/>
  <c r="X228" i="8"/>
  <c r="Y228" i="8"/>
  <c r="Z228" i="8" s="1"/>
  <c r="AA228" i="8" s="1"/>
  <c r="X229" i="8"/>
  <c r="Y229" i="8"/>
  <c r="Z229" i="8" s="1"/>
  <c r="AA229" i="8" s="1"/>
  <c r="X230" i="8"/>
  <c r="Y230" i="8"/>
  <c r="Z230" i="8" s="1"/>
  <c r="AA230" i="8" s="1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39" i="8"/>
  <c r="E139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155" i="8"/>
  <c r="E155" i="8"/>
  <c r="D156" i="8"/>
  <c r="E156" i="8"/>
  <c r="D157" i="8"/>
  <c r="E157" i="8"/>
  <c r="D158" i="8"/>
  <c r="E158" i="8"/>
  <c r="D159" i="8"/>
  <c r="E159" i="8"/>
  <c r="D160" i="8"/>
  <c r="E160" i="8"/>
  <c r="D161" i="8"/>
  <c r="E161" i="8"/>
  <c r="D162" i="8"/>
  <c r="E162" i="8"/>
  <c r="D163" i="8"/>
  <c r="E163" i="8"/>
  <c r="D164" i="8"/>
  <c r="E164" i="8"/>
  <c r="D165" i="8"/>
  <c r="E165" i="8"/>
  <c r="D166" i="8"/>
  <c r="E166" i="8"/>
  <c r="D167" i="8"/>
  <c r="E167" i="8"/>
  <c r="D168" i="8"/>
  <c r="E168" i="8"/>
  <c r="D169" i="8"/>
  <c r="E169" i="8"/>
  <c r="D170" i="8"/>
  <c r="E170" i="8"/>
  <c r="D171" i="8"/>
  <c r="E171" i="8"/>
  <c r="D172" i="8"/>
  <c r="E172" i="8"/>
  <c r="D173" i="8"/>
  <c r="E173" i="8"/>
  <c r="D174" i="8"/>
  <c r="E174" i="8"/>
  <c r="D175" i="8"/>
  <c r="E175" i="8"/>
  <c r="D176" i="8"/>
  <c r="E176" i="8"/>
  <c r="D177" i="8"/>
  <c r="E177" i="8"/>
  <c r="D178" i="8"/>
  <c r="E178" i="8"/>
  <c r="D179" i="8"/>
  <c r="E179" i="8"/>
  <c r="D180" i="8"/>
  <c r="E180" i="8"/>
  <c r="D181" i="8"/>
  <c r="E181" i="8"/>
  <c r="D182" i="8"/>
  <c r="E182" i="8"/>
  <c r="D183" i="8"/>
  <c r="E183" i="8"/>
  <c r="D184" i="8"/>
  <c r="E184" i="8"/>
  <c r="D185" i="8"/>
  <c r="E185" i="8"/>
  <c r="D186" i="8"/>
  <c r="E186" i="8"/>
  <c r="D187" i="8"/>
  <c r="E187" i="8"/>
  <c r="D188" i="8"/>
  <c r="E188" i="8"/>
  <c r="D189" i="8"/>
  <c r="E189" i="8"/>
  <c r="D190" i="8"/>
  <c r="E190" i="8"/>
  <c r="D191" i="8"/>
  <c r="E191" i="8"/>
  <c r="D192" i="8"/>
  <c r="E192" i="8"/>
  <c r="D193" i="8"/>
  <c r="E193" i="8"/>
  <c r="D194" i="8"/>
  <c r="E194" i="8"/>
  <c r="D195" i="8"/>
  <c r="E195" i="8"/>
  <c r="D196" i="8"/>
  <c r="E196" i="8"/>
  <c r="D197" i="8"/>
  <c r="E197" i="8"/>
  <c r="D198" i="8"/>
  <c r="E198" i="8"/>
  <c r="D199" i="8"/>
  <c r="E199" i="8"/>
  <c r="D200" i="8"/>
  <c r="E200" i="8"/>
  <c r="D201" i="8"/>
  <c r="E201" i="8"/>
  <c r="D202" i="8"/>
  <c r="E202" i="8"/>
  <c r="D203" i="8"/>
  <c r="E203" i="8"/>
  <c r="D204" i="8"/>
  <c r="E204" i="8"/>
  <c r="D205" i="8"/>
  <c r="E205" i="8"/>
  <c r="D206" i="8"/>
  <c r="E206" i="8"/>
  <c r="D207" i="8"/>
  <c r="E207" i="8"/>
  <c r="D208" i="8"/>
  <c r="E208" i="8"/>
  <c r="D209" i="8"/>
  <c r="E209" i="8"/>
  <c r="D210" i="8"/>
  <c r="E210" i="8"/>
  <c r="D211" i="8"/>
  <c r="E211" i="8"/>
  <c r="D212" i="8"/>
  <c r="E212" i="8"/>
  <c r="D213" i="8"/>
  <c r="E213" i="8"/>
  <c r="D214" i="8"/>
  <c r="E214" i="8"/>
  <c r="D215" i="8"/>
  <c r="E215" i="8"/>
  <c r="D216" i="8"/>
  <c r="E216" i="8"/>
  <c r="D217" i="8"/>
  <c r="E217" i="8"/>
  <c r="D218" i="8"/>
  <c r="E218" i="8"/>
  <c r="D219" i="8"/>
  <c r="E219" i="8"/>
  <c r="D220" i="8"/>
  <c r="E220" i="8"/>
  <c r="D221" i="8"/>
  <c r="E221" i="8"/>
  <c r="D222" i="8"/>
  <c r="E222" i="8"/>
  <c r="D223" i="8"/>
  <c r="E223" i="8"/>
  <c r="D224" i="8"/>
  <c r="E224" i="8"/>
  <c r="D225" i="8"/>
  <c r="E225" i="8"/>
  <c r="D226" i="8"/>
  <c r="E226" i="8"/>
  <c r="D227" i="8"/>
  <c r="E227" i="8"/>
  <c r="D228" i="8"/>
  <c r="E228" i="8"/>
  <c r="D229" i="8"/>
  <c r="E229" i="8"/>
  <c r="D230" i="8"/>
  <c r="E230" i="8"/>
  <c r="AD109" i="11"/>
  <c r="AD110" i="11"/>
  <c r="AD111" i="11"/>
  <c r="AD112" i="11"/>
  <c r="AD113" i="11"/>
  <c r="AD114" i="11"/>
  <c r="AD115" i="11"/>
  <c r="AD116" i="11"/>
  <c r="AD117" i="11"/>
  <c r="AD118" i="11"/>
  <c r="AD119" i="11"/>
  <c r="AD120" i="11"/>
  <c r="AD121" i="11"/>
  <c r="AD122" i="11"/>
  <c r="AD123" i="11"/>
  <c r="AD124" i="11"/>
  <c r="AD125" i="11"/>
  <c r="AD126" i="11"/>
  <c r="AD127" i="11"/>
  <c r="AD128" i="11"/>
  <c r="AD129" i="11"/>
  <c r="AD130" i="11"/>
  <c r="AD131" i="11"/>
  <c r="AD132" i="11"/>
  <c r="AD133" i="11"/>
  <c r="AD134" i="11"/>
  <c r="AD135" i="11"/>
  <c r="AD136" i="11"/>
  <c r="AD137" i="11"/>
  <c r="AD138" i="11"/>
  <c r="AD139" i="11"/>
  <c r="AD140" i="11"/>
  <c r="AD141" i="11"/>
  <c r="AD142" i="11"/>
  <c r="AD143" i="11"/>
  <c r="AD144" i="11"/>
  <c r="AD145" i="11"/>
  <c r="AD146" i="11"/>
  <c r="AD147" i="11"/>
  <c r="AD148" i="11"/>
  <c r="AD149" i="11"/>
  <c r="AD150" i="11"/>
  <c r="AD151" i="11"/>
  <c r="AD152" i="11"/>
  <c r="AD153" i="11"/>
  <c r="AD154" i="11"/>
  <c r="AD155" i="11"/>
  <c r="AD156" i="11"/>
  <c r="AD157" i="11"/>
  <c r="AD15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L109" i="11"/>
  <c r="M109" i="11"/>
  <c r="L110" i="11"/>
  <c r="M110" i="11"/>
  <c r="L111" i="11"/>
  <c r="M111" i="11"/>
  <c r="L112" i="11"/>
  <c r="M112" i="11"/>
  <c r="L113" i="11"/>
  <c r="M113" i="11"/>
  <c r="L114" i="11"/>
  <c r="M114" i="11"/>
  <c r="L115" i="11"/>
  <c r="M115" i="11"/>
  <c r="L116" i="11"/>
  <c r="M116" i="11"/>
  <c r="L117" i="11"/>
  <c r="M117" i="11"/>
  <c r="L118" i="11"/>
  <c r="M118" i="11"/>
  <c r="L119" i="11"/>
  <c r="M119" i="11"/>
  <c r="L120" i="11"/>
  <c r="M120" i="11"/>
  <c r="L121" i="11"/>
  <c r="M121" i="11"/>
  <c r="L122" i="11"/>
  <c r="M122" i="11"/>
  <c r="L123" i="11"/>
  <c r="M123" i="11"/>
  <c r="L124" i="11"/>
  <c r="M124" i="11"/>
  <c r="L125" i="11"/>
  <c r="M125" i="11"/>
  <c r="L126" i="11"/>
  <c r="M126" i="11"/>
  <c r="L127" i="11"/>
  <c r="M127" i="11"/>
  <c r="L128" i="11"/>
  <c r="M128" i="11"/>
  <c r="L129" i="11"/>
  <c r="M129" i="11"/>
  <c r="L130" i="11"/>
  <c r="M130" i="11"/>
  <c r="L131" i="11"/>
  <c r="M131" i="11"/>
  <c r="L132" i="11"/>
  <c r="M132" i="11"/>
  <c r="L133" i="11"/>
  <c r="M133" i="11"/>
  <c r="L134" i="11"/>
  <c r="M134" i="11"/>
  <c r="L135" i="11"/>
  <c r="M135" i="11"/>
  <c r="M136" i="11"/>
  <c r="L137" i="11"/>
  <c r="M137" i="11"/>
  <c r="L138" i="11"/>
  <c r="M138" i="11"/>
  <c r="L139" i="11"/>
  <c r="M139" i="11"/>
  <c r="L140" i="11"/>
  <c r="M140" i="11"/>
  <c r="L141" i="11"/>
  <c r="M141" i="11"/>
  <c r="L142" i="11"/>
  <c r="M142" i="11"/>
  <c r="L143" i="11"/>
  <c r="M143" i="11"/>
  <c r="L144" i="11"/>
  <c r="M144" i="11"/>
  <c r="L145" i="11"/>
  <c r="M145" i="11"/>
  <c r="L146" i="11"/>
  <c r="M146" i="11"/>
  <c r="L147" i="11"/>
  <c r="M147" i="11"/>
  <c r="L148" i="11"/>
  <c r="M148" i="11"/>
  <c r="L149" i="11"/>
  <c r="M149" i="11"/>
  <c r="L150" i="11"/>
  <c r="M150" i="11"/>
  <c r="L151" i="11"/>
  <c r="M151" i="11"/>
  <c r="L152" i="11"/>
  <c r="M152" i="11"/>
  <c r="L153" i="11"/>
  <c r="M153" i="11"/>
  <c r="L154" i="11"/>
  <c r="M154" i="11"/>
  <c r="L155" i="11"/>
  <c r="M155" i="11"/>
  <c r="L156" i="11"/>
  <c r="M156" i="11"/>
  <c r="L157" i="11"/>
  <c r="M157" i="11"/>
  <c r="L158" i="11"/>
  <c r="M158" i="11"/>
  <c r="L159" i="11"/>
  <c r="M159" i="11"/>
  <c r="L160" i="11"/>
  <c r="M160" i="11"/>
  <c r="L161" i="11"/>
  <c r="M161" i="11"/>
  <c r="L162" i="11"/>
  <c r="M162" i="11"/>
  <c r="L163" i="11"/>
  <c r="M163" i="11"/>
  <c r="L164" i="11"/>
  <c r="M164" i="11"/>
  <c r="L165" i="11"/>
  <c r="M165" i="11"/>
  <c r="L166" i="11"/>
  <c r="M166" i="11"/>
  <c r="L167" i="11"/>
  <c r="M167" i="11"/>
  <c r="L168" i="11"/>
  <c r="M168" i="11"/>
  <c r="L169" i="11"/>
  <c r="M169" i="11"/>
  <c r="L170" i="11"/>
  <c r="M170" i="11"/>
  <c r="L171" i="11"/>
  <c r="M171" i="11"/>
  <c r="L172" i="11"/>
  <c r="M172" i="11"/>
  <c r="L173" i="11"/>
  <c r="M173" i="11"/>
  <c r="L174" i="11"/>
  <c r="M174" i="11"/>
  <c r="L175" i="11"/>
  <c r="M175" i="11"/>
  <c r="L176" i="11"/>
  <c r="M176" i="11"/>
  <c r="L177" i="11"/>
  <c r="M177" i="11"/>
  <c r="L178" i="11"/>
  <c r="M178" i="11"/>
  <c r="L179" i="11"/>
  <c r="M179" i="11"/>
  <c r="L180" i="11"/>
  <c r="M180" i="11"/>
  <c r="L181" i="11"/>
  <c r="M181" i="11"/>
  <c r="L182" i="11"/>
  <c r="M182" i="11"/>
  <c r="L183" i="11"/>
  <c r="M183" i="11"/>
  <c r="L184" i="11"/>
  <c r="M184" i="11"/>
  <c r="L185" i="11"/>
  <c r="M185" i="11"/>
  <c r="L186" i="11"/>
  <c r="M186" i="11"/>
  <c r="L187" i="11"/>
  <c r="M187" i="11"/>
  <c r="L188" i="11"/>
  <c r="M188" i="11"/>
  <c r="L189" i="11"/>
  <c r="M189" i="11"/>
  <c r="L190" i="11"/>
  <c r="M190" i="11"/>
  <c r="L191" i="11"/>
  <c r="M191" i="11"/>
  <c r="L192" i="11"/>
  <c r="M192" i="11"/>
  <c r="L193" i="11"/>
  <c r="M193" i="11"/>
  <c r="L194" i="11"/>
  <c r="M194" i="11"/>
  <c r="L195" i="11"/>
  <c r="M195" i="11"/>
  <c r="L196" i="11"/>
  <c r="M196" i="11"/>
  <c r="L197" i="11"/>
  <c r="M197" i="11"/>
  <c r="L198" i="11"/>
  <c r="M198" i="11"/>
  <c r="L199" i="11"/>
  <c r="M199" i="11"/>
  <c r="L200" i="11"/>
  <c r="M200" i="11"/>
  <c r="L201" i="11"/>
  <c r="M201" i="11"/>
  <c r="L202" i="11"/>
  <c r="M202" i="11"/>
  <c r="L203" i="11"/>
  <c r="M203" i="11"/>
  <c r="L204" i="11"/>
  <c r="M204" i="11"/>
  <c r="L205" i="11"/>
  <c r="M205" i="11"/>
  <c r="L206" i="11"/>
  <c r="M206" i="11"/>
  <c r="L207" i="11"/>
  <c r="M207" i="11"/>
  <c r="L208" i="11"/>
  <c r="M208" i="11"/>
  <c r="L209" i="11"/>
  <c r="M209" i="11"/>
  <c r="L210" i="11"/>
  <c r="M210" i="11"/>
  <c r="L211" i="11"/>
  <c r="M211" i="11"/>
  <c r="L212" i="11"/>
  <c r="M212" i="11"/>
  <c r="L213" i="11"/>
  <c r="M213" i="11"/>
  <c r="L214" i="11"/>
  <c r="M214" i="11"/>
  <c r="L215" i="11"/>
  <c r="M215" i="11"/>
  <c r="L216" i="11"/>
  <c r="M216" i="11"/>
  <c r="L217" i="11"/>
  <c r="M217" i="11"/>
  <c r="L218" i="11"/>
  <c r="M218" i="11"/>
  <c r="L219" i="11"/>
  <c r="M219" i="11"/>
  <c r="L220" i="11"/>
  <c r="M220" i="11"/>
  <c r="L221" i="11"/>
  <c r="M221" i="11"/>
  <c r="L222" i="11"/>
  <c r="M222" i="11"/>
  <c r="L223" i="11"/>
  <c r="M223" i="11"/>
  <c r="L224" i="11"/>
  <c r="M224" i="11"/>
  <c r="L225" i="11"/>
  <c r="M225" i="11"/>
  <c r="L226" i="11"/>
  <c r="M226" i="11"/>
  <c r="L227" i="11"/>
  <c r="M227" i="11"/>
  <c r="L228" i="11"/>
  <c r="M228" i="11"/>
  <c r="L229" i="11"/>
  <c r="M229" i="11"/>
  <c r="L230" i="11"/>
  <c r="M230" i="11"/>
  <c r="L231" i="11"/>
  <c r="M231" i="11"/>
  <c r="L232" i="11"/>
  <c r="M232" i="11"/>
  <c r="L233" i="11"/>
  <c r="M233" i="11"/>
  <c r="L234" i="11"/>
  <c r="M234" i="11"/>
  <c r="L235" i="11"/>
  <c r="M235" i="11"/>
  <c r="L236" i="11"/>
  <c r="M236" i="11"/>
  <c r="L237" i="11"/>
  <c r="M237" i="11"/>
  <c r="L238" i="11"/>
  <c r="M238" i="11"/>
  <c r="L239" i="11"/>
  <c r="M239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AE108" i="11"/>
  <c r="AX180" i="13" l="1"/>
  <c r="BA234" i="13"/>
  <c r="BA202" i="13"/>
  <c r="AW167" i="13"/>
  <c r="AX157" i="13"/>
  <c r="Z120" i="8"/>
  <c r="Z119" i="8"/>
  <c r="Z118" i="8"/>
  <c r="Z117" i="8"/>
  <c r="Z116" i="8"/>
  <c r="AX247" i="13"/>
  <c r="BA239" i="13"/>
  <c r="AW163" i="13"/>
  <c r="BA191" i="13"/>
  <c r="AZ205" i="13"/>
  <c r="AX203" i="13"/>
  <c r="BA223" i="13"/>
  <c r="BA187" i="13"/>
  <c r="AZ154" i="13"/>
  <c r="AX197" i="13"/>
  <c r="BA155" i="13"/>
  <c r="BA174" i="13"/>
  <c r="AX215" i="13"/>
  <c r="AW205" i="13"/>
  <c r="AW181" i="13"/>
  <c r="BA152" i="13"/>
  <c r="BA247" i="13"/>
  <c r="AZ173" i="13"/>
  <c r="BA168" i="13"/>
  <c r="AX231" i="13"/>
  <c r="BA218" i="13"/>
  <c r="BA231" i="13"/>
  <c r="AW213" i="13"/>
  <c r="AW202" i="13"/>
  <c r="BA183" i="13"/>
  <c r="BA159" i="13"/>
  <c r="AW154" i="13"/>
  <c r="AW245" i="13"/>
  <c r="AZ237" i="13"/>
  <c r="AW226" i="13"/>
  <c r="AX224" i="13"/>
  <c r="AZ216" i="13"/>
  <c r="BA211" i="13"/>
  <c r="BA207" i="13"/>
  <c r="AX196" i="13"/>
  <c r="AW194" i="13"/>
  <c r="AX192" i="13"/>
  <c r="AZ190" i="13"/>
  <c r="AX188" i="13"/>
  <c r="AZ181" i="13"/>
  <c r="AW178" i="13"/>
  <c r="AZ170" i="13"/>
  <c r="AW165" i="13"/>
  <c r="AX156" i="13"/>
  <c r="AZ150" i="13"/>
  <c r="BA242" i="13"/>
  <c r="AX239" i="13"/>
  <c r="BA186" i="13"/>
  <c r="BA184" i="13"/>
  <c r="AX183" i="13"/>
  <c r="AZ240" i="13"/>
  <c r="AW237" i="13"/>
  <c r="AZ229" i="13"/>
  <c r="AW218" i="13"/>
  <c r="AX216" i="13"/>
  <c r="AW211" i="13"/>
  <c r="AW207" i="13"/>
  <c r="BA179" i="13"/>
  <c r="BA175" i="13"/>
  <c r="AX168" i="13"/>
  <c r="BA166" i="13"/>
  <c r="AW242" i="13"/>
  <c r="AX240" i="13"/>
  <c r="AZ232" i="13"/>
  <c r="AW229" i="13"/>
  <c r="AZ221" i="13"/>
  <c r="AZ208" i="13"/>
  <c r="AX184" i="13"/>
  <c r="AW179" i="13"/>
  <c r="AW175" i="13"/>
  <c r="AX171" i="13"/>
  <c r="AZ162" i="13"/>
  <c r="BA226" i="13"/>
  <c r="AX223" i="13"/>
  <c r="BA215" i="13"/>
  <c r="AX212" i="13"/>
  <c r="BA206" i="13"/>
  <c r="BA198" i="13"/>
  <c r="AX191" i="13"/>
  <c r="AX187" i="13"/>
  <c r="AW173" i="13"/>
  <c r="BA167" i="13"/>
  <c r="AX160" i="13"/>
  <c r="BA158" i="13"/>
  <c r="AZ245" i="13"/>
  <c r="AW234" i="13"/>
  <c r="AX232" i="13"/>
  <c r="AZ224" i="13"/>
  <c r="AW221" i="13"/>
  <c r="AZ213" i="13"/>
  <c r="AW210" i="13"/>
  <c r="AZ194" i="13"/>
  <c r="BA192" i="13"/>
  <c r="AZ176" i="13"/>
  <c r="AZ165" i="13"/>
  <c r="AZ163" i="13"/>
  <c r="AW162" i="13"/>
  <c r="AW155" i="13"/>
  <c r="BA243" i="13"/>
  <c r="BA235" i="13"/>
  <c r="BA227" i="13"/>
  <c r="BA219" i="13"/>
  <c r="AZ210" i="13"/>
  <c r="AX204" i="13"/>
  <c r="BA199" i="13"/>
  <c r="AW195" i="13"/>
  <c r="AW189" i="13"/>
  <c r="AW186" i="13"/>
  <c r="AZ178" i="13"/>
  <c r="AX172" i="13"/>
  <c r="AX164" i="13"/>
  <c r="AW152" i="13"/>
  <c r="AW149" i="13"/>
  <c r="BA246" i="13"/>
  <c r="AX243" i="13"/>
  <c r="BA238" i="13"/>
  <c r="AX235" i="13"/>
  <c r="BA230" i="13"/>
  <c r="AX227" i="13"/>
  <c r="BA222" i="13"/>
  <c r="AX219" i="13"/>
  <c r="BA214" i="13"/>
  <c r="BA200" i="13"/>
  <c r="AX199" i="13"/>
  <c r="BA182" i="13"/>
  <c r="BA160" i="13"/>
  <c r="AX208" i="13"/>
  <c r="BA203" i="13"/>
  <c r="AZ197" i="13"/>
  <c r="AX176" i="13"/>
  <c r="BA171" i="13"/>
  <c r="AW170" i="13"/>
  <c r="AW159" i="13"/>
  <c r="AZ157" i="13"/>
  <c r="BA151" i="13"/>
  <c r="AX244" i="13"/>
  <c r="AX236" i="13"/>
  <c r="AX228" i="13"/>
  <c r="AX220" i="13"/>
  <c r="AX200" i="13"/>
  <c r="BA195" i="13"/>
  <c r="AZ189" i="13"/>
  <c r="AW151" i="13"/>
  <c r="AZ149" i="13"/>
  <c r="AX246" i="13"/>
  <c r="BA241" i="13"/>
  <c r="AX238" i="13"/>
  <c r="BA233" i="13"/>
  <c r="AX230" i="13"/>
  <c r="BA225" i="13"/>
  <c r="AX222" i="13"/>
  <c r="BA217" i="13"/>
  <c r="AX214" i="13"/>
  <c r="BA209" i="13"/>
  <c r="AX206" i="13"/>
  <c r="BA201" i="13"/>
  <c r="AX198" i="13"/>
  <c r="BA193" i="13"/>
  <c r="AX190" i="13"/>
  <c r="BA185" i="13"/>
  <c r="AX182" i="13"/>
  <c r="BA177" i="13"/>
  <c r="AX174" i="13"/>
  <c r="BA169" i="13"/>
  <c r="AX166" i="13"/>
  <c r="BA161" i="13"/>
  <c r="AX158" i="13"/>
  <c r="BA153" i="13"/>
  <c r="AX150" i="13"/>
  <c r="BA244" i="13"/>
  <c r="AX241" i="13"/>
  <c r="BA236" i="13"/>
  <c r="AX233" i="13"/>
  <c r="BA228" i="13"/>
  <c r="AX225" i="13"/>
  <c r="BA220" i="13"/>
  <c r="AX217" i="13"/>
  <c r="BA212" i="13"/>
  <c r="AX209" i="13"/>
  <c r="BA204" i="13"/>
  <c r="AX201" i="13"/>
  <c r="BA196" i="13"/>
  <c r="AX193" i="13"/>
  <c r="BA188" i="13"/>
  <c r="AX185" i="13"/>
  <c r="BA180" i="13"/>
  <c r="AX177" i="13"/>
  <c r="BA172" i="13"/>
  <c r="AX169" i="13"/>
  <c r="BA164" i="13"/>
  <c r="AX161" i="13"/>
  <c r="BA156" i="13"/>
  <c r="AX153" i="13"/>
  <c r="AE107" i="11"/>
  <c r="AE106" i="11" l="1"/>
  <c r="AE105" i="11" l="1"/>
  <c r="AE104" i="11" l="1"/>
  <c r="AE103" i="11" l="1"/>
  <c r="AE102" i="11" l="1"/>
  <c r="AE101" i="11" l="1"/>
  <c r="AE100" i="11" l="1"/>
  <c r="AE99" i="11" l="1"/>
  <c r="AE98" i="11" l="1"/>
  <c r="AE97" i="11" l="1"/>
  <c r="AE96" i="11" l="1"/>
  <c r="AE95" i="11" l="1"/>
  <c r="AE94" i="11" l="1"/>
  <c r="AE93" i="11" l="1"/>
  <c r="AA93" i="11" l="1"/>
  <c r="D105" i="13" l="1"/>
  <c r="AE92" i="11" l="1"/>
  <c r="AA92" i="11"/>
  <c r="D36" i="8" l="1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D231" i="8"/>
  <c r="E231" i="8"/>
  <c r="G231" i="8"/>
  <c r="AE91" i="11" l="1"/>
  <c r="AA91" i="11"/>
  <c r="AE90" i="11" l="1"/>
  <c r="AA90" i="11"/>
  <c r="AE89" i="11" l="1"/>
  <c r="AA89" i="11"/>
  <c r="AE88" i="11" l="1"/>
  <c r="AA88" i="11"/>
  <c r="AE87" i="11" l="1"/>
  <c r="AA87" i="11"/>
  <c r="AE86" i="11" l="1"/>
  <c r="AA86" i="11"/>
  <c r="AE85" i="11" l="1"/>
  <c r="AA85" i="11"/>
  <c r="AE84" i="11" l="1"/>
  <c r="AA84" i="11"/>
  <c r="AE83" i="11" l="1"/>
  <c r="AA83" i="11"/>
  <c r="AE82" i="11" l="1"/>
  <c r="AA82" i="11"/>
  <c r="AE81" i="11" l="1"/>
  <c r="AA81" i="11"/>
  <c r="AE80" i="11" l="1"/>
  <c r="AA80" i="11" l="1"/>
  <c r="AE79" i="11" l="1"/>
  <c r="AA79" i="11"/>
  <c r="AE78" i="11" l="1"/>
  <c r="AA78" i="11"/>
  <c r="AE77" i="11" l="1"/>
  <c r="AA77" i="11"/>
  <c r="AE76" i="11" l="1"/>
  <c r="AA76" i="11"/>
  <c r="AE75" i="11" l="1"/>
  <c r="AA75" i="11"/>
  <c r="AE74" i="11" l="1"/>
  <c r="AA74" i="11"/>
  <c r="AE73" i="11" l="1"/>
  <c r="AA73" i="11"/>
  <c r="Y36" i="8" l="1"/>
  <c r="Y69" i="8"/>
  <c r="AY85" i="13"/>
  <c r="AE72" i="11" l="1"/>
  <c r="AA72" i="11"/>
  <c r="AE71" i="11" l="1"/>
  <c r="AA71" i="11"/>
  <c r="AE70" i="11" l="1"/>
  <c r="AA70" i="11"/>
  <c r="AE69" i="11" l="1"/>
  <c r="AA69" i="11"/>
  <c r="AE68" i="11" l="1"/>
  <c r="AA68" i="11" l="1"/>
  <c r="BC81" i="13" l="1"/>
  <c r="BD81" i="13"/>
  <c r="BE81" i="13"/>
  <c r="BF81" i="13"/>
  <c r="BC82" i="13"/>
  <c r="BD82" i="13"/>
  <c r="BE82" i="13"/>
  <c r="BF82" i="13"/>
  <c r="BC83" i="13"/>
  <c r="BD83" i="13"/>
  <c r="BE83" i="13"/>
  <c r="BF83" i="13"/>
  <c r="BC84" i="13"/>
  <c r="BD84" i="13"/>
  <c r="BE84" i="13"/>
  <c r="BF84" i="13"/>
  <c r="BC85" i="13"/>
  <c r="BD85" i="13"/>
  <c r="BE85" i="13"/>
  <c r="BF85" i="13"/>
  <c r="BC86" i="13"/>
  <c r="BD86" i="13"/>
  <c r="BE86" i="13"/>
  <c r="BF86" i="13"/>
  <c r="BC87" i="13"/>
  <c r="BD87" i="13"/>
  <c r="BE87" i="13"/>
  <c r="BF87" i="13"/>
  <c r="BC88" i="13"/>
  <c r="BD88" i="13"/>
  <c r="BE88" i="13"/>
  <c r="BF88" i="13"/>
  <c r="BC89" i="13"/>
  <c r="BD89" i="13"/>
  <c r="BE89" i="13"/>
  <c r="BF89" i="13"/>
  <c r="BC90" i="13"/>
  <c r="BD90" i="13"/>
  <c r="BE90" i="13"/>
  <c r="BF90" i="13"/>
  <c r="BC91" i="13"/>
  <c r="BD91" i="13"/>
  <c r="BE91" i="13"/>
  <c r="BF91" i="13"/>
  <c r="BC92" i="13"/>
  <c r="BD92" i="13"/>
  <c r="BE92" i="13"/>
  <c r="BF92" i="13"/>
  <c r="BC93" i="13"/>
  <c r="BD93" i="13"/>
  <c r="BE93" i="13"/>
  <c r="BF93" i="13"/>
  <c r="BC94" i="13"/>
  <c r="BD94" i="13"/>
  <c r="BE94" i="13"/>
  <c r="BF94" i="13"/>
  <c r="BC95" i="13"/>
  <c r="BD95" i="13"/>
  <c r="BE95" i="13"/>
  <c r="BF95" i="13"/>
  <c r="BC96" i="13"/>
  <c r="BD96" i="13"/>
  <c r="BE96" i="13"/>
  <c r="BF96" i="13"/>
  <c r="BC97" i="13"/>
  <c r="BD97" i="13"/>
  <c r="BE97" i="13"/>
  <c r="BF97" i="13"/>
  <c r="BC98" i="13"/>
  <c r="BD98" i="13"/>
  <c r="BE98" i="13"/>
  <c r="BF98" i="13"/>
  <c r="BC99" i="13"/>
  <c r="BD99" i="13"/>
  <c r="BE99" i="13"/>
  <c r="BF99" i="13"/>
  <c r="BC100" i="13"/>
  <c r="BD100" i="13"/>
  <c r="BE100" i="13"/>
  <c r="BF100" i="13"/>
  <c r="BC101" i="13"/>
  <c r="BD101" i="13"/>
  <c r="BE101" i="13"/>
  <c r="BF101" i="13"/>
  <c r="BC102" i="13"/>
  <c r="BD102" i="13"/>
  <c r="BE102" i="13"/>
  <c r="BF102" i="13"/>
  <c r="BC103" i="13"/>
  <c r="BD103" i="13"/>
  <c r="BE103" i="13"/>
  <c r="BF103" i="13"/>
  <c r="BC104" i="13"/>
  <c r="BD104" i="13"/>
  <c r="BE104" i="13"/>
  <c r="BF104" i="13"/>
  <c r="BC105" i="13"/>
  <c r="BD105" i="13"/>
  <c r="BE105" i="13"/>
  <c r="BF105" i="13"/>
  <c r="BC106" i="13"/>
  <c r="BD106" i="13"/>
  <c r="BE106" i="13"/>
  <c r="BF106" i="13"/>
  <c r="BC107" i="13"/>
  <c r="BD107" i="13"/>
  <c r="BE107" i="13"/>
  <c r="BF107" i="13"/>
  <c r="BC108" i="13"/>
  <c r="BD108" i="13"/>
  <c r="BE108" i="13"/>
  <c r="BF108" i="13"/>
  <c r="BC109" i="13"/>
  <c r="BD109" i="13"/>
  <c r="BE109" i="13"/>
  <c r="BF109" i="13"/>
  <c r="BC110" i="13"/>
  <c r="BD110" i="13"/>
  <c r="BE110" i="13"/>
  <c r="BF110" i="13"/>
  <c r="BC111" i="13"/>
  <c r="BD111" i="13"/>
  <c r="BE111" i="13"/>
  <c r="BF111" i="13"/>
  <c r="BC112" i="13"/>
  <c r="BD112" i="13"/>
  <c r="BE112" i="13"/>
  <c r="BF112" i="13"/>
  <c r="BC113" i="13"/>
  <c r="BD113" i="13"/>
  <c r="BE113" i="13"/>
  <c r="BF113" i="13"/>
  <c r="BC114" i="13"/>
  <c r="BD114" i="13"/>
  <c r="BE114" i="13"/>
  <c r="BF114" i="13"/>
  <c r="BC115" i="13"/>
  <c r="BD115" i="13"/>
  <c r="BE115" i="13"/>
  <c r="BF115" i="13"/>
  <c r="AV81" i="13"/>
  <c r="AY81" i="13"/>
  <c r="AV82" i="13"/>
  <c r="AY82" i="13"/>
  <c r="AV83" i="13"/>
  <c r="AY83" i="13"/>
  <c r="AV84" i="13"/>
  <c r="AY84" i="13"/>
  <c r="AV85" i="13"/>
  <c r="AV86" i="13"/>
  <c r="AY86" i="13"/>
  <c r="AV87" i="13"/>
  <c r="AY87" i="13"/>
  <c r="AV88" i="13"/>
  <c r="AY88" i="13"/>
  <c r="AV89" i="13"/>
  <c r="AY89" i="13"/>
  <c r="AV90" i="13"/>
  <c r="AY90" i="13"/>
  <c r="AV91" i="13"/>
  <c r="AY91" i="13"/>
  <c r="AV92" i="13"/>
  <c r="AY92" i="13"/>
  <c r="AV93" i="13"/>
  <c r="AY93" i="13"/>
  <c r="AV94" i="13"/>
  <c r="AY94" i="13"/>
  <c r="AV95" i="13"/>
  <c r="AY95" i="13"/>
  <c r="AV96" i="13"/>
  <c r="AY96" i="13"/>
  <c r="AV97" i="13"/>
  <c r="AY97" i="13"/>
  <c r="AV98" i="13"/>
  <c r="AY98" i="13"/>
  <c r="AV99" i="13"/>
  <c r="AY99" i="13"/>
  <c r="AV100" i="13"/>
  <c r="AY100" i="13"/>
  <c r="AV101" i="13"/>
  <c r="AY101" i="13"/>
  <c r="AV102" i="13"/>
  <c r="AY102" i="13"/>
  <c r="AV103" i="13"/>
  <c r="AY103" i="13"/>
  <c r="AV104" i="13"/>
  <c r="AY104" i="13"/>
  <c r="AV105" i="13"/>
  <c r="AY105" i="13"/>
  <c r="AV106" i="13"/>
  <c r="AY106" i="13"/>
  <c r="AV107" i="13"/>
  <c r="AY107" i="13"/>
  <c r="AV108" i="13"/>
  <c r="AY108" i="13"/>
  <c r="AV109" i="13"/>
  <c r="AY109" i="13"/>
  <c r="AV110" i="13"/>
  <c r="AY110" i="13"/>
  <c r="AV111" i="13"/>
  <c r="AY111" i="13"/>
  <c r="AV112" i="13"/>
  <c r="AY112" i="13"/>
  <c r="AV113" i="13"/>
  <c r="AY113" i="13"/>
  <c r="AV114" i="13"/>
  <c r="AY114" i="13"/>
  <c r="AV115" i="13"/>
  <c r="AY115" i="13"/>
  <c r="AV116" i="13"/>
  <c r="AY116" i="13"/>
  <c r="AV117" i="13"/>
  <c r="AY117" i="13"/>
  <c r="AV118" i="13"/>
  <c r="AY118" i="13"/>
  <c r="AV119" i="13"/>
  <c r="AY119" i="13"/>
  <c r="AV120" i="13"/>
  <c r="AY120" i="13"/>
  <c r="AV121" i="13"/>
  <c r="AY121" i="13"/>
  <c r="AV248" i="13"/>
  <c r="AY248" i="13"/>
  <c r="AU81" i="13"/>
  <c r="AU82" i="13"/>
  <c r="AU83" i="13"/>
  <c r="AU84" i="13"/>
  <c r="AU85" i="13"/>
  <c r="AU86" i="13"/>
  <c r="AU87" i="13"/>
  <c r="AU88" i="13"/>
  <c r="AU89" i="13"/>
  <c r="AU90" i="13"/>
  <c r="AU91" i="13"/>
  <c r="AU92" i="13"/>
  <c r="AU93" i="13"/>
  <c r="AU94" i="13"/>
  <c r="AU95" i="13"/>
  <c r="AU96" i="13"/>
  <c r="AU97" i="13"/>
  <c r="AU98" i="13"/>
  <c r="AU99" i="13"/>
  <c r="AU100" i="13"/>
  <c r="AU101" i="13"/>
  <c r="AU102" i="13"/>
  <c r="AU103" i="13"/>
  <c r="AU104" i="13"/>
  <c r="AU105" i="13"/>
  <c r="AU106" i="13"/>
  <c r="AU107" i="13"/>
  <c r="AU108" i="13"/>
  <c r="AU109" i="13"/>
  <c r="AU110" i="13"/>
  <c r="AU111" i="13"/>
  <c r="AU112" i="13"/>
  <c r="AU113" i="13"/>
  <c r="AU114" i="13"/>
  <c r="AU115" i="13"/>
  <c r="G81" i="13"/>
  <c r="H81" i="13"/>
  <c r="I81" i="13"/>
  <c r="G82" i="13"/>
  <c r="H82" i="13"/>
  <c r="I82" i="13"/>
  <c r="G83" i="13"/>
  <c r="H83" i="13"/>
  <c r="I83" i="13"/>
  <c r="G84" i="13"/>
  <c r="H84" i="13"/>
  <c r="I84" i="13"/>
  <c r="G85" i="13"/>
  <c r="H85" i="13"/>
  <c r="I85" i="13"/>
  <c r="G86" i="13"/>
  <c r="H86" i="13"/>
  <c r="I86" i="13"/>
  <c r="G87" i="13"/>
  <c r="H87" i="13"/>
  <c r="I87" i="13"/>
  <c r="G88" i="13"/>
  <c r="H88" i="13"/>
  <c r="I88" i="13"/>
  <c r="G89" i="13"/>
  <c r="H89" i="13"/>
  <c r="I89" i="13"/>
  <c r="G90" i="13"/>
  <c r="H90" i="13"/>
  <c r="I90" i="13"/>
  <c r="G91" i="13"/>
  <c r="H91" i="13"/>
  <c r="I91" i="13"/>
  <c r="G92" i="13"/>
  <c r="H92" i="13"/>
  <c r="I92" i="13"/>
  <c r="G93" i="13"/>
  <c r="H93" i="13"/>
  <c r="I93" i="13"/>
  <c r="G94" i="13"/>
  <c r="H94" i="13"/>
  <c r="I94" i="13"/>
  <c r="G95" i="13"/>
  <c r="H95" i="13"/>
  <c r="I95" i="13"/>
  <c r="G96" i="13"/>
  <c r="H96" i="13"/>
  <c r="I96" i="13"/>
  <c r="G97" i="13"/>
  <c r="H97" i="13"/>
  <c r="I97" i="13"/>
  <c r="G98" i="13"/>
  <c r="H98" i="13"/>
  <c r="I98" i="13"/>
  <c r="G99" i="13"/>
  <c r="H99" i="13"/>
  <c r="I99" i="13"/>
  <c r="G100" i="13"/>
  <c r="H100" i="13"/>
  <c r="I100" i="13"/>
  <c r="G101" i="13"/>
  <c r="H101" i="13"/>
  <c r="I101" i="13"/>
  <c r="G102" i="13"/>
  <c r="H102" i="13"/>
  <c r="I102" i="13"/>
  <c r="G103" i="13"/>
  <c r="H103" i="13"/>
  <c r="I103" i="13"/>
  <c r="G104" i="13"/>
  <c r="H104" i="13"/>
  <c r="I104" i="13"/>
  <c r="G105" i="13"/>
  <c r="H105" i="13"/>
  <c r="I105" i="13"/>
  <c r="G106" i="13"/>
  <c r="H106" i="13"/>
  <c r="I106" i="13"/>
  <c r="G107" i="13"/>
  <c r="H107" i="13"/>
  <c r="I107" i="13"/>
  <c r="G108" i="13"/>
  <c r="H108" i="13"/>
  <c r="I108" i="13"/>
  <c r="G109" i="13"/>
  <c r="H109" i="13"/>
  <c r="I109" i="13"/>
  <c r="G110" i="13"/>
  <c r="H110" i="13"/>
  <c r="I110" i="13"/>
  <c r="G111" i="13"/>
  <c r="H111" i="13"/>
  <c r="I111" i="13"/>
  <c r="G112" i="13"/>
  <c r="H112" i="13"/>
  <c r="I112" i="13"/>
  <c r="G113" i="13"/>
  <c r="H113" i="13"/>
  <c r="I113" i="13"/>
  <c r="G114" i="13"/>
  <c r="H114" i="13"/>
  <c r="I114" i="13"/>
  <c r="G115" i="13"/>
  <c r="H115" i="13"/>
  <c r="I115" i="13"/>
  <c r="G116" i="13"/>
  <c r="H116" i="13"/>
  <c r="I116" i="13"/>
  <c r="G117" i="13"/>
  <c r="H117" i="13"/>
  <c r="I117" i="13"/>
  <c r="G118" i="13"/>
  <c r="H118" i="13"/>
  <c r="I118" i="13"/>
  <c r="G119" i="13"/>
  <c r="H119" i="13"/>
  <c r="I119" i="13"/>
  <c r="G120" i="13"/>
  <c r="H120" i="13"/>
  <c r="I120" i="13"/>
  <c r="G121" i="13"/>
  <c r="H121" i="13"/>
  <c r="I121" i="13"/>
  <c r="D81" i="13"/>
  <c r="E81" i="13"/>
  <c r="D82" i="13"/>
  <c r="E82" i="13"/>
  <c r="D83" i="13"/>
  <c r="E83" i="13"/>
  <c r="D84" i="13"/>
  <c r="E84" i="13"/>
  <c r="D85" i="13"/>
  <c r="E85" i="13"/>
  <c r="D86" i="13"/>
  <c r="E86" i="13"/>
  <c r="D87" i="13"/>
  <c r="E87" i="13"/>
  <c r="D88" i="13"/>
  <c r="E88" i="13"/>
  <c r="D89" i="13"/>
  <c r="E89" i="13"/>
  <c r="D90" i="13"/>
  <c r="E90" i="13"/>
  <c r="D91" i="13"/>
  <c r="E91" i="13"/>
  <c r="D92" i="13"/>
  <c r="E92" i="13"/>
  <c r="D93" i="13"/>
  <c r="E93" i="13"/>
  <c r="D94" i="13"/>
  <c r="E94" i="13"/>
  <c r="D95" i="13"/>
  <c r="E95" i="13"/>
  <c r="D96" i="13"/>
  <c r="E96" i="13"/>
  <c r="D97" i="13"/>
  <c r="E97" i="13"/>
  <c r="D98" i="13"/>
  <c r="E98" i="13"/>
  <c r="D99" i="13"/>
  <c r="E99" i="13"/>
  <c r="D100" i="13"/>
  <c r="E100" i="13"/>
  <c r="D101" i="13"/>
  <c r="E101" i="13"/>
  <c r="D102" i="13"/>
  <c r="E102" i="13"/>
  <c r="D103" i="13"/>
  <c r="E103" i="13"/>
  <c r="D104" i="13"/>
  <c r="E104" i="13"/>
  <c r="E105" i="13"/>
  <c r="D106" i="13"/>
  <c r="E106" i="13"/>
  <c r="D107" i="13"/>
  <c r="E107" i="13"/>
  <c r="D108" i="13"/>
  <c r="E108" i="13"/>
  <c r="D109" i="13"/>
  <c r="E109" i="13"/>
  <c r="D110" i="13"/>
  <c r="E110" i="13"/>
  <c r="D111" i="13"/>
  <c r="E111" i="13"/>
  <c r="D112" i="13"/>
  <c r="E112" i="13"/>
  <c r="D113" i="13"/>
  <c r="E113" i="13"/>
  <c r="D114" i="13"/>
  <c r="E114" i="13"/>
  <c r="D115" i="13"/>
  <c r="E115" i="13"/>
  <c r="D116" i="13"/>
  <c r="E116" i="13"/>
  <c r="D117" i="13"/>
  <c r="E117" i="13"/>
  <c r="D118" i="13"/>
  <c r="E118" i="13"/>
  <c r="D119" i="13"/>
  <c r="E119" i="13"/>
  <c r="D120" i="13"/>
  <c r="E120" i="13"/>
  <c r="D121" i="13"/>
  <c r="E121" i="13"/>
  <c r="X65" i="8"/>
  <c r="Y65" i="8"/>
  <c r="X66" i="8"/>
  <c r="Y66" i="8"/>
  <c r="X67" i="8"/>
  <c r="Y67" i="8"/>
  <c r="X68" i="8"/>
  <c r="Y68" i="8"/>
  <c r="X69" i="8"/>
  <c r="X70" i="8"/>
  <c r="Y70" i="8"/>
  <c r="X71" i="8"/>
  <c r="Y71" i="8"/>
  <c r="X72" i="8"/>
  <c r="Y72" i="8"/>
  <c r="X73" i="8"/>
  <c r="Y73" i="8"/>
  <c r="X74" i="8"/>
  <c r="Y74" i="8"/>
  <c r="X75" i="8"/>
  <c r="Y75" i="8"/>
  <c r="X76" i="8"/>
  <c r="Y76" i="8"/>
  <c r="X77" i="8"/>
  <c r="Y77" i="8"/>
  <c r="X78" i="8"/>
  <c r="Y78" i="8"/>
  <c r="X79" i="8"/>
  <c r="Y79" i="8"/>
  <c r="X80" i="8"/>
  <c r="Y80" i="8"/>
  <c r="X81" i="8"/>
  <c r="Y81" i="8"/>
  <c r="X82" i="8"/>
  <c r="Y82" i="8"/>
  <c r="X83" i="8"/>
  <c r="Y83" i="8"/>
  <c r="X84" i="8"/>
  <c r="Y84" i="8"/>
  <c r="X85" i="8"/>
  <c r="Y85" i="8"/>
  <c r="X86" i="8"/>
  <c r="Y86" i="8"/>
  <c r="X87" i="8"/>
  <c r="Y87" i="8"/>
  <c r="X88" i="8"/>
  <c r="Y88" i="8"/>
  <c r="X89" i="8"/>
  <c r="Y89" i="8"/>
  <c r="X90" i="8"/>
  <c r="Y90" i="8"/>
  <c r="X91" i="8"/>
  <c r="Y91" i="8"/>
  <c r="X92" i="8"/>
  <c r="Y92" i="8"/>
  <c r="X93" i="8"/>
  <c r="Y93" i="8"/>
  <c r="X94" i="8"/>
  <c r="Y94" i="8"/>
  <c r="X95" i="8"/>
  <c r="Y95" i="8"/>
  <c r="X96" i="8"/>
  <c r="Y96" i="8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59" i="11"/>
  <c r="AD160" i="11"/>
  <c r="AD161" i="11"/>
  <c r="AD162" i="11"/>
  <c r="AD163" i="11"/>
  <c r="AD164" i="11"/>
  <c r="AD165" i="11"/>
  <c r="AD166" i="11"/>
  <c r="AD167" i="11"/>
  <c r="AD168" i="11"/>
  <c r="AD169" i="11"/>
  <c r="AD170" i="11"/>
  <c r="AD171" i="11"/>
  <c r="AD172" i="11"/>
  <c r="AD173" i="11"/>
  <c r="AD174" i="11"/>
  <c r="AD175" i="11"/>
  <c r="AD176" i="11"/>
  <c r="AD177" i="11"/>
  <c r="AD178" i="11"/>
  <c r="AD179" i="11"/>
  <c r="AD180" i="11"/>
  <c r="AD181" i="11"/>
  <c r="AD182" i="11"/>
  <c r="AD183" i="11"/>
  <c r="AD184" i="11"/>
  <c r="AD185" i="11"/>
  <c r="AD186" i="11"/>
  <c r="AD187" i="11"/>
  <c r="AD188" i="11"/>
  <c r="AD189" i="11"/>
  <c r="AD190" i="11"/>
  <c r="AD191" i="11"/>
  <c r="AD192" i="11"/>
  <c r="AD193" i="11"/>
  <c r="AD194" i="11"/>
  <c r="AD195" i="11"/>
  <c r="AD196" i="11"/>
  <c r="AD197" i="11"/>
  <c r="AD198" i="11"/>
  <c r="AD199" i="11"/>
  <c r="AD200" i="11"/>
  <c r="AD201" i="11"/>
  <c r="AD202" i="11"/>
  <c r="AD203" i="11"/>
  <c r="AD204" i="11"/>
  <c r="AD205" i="11"/>
  <c r="AD206" i="11"/>
  <c r="AD207" i="11"/>
  <c r="AD208" i="11"/>
  <c r="AD209" i="11"/>
  <c r="AD210" i="11"/>
  <c r="AD211" i="11"/>
  <c r="AD212" i="11"/>
  <c r="AD213" i="11"/>
  <c r="AD214" i="11"/>
  <c r="AD215" i="11"/>
  <c r="AD216" i="11"/>
  <c r="AD217" i="11"/>
  <c r="AD218" i="11"/>
  <c r="AD219" i="11"/>
  <c r="AD220" i="11"/>
  <c r="AD221" i="11"/>
  <c r="AD222" i="11"/>
  <c r="AD223" i="11"/>
  <c r="AD224" i="11"/>
  <c r="AD225" i="11"/>
  <c r="AD226" i="11"/>
  <c r="AD227" i="11"/>
  <c r="AD228" i="11"/>
  <c r="AD229" i="11"/>
  <c r="AD230" i="11"/>
  <c r="AD231" i="11"/>
  <c r="AD232" i="11"/>
  <c r="AD233" i="11"/>
  <c r="AD234" i="11"/>
  <c r="AD235" i="11"/>
  <c r="AD236" i="11"/>
  <c r="AD237" i="11"/>
  <c r="AD238" i="11"/>
  <c r="AD239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AD67" i="11"/>
  <c r="AE67" i="11"/>
  <c r="AA67" i="11"/>
  <c r="AZ148" i="13" l="1"/>
  <c r="BA148" i="13"/>
  <c r="AW148" i="13"/>
  <c r="AX148" i="13"/>
  <c r="BA147" i="13"/>
  <c r="AZ147" i="13"/>
  <c r="AW147" i="13"/>
  <c r="AX147" i="13"/>
  <c r="AW146" i="13"/>
  <c r="AX146" i="13"/>
  <c r="AX137" i="13"/>
  <c r="BA146" i="13"/>
  <c r="AZ146" i="13"/>
  <c r="AW145" i="13"/>
  <c r="AX145" i="13"/>
  <c r="AZ145" i="13"/>
  <c r="BA145" i="13"/>
  <c r="AZ144" i="13"/>
  <c r="BA144" i="13"/>
  <c r="AW144" i="13"/>
  <c r="AX144" i="13"/>
  <c r="AW143" i="13"/>
  <c r="AX143" i="13"/>
  <c r="AW142" i="13"/>
  <c r="AX142" i="13"/>
  <c r="AZ143" i="13"/>
  <c r="BA143" i="13"/>
  <c r="AZ142" i="13"/>
  <c r="BA142" i="13"/>
  <c r="AX141" i="13"/>
  <c r="AW141" i="13"/>
  <c r="BA141" i="13"/>
  <c r="AZ141" i="13"/>
  <c r="AZ140" i="13"/>
  <c r="BA140" i="13"/>
  <c r="AW140" i="13"/>
  <c r="AX140" i="13"/>
  <c r="BA136" i="13"/>
  <c r="AX136" i="13"/>
  <c r="BA135" i="13"/>
  <c r="AX135" i="13"/>
  <c r="AZ133" i="13"/>
  <c r="AZ139" i="13"/>
  <c r="AZ135" i="13"/>
  <c r="AZ134" i="13"/>
  <c r="AZ137" i="13"/>
  <c r="AZ138" i="13"/>
  <c r="AZ136" i="13"/>
  <c r="BA134" i="13"/>
  <c r="AW133" i="13"/>
  <c r="AW138" i="13"/>
  <c r="AW139" i="13"/>
  <c r="AW134" i="13"/>
  <c r="AW135" i="13"/>
  <c r="AW137" i="13"/>
  <c r="AW136" i="13"/>
  <c r="AX134" i="13"/>
  <c r="AZ131" i="13"/>
  <c r="BA139" i="13"/>
  <c r="AX139" i="13"/>
  <c r="BA138" i="13"/>
  <c r="AX138" i="13"/>
  <c r="AX132" i="13"/>
  <c r="BA137" i="13"/>
  <c r="AX133" i="13"/>
  <c r="BA133" i="13"/>
  <c r="AW129" i="13"/>
  <c r="AX129" i="13"/>
  <c r="AZ248" i="13"/>
  <c r="AZ132" i="13"/>
  <c r="BA132" i="13"/>
  <c r="AW248" i="13"/>
  <c r="AW132" i="13"/>
  <c r="AW131" i="13"/>
  <c r="AZ130" i="13"/>
  <c r="AZ129" i="13"/>
  <c r="BA131" i="13"/>
  <c r="AX131" i="13"/>
  <c r="BA130" i="13"/>
  <c r="AW130" i="13"/>
  <c r="AX130" i="13"/>
  <c r="BA129" i="13"/>
  <c r="AZ128" i="13"/>
  <c r="BA128" i="13"/>
  <c r="AX128" i="13"/>
  <c r="AW128" i="13"/>
  <c r="AW127" i="13"/>
  <c r="AX127" i="13"/>
  <c r="BA127" i="13"/>
  <c r="AZ127" i="13"/>
  <c r="BA126" i="13"/>
  <c r="AX126" i="13"/>
  <c r="BA125" i="13"/>
  <c r="AX125" i="13"/>
  <c r="AZ126" i="13"/>
  <c r="BA124" i="13"/>
  <c r="AW126" i="13"/>
  <c r="AX124" i="13"/>
  <c r="AZ125" i="13"/>
  <c r="AW125" i="13"/>
  <c r="AZ124" i="13"/>
  <c r="AW124" i="13"/>
  <c r="AZ123" i="13"/>
  <c r="BA123" i="13"/>
  <c r="AW123" i="13"/>
  <c r="AX123" i="13"/>
  <c r="AZ122" i="13"/>
  <c r="BA122" i="13"/>
  <c r="AW122" i="13"/>
  <c r="AX122" i="13"/>
  <c r="AZ121" i="13"/>
  <c r="AW121" i="13"/>
  <c r="AZ120" i="13"/>
  <c r="AW120" i="13"/>
  <c r="AZ119" i="13"/>
  <c r="AX119" i="13"/>
  <c r="AW118" i="13"/>
  <c r="BA118" i="13"/>
  <c r="AZ117" i="13"/>
  <c r="AW117" i="13"/>
  <c r="AZ116" i="13"/>
  <c r="AW116" i="13"/>
  <c r="AZ115" i="13"/>
  <c r="BA114" i="13"/>
  <c r="AZ113" i="13"/>
  <c r="AW113" i="13"/>
  <c r="AX115" i="13"/>
  <c r="AX114" i="13"/>
  <c r="AZ112" i="13"/>
  <c r="AX112" i="13"/>
  <c r="AX111" i="13"/>
  <c r="AZ109" i="13"/>
  <c r="AX108" i="13"/>
  <c r="AZ111" i="13"/>
  <c r="AZ110" i="13"/>
  <c r="AZ108" i="13"/>
  <c r="AW110" i="13"/>
  <c r="AW109" i="13"/>
  <c r="AZ106" i="13"/>
  <c r="AZ107" i="13"/>
  <c r="AX107" i="13"/>
  <c r="AX106" i="13"/>
  <c r="AZ105" i="13"/>
  <c r="AZ104" i="13"/>
  <c r="AW105" i="13"/>
  <c r="AX104" i="13"/>
  <c r="AX103" i="13"/>
  <c r="Z84" i="8"/>
  <c r="Z87" i="8"/>
  <c r="Z86" i="8"/>
  <c r="Z83" i="8"/>
  <c r="Z85" i="8"/>
  <c r="AZ103" i="13"/>
  <c r="AZ102" i="13"/>
  <c r="AZ101" i="13"/>
  <c r="AW101" i="13"/>
  <c r="AW100" i="13"/>
  <c r="AX102" i="13"/>
  <c r="AZ100" i="13"/>
  <c r="AZ99" i="13"/>
  <c r="AZ98" i="13"/>
  <c r="AX99" i="13"/>
  <c r="AX98" i="13"/>
  <c r="Z82" i="8"/>
  <c r="Z81" i="8"/>
  <c r="AZ97" i="13"/>
  <c r="Z80" i="8"/>
  <c r="AW97" i="13"/>
  <c r="AZ96" i="13"/>
  <c r="BA101" i="13"/>
  <c r="AW98" i="13"/>
  <c r="AW104" i="13"/>
  <c r="AZ114" i="13"/>
  <c r="Z79" i="8"/>
  <c r="AZ95" i="13"/>
  <c r="AW108" i="13"/>
  <c r="BA109" i="13"/>
  <c r="AX120" i="13"/>
  <c r="AX248" i="13"/>
  <c r="AW114" i="13"/>
  <c r="AZ94" i="13"/>
  <c r="AZ93" i="13"/>
  <c r="Z78" i="8"/>
  <c r="AW94" i="13"/>
  <c r="AW96" i="13"/>
  <c r="AW93" i="13"/>
  <c r="Z77" i="8"/>
  <c r="AZ118" i="13"/>
  <c r="AW115" i="13"/>
  <c r="AW119" i="13"/>
  <c r="AZ92" i="13"/>
  <c r="AX116" i="13"/>
  <c r="Z76" i="8"/>
  <c r="Z75" i="8"/>
  <c r="AW91" i="13"/>
  <c r="AW106" i="13"/>
  <c r="BA117" i="13"/>
  <c r="AZ91" i="13"/>
  <c r="BA121" i="13"/>
  <c r="AW112" i="13"/>
  <c r="AW102" i="13"/>
  <c r="BA106" i="13"/>
  <c r="AW111" i="13"/>
  <c r="AW92" i="13"/>
  <c r="BA110" i="13"/>
  <c r="BA105" i="13"/>
  <c r="AX110" i="13"/>
  <c r="AX100" i="13"/>
  <c r="AW95" i="13"/>
  <c r="AW99" i="13"/>
  <c r="BA98" i="13"/>
  <c r="AX118" i="13"/>
  <c r="BA113" i="13"/>
  <c r="AW103" i="13"/>
  <c r="BA102" i="13"/>
  <c r="AW107" i="13"/>
  <c r="AX121" i="13"/>
  <c r="AX117" i="13"/>
  <c r="AX113" i="13"/>
  <c r="AX109" i="13"/>
  <c r="AX105" i="13"/>
  <c r="AX101" i="13"/>
  <c r="BA119" i="13"/>
  <c r="BA115" i="13"/>
  <c r="BA111" i="13"/>
  <c r="BA107" i="13"/>
  <c r="BA103" i="13"/>
  <c r="BA99" i="13"/>
  <c r="BA248" i="13"/>
  <c r="BA120" i="13"/>
  <c r="BA116" i="13"/>
  <c r="BA112" i="13"/>
  <c r="BA108" i="13"/>
  <c r="BA104" i="13"/>
  <c r="BA100" i="13"/>
  <c r="F67" i="11"/>
  <c r="T67" i="11"/>
  <c r="AD66" i="11" l="1"/>
  <c r="AE66" i="11"/>
  <c r="F66" i="11"/>
  <c r="AA66" i="11"/>
  <c r="T66" i="11"/>
  <c r="AD65" i="11" l="1"/>
  <c r="AE65" i="11"/>
  <c r="AA65" i="11"/>
  <c r="T65" i="11"/>
  <c r="F65" i="11"/>
  <c r="AD64" i="11" l="1"/>
  <c r="AE64" i="11"/>
  <c r="AA64" i="11" l="1"/>
  <c r="T64" i="11"/>
  <c r="F64" i="11"/>
  <c r="AD63" i="11" l="1"/>
  <c r="AE63" i="11"/>
  <c r="AA63" i="11"/>
  <c r="T63" i="11"/>
  <c r="F63" i="11"/>
  <c r="AD62" i="11" l="1"/>
  <c r="AE62" i="11"/>
  <c r="AA62" i="11"/>
  <c r="T62" i="11"/>
  <c r="F62" i="11"/>
  <c r="AD61" i="11" l="1"/>
  <c r="AE61" i="11"/>
  <c r="AA61" i="11"/>
  <c r="T61" i="11"/>
  <c r="F61" i="11"/>
  <c r="AD60" i="11" l="1"/>
  <c r="AE60" i="11"/>
  <c r="AA60" i="11"/>
  <c r="T60" i="11"/>
  <c r="F60" i="11"/>
  <c r="H66" i="13" l="1"/>
  <c r="I66" i="13"/>
  <c r="I65" i="13"/>
  <c r="D55" i="13" l="1"/>
  <c r="E55" i="13"/>
  <c r="G55" i="13"/>
  <c r="H55" i="13"/>
  <c r="I55" i="13"/>
  <c r="AU55" i="13"/>
  <c r="AV55" i="13"/>
  <c r="AY55" i="13"/>
  <c r="D56" i="13"/>
  <c r="E56" i="13"/>
  <c r="G56" i="13"/>
  <c r="H56" i="13"/>
  <c r="I56" i="13"/>
  <c r="AU56" i="13"/>
  <c r="AV56" i="13"/>
  <c r="AY56" i="13"/>
  <c r="AY53" i="13" l="1"/>
  <c r="AY52" i="13" l="1"/>
  <c r="AY51" i="13"/>
  <c r="AY54" i="13"/>
  <c r="AY57" i="13"/>
  <c r="AY58" i="13"/>
  <c r="AY59" i="13"/>
  <c r="AY60" i="13"/>
  <c r="AY61" i="13"/>
  <c r="AY62" i="13"/>
  <c r="AY63" i="13"/>
  <c r="AY64" i="13"/>
  <c r="AY65" i="13"/>
  <c r="AY66" i="13"/>
  <c r="AY67" i="13"/>
  <c r="AY68" i="13"/>
  <c r="AY69" i="13"/>
  <c r="AY70" i="13"/>
  <c r="AY71" i="13"/>
  <c r="AY72" i="13"/>
  <c r="AY73" i="13"/>
  <c r="AY74" i="13"/>
  <c r="AY75" i="13"/>
  <c r="AY76" i="13"/>
  <c r="AY77" i="13"/>
  <c r="AY78" i="13"/>
  <c r="AY79" i="13"/>
  <c r="AY80" i="13"/>
  <c r="AY50" i="13"/>
  <c r="AV50" i="13"/>
  <c r="L60" i="11"/>
  <c r="M60" i="11"/>
  <c r="L61" i="11"/>
  <c r="M61" i="11"/>
  <c r="L62" i="11"/>
  <c r="M62" i="11"/>
  <c r="L63" i="11"/>
  <c r="M63" i="11"/>
  <c r="L64" i="11"/>
  <c r="M64" i="11"/>
  <c r="L65" i="11"/>
  <c r="M65" i="11"/>
  <c r="L66" i="11"/>
  <c r="M66" i="11"/>
  <c r="L67" i="11"/>
  <c r="M67" i="11"/>
  <c r="L42" i="11"/>
  <c r="M42" i="11"/>
  <c r="L43" i="11"/>
  <c r="M43" i="11"/>
  <c r="L44" i="11"/>
  <c r="M44" i="11"/>
  <c r="L45" i="11"/>
  <c r="M45" i="11"/>
  <c r="L46" i="11"/>
  <c r="M46" i="11"/>
  <c r="L47" i="11"/>
  <c r="M47" i="11"/>
  <c r="L48" i="11"/>
  <c r="M48" i="11"/>
  <c r="L49" i="11"/>
  <c r="M49" i="11"/>
  <c r="L50" i="11"/>
  <c r="M50" i="11"/>
  <c r="L51" i="11"/>
  <c r="M51" i="11"/>
  <c r="L52" i="11"/>
  <c r="M52" i="11"/>
  <c r="L53" i="11"/>
  <c r="M53" i="11"/>
  <c r="L54" i="11"/>
  <c r="M54" i="11"/>
  <c r="L55" i="11"/>
  <c r="M55" i="11"/>
  <c r="L56" i="11"/>
  <c r="M56" i="11"/>
  <c r="L57" i="11"/>
  <c r="M57" i="11"/>
  <c r="L58" i="11"/>
  <c r="M58" i="11"/>
  <c r="L59" i="11"/>
  <c r="M59" i="11"/>
  <c r="M41" i="11"/>
  <c r="L41" i="11"/>
  <c r="M40" i="11"/>
  <c r="L40" i="11"/>
  <c r="M39" i="11"/>
  <c r="L39" i="11"/>
  <c r="G51" i="13"/>
  <c r="H51" i="13"/>
  <c r="G52" i="13"/>
  <c r="H52" i="13"/>
  <c r="G53" i="13"/>
  <c r="H53" i="13"/>
  <c r="G54" i="13"/>
  <c r="H54" i="13"/>
  <c r="G57" i="13"/>
  <c r="H57" i="13"/>
  <c r="G58" i="13"/>
  <c r="H58" i="13"/>
  <c r="G59" i="13"/>
  <c r="H59" i="13"/>
  <c r="G60" i="13"/>
  <c r="H60" i="13"/>
  <c r="G61" i="13"/>
  <c r="H61" i="13"/>
  <c r="G62" i="13"/>
  <c r="H62" i="13"/>
  <c r="G63" i="13"/>
  <c r="H63" i="13"/>
  <c r="G64" i="13"/>
  <c r="H64" i="13"/>
  <c r="G65" i="13"/>
  <c r="H65" i="13"/>
  <c r="G66" i="13"/>
  <c r="G67" i="13"/>
  <c r="H67" i="13"/>
  <c r="G68" i="13"/>
  <c r="H68" i="13"/>
  <c r="G69" i="13"/>
  <c r="H69" i="13"/>
  <c r="G70" i="13"/>
  <c r="H70" i="13"/>
  <c r="G71" i="13"/>
  <c r="H71" i="13"/>
  <c r="G72" i="13"/>
  <c r="H72" i="13"/>
  <c r="G73" i="13"/>
  <c r="H73" i="13"/>
  <c r="G74" i="13"/>
  <c r="H74" i="13"/>
  <c r="G75" i="13"/>
  <c r="H75" i="13"/>
  <c r="G76" i="13"/>
  <c r="H76" i="13"/>
  <c r="G77" i="13"/>
  <c r="H77" i="13"/>
  <c r="G78" i="13"/>
  <c r="H78" i="13"/>
  <c r="G79" i="13"/>
  <c r="H79" i="13"/>
  <c r="G80" i="13"/>
  <c r="H80" i="13"/>
  <c r="G248" i="13"/>
  <c r="H248" i="13"/>
  <c r="D50" i="13"/>
  <c r="E50" i="13"/>
  <c r="E51" i="13"/>
  <c r="E52" i="13"/>
  <c r="E53" i="13"/>
  <c r="E54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248" i="13"/>
  <c r="D51" i="13"/>
  <c r="D52" i="13"/>
  <c r="D53" i="13"/>
  <c r="D54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248" i="13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97" i="8"/>
  <c r="Y98" i="8"/>
  <c r="Y99" i="8"/>
  <c r="Y100" i="8"/>
  <c r="Y101" i="8"/>
  <c r="Y102" i="8"/>
  <c r="Y103" i="8"/>
  <c r="Y104" i="8"/>
  <c r="Z114" i="8" s="1"/>
  <c r="Y105" i="8"/>
  <c r="Z115" i="8" s="1"/>
  <c r="Y231" i="8"/>
  <c r="Z132" i="8" s="1"/>
  <c r="AA132" i="8" s="1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97" i="8"/>
  <c r="X98" i="8"/>
  <c r="X99" i="8"/>
  <c r="X100" i="8"/>
  <c r="X101" i="8"/>
  <c r="X102" i="8"/>
  <c r="X103" i="8"/>
  <c r="X104" i="8"/>
  <c r="X105" i="8"/>
  <c r="X231" i="8"/>
  <c r="B31" i="11"/>
  <c r="C35" i="11"/>
  <c r="C34" i="11"/>
  <c r="B35" i="11"/>
  <c r="B34" i="11"/>
  <c r="C32" i="11"/>
  <c r="B32" i="11"/>
  <c r="C31" i="11"/>
  <c r="C29" i="11"/>
  <c r="C28" i="11"/>
  <c r="B29" i="11"/>
  <c r="B28" i="11"/>
  <c r="BC51" i="13"/>
  <c r="BD51" i="13"/>
  <c r="BE51" i="13"/>
  <c r="BF51" i="13"/>
  <c r="BC52" i="13"/>
  <c r="BD52" i="13"/>
  <c r="BE52" i="13"/>
  <c r="BF52" i="13"/>
  <c r="BC53" i="13"/>
  <c r="BD53" i="13"/>
  <c r="BE53" i="13"/>
  <c r="BF53" i="13"/>
  <c r="BC54" i="13"/>
  <c r="BD54" i="13"/>
  <c r="BE54" i="13"/>
  <c r="BF54" i="13"/>
  <c r="BC55" i="13"/>
  <c r="BD55" i="13"/>
  <c r="BE55" i="13"/>
  <c r="BF55" i="13"/>
  <c r="BC56" i="13"/>
  <c r="BD56" i="13"/>
  <c r="BE56" i="13"/>
  <c r="BF56" i="13"/>
  <c r="BC57" i="13"/>
  <c r="BD57" i="13"/>
  <c r="BE57" i="13"/>
  <c r="BF57" i="13"/>
  <c r="BC58" i="13"/>
  <c r="BD58" i="13"/>
  <c r="BE58" i="13"/>
  <c r="BF58" i="13"/>
  <c r="BC59" i="13"/>
  <c r="BD59" i="13"/>
  <c r="BE59" i="13"/>
  <c r="BF59" i="13"/>
  <c r="BC60" i="13"/>
  <c r="BD60" i="13"/>
  <c r="BE60" i="13"/>
  <c r="BF60" i="13"/>
  <c r="BC61" i="13"/>
  <c r="BD61" i="13"/>
  <c r="BE61" i="13"/>
  <c r="BF61" i="13"/>
  <c r="BC62" i="13"/>
  <c r="BD62" i="13"/>
  <c r="BE62" i="13"/>
  <c r="BF62" i="13"/>
  <c r="BC63" i="13"/>
  <c r="BD63" i="13"/>
  <c r="BE63" i="13"/>
  <c r="BF63" i="13"/>
  <c r="BC64" i="13"/>
  <c r="BD64" i="13"/>
  <c r="BE64" i="13"/>
  <c r="BF64" i="13"/>
  <c r="BC65" i="13"/>
  <c r="BD65" i="13"/>
  <c r="BE65" i="13"/>
  <c r="BF65" i="13"/>
  <c r="BC66" i="13"/>
  <c r="BD66" i="13"/>
  <c r="BE66" i="13"/>
  <c r="BF66" i="13"/>
  <c r="BC67" i="13"/>
  <c r="BD67" i="13"/>
  <c r="BE67" i="13"/>
  <c r="BF67" i="13"/>
  <c r="BC68" i="13"/>
  <c r="BD68" i="13"/>
  <c r="BE68" i="13"/>
  <c r="BF68" i="13"/>
  <c r="BC69" i="13"/>
  <c r="BD69" i="13"/>
  <c r="BE69" i="13"/>
  <c r="BF69" i="13"/>
  <c r="BC70" i="13"/>
  <c r="BD70" i="13"/>
  <c r="BE70" i="13"/>
  <c r="BF70" i="13"/>
  <c r="BC71" i="13"/>
  <c r="BD71" i="13"/>
  <c r="BE71" i="13"/>
  <c r="BF71" i="13"/>
  <c r="BC72" i="13"/>
  <c r="BD72" i="13"/>
  <c r="BE72" i="13"/>
  <c r="BF72" i="13"/>
  <c r="BC73" i="13"/>
  <c r="BD73" i="13"/>
  <c r="BE73" i="13"/>
  <c r="BF73" i="13"/>
  <c r="BC74" i="13"/>
  <c r="BD74" i="13"/>
  <c r="BE74" i="13"/>
  <c r="BF74" i="13"/>
  <c r="BC75" i="13"/>
  <c r="BD75" i="13"/>
  <c r="BE75" i="13"/>
  <c r="BF75" i="13"/>
  <c r="BC76" i="13"/>
  <c r="BD76" i="13"/>
  <c r="BE76" i="13"/>
  <c r="BF76" i="13"/>
  <c r="BC77" i="13"/>
  <c r="BD77" i="13"/>
  <c r="BE77" i="13"/>
  <c r="BF77" i="13"/>
  <c r="BC78" i="13"/>
  <c r="BD78" i="13"/>
  <c r="BE78" i="13"/>
  <c r="BF78" i="13"/>
  <c r="BC79" i="13"/>
  <c r="BD79" i="13"/>
  <c r="BE79" i="13"/>
  <c r="BF79" i="13"/>
  <c r="BC80" i="13"/>
  <c r="BD80" i="13"/>
  <c r="BE80" i="13"/>
  <c r="BF80" i="13"/>
  <c r="BC116" i="13"/>
  <c r="BD116" i="13"/>
  <c r="BE116" i="13"/>
  <c r="BF116" i="13"/>
  <c r="BC117" i="13"/>
  <c r="BD117" i="13"/>
  <c r="BE117" i="13"/>
  <c r="BF117" i="13"/>
  <c r="BC118" i="13"/>
  <c r="BD118" i="13"/>
  <c r="BE118" i="13"/>
  <c r="BF118" i="13"/>
  <c r="BC119" i="13"/>
  <c r="BD119" i="13"/>
  <c r="BE119" i="13"/>
  <c r="BF119" i="13"/>
  <c r="BC120" i="13"/>
  <c r="BD120" i="13"/>
  <c r="BE120" i="13"/>
  <c r="BF120" i="13"/>
  <c r="BC121" i="13"/>
  <c r="BD121" i="13"/>
  <c r="BE121" i="13"/>
  <c r="BF121" i="13"/>
  <c r="BF50" i="13"/>
  <c r="BE50" i="13"/>
  <c r="BD50" i="13"/>
  <c r="BC50" i="13"/>
  <c r="Z130" i="8" l="1"/>
  <c r="AA130" i="8" s="1"/>
  <c r="Z131" i="8"/>
  <c r="AA131" i="8" s="1"/>
  <c r="Z128" i="8"/>
  <c r="AA128" i="8" s="1"/>
  <c r="Z129" i="8"/>
  <c r="AA129" i="8" s="1"/>
  <c r="Z125" i="8"/>
  <c r="Z127" i="8"/>
  <c r="AA127" i="8" s="1"/>
  <c r="Z126" i="8"/>
  <c r="AA126" i="8" s="1"/>
  <c r="AA125" i="8"/>
  <c r="AA120" i="8"/>
  <c r="Z231" i="8"/>
  <c r="AA231" i="8" s="1"/>
  <c r="Z122" i="8"/>
  <c r="AA122" i="8" s="1"/>
  <c r="Z124" i="8"/>
  <c r="AA124" i="8" s="1"/>
  <c r="Z121" i="8"/>
  <c r="AA121" i="8" s="1"/>
  <c r="Z123" i="8"/>
  <c r="AA123" i="8" s="1"/>
  <c r="AA119" i="8"/>
  <c r="AA118" i="8"/>
  <c r="AA114" i="8"/>
  <c r="AA117" i="8"/>
  <c r="AA116" i="8"/>
  <c r="Z113" i="8"/>
  <c r="AA113" i="8" s="1"/>
  <c r="AA115" i="8"/>
  <c r="Z112" i="8"/>
  <c r="AA112" i="8" s="1"/>
  <c r="Z111" i="8"/>
  <c r="AA111" i="8" s="1"/>
  <c r="Z110" i="8"/>
  <c r="AA110" i="8" s="1"/>
  <c r="Z109" i="8"/>
  <c r="AA109" i="8" s="1"/>
  <c r="Z108" i="8"/>
  <c r="AA108" i="8" s="1"/>
  <c r="Z107" i="8"/>
  <c r="AA107" i="8" s="1"/>
  <c r="Z106" i="8"/>
  <c r="AA106" i="8" s="1"/>
  <c r="Z102" i="8"/>
  <c r="AA102" i="8" s="1"/>
  <c r="Z104" i="8"/>
  <c r="AA104" i="8" s="1"/>
  <c r="Z105" i="8"/>
  <c r="AA105" i="8" s="1"/>
  <c r="Z101" i="8"/>
  <c r="AA101" i="8" s="1"/>
  <c r="Z103" i="8"/>
  <c r="AA103" i="8" s="1"/>
  <c r="Z100" i="8"/>
  <c r="AA100" i="8" s="1"/>
  <c r="Z99" i="8"/>
  <c r="AA99" i="8" s="1"/>
  <c r="Z98" i="8"/>
  <c r="AA98" i="8" s="1"/>
  <c r="BA95" i="13"/>
  <c r="BA94" i="13"/>
  <c r="Z95" i="8"/>
  <c r="AA95" i="8" s="1"/>
  <c r="Z94" i="8"/>
  <c r="AA94" i="8" s="1"/>
  <c r="Z92" i="8"/>
  <c r="AA92" i="8" s="1"/>
  <c r="Z93" i="8"/>
  <c r="AA93" i="8" s="1"/>
  <c r="Z89" i="8"/>
  <c r="Z90" i="8"/>
  <c r="AA90" i="8" s="1"/>
  <c r="Z96" i="8"/>
  <c r="AA96" i="8" s="1"/>
  <c r="Z91" i="8"/>
  <c r="AA91" i="8" s="1"/>
  <c r="AA89" i="8"/>
  <c r="AA83" i="8"/>
  <c r="AA82" i="8"/>
  <c r="Z97" i="8"/>
  <c r="AA97" i="8" s="1"/>
  <c r="Z88" i="8"/>
  <c r="AA88" i="8" s="1"/>
  <c r="AA85" i="8"/>
  <c r="AA86" i="8"/>
  <c r="AA87" i="8"/>
  <c r="Z74" i="8"/>
  <c r="AA84" i="8"/>
  <c r="AA81" i="8"/>
  <c r="AZ90" i="13"/>
  <c r="BA97" i="13"/>
  <c r="AA80" i="8"/>
  <c r="AZ89" i="13"/>
  <c r="BA96" i="13"/>
  <c r="AA79" i="8"/>
  <c r="AA78" i="8"/>
  <c r="BA93" i="13"/>
  <c r="AZ85" i="13"/>
  <c r="AA77" i="8"/>
  <c r="AA74" i="8"/>
  <c r="Z73" i="8"/>
  <c r="AA73" i="8" s="1"/>
  <c r="AA76" i="8"/>
  <c r="BA92" i="13"/>
  <c r="Z72" i="8"/>
  <c r="AA72" i="8" s="1"/>
  <c r="AA75" i="8"/>
  <c r="BA91" i="13"/>
  <c r="BA90" i="13"/>
  <c r="BA89" i="13"/>
  <c r="AZ88" i="13"/>
  <c r="BA88" i="13"/>
  <c r="Z54" i="8"/>
  <c r="AA65" i="8"/>
  <c r="Z52" i="8"/>
  <c r="AA63" i="8"/>
  <c r="BA87" i="13"/>
  <c r="Z71" i="8"/>
  <c r="AA71" i="8" s="1"/>
  <c r="Z51" i="8"/>
  <c r="AA62" i="8"/>
  <c r="BA86" i="13"/>
  <c r="Z70" i="8"/>
  <c r="Z50" i="8"/>
  <c r="AA61" i="8"/>
  <c r="BA85" i="13"/>
  <c r="Z68" i="8"/>
  <c r="Z67" i="8"/>
  <c r="Z47" i="8"/>
  <c r="Z38" i="8"/>
  <c r="Z44" i="8"/>
  <c r="Z45" i="8"/>
  <c r="AA47" i="8"/>
  <c r="AA44" i="8"/>
  <c r="Z42" i="8"/>
  <c r="Z40" i="8"/>
  <c r="Z37" i="8"/>
  <c r="AA39" i="8"/>
  <c r="AA38" i="8"/>
  <c r="AA40" i="8"/>
  <c r="AA48" i="8"/>
  <c r="AA49" i="8"/>
  <c r="Z43" i="8"/>
  <c r="Z36" i="8"/>
  <c r="AA46" i="8"/>
  <c r="Z41" i="8"/>
  <c r="AA36" i="8"/>
  <c r="Z46" i="8"/>
  <c r="AA42" i="8"/>
  <c r="AA45" i="8"/>
  <c r="AA37" i="8"/>
  <c r="Z39" i="8"/>
  <c r="AA50" i="8"/>
  <c r="AA43" i="8"/>
  <c r="AA41" i="8"/>
  <c r="AA52" i="8"/>
  <c r="AA58" i="8"/>
  <c r="AA51" i="8"/>
  <c r="AA53" i="8"/>
  <c r="AA55" i="8"/>
  <c r="AA56" i="8"/>
  <c r="AA57" i="8"/>
  <c r="AA54" i="8"/>
  <c r="Z66" i="8"/>
  <c r="Z69" i="8"/>
  <c r="Z65" i="8"/>
  <c r="Z53" i="8"/>
  <c r="AA64" i="8"/>
  <c r="Z64" i="8"/>
  <c r="Z63" i="8"/>
  <c r="Z48" i="8"/>
  <c r="AA59" i="8"/>
  <c r="Z62" i="8"/>
  <c r="Z56" i="8"/>
  <c r="AA67" i="8"/>
  <c r="Z61" i="8"/>
  <c r="Z60" i="8"/>
  <c r="AZ87" i="13"/>
  <c r="Z59" i="8"/>
  <c r="AA70" i="8"/>
  <c r="AZ86" i="13"/>
  <c r="Z49" i="8"/>
  <c r="AA60" i="8"/>
  <c r="Z58" i="8"/>
  <c r="AA69" i="8"/>
  <c r="Z55" i="8"/>
  <c r="AA66" i="8"/>
  <c r="Z57" i="8"/>
  <c r="AA68" i="8"/>
  <c r="AZ84" i="13"/>
  <c r="AZ83" i="13"/>
  <c r="BA84" i="13"/>
  <c r="BA83" i="13"/>
  <c r="AZ82" i="13"/>
  <c r="BA82" i="13"/>
  <c r="AZ81" i="13"/>
  <c r="BA81" i="13"/>
  <c r="BA56" i="13"/>
  <c r="AZ55" i="13"/>
  <c r="BA55" i="13"/>
  <c r="AZ56" i="13"/>
  <c r="J31" i="13"/>
  <c r="J30" i="13"/>
  <c r="J29" i="13"/>
  <c r="J28" i="13"/>
  <c r="I31" i="13"/>
  <c r="I30" i="13"/>
  <c r="I29" i="13"/>
  <c r="I28" i="13"/>
  <c r="H31" i="13"/>
  <c r="H30" i="13"/>
  <c r="H29" i="13"/>
  <c r="H28" i="13"/>
  <c r="G31" i="13"/>
  <c r="G30" i="13"/>
  <c r="G28" i="13"/>
  <c r="G29" i="13"/>
  <c r="F31" i="13"/>
  <c r="F30" i="13"/>
  <c r="E31" i="13"/>
  <c r="E30" i="13"/>
  <c r="F29" i="13"/>
  <c r="E29" i="13"/>
  <c r="F28" i="13"/>
  <c r="E28" i="13"/>
  <c r="I22" i="8"/>
  <c r="I21" i="8"/>
  <c r="H21" i="8"/>
  <c r="H22" i="8"/>
  <c r="G22" i="8"/>
  <c r="F22" i="8"/>
  <c r="G21" i="8"/>
  <c r="F21" i="8"/>
  <c r="E22" i="8"/>
  <c r="D22" i="8"/>
  <c r="E21" i="8"/>
  <c r="D21" i="8"/>
  <c r="D34" i="13"/>
  <c r="I51" i="13"/>
  <c r="I52" i="13"/>
  <c r="I53" i="13"/>
  <c r="I54" i="13"/>
  <c r="I57" i="13"/>
  <c r="I58" i="13"/>
  <c r="I59" i="13"/>
  <c r="I60" i="13"/>
  <c r="I61" i="13"/>
  <c r="I62" i="13"/>
  <c r="I63" i="13"/>
  <c r="I64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248" i="13"/>
  <c r="D38" i="13"/>
  <c r="H50" i="13"/>
  <c r="G50" i="13"/>
  <c r="AD39" i="11"/>
  <c r="AU51" i="13" l="1"/>
  <c r="AV51" i="13"/>
  <c r="AU52" i="13"/>
  <c r="AV52" i="13"/>
  <c r="AU53" i="13"/>
  <c r="AV53" i="13"/>
  <c r="AU54" i="13"/>
  <c r="AV54" i="13"/>
  <c r="AU57" i="13"/>
  <c r="AV57" i="13"/>
  <c r="BA57" i="13"/>
  <c r="AU58" i="13"/>
  <c r="AV58" i="13"/>
  <c r="AZ58" i="13"/>
  <c r="AU59" i="13"/>
  <c r="AV59" i="13"/>
  <c r="AZ59" i="13"/>
  <c r="AU60" i="13"/>
  <c r="AV60" i="13"/>
  <c r="AZ60" i="13"/>
  <c r="AU61" i="13"/>
  <c r="AV61" i="13"/>
  <c r="AZ61" i="13"/>
  <c r="AU62" i="13"/>
  <c r="AV62" i="13"/>
  <c r="BA62" i="13"/>
  <c r="AU63" i="13"/>
  <c r="AV63" i="13"/>
  <c r="BA63" i="13"/>
  <c r="AU64" i="13"/>
  <c r="AV64" i="13"/>
  <c r="AZ64" i="13"/>
  <c r="AU65" i="13"/>
  <c r="AV65" i="13"/>
  <c r="BA65" i="13"/>
  <c r="AU66" i="13"/>
  <c r="AV66" i="13"/>
  <c r="AZ66" i="13"/>
  <c r="AU67" i="13"/>
  <c r="AV67" i="13"/>
  <c r="BA67" i="13"/>
  <c r="AU68" i="13"/>
  <c r="AV68" i="13"/>
  <c r="AZ68" i="13"/>
  <c r="AU69" i="13"/>
  <c r="AV69" i="13"/>
  <c r="BA69" i="13"/>
  <c r="AU70" i="13"/>
  <c r="AV70" i="13"/>
  <c r="AZ70" i="13"/>
  <c r="AU71" i="13"/>
  <c r="AV71" i="13"/>
  <c r="BA71" i="13"/>
  <c r="AU72" i="13"/>
  <c r="AV72" i="13"/>
  <c r="AZ72" i="13"/>
  <c r="AU73" i="13"/>
  <c r="AV73" i="13"/>
  <c r="BA73" i="13"/>
  <c r="AU74" i="13"/>
  <c r="AV74" i="13"/>
  <c r="AZ74" i="13"/>
  <c r="AU75" i="13"/>
  <c r="AV75" i="13"/>
  <c r="AZ75" i="13"/>
  <c r="AU76" i="13"/>
  <c r="AV76" i="13"/>
  <c r="AZ76" i="13"/>
  <c r="AU77" i="13"/>
  <c r="AV77" i="13"/>
  <c r="AZ77" i="13"/>
  <c r="AU78" i="13"/>
  <c r="AV78" i="13"/>
  <c r="AZ78" i="13"/>
  <c r="AU79" i="13"/>
  <c r="AV79" i="13"/>
  <c r="BA79" i="13"/>
  <c r="AU80" i="13"/>
  <c r="AV80" i="13"/>
  <c r="AZ80" i="13"/>
  <c r="AU116" i="13"/>
  <c r="AU117" i="13"/>
  <c r="AU118" i="13"/>
  <c r="AU119" i="13"/>
  <c r="AU120" i="13"/>
  <c r="AU121" i="13"/>
  <c r="AU248" i="13"/>
  <c r="AU50" i="13"/>
  <c r="X38" i="8"/>
  <c r="X39" i="8"/>
  <c r="X37" i="8"/>
  <c r="X36" i="8"/>
  <c r="AW90" i="13" l="1"/>
  <c r="AX97" i="13"/>
  <c r="AX96" i="13"/>
  <c r="AX95" i="13"/>
  <c r="AX94" i="13"/>
  <c r="AX93" i="13"/>
  <c r="AX90" i="13"/>
  <c r="AX92" i="13"/>
  <c r="AW89" i="13"/>
  <c r="AX89" i="13"/>
  <c r="AX85" i="13"/>
  <c r="AX91" i="13"/>
  <c r="AW88" i="13"/>
  <c r="AX88" i="13"/>
  <c r="AW87" i="13"/>
  <c r="AW86" i="13"/>
  <c r="AX87" i="13"/>
  <c r="AW85" i="13"/>
  <c r="AX86" i="13"/>
  <c r="AW84" i="13"/>
  <c r="AW83" i="13"/>
  <c r="AX84" i="13"/>
  <c r="AX83" i="13"/>
  <c r="AX82" i="13"/>
  <c r="AW81" i="13"/>
  <c r="AX81" i="13"/>
  <c r="AW82" i="13"/>
  <c r="AW80" i="13"/>
  <c r="AX79" i="13"/>
  <c r="AX78" i="13"/>
  <c r="AW77" i="13"/>
  <c r="AX76" i="13"/>
  <c r="AW75" i="13"/>
  <c r="AW74" i="13"/>
  <c r="AW73" i="13"/>
  <c r="AW72" i="13"/>
  <c r="AX71" i="13"/>
  <c r="AX70" i="13"/>
  <c r="AW69" i="13"/>
  <c r="AX68" i="13"/>
  <c r="AW67" i="13"/>
  <c r="AW66" i="13"/>
  <c r="AW65" i="13"/>
  <c r="AX64" i="13"/>
  <c r="AW63" i="13"/>
  <c r="AX62" i="13"/>
  <c r="AW61" i="13"/>
  <c r="AW59" i="13"/>
  <c r="AW60" i="13"/>
  <c r="AW58" i="13"/>
  <c r="AW57" i="13"/>
  <c r="AX56" i="13"/>
  <c r="AW56" i="13"/>
  <c r="AW55" i="13"/>
  <c r="AX55" i="13"/>
  <c r="BA54" i="13"/>
  <c r="AX54" i="13"/>
  <c r="AZ53" i="13"/>
  <c r="AW53" i="13"/>
  <c r="AZ52" i="13"/>
  <c r="AW52" i="13"/>
  <c r="AW71" i="13"/>
  <c r="BA51" i="13"/>
  <c r="AW51" i="13"/>
  <c r="AW78" i="13"/>
  <c r="AZ62" i="13"/>
  <c r="AX72" i="13"/>
  <c r="AW70" i="13"/>
  <c r="AW79" i="13"/>
  <c r="AZ63" i="13"/>
  <c r="BA61" i="13"/>
  <c r="BA76" i="13"/>
  <c r="AX57" i="13"/>
  <c r="BA53" i="13"/>
  <c r="AX80" i="13"/>
  <c r="BA74" i="13"/>
  <c r="AZ54" i="13"/>
  <c r="BA52" i="13"/>
  <c r="BA75" i="13"/>
  <c r="AZ73" i="13"/>
  <c r="AZ69" i="13"/>
  <c r="AZ67" i="13"/>
  <c r="AX65" i="13"/>
  <c r="BA60" i="13"/>
  <c r="AX59" i="13"/>
  <c r="AX66" i="13"/>
  <c r="BA64" i="13"/>
  <c r="AW50" i="13"/>
  <c r="AZ51" i="13"/>
  <c r="BA70" i="13"/>
  <c r="BA59" i="13"/>
  <c r="AX58" i="13"/>
  <c r="BA77" i="13"/>
  <c r="AW64" i="13"/>
  <c r="AZ50" i="13"/>
  <c r="BA80" i="13"/>
  <c r="AZ79" i="13"/>
  <c r="AX77" i="13"/>
  <c r="AW76" i="13"/>
  <c r="BA72" i="13"/>
  <c r="AZ71" i="13"/>
  <c r="AX69" i="13"/>
  <c r="AW68" i="13"/>
  <c r="BA66" i="13"/>
  <c r="AZ65" i="13"/>
  <c r="AX63" i="13"/>
  <c r="AW62" i="13"/>
  <c r="BA58" i="13"/>
  <c r="AZ57" i="13"/>
  <c r="AW54" i="13"/>
  <c r="BA50" i="13"/>
  <c r="AX73" i="13"/>
  <c r="BA68" i="13"/>
  <c r="AX67" i="13"/>
  <c r="AX51" i="13"/>
  <c r="AX50" i="13"/>
  <c r="AX74" i="13"/>
  <c r="AX60" i="13"/>
  <c r="AX52" i="13"/>
  <c r="BA78" i="13"/>
  <c r="AX75" i="13"/>
  <c r="AX61" i="13"/>
  <c r="AX53" i="13"/>
  <c r="I50" i="13" l="1"/>
  <c r="D39" i="13" l="1"/>
  <c r="J39" i="13" s="1"/>
  <c r="D35" i="13"/>
  <c r="G35" i="13" s="1"/>
  <c r="F34" i="13"/>
  <c r="K248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G38" i="13"/>
  <c r="C26" i="8"/>
  <c r="G26" i="8" s="1"/>
  <c r="C25" i="8"/>
  <c r="E25" i="8" s="1"/>
  <c r="H35" i="13" l="1"/>
  <c r="I35" i="13"/>
  <c r="J35" i="13"/>
  <c r="E39" i="13"/>
  <c r="F39" i="13"/>
  <c r="E35" i="13"/>
  <c r="G39" i="13"/>
  <c r="F35" i="13"/>
  <c r="H39" i="13"/>
  <c r="I39" i="13"/>
  <c r="H38" i="13"/>
  <c r="G34" i="13"/>
  <c r="H34" i="13"/>
  <c r="I38" i="13"/>
  <c r="I34" i="13"/>
  <c r="J38" i="13"/>
  <c r="J34" i="13"/>
  <c r="E38" i="13"/>
  <c r="E34" i="13"/>
  <c r="F38" i="13"/>
  <c r="E26" i="8"/>
  <c r="D26" i="8"/>
  <c r="H26" i="8"/>
  <c r="F26" i="8"/>
  <c r="I26" i="8"/>
  <c r="G25" i="8"/>
  <c r="H25" i="8"/>
  <c r="I25" i="8"/>
  <c r="D25" i="8"/>
  <c r="F25" i="8"/>
  <c r="AE39" i="11" l="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AD40" i="11" l="1"/>
  <c r="AE40" i="11" l="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A39" i="11"/>
  <c r="AA41" i="11"/>
  <c r="AA40" i="11" l="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39" i="11" l="1"/>
</calcChain>
</file>

<file path=xl/sharedStrings.xml><?xml version="1.0" encoding="utf-8"?>
<sst xmlns="http://schemas.openxmlformats.org/spreadsheetml/2006/main" count="1972" uniqueCount="611">
  <si>
    <t xml:space="preserve">Fx (%) </t>
  </si>
  <si>
    <t xml:space="preserve">Fy (%) </t>
  </si>
  <si>
    <t xml:space="preserve">Sx (%) </t>
  </si>
  <si>
    <t xml:space="preserve">Sy (%) </t>
  </si>
  <si>
    <t xml:space="preserve">2D F (%) </t>
  </si>
  <si>
    <t>Date</t>
  </si>
  <si>
    <t>Notes</t>
  </si>
  <si>
    <t xml:space="preserve">DCen (Gy) </t>
  </si>
  <si>
    <t>R15_SOBP10_2Gy, 10 cm WET, 9.2 SW</t>
  </si>
  <si>
    <t>R31_SOBP10_2Gy , 26 cm WET, 24.8 SW</t>
  </si>
  <si>
    <t>PLx  (mm)</t>
  </si>
  <si>
    <t>PRx  (mm)</t>
  </si>
  <si>
    <t>PRy  (mm)</t>
  </si>
  <si>
    <t>PLy  (mm)</t>
  </si>
  <si>
    <t>FWHM x (mm)</t>
  </si>
  <si>
    <t>FWHM y (mm)</t>
  </si>
  <si>
    <t>Daily cubes parameters</t>
  </si>
  <si>
    <t>Responsible</t>
  </si>
  <si>
    <t>Change Description</t>
  </si>
  <si>
    <t>No</t>
  </si>
  <si>
    <t xml:space="preserve">2D S L/R  (%) </t>
  </si>
  <si>
    <t xml:space="preserve">2D S U/D (%) </t>
  </si>
  <si>
    <t>Detector</t>
  </si>
  <si>
    <t>Phantom</t>
  </si>
  <si>
    <t>SW</t>
  </si>
  <si>
    <t>Output Calibration (150 MeV 10x10 cm2, 1MU per spot)</t>
  </si>
  <si>
    <t>p [hPa]</t>
  </si>
  <si>
    <t>Sign</t>
  </si>
  <si>
    <t>Checked</t>
  </si>
  <si>
    <t>Ljusgardin:</t>
  </si>
  <si>
    <t>Mån, ons och fredag</t>
  </si>
  <si>
    <t>Lasers:</t>
  </si>
  <si>
    <t>distance in mm between the middle of the laser line and the marker on the wall (0.5 mm precision)</t>
  </si>
  <si>
    <t>Dörrinterlock:</t>
  </si>
  <si>
    <t>Tis och torsdag</t>
  </si>
  <si>
    <t>Avsyningsprocedur:</t>
  </si>
  <si>
    <t>Dagligen</t>
  </si>
  <si>
    <t>Nödstopp:</t>
  </si>
  <si>
    <t>Första fredagen i månaden</t>
  </si>
  <si>
    <t>Datum</t>
  </si>
  <si>
    <t>Safety</t>
  </si>
  <si>
    <t>Lasers [mm]</t>
  </si>
  <si>
    <t>Dosimetry Manager</t>
  </si>
  <si>
    <t>All</t>
  </si>
  <si>
    <t>Avsyning</t>
  </si>
  <si>
    <t>varningslampor</t>
  </si>
  <si>
    <t>ljusgardin</t>
  </si>
  <si>
    <t>dörrfunktion</t>
  </si>
  <si>
    <t>RS</t>
  </si>
  <si>
    <t>Red1</t>
  </si>
  <si>
    <t>Green1</t>
  </si>
  <si>
    <t>Red2</t>
  </si>
  <si>
    <t>Green2</t>
  </si>
  <si>
    <t>T [K]</t>
  </si>
  <si>
    <t>Kommentar</t>
  </si>
  <si>
    <t>R31M10</t>
  </si>
  <si>
    <t>R15M10</t>
  </si>
  <si>
    <t>R31M10 
vs. R15M10</t>
  </si>
  <si>
    <t>GI (2%, 2 mm)</t>
  </si>
  <si>
    <t>GI (1%, 1 mm)</t>
  </si>
  <si>
    <t>IBA laser off CV (mm)</t>
  </si>
  <si>
    <t>CV (mm)</t>
  </si>
  <si>
    <r>
      <t>T</t>
    </r>
    <r>
      <rPr>
        <b/>
        <vertAlign val="subscript"/>
        <sz val="10"/>
        <rFont val="Calibri"/>
        <family val="2"/>
        <scheme val="minor"/>
      </rPr>
      <t>room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</si>
  <si>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r>
      <t>T</t>
    </r>
    <r>
      <rPr>
        <b/>
        <vertAlign val="subscript"/>
        <sz val="10"/>
        <rFont val="Calibri"/>
        <family val="2"/>
        <scheme val="minor"/>
      </rPr>
      <t>room</t>
    </r>
    <r>
      <rPr>
        <b/>
        <sz val="10"/>
        <rFont val="Calibri"/>
        <family val="2"/>
        <scheme val="minor"/>
      </rPr>
      <t xml:space="preserve"> [K]</t>
    </r>
  </si>
  <si>
    <r>
      <t>p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[hPa]</t>
    </r>
  </si>
  <si>
    <r>
      <t>T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</si>
  <si>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t>Difference from reference (%)</t>
  </si>
  <si>
    <t xml:space="preserve">Set-up: </t>
  </si>
  <si>
    <t>Detector condition</t>
  </si>
  <si>
    <t>Symmetry</t>
  </si>
  <si>
    <t>Flatness</t>
  </si>
  <si>
    <t>Good: within 0.5%</t>
  </si>
  <si>
    <r>
      <t>Rot (</t>
    </r>
    <r>
      <rPr>
        <b/>
        <vertAlign val="superscript"/>
        <sz val="10"/>
        <rFont val="Calibri"/>
        <family val="2"/>
        <scheme val="minor"/>
      </rPr>
      <t>o</t>
    </r>
    <r>
      <rPr>
        <b/>
        <sz val="10"/>
        <rFont val="Calibri"/>
        <family val="2"/>
        <scheme val="minor"/>
      </rPr>
      <t>)</t>
    </r>
  </si>
  <si>
    <r>
      <t>Pitcht (</t>
    </r>
    <r>
      <rPr>
        <b/>
        <vertAlign val="superscript"/>
        <sz val="10"/>
        <rFont val="Calibri"/>
        <family val="2"/>
        <scheme val="minor"/>
      </rPr>
      <t>o</t>
    </r>
    <r>
      <rPr>
        <b/>
        <sz val="10"/>
        <rFont val="Calibri"/>
        <family val="2"/>
        <scheme val="minor"/>
      </rPr>
      <t>)</t>
    </r>
  </si>
  <si>
    <r>
      <t>Roll (</t>
    </r>
    <r>
      <rPr>
        <b/>
        <vertAlign val="superscript"/>
        <sz val="10"/>
        <rFont val="Calibri"/>
        <family val="2"/>
        <scheme val="minor"/>
      </rPr>
      <t>o</t>
    </r>
    <r>
      <rPr>
        <b/>
        <sz val="10"/>
        <rFont val="Calibri"/>
        <family val="2"/>
        <scheme val="minor"/>
      </rPr>
      <t>)</t>
    </r>
  </si>
  <si>
    <t>Difference from TPS (%)</t>
  </si>
  <si>
    <t>Calibration Factor</t>
  </si>
  <si>
    <r>
      <t>D</t>
    </r>
    <r>
      <rPr>
        <b/>
        <vertAlign val="subscript"/>
        <sz val="10"/>
        <rFont val="Calibri"/>
        <family val="2"/>
        <scheme val="minor"/>
      </rPr>
      <t>central</t>
    </r>
    <r>
      <rPr>
        <b/>
        <sz val="10"/>
        <rFont val="Calibri"/>
        <family val="2"/>
        <scheme val="minor"/>
      </rPr>
      <t xml:space="preserve"> 
</t>
    </r>
    <r>
      <rPr>
        <sz val="10"/>
        <rFont val="Calibri"/>
        <family val="2"/>
        <scheme val="minor"/>
      </rPr>
      <t>ROI [1 cm x 1 cm]</t>
    </r>
  </si>
  <si>
    <t>Dose from TPS</t>
  </si>
  <si>
    <t>Action level: over 1%</t>
  </si>
  <si>
    <t>Good</t>
  </si>
  <si>
    <t>+/- 1.001 mm</t>
  </si>
  <si>
    <t>+/- 2.001 mm</t>
  </si>
  <si>
    <t>x</t>
  </si>
  <si>
    <t>Action level: over 3%</t>
  </si>
  <si>
    <t>Good: within +/-0.5%</t>
  </si>
  <si>
    <t>Warning: within +/-1%</t>
  </si>
  <si>
    <t>Good: within +/-1%</t>
  </si>
  <si>
    <t>Warning: within +/-2%</t>
  </si>
  <si>
    <r>
      <t>D</t>
    </r>
    <r>
      <rPr>
        <b/>
        <vertAlign val="subscript"/>
        <sz val="10"/>
        <rFont val="Calibri"/>
        <family val="2"/>
        <scheme val="minor"/>
      </rPr>
      <t>central</t>
    </r>
    <r>
      <rPr>
        <b/>
        <sz val="10"/>
        <rFont val="Calibri"/>
        <family val="2"/>
        <scheme val="minor"/>
      </rPr>
      <t xml:space="preserve"> 
ROI [1 cm x 1 cm]</t>
    </r>
  </si>
  <si>
    <t>Penumbra (average)</t>
  </si>
  <si>
    <t>FWHM (average)</t>
  </si>
  <si>
    <t>Parameters and its criterias</t>
  </si>
  <si>
    <t>Value (mm)</t>
  </si>
  <si>
    <t>Value (Gy)</t>
  </si>
  <si>
    <t>Plan ID</t>
  </si>
  <si>
    <t>Parameter</t>
  </si>
  <si>
    <t xml:space="preserve">MyQA Project: </t>
  </si>
  <si>
    <t>Difference from reference (a.u.)</t>
  </si>
  <si>
    <t xml:space="preserve">Medelvärde +/- 20 dygn </t>
  </si>
  <si>
    <t>Medelvärde +/- 10 dygn</t>
  </si>
  <si>
    <t>Plot</t>
  </si>
  <si>
    <t>Ref</t>
  </si>
  <si>
    <t>Difference from reference (a.u.) R15M10</t>
  </si>
  <si>
    <t>Medelvärde +/- 10 dygn R15M10</t>
  </si>
  <si>
    <t>Medelvärde +/- 20 dygn R15M10</t>
  </si>
  <si>
    <t>Difference from reference (a.u.) R31M10</t>
  </si>
  <si>
    <t>Medelvärde +/- 10 dygn R31M10</t>
  </si>
  <si>
    <t>Medelvärde +/- 20 dygn R31M10</t>
  </si>
  <si>
    <t>MyQA Project:</t>
  </si>
  <si>
    <t>Patient in AdaptDelivery</t>
  </si>
  <si>
    <t>Plan ID:</t>
  </si>
  <si>
    <t>Detector Calib. Factor:</t>
  </si>
  <si>
    <t>Titel:</t>
  </si>
  <si>
    <t>Godkänt av:</t>
  </si>
  <si>
    <t xml:space="preserve">Kategori: </t>
  </si>
  <si>
    <t>Skapat av:</t>
  </si>
  <si>
    <t>Reviderat av:</t>
  </si>
  <si>
    <t>ID.nr:</t>
  </si>
  <si>
    <t>Dokumenttyp:</t>
  </si>
  <si>
    <t>Strålskyddsinstruktion</t>
  </si>
  <si>
    <t>Godkänt den:</t>
  </si>
  <si>
    <t>Skapat den:</t>
  </si>
  <si>
    <t>Reviderat den:</t>
  </si>
  <si>
    <t>Protocol for Daily QA: Setup preparation fast check</t>
  </si>
  <si>
    <t>Strålskydd</t>
  </si>
  <si>
    <t>Detector:</t>
  </si>
  <si>
    <t>Phantom:</t>
  </si>
  <si>
    <t>Patient in AdaptDelivery:</t>
  </si>
  <si>
    <t>Protocol for Daily QA: Consistency check of single layer and cubic plans dosimetric parameters</t>
  </si>
  <si>
    <t>Daily single layer parameters</t>
  </si>
  <si>
    <t>Good: within 2%</t>
  </si>
  <si>
    <t>Warning: over 2%</t>
  </si>
  <si>
    <t xml:space="preserve">Action level: over 3% </t>
  </si>
  <si>
    <t>Action level: over 2%</t>
  </si>
  <si>
    <t>Good: within 1%</t>
  </si>
  <si>
    <t>Warning: within 2%</t>
  </si>
  <si>
    <t>R15_SOBP10_2Gy</t>
  </si>
  <si>
    <t>R31_SOBP10_2Gy</t>
  </si>
  <si>
    <t>File name</t>
  </si>
  <si>
    <t>GTR2</t>
  </si>
  <si>
    <t>G2</t>
  </si>
  <si>
    <t>Setup check: GTR2 MatriXX PT_3</t>
  </si>
  <si>
    <t>MatriXX PT_3</t>
  </si>
  <si>
    <t>MatriXX (MatrixPT_3 - position adjusted using X-rays (chambers at iso))</t>
  </si>
  <si>
    <t>2.3 cm SW + MatrixPT  position adjusted using X-rays (chambers at iso)</t>
  </si>
  <si>
    <t xml:space="preserve">GTR2_Reference Calib. 2022-11-04 </t>
  </si>
  <si>
    <t>IBA MatrixPT_3</t>
  </si>
  <si>
    <t>* reference measurements, Roos IC #2519, 18.11.2022</t>
  </si>
  <si>
    <r>
      <t>MyQA 
T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</si>
  <si>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r>
      <t>MyQA
p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[hPa]</t>
    </r>
  </si>
  <si>
    <r>
      <t>MyQA Offset
T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</t>
    </r>
    <r>
      <rPr>
        <b/>
        <vertAlign val="superscript"/>
        <sz val="10"/>
        <rFont val="Calibri"/>
        <family val="2"/>
        <scheme val="minor"/>
      </rPr>
      <t>0</t>
    </r>
    <r>
      <rPr>
        <b/>
        <sz val="10"/>
        <rFont val="Calibri"/>
        <family val="2"/>
        <scheme val="minor"/>
      </rPr>
      <t>C]</t>
    </r>
  </si>
  <si>
    <r>
      <t>MyQA Offset
p</t>
    </r>
    <r>
      <rPr>
        <b/>
        <vertAlign val="subscript"/>
        <sz val="10"/>
        <rFont val="Calibri"/>
        <family val="2"/>
        <scheme val="minor"/>
      </rPr>
      <t>MatriXX</t>
    </r>
    <r>
      <rPr>
        <b/>
        <sz val="10"/>
        <rFont val="Calibri"/>
        <family val="2"/>
        <scheme val="minor"/>
      </rPr>
      <t xml:space="preserve"> [hPa]</t>
    </r>
  </si>
  <si>
    <t>Ref. dose (Roos IC SW)*</t>
  </si>
  <si>
    <t>ML</t>
  </si>
  <si>
    <t>GTR2_20221118_R15M10_01, GTR2_20221118_R31M10_01</t>
  </si>
  <si>
    <t>GTR2_20221118_R15M10_02, GTR2_20221118_R31M10_02</t>
  </si>
  <si>
    <t>GTR2_20221118_R15M10_03, GTR2_20221118_R31M10_03</t>
  </si>
  <si>
    <t>Single layer_E150MeV_F10x10</t>
  </si>
  <si>
    <t>GTR2_DailyQA_Matrixx</t>
  </si>
  <si>
    <t>G2_Daily_MatriXX Skandion</t>
  </si>
  <si>
    <t>Cube_R15_SOBP10; Cube_R31_SOBP10</t>
  </si>
  <si>
    <t>AC</t>
  </si>
  <si>
    <t>GTR2_20221118_OF_01</t>
  </si>
  <si>
    <t>GTR2_20221118_OF_02</t>
  </si>
  <si>
    <t>run 01</t>
  </si>
  <si>
    <t>run 02</t>
  </si>
  <si>
    <r>
      <t xml:space="preserve">run03, </t>
    </r>
    <r>
      <rPr>
        <b/>
        <sz val="10"/>
        <color rgb="FFFF0000"/>
        <rFont val="Calibri"/>
        <family val="2"/>
        <scheme val="minor"/>
      </rPr>
      <t>REFERENCE IMAGE</t>
    </r>
  </si>
  <si>
    <t>REFERENCE IMAGES</t>
  </si>
  <si>
    <t>Reference dose (TPS) [Gy]</t>
  </si>
  <si>
    <t>Calibration dose [Gy]</t>
  </si>
  <si>
    <t>Difference from reference TPS (%)</t>
  </si>
  <si>
    <t>Difference from Calibration dose (%)</t>
  </si>
  <si>
    <t>Ref. dose (SPS)</t>
  </si>
  <si>
    <t>Calibration dose</t>
  </si>
  <si>
    <t>Δx (cm)</t>
  </si>
  <si>
    <t>Δy (cm)</t>
  </si>
  <si>
    <t>Δz (cm)</t>
  </si>
  <si>
    <t>CV (cm)</t>
  </si>
  <si>
    <t>Conditions in room</t>
  </si>
  <si>
    <t>Table position saved in Physic QA</t>
  </si>
  <si>
    <t>X (cm)</t>
  </si>
  <si>
    <t>Y (cm)</t>
  </si>
  <si>
    <t>Z (cm)</t>
  </si>
  <si>
    <t>Z (cm) 
after applying
Offset -3 cm</t>
  </si>
  <si>
    <t>Signature</t>
  </si>
  <si>
    <t>First name</t>
  </si>
  <si>
    <t>Last name</t>
  </si>
  <si>
    <t>Profession</t>
  </si>
  <si>
    <t>Note</t>
  </si>
  <si>
    <t>AA</t>
  </si>
  <si>
    <t>Ali</t>
  </si>
  <si>
    <t>Alkhiat</t>
  </si>
  <si>
    <t>Medical Physicist</t>
  </si>
  <si>
    <t>Athanasia</t>
  </si>
  <si>
    <t>Christou</t>
  </si>
  <si>
    <t>Summer physicist</t>
  </si>
  <si>
    <t>AD</t>
  </si>
  <si>
    <t>Alexandru</t>
  </si>
  <si>
    <t>Dasu</t>
  </si>
  <si>
    <t>Medical physicist</t>
  </si>
  <si>
    <t>AHL</t>
  </si>
  <si>
    <t>Annika</t>
  </si>
  <si>
    <t>Hall</t>
  </si>
  <si>
    <t>AJ</t>
  </si>
  <si>
    <t>Anton</t>
  </si>
  <si>
    <t>Jansson</t>
  </si>
  <si>
    <t>Uppstuk physicist</t>
  </si>
  <si>
    <t>AR</t>
  </si>
  <si>
    <t>CVD</t>
  </si>
  <si>
    <t xml:space="preserve">Christina </t>
  </si>
  <si>
    <t>Vallhagen Dahlgren</t>
  </si>
  <si>
    <t>DJ</t>
  </si>
  <si>
    <t>Dan</t>
  </si>
  <si>
    <t>Josefsson</t>
  </si>
  <si>
    <t>EL</t>
  </si>
  <si>
    <t xml:space="preserve">Elias </t>
  </si>
  <si>
    <t>Lindbäck</t>
  </si>
  <si>
    <t>EPe</t>
  </si>
  <si>
    <t>Erik</t>
  </si>
  <si>
    <t>Pettersson</t>
  </si>
  <si>
    <t>GB</t>
  </si>
  <si>
    <t xml:space="preserve">Gloria </t>
  </si>
  <si>
    <t>Bäckström</t>
  </si>
  <si>
    <t>JM</t>
  </si>
  <si>
    <t>Joakim</t>
  </si>
  <si>
    <t>Medin</t>
  </si>
  <si>
    <t>KW</t>
  </si>
  <si>
    <t>Kenneth</t>
  </si>
  <si>
    <t>Wikström</t>
  </si>
  <si>
    <t>LL</t>
  </si>
  <si>
    <t>Linnea</t>
  </si>
  <si>
    <t>Lund</t>
  </si>
  <si>
    <t>MB</t>
  </si>
  <si>
    <t>Mikael</t>
  </si>
  <si>
    <t>Blomqvist</t>
  </si>
  <si>
    <t>ME</t>
  </si>
  <si>
    <t>Marika</t>
  </si>
  <si>
    <t>Enmark</t>
  </si>
  <si>
    <t>MF</t>
  </si>
  <si>
    <t xml:space="preserve">Marcus </t>
  </si>
  <si>
    <t>Fager</t>
  </si>
  <si>
    <t>MJ</t>
  </si>
  <si>
    <t>Johansson</t>
  </si>
  <si>
    <t>MK</t>
  </si>
  <si>
    <t>Marcus</t>
  </si>
  <si>
    <t>Krantz</t>
  </si>
  <si>
    <t>Ml</t>
  </si>
  <si>
    <t>Malgorzata</t>
  </si>
  <si>
    <t>Liszka</t>
  </si>
  <si>
    <t>PL</t>
  </si>
  <si>
    <t>Peter</t>
  </si>
  <si>
    <t>Larsson</t>
  </si>
  <si>
    <t>TH</t>
  </si>
  <si>
    <t>Thomas</t>
  </si>
  <si>
    <t>Henry</t>
  </si>
  <si>
    <t>UG</t>
  </si>
  <si>
    <t>Ulf</t>
  </si>
  <si>
    <t>Granlund</t>
  </si>
  <si>
    <t>The document released for users</t>
  </si>
  <si>
    <t>AE</t>
  </si>
  <si>
    <t>Albin</t>
  </si>
  <si>
    <t xml:space="preserve">Adam </t>
  </si>
  <si>
    <t>Röjvall</t>
  </si>
  <si>
    <t>EH</t>
  </si>
  <si>
    <t>GF</t>
  </si>
  <si>
    <t>Gustav</t>
  </si>
  <si>
    <t>Furubjelke</t>
  </si>
  <si>
    <t>JR</t>
  </si>
  <si>
    <t>Johan</t>
  </si>
  <si>
    <t>Rensfeldt</t>
  </si>
  <si>
    <t>Kaur</t>
  </si>
  <si>
    <t>Gurpreet</t>
  </si>
  <si>
    <t>OJ</t>
  </si>
  <si>
    <t>Jardfelt</t>
  </si>
  <si>
    <t>SF</t>
  </si>
  <si>
    <t>Stina</t>
  </si>
  <si>
    <t>Fredriksson</t>
  </si>
  <si>
    <t>SM</t>
  </si>
  <si>
    <t>Sebastian</t>
  </si>
  <si>
    <t>Mikkelsen</t>
  </si>
  <si>
    <t>ok</t>
  </si>
  <si>
    <t>Fredag</t>
  </si>
  <si>
    <t>Måndag</t>
  </si>
  <si>
    <t>Tisdag</t>
  </si>
  <si>
    <t>Onsdag</t>
  </si>
  <si>
    <t>Torsdag</t>
  </si>
  <si>
    <t>GTR2_20230313_OF_01</t>
  </si>
  <si>
    <t>GTR2_20230313_R15M10_01, GTR2_20230313_R31M10_01</t>
  </si>
  <si>
    <t>MyQA offset applied/ Very good ML</t>
  </si>
  <si>
    <t>SM, EH</t>
  </si>
  <si>
    <t>GTR2_20230314_OF_01</t>
  </si>
  <si>
    <t>GTR2_20230314_R15M10_01, GTR2_20230314_R31M10_01</t>
  </si>
  <si>
    <t>YM</t>
  </si>
  <si>
    <t xml:space="preserve">GF </t>
  </si>
  <si>
    <t>GTR2_20230315_OF_01</t>
  </si>
  <si>
    <t>GTR2_20230315_R15M10_01, GTR2_20230315_R31M10_01</t>
  </si>
  <si>
    <t>EH, SM</t>
  </si>
  <si>
    <t>GTR2_20230316_OF_01</t>
  </si>
  <si>
    <t>GTR2_20230316_R15M10_01, GTR2_20230316_R31M10_01</t>
  </si>
  <si>
    <t>ok//ML</t>
  </si>
  <si>
    <t>AC,ML</t>
  </si>
  <si>
    <t>GTR2_20230320_OF_01</t>
  </si>
  <si>
    <t>GTR2_20230320_R15M10_01, GTR2_20230320_R31M10_01</t>
  </si>
  <si>
    <t>GTR2_20230320_R15M10_02, GTR2_20230320_R31M10_02</t>
  </si>
  <si>
    <t>GTR2_20230320_R15M10_03, GTR2_20230320_R31M10_03</t>
  </si>
  <si>
    <t>GF,AE</t>
  </si>
  <si>
    <t>10 min wait time for MyQA calibration…</t>
  </si>
  <si>
    <t>GTR2_20230321_OF_01</t>
  </si>
  <si>
    <t>GTR2_20230321_R15M10_01, GTR2_20230321_R31M10_01</t>
  </si>
  <si>
    <t>OK/GB</t>
  </si>
  <si>
    <t>SF, AE</t>
  </si>
  <si>
    <t>GTR2_20230322_OF_01</t>
  </si>
  <si>
    <t>GTR2_20230322_R15M10_01, GTR2_20230322_R31M10_01</t>
  </si>
  <si>
    <t>ok/CVD</t>
  </si>
  <si>
    <t>OK/AD</t>
  </si>
  <si>
    <t>Cyclo PM, no treatments</t>
  </si>
  <si>
    <t>SM, OJ</t>
  </si>
  <si>
    <t>GTR2_20230323_OF_01</t>
  </si>
  <si>
    <t>GTR2_20230323_R15M10_01, GTR2_20230323_R31M10_01</t>
  </si>
  <si>
    <t>ok/ML</t>
  </si>
  <si>
    <t>GTR2_20230324_OF_01</t>
  </si>
  <si>
    <t>GTR2_20230324_R15M10_01, GTR2_20230324_R31M10_01</t>
  </si>
  <si>
    <t>AJ, GK</t>
  </si>
  <si>
    <t>GTR2_20230327_OF_01</t>
  </si>
  <si>
    <t>GTR2_20230327_R15M10_01, GTR2_20230327_R31M10_01</t>
  </si>
  <si>
    <t>ok/AC</t>
  </si>
  <si>
    <t>AE, GF</t>
  </si>
  <si>
    <t>GTR2_20230328_OF_01</t>
  </si>
  <si>
    <t>GTR2_20230328_R15M10_01, GTR2_20230328_R31M10_01</t>
  </si>
  <si>
    <t>ok / YM</t>
  </si>
  <si>
    <t>GK,ON,EH</t>
  </si>
  <si>
    <t>GK,EH,ON</t>
  </si>
  <si>
    <t>GTR2_20230329_OF_01</t>
  </si>
  <si>
    <t>GTR2_20230329_R15M10_01, GTR2_20230329_R31M10_01</t>
  </si>
  <si>
    <t>YM ON</t>
  </si>
  <si>
    <t>ok / YM ON</t>
  </si>
  <si>
    <t>JR,ON</t>
  </si>
  <si>
    <t>GTR2_20230330_OF_01</t>
  </si>
  <si>
    <t>GTR2_20230330_R15M10_01, GTR2_20230330_R31M10_01</t>
  </si>
  <si>
    <t>ON</t>
  </si>
  <si>
    <t>ok /ON</t>
  </si>
  <si>
    <t>AR,SM</t>
  </si>
  <si>
    <t>AR, SM</t>
  </si>
  <si>
    <t>GTR2_20230331_OF_01</t>
  </si>
  <si>
    <t>GTR2_20230331_R15M10_01, GTR2_20230331_R31M10_01</t>
  </si>
  <si>
    <t>ok/GB</t>
  </si>
  <si>
    <t>SM, AR</t>
  </si>
  <si>
    <t>GTR2_20230403_OF_01</t>
  </si>
  <si>
    <t>GTR2_20230403_R15M10_01, GTR2_20230403_R31M10_01</t>
  </si>
  <si>
    <t>Ok /YM</t>
  </si>
  <si>
    <t>ON, AR, AJ</t>
  </si>
  <si>
    <t>GTR2_20230404_OF_01</t>
  </si>
  <si>
    <t>GTR2_20230404_R15M10_01, GTR2_20230404_R31M10_01</t>
  </si>
  <si>
    <t>AE, OJ</t>
  </si>
  <si>
    <t>GTR2_20230405_OF_01</t>
  </si>
  <si>
    <t>GTR2_20230405_R15M10_01, GTR2_20230405_R31M10_01</t>
  </si>
  <si>
    <t>EH, GK</t>
  </si>
  <si>
    <t>GTR2_20230406_OF_01</t>
  </si>
  <si>
    <t>GTR2_20230406_R15M10_01, GTR2_20230406_R31M10_01</t>
  </si>
  <si>
    <t>SM, JR</t>
  </si>
  <si>
    <t>GTR2_20230407_OF_01</t>
  </si>
  <si>
    <t>GTR2_20230407_R15M10_01, GTR2_20230407_R31M10_01</t>
  </si>
  <si>
    <t>GF,EH,ON</t>
  </si>
  <si>
    <t>GF, EH, ON</t>
  </si>
  <si>
    <t>GTR2_20230411_OF_01</t>
  </si>
  <si>
    <t>GTR2_20230411_R15M10_01, GTR2_20230411_R31M10_01</t>
  </si>
  <si>
    <t>JR,GF</t>
  </si>
  <si>
    <t>GTR2_20230412_OF_01</t>
  </si>
  <si>
    <t>GTR2_20230412_R15M10_01, GTR2_20230412_R31M10_01</t>
  </si>
  <si>
    <t>Ym</t>
  </si>
  <si>
    <t>ok /YM</t>
  </si>
  <si>
    <t>ML corrected the value of Dcentral</t>
  </si>
  <si>
    <t>SM, AE</t>
  </si>
  <si>
    <t>GTR2_20230413_OF_01</t>
  </si>
  <si>
    <t>GTR2_20230413_R15M10_01, GTR2_20230413_R31M10_01</t>
  </si>
  <si>
    <t>ok/YM</t>
  </si>
  <si>
    <t>OJ, SM</t>
  </si>
  <si>
    <t>GTR2_20230414_OF_01</t>
  </si>
  <si>
    <t>GTR2_20230414_R15M10_01, GTR2_20230414_R31M10_01</t>
  </si>
  <si>
    <t>OJ, AJ</t>
  </si>
  <si>
    <t>AJ, OJ</t>
  </si>
  <si>
    <t>GTR2_20230417_OF_01</t>
  </si>
  <si>
    <t>GTR2_20230417_R15M10_01, GTR2_20230417_R31M10_01</t>
  </si>
  <si>
    <t>GK</t>
  </si>
  <si>
    <t>Olof</t>
  </si>
  <si>
    <t>GK,GF</t>
  </si>
  <si>
    <t>GTR2_20230418_OF_01</t>
  </si>
  <si>
    <t>GTR2_20230418_R15M10_01, GTR2_20230418_R31M10_01</t>
  </si>
  <si>
    <t>OJ, AR</t>
  </si>
  <si>
    <t>GTR2_20230419_OF_01</t>
  </si>
  <si>
    <t>GTR2_20230419_R15M10_01, GTR2_20230419_R31M10_01</t>
  </si>
  <si>
    <t>ON, EH</t>
  </si>
  <si>
    <t>GTR2_20230420_OF_01</t>
  </si>
  <si>
    <t>GTR2_20230420_R15M10_01, GTR2_20230420_R31M10_01</t>
  </si>
  <si>
    <t>SM, ON</t>
  </si>
  <si>
    <t>GTR2_20230421_OF_01</t>
  </si>
  <si>
    <t>GTR2_20230421_R15M10_01, GTR2_20230421_R31M10_01</t>
  </si>
  <si>
    <t>GK,AE</t>
  </si>
  <si>
    <t>GTR2_20230424_OF_01</t>
  </si>
  <si>
    <t>GTR2_20230424_R15M10_01, GTR2_20230424_R31M10_01</t>
  </si>
  <si>
    <t>GTR2_20230425_OF_01</t>
  </si>
  <si>
    <t>GTR2_20230425_R15M10_01, GTR2_20230425_R31M10_01</t>
  </si>
  <si>
    <t>AR, GK</t>
  </si>
  <si>
    <t>GTR2_20230426_OF_01</t>
  </si>
  <si>
    <t>GTR2_20230426_R15M10_01, GTR2_20230426_R31M10_01</t>
  </si>
  <si>
    <t>GK,OJ</t>
  </si>
  <si>
    <t>GTR2_20230427_OF_01</t>
  </si>
  <si>
    <t>GTR2_20230427_R15M10_01, GTR2_20230427_R31M10_01</t>
  </si>
  <si>
    <t>GK,JR</t>
  </si>
  <si>
    <t>GTR2_20230428_OF_01</t>
  </si>
  <si>
    <t>GTR2_20230428_R15M10_01, GTR2_20230428_R31M10_01</t>
  </si>
  <si>
    <t>AE, AR, EF</t>
  </si>
  <si>
    <t>GTR2_20230502_OF_01</t>
  </si>
  <si>
    <t>GTR2_20230502_R15M10_01, GTR2_20230502_R31M10_01</t>
  </si>
  <si>
    <t>ON, AJ, EF</t>
  </si>
  <si>
    <t>GTR2_20230503_OF_01</t>
  </si>
  <si>
    <t>GTR2_20230503_R15M10_01, GTR2_20230503_R31M10_01</t>
  </si>
  <si>
    <t>GTR2_20230504_OF_01</t>
  </si>
  <si>
    <t>GTR2_20230504_R15M10_01, GTR2_20230504_R31M10_01</t>
  </si>
  <si>
    <t>ON, EF</t>
  </si>
  <si>
    <t>GTR2_20230504_OF_02</t>
  </si>
  <si>
    <t>GTR2_20230504_R15M10_02, GTR2_20230504_R31M10_02</t>
  </si>
  <si>
    <t>SM, GK</t>
  </si>
  <si>
    <t>GTR2_20230505_OF_01</t>
  </si>
  <si>
    <t>GTR2_20230505_R15M10_01, GTR2_20230505_R31M10_01</t>
  </si>
  <si>
    <t>OJ, SF</t>
  </si>
  <si>
    <t>GTR2_20230508_OF_01</t>
  </si>
  <si>
    <t>GTR2_20230508_R15M10_01, GTR2_20230508_R31M10_01</t>
  </si>
  <si>
    <t>GF, OJ, EN</t>
  </si>
  <si>
    <t>GTR2_20230509_OF_01</t>
  </si>
  <si>
    <t>GTR2_20230509_R15M10_01, GTR2_20230509_R31M10_01</t>
  </si>
  <si>
    <t>ON, OJ</t>
  </si>
  <si>
    <t>GTR2_20230510_OF_01</t>
  </si>
  <si>
    <t>GTR2_20230510_R15M10_01, GTR2_20230510_R31M10_01</t>
  </si>
  <si>
    <t>GTR2_20230511_OF_01</t>
  </si>
  <si>
    <t>GTR2_20230511_R15M10_01, GTR2_20230511_R31M10_01</t>
  </si>
  <si>
    <t>SF, JR</t>
  </si>
  <si>
    <t>GTR2_20230512_OF_01</t>
  </si>
  <si>
    <t>GTR2_20230512_R15M10_01, GTR2_20230512_R31M10_01</t>
  </si>
  <si>
    <t>EAL</t>
  </si>
  <si>
    <t>ok/EAL</t>
  </si>
  <si>
    <t>OJ, ON, EN</t>
  </si>
  <si>
    <t>GTR2_20230515_OF_01</t>
  </si>
  <si>
    <t>GTR2_20230515_R15M10_01, GTR2_20230515_R31M10_01</t>
  </si>
  <si>
    <t>AJ,AR,EN</t>
  </si>
  <si>
    <t>EN,AJ,AR</t>
  </si>
  <si>
    <t>GTR2_20230516_OF_01</t>
  </si>
  <si>
    <t>GTR2_20230516_R15M10_01, GTR2_20230516_R31M10_01</t>
  </si>
  <si>
    <t>ok/ON YM</t>
  </si>
  <si>
    <t>ON, YM</t>
  </si>
  <si>
    <t>OK/ON, YM</t>
  </si>
  <si>
    <t>AE, OJ, EF</t>
  </si>
  <si>
    <t>GTR2_20230517_OF_01</t>
  </si>
  <si>
    <t>GTR2_20230517_R15M10_01, GTR2_20230517_R31M10_01</t>
  </si>
  <si>
    <t>ON, SM</t>
  </si>
  <si>
    <t>GTR2_20230519_OF_01</t>
  </si>
  <si>
    <t>GTR2_20230519_R15M10_01, GTR2_20230519_R31M10_01</t>
  </si>
  <si>
    <t>Holiday</t>
  </si>
  <si>
    <t>AE, EF</t>
  </si>
  <si>
    <t>GTR2_20230522_OF_01</t>
  </si>
  <si>
    <t>GTR2_20230522_R15M10_01, GTR2_20230522_R31M10_01</t>
  </si>
  <si>
    <t>GF, ON</t>
  </si>
  <si>
    <t>GTR2_20230523_OF_01</t>
  </si>
  <si>
    <t>GTR2_20230523_R15M10_01, GTR2_20230523_R31M10_01</t>
  </si>
  <si>
    <t>AE, SM</t>
  </si>
  <si>
    <t>GTR2_20230524_OF_01</t>
  </si>
  <si>
    <t>GTR2_20230524_R15M10_01, GTR2_20230524_R31M10_01</t>
  </si>
  <si>
    <t>GTR2_20230525_OF_01</t>
  </si>
  <si>
    <t xml:space="preserve"> GTR2_20230525_R15M10_01, GTR2_20230525_R31M10_01</t>
  </si>
  <si>
    <t>OJ, EN</t>
  </si>
  <si>
    <t>GTR2_20230526_OF_01</t>
  </si>
  <si>
    <t>GTR2_20230526_R15M10_01, GTR2_20230526_R31M10_01</t>
  </si>
  <si>
    <t>,0,7</t>
  </si>
  <si>
    <t>GTR2_20230529_OF_01</t>
  </si>
  <si>
    <t>GTR2_20230529_R15M10_01, GTR2_20230529_R31M10_01</t>
  </si>
  <si>
    <t>AE, ON</t>
  </si>
  <si>
    <t>GTR2_20230530_OF_01</t>
  </si>
  <si>
    <t>GTR2_20230530_R15M10_01, GTR2_20230530_R31M10_01</t>
  </si>
  <si>
    <t>GTR2_20230531_OF_01</t>
  </si>
  <si>
    <t>GTR2_20230531_R15M10_01, GTR2_20230531_R31M10_01</t>
  </si>
  <si>
    <t>EF, AR</t>
  </si>
  <si>
    <t>EF</t>
  </si>
  <si>
    <t>GTR2_20230601_OF_01</t>
  </si>
  <si>
    <t>GTR2_20230601_R15M10_01, GTR2_20230601_R31M10_01</t>
  </si>
  <si>
    <t>GTR2_20230602_OF_01</t>
  </si>
  <si>
    <t>GTR2_20230602_R15M10_01, GTR2_20230602_R31M10_01</t>
  </si>
  <si>
    <t>EF, AJ</t>
  </si>
  <si>
    <t>GTR2_20230605_OF_01</t>
  </si>
  <si>
    <t>GTR2_20230605_R15M10_01, GTR2_20230605_R31M10_01</t>
  </si>
  <si>
    <t>AC/KW</t>
  </si>
  <si>
    <t>AC,KW</t>
  </si>
  <si>
    <t>ON, AR</t>
  </si>
  <si>
    <t>GTR2_20230607_OF_01</t>
  </si>
  <si>
    <t>GTR2_20230607_R15M10_01, GTR2_20230607_R31M10_01</t>
  </si>
  <si>
    <t>ON,EN</t>
  </si>
  <si>
    <t>EN</t>
  </si>
  <si>
    <t>GTR2_20230608_OF_01</t>
  </si>
  <si>
    <t>GTR2_20230608_R15M10_01, GTR2_20230608_R31M10_01</t>
  </si>
  <si>
    <t>AR, EF</t>
  </si>
  <si>
    <t>GTR2_20230609_OF_01</t>
  </si>
  <si>
    <t>GTR2_20230609_R15M10_01, GTR2_20230609_R31M10_01</t>
  </si>
  <si>
    <t>GTR2_20230612_OF_01</t>
  </si>
  <si>
    <t>GTR2_20230612_R15M10_01, GTR2_20230612_R31M10_01</t>
  </si>
  <si>
    <t>GK, OJ</t>
  </si>
  <si>
    <t>GTR2_20230613_OF_01</t>
  </si>
  <si>
    <t>GTR2_20230613_R15M10_01, GTR2_20230613_R31M10_01</t>
  </si>
  <si>
    <t>ok /GB</t>
  </si>
  <si>
    <t>EF, EN</t>
  </si>
  <si>
    <t>GTR2_20230614_OF_01</t>
  </si>
  <si>
    <t>GTR2_20230614_R15M10_01, GTR2_20230614_R31M10_01</t>
  </si>
  <si>
    <t>GTR2_20230615_OF_01</t>
  </si>
  <si>
    <t>GTR2_20230615_R15M10_01, GTR2_20230615_R31M10_01</t>
  </si>
  <si>
    <t>EN, EF</t>
  </si>
  <si>
    <t>GTR2_20230616_OF_01</t>
  </si>
  <si>
    <t>GTR2_20230616_R15M10_01, GTR2_20230616_R31M10_01</t>
  </si>
  <si>
    <t>EN, OJ</t>
  </si>
  <si>
    <t>GTR2_20230619_OF_01</t>
  </si>
  <si>
    <t>GTR2_20230619_R15M10_01, GTR2_20230619_R31M10_01</t>
  </si>
  <si>
    <r>
      <t xml:space="preserve">GTR2_20221118_OF_03
</t>
    </r>
    <r>
      <rPr>
        <sz val="10"/>
        <color rgb="FFFF0000"/>
        <rFont val="Calibri"/>
        <family val="2"/>
        <scheme val="minor"/>
      </rPr>
      <t>REFERENCE IMAGE</t>
    </r>
  </si>
  <si>
    <t>After LLRF calibration/ML</t>
  </si>
  <si>
    <t>GTR2_20230620_OF_01</t>
  </si>
  <si>
    <t>GTR2_20230620_R15M10_01, GTR2_20230620_R31M10_01</t>
  </si>
  <si>
    <t>OJ, GK</t>
  </si>
  <si>
    <t>GTR2_20230621_OF_01</t>
  </si>
  <si>
    <t>GTR2_20230621_R15M10_01, GTR2_20230621_R31M10_01</t>
  </si>
  <si>
    <t>GTR2_20230622_OF_01</t>
  </si>
  <si>
    <t>GTR2_20230622_R15M10_01, GTR2_20230622_R31M10_01</t>
  </si>
  <si>
    <t>ok / ML YM</t>
  </si>
  <si>
    <t>GTR2_20230626_OF_01</t>
  </si>
  <si>
    <t>GTR2_20230626_R15M10_01, GTR2_20230626_R31M10_01</t>
  </si>
  <si>
    <t>okk</t>
  </si>
  <si>
    <t>GTR2_20230627_OF_01</t>
  </si>
  <si>
    <t>GTR2_20230627_R15M10_01, GTR2_20230627_R31M10_01</t>
  </si>
  <si>
    <t>GTR2_20230628_OF_01</t>
  </si>
  <si>
    <t>GTR2_20230628_R15M10_01, GTR2_20230628_R31M10_01</t>
  </si>
  <si>
    <t>ON, EN</t>
  </si>
  <si>
    <t>GTR2_20230629_OF_01</t>
  </si>
  <si>
    <t>GTR2_20230629_R15M10_01, GTR2_20230629_R31M10_01</t>
  </si>
  <si>
    <t>Olivier</t>
  </si>
  <si>
    <t>Näslund</t>
  </si>
  <si>
    <t>Eriksson</t>
  </si>
  <si>
    <t>Emil</t>
  </si>
  <si>
    <t>Forsberg</t>
  </si>
  <si>
    <t>Younes</t>
  </si>
  <si>
    <t>Majeddam</t>
  </si>
  <si>
    <t>EN, ON</t>
  </si>
  <si>
    <t>GTR2_20230630_OF_01</t>
  </si>
  <si>
    <t>GTR2_20230630_R15M10_01, GTR2_20230630_R31M10_01</t>
  </si>
  <si>
    <t>GTR2_20230703_OF_01</t>
  </si>
  <si>
    <t>GTR2_20230703_R15M10_01, GTR2_20230703_R31M10_01</t>
  </si>
  <si>
    <t>GTR2_20230704_OF_01</t>
  </si>
  <si>
    <t>GTR2_20230704_R15M10_01, GTR2_20230704_R31M10_01</t>
  </si>
  <si>
    <t>AR, OJ</t>
  </si>
  <si>
    <t>GTR2_20230705_OF_01</t>
  </si>
  <si>
    <t>GTR2_20230705_R15M10_01, GTR2_20230705_R31M10_01</t>
  </si>
  <si>
    <t>GTR2_20230706_OF_01</t>
  </si>
  <si>
    <t>GTR2_20230706_R15M10_01, GTR2_20230706_R31M10_01</t>
  </si>
  <si>
    <t>GTR2_20230707_OF_01</t>
  </si>
  <si>
    <t>GTR2_20230707_R15M10_01, GTR2_20230707_R31M10_01</t>
  </si>
  <si>
    <t>GTR2_20230710_OF_01</t>
  </si>
  <si>
    <t>GTR2_20230710_R15M10_01, GTR2_20230710_R31M10_01</t>
  </si>
  <si>
    <t>OJ, ON</t>
  </si>
  <si>
    <t>GTR2_20230711_OF_01</t>
  </si>
  <si>
    <t>GTR2_20230711_R15M10_01, GTR2_20230711_R31M10_01</t>
  </si>
  <si>
    <t>GTR2_20230712_OF_01</t>
  </si>
  <si>
    <t>GTR2_20230712_R15M10_01, GTR2_20230712_R31M10_01</t>
  </si>
  <si>
    <t>GTR2_20230713_OF_01</t>
  </si>
  <si>
    <t>GTR2_20230713_R15M10_01, GTR2_20230713_R31M10_01</t>
  </si>
  <si>
    <t>GTR2_20230714_OF_01</t>
  </si>
  <si>
    <t>GTR2_20230714_R15M10_01, GTR2_20230714_R31M10_01</t>
  </si>
  <si>
    <t>GTR2_20230717_OF_01</t>
  </si>
  <si>
    <t>GTR2_20230717_R15M10_01, GTR2_20230717_R31M10_01</t>
  </si>
  <si>
    <t>296.1</t>
  </si>
  <si>
    <t>GTR2_20230718_OF_01</t>
  </si>
  <si>
    <t>GTR2_20230718_R15M10_01, GTR2_20230718_R31M10_01</t>
  </si>
  <si>
    <t>AC, EN</t>
  </si>
  <si>
    <t>GTR2_20230719_OF_01</t>
  </si>
  <si>
    <t>GTR2_20230719_R15M10_01, GTR2_20230719_R31M10_01</t>
  </si>
  <si>
    <t>ok/AC,YM</t>
  </si>
  <si>
    <t>AC,YM</t>
  </si>
  <si>
    <t>EN, AR</t>
  </si>
  <si>
    <t>GTR2_20230720_OF_01</t>
  </si>
  <si>
    <t>GTR2_20230720_R15M10_01, GTR2_20230720_R31M10_01</t>
  </si>
  <si>
    <t>GTR2_20230721_OF_01</t>
  </si>
  <si>
    <t>GTR2_20230721_R15M10_01, GTR2_20230721_R31M10_01</t>
  </si>
  <si>
    <t>YM, NIC</t>
  </si>
  <si>
    <t>ok/YM, nic</t>
  </si>
  <si>
    <t>EA</t>
  </si>
  <si>
    <t xml:space="preserve">Erik </t>
  </si>
  <si>
    <t>Almhagen</t>
  </si>
  <si>
    <t>NIC</t>
  </si>
  <si>
    <t>Carl Magnus</t>
  </si>
  <si>
    <t>Nilsson</t>
  </si>
  <si>
    <t>GTR2_20230724_OF_01</t>
  </si>
  <si>
    <t>GTR2_20230724_R15M10_01, GTR2_20230724_R31M10_01</t>
  </si>
  <si>
    <t>ok / YM KW</t>
  </si>
  <si>
    <t>YM KW</t>
  </si>
  <si>
    <t>ok/YM KW</t>
  </si>
  <si>
    <t>GTR2_20230725_OF_01</t>
  </si>
  <si>
    <t>GTR2_20230725_R15M10_01, GTR2_20230725_R31M10_01</t>
  </si>
  <si>
    <t>AR, ON</t>
  </si>
  <si>
    <t>GTR2_20230726_OF_01</t>
  </si>
  <si>
    <t>GTR2_20230726_R15M10_01, GTR2_20230726_R31M10_01</t>
  </si>
  <si>
    <t>GTR2_20230727_OF_01</t>
  </si>
  <si>
    <t>GTR2_20230727_R15M10_01, GTR2_20230727_R31M10_01</t>
  </si>
  <si>
    <t>GTR2_20230728_OF_01</t>
  </si>
  <si>
    <t>GTR2_20230728_R15M10_01, GTR2_20230728_R31M10_01</t>
  </si>
  <si>
    <t>ok/ YM MCN</t>
  </si>
  <si>
    <t>ok, YM, MCN</t>
  </si>
  <si>
    <t>YM MCN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</si>
</sst>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name val="MS Sans Serif"/>
    </font>
    <font>
      <sz val="9"/>
      <name val="Verdana"/>
      <family val="2"/>
    </font>
    <font>
      <sz val="8"/>
      <name val="Verdana"/>
      <family val="2"/>
    </font>
    <font>
      <sz val="12"/>
      <name val="Verdana"/>
      <family val="2"/>
    </font>
    <font>
      <b/>
      <sz val="9"/>
      <name val="Verdana"/>
      <family val="2"/>
    </font>
    <font>
      <b/>
      <sz val="11"/>
      <color theme="9" tint="-0.499984740745262"/>
      <name val="Calibri"/>
      <family val="2"/>
      <scheme val="minor"/>
    </font>
    <font>
      <b/>
      <sz val="14"/>
      <name val="Verdana"/>
      <family val="2"/>
    </font>
    <font>
      <b/>
      <sz val="14"/>
      <color theme="1"/>
      <name val="Calibri"/>
      <family val="2"/>
      <scheme val="minor"/>
    </font>
    <font>
      <b/>
      <sz val="14"/>
      <color rgb="FF9C5700"/>
      <name val="Calibri"/>
      <family val="2"/>
      <scheme val="minor"/>
    </font>
    <font>
      <sz val="9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</patternFill>
    </fill>
    <fill>
      <patternFill patternType="solid">
        <fgColor theme="9" tint="-0.249977111117893"/>
        <bgColor theme="9"/>
      </patternFill>
    </fill>
    <fill>
      <patternFill patternType="solid">
        <fgColor rgb="FFFFC000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9"/>
      </top>
      <bottom/>
      <diagonal/>
    </border>
    <border>
      <left/>
      <right style="medium">
        <color indexed="64"/>
      </right>
      <top style="thin">
        <color theme="9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theme="9" tint="-0.24994659260841701"/>
      </right>
      <top style="thin">
        <color theme="9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/>
      </top>
      <bottom/>
      <diagonal/>
    </border>
    <border>
      <left style="thin">
        <color theme="9" tint="-0.24994659260841701"/>
      </left>
      <right style="medium">
        <color indexed="64"/>
      </right>
      <top style="thin">
        <color theme="9"/>
      </top>
      <bottom/>
      <diagonal/>
    </border>
    <border>
      <left style="medium">
        <color indexed="64"/>
      </left>
      <right style="medium">
        <color indexed="64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theme="1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theme="1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indexed="64"/>
      </right>
      <top style="thin">
        <color theme="9"/>
      </top>
      <bottom style="thin">
        <color theme="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theme="1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theme="1"/>
      </top>
      <bottom style="medium">
        <color indexed="64"/>
      </bottom>
      <diagonal/>
    </border>
  </borders>
  <cellStyleXfs count="1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10" fontId="1" fillId="0" borderId="0" applyFont="0" applyFill="0" applyBorder="0" applyAlignment="0" applyProtection="0"/>
    <xf numFmtId="0" fontId="9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14" fillId="0" borderId="0" applyNumberFormat="0" applyFill="0" applyBorder="0" applyAlignment="0" applyProtection="0"/>
    <xf numFmtId="0" fontId="23" fillId="16" borderId="0" applyNumberFormat="0" applyBorder="0" applyAlignment="0" applyProtection="0"/>
    <xf numFmtId="0" fontId="24" fillId="17" borderId="0" applyNumberFormat="0" applyBorder="0" applyAlignment="0" applyProtection="0"/>
    <xf numFmtId="0" fontId="28" fillId="0" borderId="0"/>
  </cellStyleXfs>
  <cellXfs count="509">
    <xf numFmtId="0" fontId="0" fillId="0" borderId="0" xfId="0"/>
    <xf numFmtId="0" fontId="2" fillId="0" borderId="0" xfId="0" applyFont="1"/>
    <xf numFmtId="0" fontId="3" fillId="4" borderId="0" xfId="3"/>
    <xf numFmtId="14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0" fontId="8" fillId="0" borderId="0" xfId="0" applyFont="1"/>
    <xf numFmtId="1" fontId="0" fillId="0" borderId="0" xfId="0" applyNumberFormat="1"/>
    <xf numFmtId="1" fontId="6" fillId="0" borderId="0" xfId="0" applyNumberFormat="1" applyFont="1" applyAlignment="1">
      <alignment horizontal="left"/>
    </xf>
    <xf numFmtId="1" fontId="7" fillId="0" borderId="0" xfId="0" applyNumberFormat="1" applyFont="1"/>
    <xf numFmtId="0" fontId="0" fillId="0" borderId="0" xfId="0" applyProtection="1">
      <protection locked="0"/>
    </xf>
    <xf numFmtId="9" fontId="0" fillId="0" borderId="0" xfId="0" applyNumberFormat="1" applyProtection="1">
      <protection locked="0"/>
    </xf>
    <xf numFmtId="0" fontId="0" fillId="0" borderId="3" xfId="0" applyBorder="1" applyProtection="1">
      <protection locked="0"/>
    </xf>
    <xf numFmtId="0" fontId="9" fillId="5" borderId="0" xfId="5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9" fillId="5" borderId="0" xfId="5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10" borderId="6" xfId="7" applyFont="1" applyFill="1" applyBorder="1" applyAlignment="1" applyProtection="1">
      <alignment horizontal="center" vertical="center"/>
      <protection locked="0"/>
    </xf>
    <xf numFmtId="0" fontId="2" fillId="12" borderId="1" xfId="7" applyNumberFormat="1" applyFont="1" applyFill="1" applyBorder="1" applyAlignment="1" applyProtection="1">
      <alignment horizontal="center" vertical="center" wrapText="1"/>
      <protection locked="0"/>
    </xf>
    <xf numFmtId="0" fontId="10" fillId="12" borderId="9" xfId="2" applyNumberFormat="1" applyFont="1" applyFill="1" applyBorder="1" applyAlignment="1" applyProtection="1">
      <alignment horizontal="center" vertical="center" wrapText="1"/>
      <protection locked="0"/>
    </xf>
    <xf numFmtId="0" fontId="10" fillId="13" borderId="11" xfId="0" applyFont="1" applyFill="1" applyBorder="1" applyAlignment="1" applyProtection="1">
      <alignment horizontal="center" vertical="center"/>
      <protection locked="0"/>
    </xf>
    <xf numFmtId="0" fontId="10" fillId="13" borderId="12" xfId="0" applyFont="1" applyFill="1" applyBorder="1" applyAlignment="1" applyProtection="1">
      <alignment horizontal="center" vertical="center"/>
      <protection locked="0"/>
    </xf>
    <xf numFmtId="0" fontId="10" fillId="13" borderId="10" xfId="0" applyFont="1" applyFill="1" applyBorder="1" applyAlignment="1" applyProtection="1">
      <alignment horizontal="center" vertical="center"/>
      <protection locked="0"/>
    </xf>
    <xf numFmtId="0" fontId="10" fillId="13" borderId="5" xfId="0" applyFont="1" applyFill="1" applyBorder="1" applyAlignment="1" applyProtection="1">
      <alignment horizontal="center" vertical="center"/>
      <protection locked="0"/>
    </xf>
    <xf numFmtId="0" fontId="10" fillId="13" borderId="6" xfId="0" applyFont="1" applyFill="1" applyBorder="1" applyAlignment="1" applyProtection="1">
      <alignment horizontal="center" vertical="center"/>
      <protection locked="0"/>
    </xf>
    <xf numFmtId="0" fontId="10" fillId="13" borderId="7" xfId="0" applyFont="1" applyFill="1" applyBorder="1" applyAlignment="1" applyProtection="1">
      <alignment horizontal="center" vertical="center"/>
      <protection locked="0"/>
    </xf>
    <xf numFmtId="0" fontId="10" fillId="14" borderId="1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2" fillId="0" borderId="3" xfId="0" applyFont="1" applyBorder="1"/>
    <xf numFmtId="0" fontId="0" fillId="0" borderId="12" xfId="0" applyBorder="1"/>
    <xf numFmtId="0" fontId="2" fillId="0" borderId="12" xfId="0" applyFont="1" applyBorder="1"/>
    <xf numFmtId="0" fontId="13" fillId="0" borderId="0" xfId="0" applyFont="1"/>
    <xf numFmtId="0" fontId="4" fillId="0" borderId="0" xfId="0" applyFont="1"/>
    <xf numFmtId="2" fontId="2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1" fontId="6" fillId="0" borderId="0" xfId="0" applyNumberFormat="1" applyFont="1" applyAlignment="1" applyProtection="1">
      <alignment horizontal="left"/>
      <protection locked="0"/>
    </xf>
    <xf numFmtId="1" fontId="0" fillId="0" borderId="0" xfId="0" applyNumberFormat="1" applyProtection="1">
      <protection locked="0"/>
    </xf>
    <xf numFmtId="0" fontId="5" fillId="0" borderId="0" xfId="0" applyFont="1" applyProtection="1">
      <protection locked="0"/>
    </xf>
    <xf numFmtId="0" fontId="17" fillId="0" borderId="0" xfId="0" applyFont="1"/>
    <xf numFmtId="1" fontId="5" fillId="0" borderId="0" xfId="0" applyNumberFormat="1" applyFont="1" applyProtection="1">
      <protection locked="0"/>
    </xf>
    <xf numFmtId="1" fontId="17" fillId="0" borderId="0" xfId="0" applyNumberFormat="1" applyFont="1" applyProtection="1">
      <protection locked="0"/>
    </xf>
    <xf numFmtId="0" fontId="16" fillId="0" borderId="0" xfId="0" applyFont="1"/>
    <xf numFmtId="49" fontId="17" fillId="0" borderId="0" xfId="0" applyNumberFormat="1" applyFont="1" applyAlignment="1" applyProtection="1">
      <alignment horizontal="right"/>
      <protection locked="0"/>
    </xf>
    <xf numFmtId="9" fontId="17" fillId="0" borderId="0" xfId="0" applyNumberFormat="1" applyFont="1" applyProtection="1">
      <protection locked="0"/>
    </xf>
    <xf numFmtId="9" fontId="17" fillId="0" borderId="0" xfId="0" applyNumberFormat="1" applyFont="1"/>
    <xf numFmtId="0" fontId="17" fillId="0" borderId="0" xfId="0" applyFont="1" applyAlignment="1">
      <alignment horizontal="center"/>
    </xf>
    <xf numFmtId="164" fontId="20" fillId="0" borderId="0" xfId="0" applyNumberFormat="1" applyFont="1"/>
    <xf numFmtId="9" fontId="17" fillId="0" borderId="0" xfId="0" quotePrefix="1" applyNumberFormat="1" applyFont="1" applyAlignment="1" applyProtection="1">
      <alignment horizontal="center" vertical="center"/>
      <protection locked="0"/>
    </xf>
    <xf numFmtId="1" fontId="17" fillId="0" borderId="0" xfId="0" applyNumberFormat="1" applyFont="1" applyAlignment="1" applyProtection="1">
      <alignment horizontal="center" vertical="center"/>
      <protection locked="0"/>
    </xf>
    <xf numFmtId="9" fontId="17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2" fontId="16" fillId="0" borderId="0" xfId="0" applyNumberFormat="1" applyFont="1"/>
    <xf numFmtId="164" fontId="25" fillId="16" borderId="0" xfId="9" applyNumberFormat="1" applyFont="1" applyBorder="1" applyAlignment="1">
      <alignment horizontal="center"/>
    </xf>
    <xf numFmtId="164" fontId="26" fillId="17" borderId="0" xfId="10" applyNumberFormat="1" applyFont="1" applyBorder="1" applyAlignment="1">
      <alignment horizontal="center"/>
    </xf>
    <xf numFmtId="164" fontId="27" fillId="5" borderId="0" xfId="5" applyNumberFormat="1" applyFont="1" applyBorder="1" applyAlignment="1">
      <alignment horizontal="center"/>
    </xf>
    <xf numFmtId="164" fontId="25" fillId="16" borderId="0" xfId="9" applyNumberFormat="1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5" fillId="16" borderId="0" xfId="9" applyNumberFormat="1" applyFont="1" applyBorder="1" applyAlignment="1">
      <alignment horizontal="center"/>
    </xf>
    <xf numFmtId="2" fontId="26" fillId="17" borderId="0" xfId="10" applyNumberFormat="1" applyFont="1" applyBorder="1" applyAlignment="1">
      <alignment horizontal="center"/>
    </xf>
    <xf numFmtId="2" fontId="27" fillId="5" borderId="0" xfId="5" applyNumberFormat="1" applyFont="1" applyBorder="1" applyAlignment="1">
      <alignment horizontal="center"/>
    </xf>
    <xf numFmtId="2" fontId="25" fillId="16" borderId="0" xfId="9" applyNumberFormat="1" applyFont="1" applyBorder="1" applyAlignment="1">
      <alignment horizontal="center"/>
    </xf>
    <xf numFmtId="0" fontId="20" fillId="0" borderId="0" xfId="0" applyFont="1" applyAlignment="1" applyProtection="1">
      <alignment horizontal="left"/>
      <protection locked="0"/>
    </xf>
    <xf numFmtId="9" fontId="27" fillId="0" borderId="0" xfId="5" applyNumberFormat="1" applyFont="1" applyFill="1" applyBorder="1" applyAlignment="1">
      <alignment horizontal="center"/>
    </xf>
    <xf numFmtId="164" fontId="26" fillId="17" borderId="0" xfId="10" applyNumberFormat="1" applyFont="1" applyBorder="1" applyAlignment="1">
      <alignment horizontal="left"/>
    </xf>
    <xf numFmtId="164" fontId="25" fillId="16" borderId="0" xfId="9" applyNumberFormat="1" applyFont="1" applyBorder="1" applyAlignment="1">
      <alignment horizontal="left"/>
    </xf>
    <xf numFmtId="164" fontId="25" fillId="16" borderId="3" xfId="9" applyNumberFormat="1" applyFont="1" applyBorder="1" applyAlignment="1">
      <alignment horizontal="center" vertical="center"/>
    </xf>
    <xf numFmtId="164" fontId="27" fillId="5" borderId="3" xfId="5" applyNumberFormat="1" applyFont="1" applyBorder="1" applyAlignment="1">
      <alignment horizontal="center"/>
    </xf>
    <xf numFmtId="164" fontId="27" fillId="5" borderId="30" xfId="5" applyNumberFormat="1" applyFont="1" applyBorder="1" applyAlignment="1">
      <alignment horizontal="center"/>
    </xf>
    <xf numFmtId="2" fontId="26" fillId="17" borderId="0" xfId="10" quotePrefix="1" applyNumberFormat="1" applyFont="1" applyBorder="1" applyAlignment="1">
      <alignment horizontal="center"/>
    </xf>
    <xf numFmtId="164" fontId="26" fillId="17" borderId="0" xfId="10" applyNumberFormat="1" applyFont="1" applyAlignment="1">
      <alignment horizontal="center"/>
    </xf>
    <xf numFmtId="164" fontId="27" fillId="5" borderId="0" xfId="5" applyNumberFormat="1" applyFont="1" applyAlignment="1">
      <alignment horizontal="center"/>
    </xf>
    <xf numFmtId="164" fontId="25" fillId="16" borderId="0" xfId="9" applyNumberFormat="1" applyFont="1" applyAlignment="1">
      <alignment horizontal="center"/>
    </xf>
    <xf numFmtId="0" fontId="0" fillId="18" borderId="0" xfId="0" applyFill="1" applyAlignment="1" applyProtection="1">
      <alignment horizontal="center"/>
      <protection locked="0"/>
    </xf>
    <xf numFmtId="0" fontId="17" fillId="18" borderId="0" xfId="0" applyFont="1" applyFill="1" applyAlignment="1" applyProtection="1">
      <alignment horizontal="center"/>
      <protection locked="0"/>
    </xf>
    <xf numFmtId="0" fontId="16" fillId="18" borderId="0" xfId="0" applyFont="1" applyFill="1" applyAlignment="1" applyProtection="1">
      <alignment horizontal="center"/>
      <protection locked="0"/>
    </xf>
    <xf numFmtId="0" fontId="15" fillId="0" borderId="0" xfId="1" applyFont="1" applyFill="1" applyBorder="1" applyAlignment="1" applyProtection="1">
      <alignment horizontal="center" vertical="center"/>
      <protection locked="0"/>
    </xf>
    <xf numFmtId="1" fontId="23" fillId="16" borderId="0" xfId="9" applyNumberFormat="1" applyProtection="1">
      <protection locked="0"/>
    </xf>
    <xf numFmtId="1" fontId="24" fillId="17" borderId="0" xfId="10" applyNumberFormat="1" applyProtection="1">
      <protection locked="0"/>
    </xf>
    <xf numFmtId="1" fontId="9" fillId="5" borderId="0" xfId="5" applyNumberFormat="1" applyProtection="1">
      <protection locked="0"/>
    </xf>
    <xf numFmtId="2" fontId="2" fillId="0" borderId="30" xfId="0" applyNumberFormat="1" applyFont="1" applyBorder="1"/>
    <xf numFmtId="2" fontId="16" fillId="18" borderId="0" xfId="0" applyNumberFormat="1" applyFont="1" applyFill="1" applyAlignment="1" applyProtection="1">
      <alignment horizontal="center"/>
      <protection locked="0"/>
    </xf>
    <xf numFmtId="164" fontId="17" fillId="0" borderId="42" xfId="0" applyNumberFormat="1" applyFont="1" applyBorder="1" applyAlignment="1">
      <alignment horizontal="center"/>
    </xf>
    <xf numFmtId="1" fontId="15" fillId="0" borderId="39" xfId="1" applyNumberFormat="1" applyFont="1" applyFill="1" applyBorder="1" applyAlignment="1" applyProtection="1">
      <alignment horizontal="center" vertical="center"/>
      <protection locked="0"/>
    </xf>
    <xf numFmtId="0" fontId="15" fillId="0" borderId="45" xfId="1" applyFont="1" applyFill="1" applyBorder="1" applyAlignment="1">
      <alignment horizontal="center" vertical="center" wrapText="1"/>
    </xf>
    <xf numFmtId="0" fontId="15" fillId="0" borderId="46" xfId="1" applyFont="1" applyFill="1" applyBorder="1" applyAlignment="1">
      <alignment horizontal="center" vertical="center" wrapText="1"/>
    </xf>
    <xf numFmtId="0" fontId="15" fillId="0" borderId="47" xfId="1" applyFont="1" applyFill="1" applyBorder="1" applyAlignment="1">
      <alignment horizontal="center" vertical="center" wrapText="1"/>
    </xf>
    <xf numFmtId="0" fontId="15" fillId="0" borderId="48" xfId="1" applyNumberFormat="1" applyFont="1" applyFill="1" applyBorder="1" applyAlignment="1">
      <alignment horizontal="center" vertical="center" wrapText="1"/>
    </xf>
    <xf numFmtId="0" fontId="15" fillId="0" borderId="46" xfId="1" applyNumberFormat="1" applyFont="1" applyFill="1" applyBorder="1" applyAlignment="1">
      <alignment horizontal="center" vertical="center" wrapText="1"/>
    </xf>
    <xf numFmtId="0" fontId="15" fillId="0" borderId="49" xfId="1" applyNumberFormat="1" applyFont="1" applyFill="1" applyBorder="1" applyAlignment="1">
      <alignment horizontal="center" vertical="center" wrapText="1"/>
    </xf>
    <xf numFmtId="0" fontId="15" fillId="0" borderId="46" xfId="1" applyFont="1" applyFill="1" applyBorder="1" applyAlignment="1" applyProtection="1">
      <alignment horizontal="center" vertical="center" wrapText="1"/>
      <protection locked="0"/>
    </xf>
    <xf numFmtId="164" fontId="17" fillId="0" borderId="40" xfId="0" applyNumberFormat="1" applyFont="1" applyBorder="1" applyAlignment="1">
      <alignment horizontal="center"/>
    </xf>
    <xf numFmtId="10" fontId="17" fillId="0" borderId="35" xfId="4" applyFont="1" applyFill="1" applyBorder="1" applyAlignment="1">
      <alignment horizontal="center"/>
    </xf>
    <xf numFmtId="10" fontId="17" fillId="0" borderId="36" xfId="4" applyFont="1" applyFill="1" applyBorder="1" applyAlignment="1">
      <alignment horizontal="center"/>
    </xf>
    <xf numFmtId="2" fontId="17" fillId="0" borderId="34" xfId="4" applyNumberFormat="1" applyFont="1" applyFill="1" applyBorder="1" applyAlignment="1">
      <alignment horizontal="center"/>
    </xf>
    <xf numFmtId="2" fontId="17" fillId="0" borderId="35" xfId="4" applyNumberFormat="1" applyFont="1" applyFill="1" applyBorder="1" applyAlignment="1">
      <alignment horizontal="center"/>
    </xf>
    <xf numFmtId="164" fontId="17" fillId="0" borderId="35" xfId="0" applyNumberFormat="1" applyFont="1" applyBorder="1" applyAlignment="1">
      <alignment horizontal="center"/>
    </xf>
    <xf numFmtId="2" fontId="17" fillId="0" borderId="35" xfId="0" applyNumberFormat="1" applyFont="1" applyBorder="1" applyAlignment="1">
      <alignment horizontal="center"/>
    </xf>
    <xf numFmtId="2" fontId="17" fillId="0" borderId="41" xfId="0" applyNumberFormat="1" applyFont="1" applyBorder="1" applyAlignment="1">
      <alignment horizontal="center"/>
    </xf>
    <xf numFmtId="1" fontId="15" fillId="0" borderId="53" xfId="1" applyNumberFormat="1" applyFont="1" applyFill="1" applyBorder="1" applyAlignment="1" applyProtection="1">
      <alignment horizontal="center" vertical="center"/>
      <protection locked="0"/>
    </xf>
    <xf numFmtId="1" fontId="15" fillId="0" borderId="54" xfId="1" applyNumberFormat="1" applyFont="1" applyFill="1" applyBorder="1" applyAlignment="1" applyProtection="1">
      <alignment horizontal="center" vertical="center"/>
      <protection locked="0"/>
    </xf>
    <xf numFmtId="0" fontId="15" fillId="0" borderId="56" xfId="1" applyFont="1" applyFill="1" applyBorder="1" applyAlignment="1" applyProtection="1">
      <alignment horizontal="center" vertical="center"/>
      <protection locked="0"/>
    </xf>
    <xf numFmtId="0" fontId="15" fillId="0" borderId="56" xfId="1" applyFont="1" applyFill="1" applyBorder="1" applyAlignment="1" applyProtection="1">
      <alignment horizontal="center" vertical="center" wrapText="1"/>
      <protection locked="0"/>
    </xf>
    <xf numFmtId="1" fontId="15" fillId="0" borderId="56" xfId="1" applyNumberFormat="1" applyFont="1" applyFill="1" applyBorder="1" applyAlignment="1" applyProtection="1">
      <alignment horizontal="center" vertical="center"/>
      <protection locked="0"/>
    </xf>
    <xf numFmtId="0" fontId="15" fillId="0" borderId="55" xfId="1" applyFont="1" applyFill="1" applyBorder="1" applyAlignment="1">
      <alignment horizontal="center" vertical="center" wrapText="1"/>
    </xf>
    <xf numFmtId="0" fontId="15" fillId="0" borderId="56" xfId="1" applyFont="1" applyFill="1" applyBorder="1" applyAlignment="1">
      <alignment horizontal="center" vertical="center" wrapText="1"/>
    </xf>
    <xf numFmtId="0" fontId="15" fillId="0" borderId="57" xfId="1" applyFont="1" applyFill="1" applyBorder="1" applyAlignment="1">
      <alignment horizontal="center" vertical="center" wrapText="1"/>
    </xf>
    <xf numFmtId="0" fontId="15" fillId="0" borderId="60" xfId="1" applyFont="1" applyFill="1" applyBorder="1" applyAlignment="1" applyProtection="1">
      <alignment horizontal="center" vertical="center"/>
      <protection locked="0"/>
    </xf>
    <xf numFmtId="0" fontId="15" fillId="0" borderId="61" xfId="1" applyFont="1" applyFill="1" applyBorder="1" applyAlignment="1">
      <alignment horizontal="center" vertical="center"/>
    </xf>
    <xf numFmtId="1" fontId="15" fillId="0" borderId="59" xfId="1" applyNumberFormat="1" applyFont="1" applyFill="1" applyBorder="1" applyAlignment="1" applyProtection="1">
      <alignment horizontal="center" vertical="center"/>
      <protection locked="0"/>
    </xf>
    <xf numFmtId="1" fontId="15" fillId="0" borderId="60" xfId="1" applyNumberFormat="1" applyFont="1" applyFill="1" applyBorder="1" applyAlignment="1" applyProtection="1">
      <alignment horizontal="center" vertical="center"/>
      <protection locked="0"/>
    </xf>
    <xf numFmtId="1" fontId="15" fillId="0" borderId="61" xfId="1" applyNumberFormat="1" applyFont="1" applyFill="1" applyBorder="1" applyAlignment="1" applyProtection="1">
      <alignment horizontal="center" vertical="center"/>
      <protection locked="0"/>
    </xf>
    <xf numFmtId="0" fontId="15" fillId="0" borderId="60" xfId="1" applyFont="1" applyFill="1" applyBorder="1" applyAlignment="1">
      <alignment horizontal="center" vertical="center" wrapText="1"/>
    </xf>
    <xf numFmtId="0" fontId="15" fillId="0" borderId="61" xfId="1" applyFont="1" applyFill="1" applyBorder="1" applyAlignment="1">
      <alignment horizontal="center" vertical="center" wrapText="1"/>
    </xf>
    <xf numFmtId="0" fontId="17" fillId="0" borderId="41" xfId="4" applyNumberFormat="1" applyFont="1" applyFill="1" applyBorder="1" applyAlignment="1">
      <alignment horizontal="center"/>
    </xf>
    <xf numFmtId="10" fontId="17" fillId="0" borderId="63" xfId="4" applyFont="1" applyFill="1" applyBorder="1" applyAlignment="1">
      <alignment horizontal="center"/>
    </xf>
    <xf numFmtId="10" fontId="17" fillId="0" borderId="67" xfId="4" applyFont="1" applyFill="1" applyBorder="1" applyAlignment="1">
      <alignment horizontal="center"/>
    </xf>
    <xf numFmtId="0" fontId="15" fillId="0" borderId="9" xfId="1" applyFont="1" applyFill="1" applyBorder="1" applyAlignment="1">
      <alignment horizontal="center" vertical="center" wrapText="1"/>
    </xf>
    <xf numFmtId="0" fontId="4" fillId="0" borderId="0" xfId="0" applyFont="1" applyAlignment="1" applyProtection="1">
      <alignment horizontal="center"/>
      <protection locked="0"/>
    </xf>
    <xf numFmtId="164" fontId="16" fillId="18" borderId="3" xfId="0" applyNumberFormat="1" applyFont="1" applyFill="1" applyBorder="1" applyAlignment="1" applyProtection="1">
      <alignment horizontal="center"/>
      <protection locked="0"/>
    </xf>
    <xf numFmtId="164" fontId="26" fillId="17" borderId="3" xfId="10" applyNumberFormat="1" applyFont="1" applyBorder="1" applyAlignment="1">
      <alignment horizontal="center"/>
    </xf>
    <xf numFmtId="2" fontId="16" fillId="0" borderId="72" xfId="0" applyNumberFormat="1" applyFont="1" applyBorder="1"/>
    <xf numFmtId="1" fontId="17" fillId="0" borderId="3" xfId="0" applyNumberFormat="1" applyFont="1" applyBorder="1" applyProtection="1">
      <protection locked="0"/>
    </xf>
    <xf numFmtId="2" fontId="16" fillId="0" borderId="74" xfId="0" applyNumberFormat="1" applyFont="1" applyBorder="1"/>
    <xf numFmtId="1" fontId="17" fillId="0" borderId="73" xfId="0" applyNumberFormat="1" applyFont="1" applyBorder="1" applyProtection="1">
      <protection locked="0"/>
    </xf>
    <xf numFmtId="0" fontId="0" fillId="0" borderId="30" xfId="0" applyBorder="1" applyProtection="1">
      <protection locked="0"/>
    </xf>
    <xf numFmtId="164" fontId="25" fillId="16" borderId="30" xfId="9" applyNumberFormat="1" applyFont="1" applyBorder="1" applyAlignment="1">
      <alignment horizontal="center"/>
    </xf>
    <xf numFmtId="164" fontId="26" fillId="17" borderId="30" xfId="10" applyNumberFormat="1" applyFont="1" applyBorder="1" applyAlignment="1">
      <alignment horizontal="center"/>
    </xf>
    <xf numFmtId="1" fontId="17" fillId="0" borderId="28" xfId="0" applyNumberFormat="1" applyFont="1" applyBorder="1" applyProtection="1">
      <protection locked="0"/>
    </xf>
    <xf numFmtId="2" fontId="16" fillId="0" borderId="76" xfId="0" applyNumberFormat="1" applyFont="1" applyBorder="1"/>
    <xf numFmtId="2" fontId="17" fillId="0" borderId="75" xfId="0" applyNumberFormat="1" applyFont="1" applyBorder="1" applyAlignment="1">
      <alignment horizontal="left"/>
    </xf>
    <xf numFmtId="1" fontId="17" fillId="0" borderId="75" xfId="0" applyNumberFormat="1" applyFont="1" applyBorder="1" applyProtection="1">
      <protection locked="0"/>
    </xf>
    <xf numFmtId="2" fontId="17" fillId="0" borderId="32" xfId="0" applyNumberFormat="1" applyFont="1" applyBorder="1" applyAlignment="1">
      <alignment horizontal="left"/>
    </xf>
    <xf numFmtId="0" fontId="20" fillId="0" borderId="29" xfId="0" applyFont="1" applyBorder="1" applyAlignment="1" applyProtection="1">
      <alignment horizontal="left"/>
      <protection locked="0"/>
    </xf>
    <xf numFmtId="0" fontId="20" fillId="0" borderId="75" xfId="0" applyFont="1" applyBorder="1" applyAlignment="1" applyProtection="1">
      <alignment horizontal="left"/>
      <protection locked="0"/>
    </xf>
    <xf numFmtId="14" fontId="20" fillId="0" borderId="75" xfId="0" applyNumberFormat="1" applyFont="1" applyBorder="1" applyAlignment="1" applyProtection="1">
      <alignment horizontal="left"/>
      <protection locked="0"/>
    </xf>
    <xf numFmtId="14" fontId="20" fillId="0" borderId="76" xfId="0" applyNumberFormat="1" applyFont="1" applyBorder="1" applyAlignment="1" applyProtection="1">
      <alignment horizontal="left"/>
      <protection locked="0"/>
    </xf>
    <xf numFmtId="1" fontId="15" fillId="0" borderId="5" xfId="1" applyNumberFormat="1" applyFont="1" applyFill="1" applyBorder="1" applyAlignment="1" applyProtection="1">
      <alignment horizontal="center" vertical="center"/>
      <protection locked="0"/>
    </xf>
    <xf numFmtId="0" fontId="15" fillId="0" borderId="56" xfId="1" applyNumberFormat="1" applyFont="1" applyFill="1" applyBorder="1" applyAlignment="1">
      <alignment horizontal="center" vertical="center" wrapText="1"/>
    </xf>
    <xf numFmtId="0" fontId="15" fillId="0" borderId="61" xfId="1" applyNumberFormat="1" applyFont="1" applyFill="1" applyBorder="1" applyAlignment="1">
      <alignment horizontal="center" vertical="center" wrapText="1"/>
    </xf>
    <xf numFmtId="1" fontId="16" fillId="0" borderId="33" xfId="0" applyNumberFormat="1" applyFont="1" applyBorder="1" applyProtection="1">
      <protection locked="0"/>
    </xf>
    <xf numFmtId="14" fontId="5" fillId="0" borderId="0" xfId="0" applyNumberFormat="1" applyFont="1" applyProtection="1">
      <protection locked="0"/>
    </xf>
    <xf numFmtId="2" fontId="2" fillId="0" borderId="3" xfId="0" applyNumberFormat="1" applyFont="1" applyBorder="1"/>
    <xf numFmtId="2" fontId="2" fillId="0" borderId="12" xfId="0" applyNumberFormat="1" applyFont="1" applyBorder="1"/>
    <xf numFmtId="1" fontId="5" fillId="0" borderId="3" xfId="8" applyNumberFormat="1" applyFont="1" applyBorder="1"/>
    <xf numFmtId="1" fontId="5" fillId="0" borderId="0" xfId="8" applyNumberFormat="1" applyFont="1" applyBorder="1"/>
    <xf numFmtId="1" fontId="5" fillId="0" borderId="12" xfId="8" applyNumberFormat="1" applyFont="1" applyBorder="1"/>
    <xf numFmtId="14" fontId="20" fillId="0" borderId="73" xfId="0" applyNumberFormat="1" applyFont="1" applyBorder="1" applyAlignment="1" applyProtection="1">
      <alignment horizontal="left"/>
      <protection locked="0"/>
    </xf>
    <xf numFmtId="2" fontId="17" fillId="0" borderId="79" xfId="0" applyNumberFormat="1" applyFont="1" applyBorder="1" applyAlignment="1">
      <alignment horizontal="left"/>
    </xf>
    <xf numFmtId="164" fontId="25" fillId="16" borderId="78" xfId="9" applyNumberFormat="1" applyFont="1" applyBorder="1" applyAlignment="1">
      <alignment horizontal="center" vertical="center"/>
    </xf>
    <xf numFmtId="164" fontId="26" fillId="17" borderId="78" xfId="10" applyNumberFormat="1" applyFont="1" applyBorder="1" applyAlignment="1">
      <alignment horizontal="center"/>
    </xf>
    <xf numFmtId="164" fontId="27" fillId="5" borderId="78" xfId="5" applyNumberFormat="1" applyFont="1" applyBorder="1" applyAlignment="1">
      <alignment horizontal="center"/>
    </xf>
    <xf numFmtId="164" fontId="25" fillId="16" borderId="78" xfId="9" applyNumberFormat="1" applyFont="1" applyBorder="1" applyAlignment="1">
      <alignment horizontal="center"/>
    </xf>
    <xf numFmtId="0" fontId="15" fillId="0" borderId="59" xfId="1" applyFont="1" applyFill="1" applyBorder="1" applyAlignment="1">
      <alignment horizontal="center" vertical="center" wrapText="1"/>
    </xf>
    <xf numFmtId="164" fontId="17" fillId="0" borderId="0" xfId="0" applyNumberFormat="1" applyFont="1"/>
    <xf numFmtId="0" fontId="15" fillId="0" borderId="45" xfId="1" applyFont="1" applyFill="1" applyBorder="1" applyAlignment="1" applyProtection="1">
      <alignment horizontal="center" vertical="center" wrapText="1"/>
      <protection locked="0"/>
    </xf>
    <xf numFmtId="0" fontId="15" fillId="0" borderId="49" xfId="1" applyFont="1" applyFill="1" applyBorder="1" applyAlignment="1" applyProtection="1">
      <alignment horizontal="center" vertical="center"/>
      <protection locked="0"/>
    </xf>
    <xf numFmtId="164" fontId="17" fillId="19" borderId="40" xfId="0" applyNumberFormat="1" applyFont="1" applyFill="1" applyBorder="1" applyAlignment="1">
      <alignment horizontal="center"/>
    </xf>
    <xf numFmtId="0" fontId="0" fillId="0" borderId="30" xfId="0" applyBorder="1"/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/>
    </xf>
    <xf numFmtId="9" fontId="19" fillId="0" borderId="0" xfId="0" applyNumberFormat="1" applyFont="1" applyAlignment="1">
      <alignment horizontal="center" vertical="center"/>
    </xf>
    <xf numFmtId="0" fontId="15" fillId="0" borderId="1" xfId="1" applyFont="1" applyFill="1" applyBorder="1" applyAlignment="1" applyProtection="1">
      <alignment horizontal="center" vertical="center"/>
      <protection locked="0"/>
    </xf>
    <xf numFmtId="0" fontId="15" fillId="0" borderId="60" xfId="1" applyNumberFormat="1" applyFont="1" applyFill="1" applyBorder="1" applyAlignment="1">
      <alignment horizontal="center" vertical="center" wrapText="1"/>
    </xf>
    <xf numFmtId="0" fontId="15" fillId="0" borderId="82" xfId="1" applyNumberFormat="1" applyFont="1" applyFill="1" applyBorder="1" applyAlignment="1">
      <alignment horizontal="center" vertical="center" wrapText="1"/>
    </xf>
    <xf numFmtId="0" fontId="15" fillId="0" borderId="68" xfId="1" applyNumberFormat="1" applyFont="1" applyFill="1" applyBorder="1" applyAlignment="1">
      <alignment horizontal="center" vertical="center" wrapText="1"/>
    </xf>
    <xf numFmtId="0" fontId="15" fillId="0" borderId="69" xfId="1" applyNumberFormat="1" applyFont="1" applyFill="1" applyBorder="1" applyAlignment="1">
      <alignment horizontal="center" vertical="center" wrapText="1"/>
    </xf>
    <xf numFmtId="164" fontId="15" fillId="0" borderId="81" xfId="1" applyNumberFormat="1" applyFont="1" applyFill="1" applyBorder="1" applyAlignment="1">
      <alignment horizontal="center" vertical="center" wrapText="1"/>
    </xf>
    <xf numFmtId="0" fontId="29" fillId="0" borderId="21" xfId="11" applyFont="1" applyBorder="1"/>
    <xf numFmtId="0" fontId="29" fillId="0" borderId="83" xfId="11" applyFont="1" applyBorder="1"/>
    <xf numFmtId="0" fontId="29" fillId="0" borderId="14" xfId="11" applyFont="1" applyBorder="1"/>
    <xf numFmtId="0" fontId="30" fillId="0" borderId="28" xfId="11" applyFont="1" applyBorder="1" applyAlignment="1">
      <alignment horizontal="right"/>
    </xf>
    <xf numFmtId="0" fontId="31" fillId="0" borderId="33" xfId="11" applyFont="1" applyBorder="1"/>
    <xf numFmtId="0" fontId="0" fillId="0" borderId="31" xfId="0" applyBorder="1"/>
    <xf numFmtId="0" fontId="32" fillId="18" borderId="14" xfId="11" applyFont="1" applyFill="1" applyBorder="1"/>
    <xf numFmtId="0" fontId="29" fillId="0" borderId="33" xfId="11" applyFont="1" applyBorder="1" applyAlignment="1">
      <alignment horizontal="right"/>
    </xf>
    <xf numFmtId="164" fontId="31" fillId="0" borderId="73" xfId="11" applyNumberFormat="1" applyFont="1" applyBorder="1" applyAlignment="1">
      <alignment horizontal="right"/>
    </xf>
    <xf numFmtId="0" fontId="29" fillId="0" borderId="73" xfId="11" applyFont="1" applyBorder="1" applyAlignment="1">
      <alignment horizontal="right"/>
    </xf>
    <xf numFmtId="0" fontId="29" fillId="0" borderId="31" xfId="11" applyFont="1" applyBorder="1" applyAlignment="1">
      <alignment horizontal="right"/>
    </xf>
    <xf numFmtId="0" fontId="31" fillId="0" borderId="21" xfId="11" applyFont="1" applyBorder="1" applyAlignment="1">
      <alignment horizontal="center"/>
    </xf>
    <xf numFmtId="0" fontId="31" fillId="0" borderId="73" xfId="11" applyFont="1" applyBorder="1"/>
    <xf numFmtId="0" fontId="29" fillId="18" borderId="17" xfId="11" applyFont="1" applyFill="1" applyBorder="1" applyAlignment="1">
      <alignment horizontal="center"/>
    </xf>
    <xf numFmtId="0" fontId="29" fillId="18" borderId="28" xfId="11" applyFont="1" applyFill="1" applyBorder="1" applyAlignment="1">
      <alignment horizontal="center"/>
    </xf>
    <xf numFmtId="0" fontId="17" fillId="0" borderId="3" xfId="0" applyFont="1" applyBorder="1"/>
    <xf numFmtId="0" fontId="17" fillId="0" borderId="30" xfId="0" applyFont="1" applyBorder="1"/>
    <xf numFmtId="0" fontId="17" fillId="0" borderId="31" xfId="0" applyFont="1" applyBorder="1"/>
    <xf numFmtId="0" fontId="29" fillId="18" borderId="0" xfId="11" applyFont="1" applyFill="1"/>
    <xf numFmtId="0" fontId="31" fillId="0" borderId="33" xfId="11" applyFont="1" applyBorder="1" applyAlignment="1">
      <alignment horizontal="center"/>
    </xf>
    <xf numFmtId="0" fontId="30" fillId="0" borderId="27" xfId="11" applyFont="1" applyBorder="1"/>
    <xf numFmtId="0" fontId="30" fillId="0" borderId="28" xfId="11" applyFont="1" applyBorder="1"/>
    <xf numFmtId="1" fontId="0" fillId="0" borderId="17" xfId="0" applyNumberFormat="1" applyBorder="1" applyProtection="1">
      <protection locked="0"/>
    </xf>
    <xf numFmtId="0" fontId="0" fillId="0" borderId="27" xfId="0" applyBorder="1" applyProtection="1">
      <protection locked="0"/>
    </xf>
    <xf numFmtId="0" fontId="0" fillId="0" borderId="27" xfId="0" applyBorder="1"/>
    <xf numFmtId="0" fontId="2" fillId="0" borderId="27" xfId="0" applyFont="1" applyBorder="1"/>
    <xf numFmtId="2" fontId="2" fillId="0" borderId="27" xfId="0" applyNumberFormat="1" applyFont="1" applyBorder="1"/>
    <xf numFmtId="0" fontId="8" fillId="0" borderId="27" xfId="0" applyFont="1" applyBorder="1"/>
    <xf numFmtId="0" fontId="8" fillId="0" borderId="3" xfId="0" applyFont="1" applyBorder="1"/>
    <xf numFmtId="0" fontId="13" fillId="0" borderId="3" xfId="0" applyFont="1" applyBorder="1"/>
    <xf numFmtId="0" fontId="13" fillId="0" borderId="33" xfId="0" applyFont="1" applyBorder="1"/>
    <xf numFmtId="0" fontId="13" fillId="0" borderId="73" xfId="0" applyFont="1" applyBorder="1"/>
    <xf numFmtId="0" fontId="2" fillId="0" borderId="30" xfId="0" applyFont="1" applyBorder="1"/>
    <xf numFmtId="0" fontId="8" fillId="0" borderId="30" xfId="0" applyFont="1" applyBorder="1"/>
    <xf numFmtId="1" fontId="33" fillId="0" borderId="0" xfId="0" applyNumberFormat="1" applyFont="1" applyAlignment="1" applyProtection="1">
      <alignment horizontal="center"/>
      <protection locked="0"/>
    </xf>
    <xf numFmtId="0" fontId="13" fillId="18" borderId="0" xfId="0" applyFont="1" applyFill="1"/>
    <xf numFmtId="0" fontId="13" fillId="18" borderId="73" xfId="0" applyFont="1" applyFill="1" applyBorder="1"/>
    <xf numFmtId="0" fontId="17" fillId="0" borderId="21" xfId="0" applyFont="1" applyBorder="1"/>
    <xf numFmtId="0" fontId="17" fillId="0" borderId="33" xfId="0" applyFont="1" applyBorder="1"/>
    <xf numFmtId="0" fontId="17" fillId="0" borderId="83" xfId="0" applyFont="1" applyBorder="1"/>
    <xf numFmtId="0" fontId="17" fillId="0" borderId="73" xfId="0" applyFont="1" applyBorder="1"/>
    <xf numFmtId="0" fontId="17" fillId="0" borderId="14" xfId="0" applyFont="1" applyBorder="1"/>
    <xf numFmtId="0" fontId="0" fillId="0" borderId="33" xfId="0" applyBorder="1"/>
    <xf numFmtId="0" fontId="0" fillId="0" borderId="73" xfId="0" applyBorder="1"/>
    <xf numFmtId="0" fontId="31" fillId="0" borderId="3" xfId="11" applyFont="1" applyBorder="1" applyAlignment="1">
      <alignment horizontal="center"/>
    </xf>
    <xf numFmtId="0" fontId="5" fillId="0" borderId="0" xfId="8" applyFont="1" applyFill="1" applyBorder="1"/>
    <xf numFmtId="2" fontId="16" fillId="18" borderId="74" xfId="0" applyNumberFormat="1" applyFont="1" applyFill="1" applyBorder="1" applyAlignment="1">
      <alignment horizontal="center"/>
    </xf>
    <xf numFmtId="0" fontId="16" fillId="18" borderId="79" xfId="0" applyFont="1" applyFill="1" applyBorder="1" applyAlignment="1" applyProtection="1">
      <alignment horizontal="center"/>
      <protection locked="0"/>
    </xf>
    <xf numFmtId="0" fontId="16" fillId="18" borderId="73" xfId="0" applyFont="1" applyFill="1" applyBorder="1" applyAlignment="1" applyProtection="1">
      <alignment horizontal="center"/>
      <protection locked="0"/>
    </xf>
    <xf numFmtId="2" fontId="2" fillId="0" borderId="74" xfId="0" applyNumberFormat="1" applyFont="1" applyBorder="1" applyAlignment="1">
      <alignment horizontal="center"/>
    </xf>
    <xf numFmtId="2" fontId="2" fillId="18" borderId="79" xfId="0" applyNumberFormat="1" applyFont="1" applyFill="1" applyBorder="1" applyAlignment="1" applyProtection="1">
      <alignment horizontal="center"/>
      <protection locked="0"/>
    </xf>
    <xf numFmtId="2" fontId="16" fillId="18" borderId="73" xfId="0" applyNumberFormat="1" applyFont="1" applyFill="1" applyBorder="1" applyAlignment="1" applyProtection="1">
      <alignment horizontal="center"/>
      <protection locked="0"/>
    </xf>
    <xf numFmtId="0" fontId="0" fillId="18" borderId="73" xfId="0" applyFill="1" applyBorder="1" applyAlignment="1" applyProtection="1">
      <alignment horizontal="center"/>
      <protection locked="0"/>
    </xf>
    <xf numFmtId="0" fontId="34" fillId="0" borderId="14" xfId="11" applyFont="1" applyBorder="1"/>
    <xf numFmtId="0" fontId="7" fillId="0" borderId="0" xfId="0" applyFont="1" applyProtection="1">
      <protection locked="0"/>
    </xf>
    <xf numFmtId="0" fontId="7" fillId="0" borderId="0" xfId="0" applyFont="1"/>
    <xf numFmtId="0" fontId="35" fillId="0" borderId="0" xfId="0" applyFont="1"/>
    <xf numFmtId="2" fontId="35" fillId="0" borderId="0" xfId="0" applyNumberFormat="1" applyFont="1"/>
    <xf numFmtId="0" fontId="17" fillId="0" borderId="12" xfId="0" applyFont="1" applyBorder="1" applyAlignment="1" applyProtection="1">
      <alignment horizontal="left"/>
      <protection locked="0"/>
    </xf>
    <xf numFmtId="1" fontId="17" fillId="0" borderId="12" xfId="0" applyNumberFormat="1" applyFont="1" applyBorder="1" applyProtection="1">
      <protection locked="0"/>
    </xf>
    <xf numFmtId="0" fontId="32" fillId="18" borderId="14" xfId="11" applyFont="1" applyFill="1" applyBorder="1" applyAlignment="1">
      <alignment horizontal="left"/>
    </xf>
    <xf numFmtId="0" fontId="32" fillId="18" borderId="31" xfId="11" applyFont="1" applyFill="1" applyBorder="1" applyAlignment="1">
      <alignment horizontal="left"/>
    </xf>
    <xf numFmtId="0" fontId="16" fillId="0" borderId="73" xfId="0" applyFont="1" applyBorder="1" applyProtection="1">
      <protection locked="0"/>
    </xf>
    <xf numFmtId="1" fontId="16" fillId="0" borderId="73" xfId="0" applyNumberFormat="1" applyFont="1" applyBorder="1" applyProtection="1">
      <protection locked="0"/>
    </xf>
    <xf numFmtId="0" fontId="17" fillId="0" borderId="0" xfId="0" applyFont="1" applyProtection="1">
      <protection locked="0"/>
    </xf>
    <xf numFmtId="2" fontId="16" fillId="0" borderId="72" xfId="0" applyNumberFormat="1" applyFont="1" applyBorder="1" applyAlignment="1">
      <alignment horizontal="center"/>
    </xf>
    <xf numFmtId="0" fontId="17" fillId="0" borderId="31" xfId="0" applyFont="1" applyBorder="1" applyProtection="1">
      <protection locked="0"/>
    </xf>
    <xf numFmtId="2" fontId="16" fillId="18" borderId="30" xfId="0" applyNumberFormat="1" applyFont="1" applyFill="1" applyBorder="1" applyAlignment="1" applyProtection="1">
      <alignment horizontal="center"/>
      <protection locked="0"/>
    </xf>
    <xf numFmtId="2" fontId="16" fillId="18" borderId="27" xfId="0" applyNumberFormat="1" applyFont="1" applyFill="1" applyBorder="1" applyAlignment="1" applyProtection="1">
      <alignment horizontal="center"/>
      <protection locked="0"/>
    </xf>
    <xf numFmtId="0" fontId="17" fillId="0" borderId="73" xfId="0" applyFont="1" applyBorder="1" applyProtection="1">
      <protection locked="0"/>
    </xf>
    <xf numFmtId="0" fontId="15" fillId="0" borderId="60" xfId="1" applyFont="1" applyFill="1" applyBorder="1" applyAlignment="1" applyProtection="1">
      <alignment horizontal="center" vertical="center" wrapText="1"/>
      <protection locked="0"/>
    </xf>
    <xf numFmtId="2" fontId="16" fillId="18" borderId="72" xfId="0" applyNumberFormat="1" applyFont="1" applyFill="1" applyBorder="1" applyAlignment="1">
      <alignment horizontal="center" vertical="center"/>
    </xf>
    <xf numFmtId="2" fontId="16" fillId="0" borderId="74" xfId="0" applyNumberFormat="1" applyFont="1" applyBorder="1" applyAlignment="1">
      <alignment horizontal="left" vertical="center"/>
    </xf>
    <xf numFmtId="2" fontId="16" fillId="0" borderId="76" xfId="0" applyNumberFormat="1" applyFont="1" applyBorder="1" applyAlignment="1">
      <alignment horizontal="left" vertical="center"/>
    </xf>
    <xf numFmtId="164" fontId="15" fillId="0" borderId="13" xfId="1" applyNumberFormat="1" applyFont="1" applyFill="1" applyBorder="1" applyAlignment="1">
      <alignment horizontal="center" vertical="center" wrapText="1"/>
    </xf>
    <xf numFmtId="2" fontId="26" fillId="0" borderId="0" xfId="10" applyNumberFormat="1" applyFont="1" applyFill="1" applyBorder="1" applyAlignment="1">
      <alignment horizontal="center"/>
    </xf>
    <xf numFmtId="2" fontId="25" fillId="0" borderId="0" xfId="9" applyNumberFormat="1" applyFont="1" applyFill="1" applyBorder="1" applyAlignment="1">
      <alignment horizontal="center"/>
    </xf>
    <xf numFmtId="0" fontId="15" fillId="0" borderId="53" xfId="1" applyFont="1" applyFill="1" applyBorder="1" applyAlignment="1" applyProtection="1">
      <alignment horizontal="center" vertical="center"/>
      <protection locked="0"/>
    </xf>
    <xf numFmtId="0" fontId="15" fillId="0" borderId="7" xfId="1" applyFont="1" applyFill="1" applyBorder="1" applyAlignment="1" applyProtection="1">
      <alignment horizontal="center" vertical="center"/>
      <protection locked="0"/>
    </xf>
    <xf numFmtId="0" fontId="17" fillId="0" borderId="3" xfId="0" applyFont="1" applyBorder="1" applyProtection="1">
      <protection locked="0"/>
    </xf>
    <xf numFmtId="0" fontId="15" fillId="0" borderId="0" xfId="0" applyFont="1" applyProtection="1">
      <protection locked="0"/>
    </xf>
    <xf numFmtId="0" fontId="22" fillId="0" borderId="0" xfId="0" applyFont="1" applyAlignment="1">
      <alignment horizontal="left"/>
    </xf>
    <xf numFmtId="0" fontId="22" fillId="0" borderId="0" xfId="0" applyFont="1"/>
    <xf numFmtId="0" fontId="20" fillId="0" borderId="0" xfId="0" applyFont="1"/>
    <xf numFmtId="0" fontId="17" fillId="0" borderId="12" xfId="0" applyFont="1" applyBorder="1"/>
    <xf numFmtId="0" fontId="17" fillId="0" borderId="12" xfId="0" applyFont="1" applyBorder="1" applyProtection="1">
      <protection locked="0"/>
    </xf>
    <xf numFmtId="0" fontId="37" fillId="0" borderId="0" xfId="11" applyFont="1"/>
    <xf numFmtId="164" fontId="27" fillId="5" borderId="0" xfId="5" applyNumberFormat="1" applyFont="1" applyBorder="1" applyAlignment="1">
      <alignment horizontal="left"/>
    </xf>
    <xf numFmtId="0" fontId="17" fillId="0" borderId="40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6" fillId="0" borderId="0" xfId="0" applyFont="1" applyProtection="1">
      <protection locked="0"/>
    </xf>
    <xf numFmtId="0" fontId="38" fillId="0" borderId="0" xfId="0" applyFont="1" applyProtection="1">
      <protection locked="0"/>
    </xf>
    <xf numFmtId="0" fontId="4" fillId="0" borderId="0" xfId="8" applyFont="1" applyFill="1" applyBorder="1"/>
    <xf numFmtId="0" fontId="39" fillId="0" borderId="12" xfId="8" applyFont="1" applyFill="1" applyBorder="1"/>
    <xf numFmtId="0" fontId="1" fillId="0" borderId="70" xfId="4" applyNumberFormat="1" applyFont="1" applyFill="1" applyBorder="1" applyAlignment="1">
      <alignment horizontal="center" vertical="center"/>
    </xf>
    <xf numFmtId="0" fontId="40" fillId="0" borderId="20" xfId="4" applyNumberFormat="1" applyFont="1" applyFill="1" applyBorder="1" applyAlignment="1">
      <alignment horizontal="center" vertical="center"/>
    </xf>
    <xf numFmtId="0" fontId="1" fillId="0" borderId="58" xfId="4" applyNumberFormat="1" applyFont="1" applyFill="1" applyBorder="1" applyAlignment="1">
      <alignment horizontal="center" vertical="center"/>
    </xf>
    <xf numFmtId="1" fontId="15" fillId="0" borderId="66" xfId="1" applyNumberFormat="1" applyFont="1" applyFill="1" applyBorder="1" applyAlignment="1" applyProtection="1">
      <alignment horizontal="center" vertical="center" wrapText="1"/>
      <protection locked="0"/>
    </xf>
    <xf numFmtId="14" fontId="17" fillId="0" borderId="26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/>
    </xf>
    <xf numFmtId="0" fontId="17" fillId="0" borderId="41" xfId="0" applyFont="1" applyBorder="1" applyAlignment="1">
      <alignment horizontal="center"/>
    </xf>
    <xf numFmtId="0" fontId="17" fillId="0" borderId="38" xfId="0" applyFont="1" applyBorder="1" applyAlignment="1">
      <alignment horizontal="center"/>
    </xf>
    <xf numFmtId="2" fontId="17" fillId="0" borderId="37" xfId="0" applyNumberFormat="1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2" fontId="2" fillId="0" borderId="27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3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0" borderId="89" xfId="4" applyNumberFormat="1" applyFont="1" applyFill="1" applyBorder="1" applyAlignment="1">
      <alignment horizontal="center" vertical="center"/>
    </xf>
    <xf numFmtId="0" fontId="1" fillId="0" borderId="90" xfId="4" applyNumberFormat="1" applyFont="1" applyFill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7" fillId="0" borderId="49" xfId="4" applyNumberFormat="1" applyFont="1" applyFill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20" fillId="20" borderId="0" xfId="0" applyFont="1" applyFill="1"/>
    <xf numFmtId="0" fontId="41" fillId="20" borderId="0" xfId="0" applyFont="1" applyFill="1"/>
    <xf numFmtId="0" fontId="17" fillId="20" borderId="0" xfId="0" applyFont="1" applyFill="1"/>
    <xf numFmtId="0" fontId="41" fillId="20" borderId="0" xfId="0" applyFont="1" applyFill="1" applyAlignment="1">
      <alignment vertical="center" wrapText="1"/>
    </xf>
    <xf numFmtId="0" fontId="2" fillId="8" borderId="16" xfId="6" applyFont="1" applyFill="1" applyBorder="1" applyAlignment="1" applyProtection="1">
      <alignment horizontal="center" vertical="center"/>
      <protection locked="0"/>
    </xf>
    <xf numFmtId="0" fontId="2" fillId="8" borderId="0" xfId="6" applyFont="1" applyFill="1" applyBorder="1" applyAlignment="1" applyProtection="1">
      <alignment horizontal="center" vertical="center"/>
      <protection locked="0"/>
    </xf>
    <xf numFmtId="0" fontId="2" fillId="8" borderId="12" xfId="6" applyFont="1" applyFill="1" applyBorder="1" applyAlignment="1" applyProtection="1">
      <alignment horizontal="center" vertical="center"/>
      <protection locked="0"/>
    </xf>
    <xf numFmtId="0" fontId="0" fillId="0" borderId="58" xfId="4" applyNumberFormat="1" applyFont="1" applyFill="1" applyBorder="1" applyAlignment="1">
      <alignment horizontal="center" vertical="center"/>
    </xf>
    <xf numFmtId="10" fontId="0" fillId="0" borderId="0" xfId="4" applyFont="1"/>
    <xf numFmtId="0" fontId="0" fillId="0" borderId="70" xfId="4" applyNumberFormat="1" applyFont="1" applyFill="1" applyBorder="1" applyAlignment="1">
      <alignment horizontal="center" vertical="center"/>
    </xf>
    <xf numFmtId="1" fontId="0" fillId="0" borderId="52" xfId="0" applyNumberFormat="1" applyBorder="1" applyAlignment="1" applyProtection="1">
      <alignment horizontal="center" vertical="center"/>
      <protection locked="0"/>
    </xf>
    <xf numFmtId="164" fontId="17" fillId="0" borderId="40" xfId="0" applyNumberFormat="1" applyFont="1" applyBorder="1" applyAlignment="1">
      <alignment horizontal="center" vertical="center"/>
    </xf>
    <xf numFmtId="10" fontId="17" fillId="0" borderId="58" xfId="4" applyFont="1" applyFill="1" applyBorder="1" applyAlignment="1">
      <alignment horizontal="center" vertical="center"/>
    </xf>
    <xf numFmtId="10" fontId="17" fillId="0" borderId="71" xfId="4" applyFont="1" applyFill="1" applyBorder="1" applyAlignment="1">
      <alignment horizontal="center" vertical="center"/>
    </xf>
    <xf numFmtId="2" fontId="17" fillId="0" borderId="40" xfId="4" applyNumberFormat="1" applyFont="1" applyFill="1" applyBorder="1" applyAlignment="1">
      <alignment horizontal="center" vertical="center"/>
    </xf>
    <xf numFmtId="2" fontId="17" fillId="0" borderId="35" xfId="4" applyNumberFormat="1" applyFont="1" applyFill="1" applyBorder="1" applyAlignment="1">
      <alignment horizontal="center" vertical="center"/>
    </xf>
    <xf numFmtId="164" fontId="17" fillId="0" borderId="35" xfId="0" applyNumberFormat="1" applyFont="1" applyBorder="1" applyAlignment="1">
      <alignment horizontal="center" vertical="center"/>
    </xf>
    <xf numFmtId="2" fontId="17" fillId="0" borderId="35" xfId="0" applyNumberFormat="1" applyFont="1" applyBorder="1" applyAlignment="1">
      <alignment horizontal="center" vertical="center"/>
    </xf>
    <xf numFmtId="2" fontId="17" fillId="0" borderId="41" xfId="0" applyNumberFormat="1" applyFont="1" applyBorder="1" applyAlignment="1">
      <alignment horizontal="center" vertical="center"/>
    </xf>
    <xf numFmtId="0" fontId="1" fillId="0" borderId="35" xfId="4" applyNumberFormat="1" applyFont="1" applyFill="1" applyBorder="1" applyAlignment="1">
      <alignment vertical="center" wrapText="1"/>
    </xf>
    <xf numFmtId="0" fontId="2" fillId="0" borderId="85" xfId="4" applyNumberFormat="1" applyFont="1" applyFill="1" applyBorder="1" applyAlignment="1">
      <alignment vertical="center"/>
    </xf>
    <xf numFmtId="0" fontId="17" fillId="0" borderId="40" xfId="0" applyFont="1" applyBorder="1" applyAlignment="1">
      <alignment horizontal="center" vertical="center"/>
    </xf>
    <xf numFmtId="0" fontId="17" fillId="0" borderId="41" xfId="4" applyNumberFormat="1" applyFont="1" applyFill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4" fontId="0" fillId="0" borderId="80" xfId="0" applyNumberFormat="1" applyBorder="1" applyAlignment="1" applyProtection="1">
      <alignment vertical="center"/>
      <protection locked="0"/>
    </xf>
    <xf numFmtId="164" fontId="0" fillId="0" borderId="65" xfId="0" applyNumberFormat="1" applyBorder="1" applyAlignment="1" applyProtection="1">
      <alignment horizontal="center" vertical="center"/>
      <protection locked="0"/>
    </xf>
    <xf numFmtId="164" fontId="5" fillId="0" borderId="58" xfId="0" applyNumberFormat="1" applyFont="1" applyBorder="1" applyAlignment="1">
      <alignment horizontal="center" vertical="center"/>
    </xf>
    <xf numFmtId="164" fontId="5" fillId="0" borderId="71" xfId="0" applyNumberFormat="1" applyFont="1" applyBorder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" fillId="0" borderId="35" xfId="4" applyNumberFormat="1" applyFont="1" applyFill="1" applyBorder="1" applyAlignment="1">
      <alignment horizontal="center" vertical="center" wrapText="1"/>
    </xf>
    <xf numFmtId="0" fontId="2" fillId="0" borderId="85" xfId="4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0" borderId="80" xfId="0" applyNumberFormat="1" applyBorder="1" applyAlignment="1" applyProtection="1">
      <alignment horizontal="center" vertical="center"/>
      <protection locked="0"/>
    </xf>
    <xf numFmtId="2" fontId="17" fillId="0" borderId="97" xfId="4" applyNumberFormat="1" applyFont="1" applyFill="1" applyBorder="1" applyAlignment="1">
      <alignment horizontal="center"/>
    </xf>
    <xf numFmtId="2" fontId="17" fillId="0" borderId="63" xfId="4" applyNumberFormat="1" applyFont="1" applyFill="1" applyBorder="1" applyAlignment="1">
      <alignment horizontal="center"/>
    </xf>
    <xf numFmtId="164" fontId="17" fillId="0" borderId="63" xfId="0" applyNumberFormat="1" applyFont="1" applyBorder="1" applyAlignment="1">
      <alignment horizontal="center"/>
    </xf>
    <xf numFmtId="2" fontId="17" fillId="0" borderId="63" xfId="0" applyNumberFormat="1" applyFont="1" applyBorder="1" applyAlignment="1">
      <alignment horizontal="center"/>
    </xf>
    <xf numFmtId="2" fontId="17" fillId="0" borderId="64" xfId="0" applyNumberFormat="1" applyFont="1" applyBorder="1" applyAlignment="1">
      <alignment horizontal="center"/>
    </xf>
    <xf numFmtId="10" fontId="17" fillId="0" borderId="35" xfId="4" applyFont="1" applyFill="1" applyBorder="1" applyAlignment="1">
      <alignment horizontal="center" vertical="center"/>
    </xf>
    <xf numFmtId="10" fontId="17" fillId="0" borderId="36" xfId="4" applyFont="1" applyFill="1" applyBorder="1" applyAlignment="1">
      <alignment horizontal="center" vertical="center"/>
    </xf>
    <xf numFmtId="2" fontId="17" fillId="0" borderId="34" xfId="4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17" fillId="0" borderId="38" xfId="0" applyNumberFormat="1" applyFont="1" applyBorder="1" applyAlignment="1">
      <alignment horizontal="center"/>
    </xf>
    <xf numFmtId="0" fontId="0" fillId="0" borderId="35" xfId="4" applyNumberFormat="1" applyFont="1" applyFill="1" applyBorder="1" applyAlignment="1">
      <alignment horizontal="center" vertical="center" wrapText="1"/>
    </xf>
    <xf numFmtId="1" fontId="17" fillId="0" borderId="52" xfId="0" applyNumberFormat="1" applyFont="1" applyBorder="1" applyAlignment="1" applyProtection="1">
      <alignment horizontal="center"/>
      <protection locked="0"/>
    </xf>
    <xf numFmtId="0" fontId="17" fillId="0" borderId="40" xfId="4" applyNumberFormat="1" applyFont="1" applyFill="1" applyBorder="1" applyAlignment="1">
      <alignment horizontal="center" vertical="center"/>
    </xf>
    <xf numFmtId="0" fontId="17" fillId="0" borderId="35" xfId="4" applyNumberFormat="1" applyFont="1" applyFill="1" applyBorder="1" applyAlignment="1">
      <alignment horizontal="center"/>
    </xf>
    <xf numFmtId="0" fontId="17" fillId="0" borderId="41" xfId="0" applyFont="1" applyBorder="1" applyProtection="1">
      <protection locked="0"/>
    </xf>
    <xf numFmtId="14" fontId="17" fillId="0" borderId="81" xfId="0" applyNumberFormat="1" applyFont="1" applyBorder="1" applyProtection="1">
      <protection locked="0"/>
    </xf>
    <xf numFmtId="164" fontId="17" fillId="0" borderId="65" xfId="0" applyNumberFormat="1" applyFont="1" applyBorder="1" applyAlignment="1" applyProtection="1">
      <alignment horizontal="center"/>
      <protection locked="0"/>
    </xf>
    <xf numFmtId="164" fontId="20" fillId="0" borderId="58" xfId="0" applyNumberFormat="1" applyFont="1" applyBorder="1" applyAlignment="1">
      <alignment horizontal="center"/>
    </xf>
    <xf numFmtId="164" fontId="20" fillId="0" borderId="71" xfId="0" applyNumberFormat="1" applyFont="1" applyBorder="1" applyAlignment="1">
      <alignment horizontal="center"/>
    </xf>
    <xf numFmtId="0" fontId="17" fillId="0" borderId="41" xfId="4" applyNumberFormat="1" applyFont="1" applyFill="1" applyBorder="1"/>
    <xf numFmtId="0" fontId="16" fillId="0" borderId="0" xfId="4" applyNumberFormat="1" applyFont="1" applyFill="1" applyBorder="1"/>
    <xf numFmtId="1" fontId="17" fillId="0" borderId="52" xfId="0" applyNumberFormat="1" applyFont="1" applyBorder="1" applyAlignment="1" applyProtection="1">
      <alignment horizontal="center" vertical="center"/>
      <protection locked="0"/>
    </xf>
    <xf numFmtId="0" fontId="17" fillId="0" borderId="35" xfId="4" applyNumberFormat="1" applyFont="1" applyFill="1" applyBorder="1" applyAlignment="1">
      <alignment horizontal="center" vertical="center"/>
    </xf>
    <xf numFmtId="0" fontId="17" fillId="0" borderId="71" xfId="4" applyNumberFormat="1" applyFont="1" applyFill="1" applyBorder="1" applyAlignment="1">
      <alignment vertical="center" wrapText="1"/>
    </xf>
    <xf numFmtId="0" fontId="16" fillId="0" borderId="0" xfId="4" applyNumberFormat="1" applyFont="1" applyFill="1" applyBorder="1" applyAlignment="1">
      <alignment vertical="center"/>
    </xf>
    <xf numFmtId="14" fontId="17" fillId="0" borderId="81" xfId="0" applyNumberFormat="1" applyFont="1" applyBorder="1" applyAlignment="1" applyProtection="1">
      <alignment vertical="center"/>
      <protection locked="0"/>
    </xf>
    <xf numFmtId="164" fontId="17" fillId="0" borderId="65" xfId="0" applyNumberFormat="1" applyFont="1" applyBorder="1" applyAlignment="1" applyProtection="1">
      <alignment horizontal="center" vertical="center"/>
      <protection locked="0"/>
    </xf>
    <xf numFmtId="0" fontId="16" fillId="0" borderId="41" xfId="4" applyNumberFormat="1" applyFont="1" applyFill="1" applyBorder="1"/>
    <xf numFmtId="0" fontId="17" fillId="0" borderId="87" xfId="4" applyNumberFormat="1" applyFont="1" applyFill="1" applyBorder="1" applyAlignment="1">
      <alignment horizontal="center" vertical="center"/>
    </xf>
    <xf numFmtId="0" fontId="17" fillId="0" borderId="88" xfId="4" applyNumberFormat="1" applyFont="1" applyFill="1" applyBorder="1" applyAlignment="1">
      <alignment horizontal="center"/>
    </xf>
    <xf numFmtId="1" fontId="17" fillId="0" borderId="50" xfId="0" applyNumberFormat="1" applyFont="1" applyBorder="1" applyProtection="1">
      <protection locked="0"/>
    </xf>
    <xf numFmtId="0" fontId="17" fillId="0" borderId="98" xfId="4" applyNumberFormat="1" applyFont="1" applyFill="1" applyBorder="1" applyAlignment="1">
      <alignment horizontal="center" vertical="center"/>
    </xf>
    <xf numFmtId="0" fontId="17" fillId="0" borderId="99" xfId="4" applyNumberFormat="1" applyFont="1" applyFill="1" applyBorder="1" applyAlignment="1">
      <alignment horizontal="center"/>
    </xf>
    <xf numFmtId="0" fontId="16" fillId="9" borderId="44" xfId="4" applyNumberFormat="1" applyFont="1" applyFill="1" applyBorder="1"/>
    <xf numFmtId="0" fontId="16" fillId="9" borderId="0" xfId="4" applyNumberFormat="1" applyFont="1" applyFill="1" applyBorder="1"/>
    <xf numFmtId="14" fontId="17" fillId="0" borderId="13" xfId="0" applyNumberFormat="1" applyFont="1" applyBorder="1" applyProtection="1">
      <protection locked="0"/>
    </xf>
    <xf numFmtId="164" fontId="17" fillId="0" borderId="84" xfId="0" applyNumberFormat="1" applyFont="1" applyBorder="1" applyAlignment="1" applyProtection="1">
      <alignment horizontal="center"/>
      <protection locked="0"/>
    </xf>
    <xf numFmtId="164" fontId="20" fillId="0" borderId="63" xfId="0" applyNumberFormat="1" applyFont="1" applyBorder="1" applyAlignment="1">
      <alignment horizontal="center"/>
    </xf>
    <xf numFmtId="164" fontId="20" fillId="0" borderId="64" xfId="0" applyNumberFormat="1" applyFont="1" applyBorder="1" applyAlignment="1">
      <alignment horizontal="center"/>
    </xf>
    <xf numFmtId="1" fontId="0" fillId="0" borderId="77" xfId="0" applyNumberFormat="1" applyBorder="1" applyAlignment="1" applyProtection="1">
      <alignment horizontal="center" vertical="center"/>
      <protection locked="0"/>
    </xf>
    <xf numFmtId="164" fontId="17" fillId="0" borderId="70" xfId="0" applyNumberFormat="1" applyFont="1" applyBorder="1" applyAlignment="1">
      <alignment horizontal="center" vertical="center"/>
    </xf>
    <xf numFmtId="2" fontId="17" fillId="0" borderId="70" xfId="4" applyNumberFormat="1" applyFont="1" applyFill="1" applyBorder="1" applyAlignment="1">
      <alignment horizontal="center" vertical="center"/>
    </xf>
    <xf numFmtId="2" fontId="17" fillId="0" borderId="58" xfId="4" applyNumberFormat="1" applyFont="1" applyFill="1" applyBorder="1" applyAlignment="1">
      <alignment horizontal="center" vertical="center"/>
    </xf>
    <xf numFmtId="164" fontId="17" fillId="0" borderId="58" xfId="0" applyNumberFormat="1" applyFont="1" applyBorder="1" applyAlignment="1">
      <alignment horizontal="center" vertical="center"/>
    </xf>
    <xf numFmtId="2" fontId="17" fillId="0" borderId="58" xfId="0" applyNumberFormat="1" applyFont="1" applyBorder="1" applyAlignment="1">
      <alignment horizontal="center" vertical="center"/>
    </xf>
    <xf numFmtId="2" fontId="17" fillId="0" borderId="71" xfId="0" applyNumberFormat="1" applyFont="1" applyBorder="1" applyAlignment="1">
      <alignment horizontal="center" vertical="center"/>
    </xf>
    <xf numFmtId="0" fontId="1" fillId="0" borderId="58" xfId="4" applyNumberFormat="1" applyFont="1" applyFill="1" applyBorder="1" applyAlignment="1">
      <alignment vertical="center" wrapText="1"/>
    </xf>
    <xf numFmtId="0" fontId="2" fillId="0" borderId="35" xfId="4" applyNumberFormat="1" applyFont="1" applyFill="1" applyBorder="1" applyAlignment="1">
      <alignment vertical="center"/>
    </xf>
    <xf numFmtId="1" fontId="0" fillId="0" borderId="50" xfId="0" applyNumberFormat="1" applyBorder="1" applyAlignment="1" applyProtection="1">
      <alignment vertical="center"/>
      <protection locked="0"/>
    </xf>
    <xf numFmtId="164" fontId="17" fillId="0" borderId="62" xfId="0" applyNumberFormat="1" applyFont="1" applyBorder="1" applyAlignment="1">
      <alignment horizontal="center" vertical="center"/>
    </xf>
    <xf numFmtId="10" fontId="17" fillId="0" borderId="63" xfId="4" applyFont="1" applyFill="1" applyBorder="1" applyAlignment="1">
      <alignment horizontal="center" vertical="center"/>
    </xf>
    <xf numFmtId="10" fontId="17" fillId="0" borderId="64" xfId="4" applyFont="1" applyFill="1" applyBorder="1" applyAlignment="1">
      <alignment horizontal="center" vertical="center"/>
    </xf>
    <xf numFmtId="2" fontId="17" fillId="0" borderId="42" xfId="4" applyNumberFormat="1" applyFont="1" applyFill="1" applyBorder="1" applyAlignment="1">
      <alignment horizontal="center" vertical="center"/>
    </xf>
    <xf numFmtId="2" fontId="17" fillId="0" borderId="43" xfId="4" applyNumberFormat="1" applyFont="1" applyFill="1" applyBorder="1" applyAlignment="1">
      <alignment horizontal="center" vertical="center"/>
    </xf>
    <xf numFmtId="164" fontId="17" fillId="0" borderId="43" xfId="0" applyNumberFormat="1" applyFont="1" applyBorder="1" applyAlignment="1">
      <alignment horizontal="center" vertical="center"/>
    </xf>
    <xf numFmtId="2" fontId="17" fillId="0" borderId="43" xfId="0" applyNumberFormat="1" applyFont="1" applyBorder="1" applyAlignment="1">
      <alignment horizontal="center" vertical="center"/>
    </xf>
    <xf numFmtId="2" fontId="17" fillId="0" borderId="44" xfId="0" applyNumberFormat="1" applyFont="1" applyBorder="1" applyAlignment="1">
      <alignment horizontal="center" vertical="center"/>
    </xf>
    <xf numFmtId="2" fontId="17" fillId="0" borderId="50" xfId="0" applyNumberFormat="1" applyFont="1" applyBorder="1" applyAlignment="1">
      <alignment horizontal="center" vertical="center"/>
    </xf>
    <xf numFmtId="0" fontId="2" fillId="0" borderId="63" xfId="4" applyNumberFormat="1" applyFont="1" applyFill="1" applyBorder="1" applyAlignment="1">
      <alignment vertical="center"/>
    </xf>
    <xf numFmtId="0" fontId="2" fillId="0" borderId="86" xfId="4" applyNumberFormat="1" applyFont="1" applyFill="1" applyBorder="1" applyAlignment="1">
      <alignment vertical="center"/>
    </xf>
    <xf numFmtId="0" fontId="17" fillId="0" borderId="89" xfId="0" applyFont="1" applyBorder="1" applyAlignment="1">
      <alignment horizontal="center" vertical="center"/>
    </xf>
    <xf numFmtId="0" fontId="17" fillId="0" borderId="91" xfId="4" applyNumberFormat="1" applyFont="1" applyFill="1" applyBorder="1" applyAlignment="1">
      <alignment horizontal="center" vertical="center"/>
    </xf>
    <xf numFmtId="0" fontId="17" fillId="0" borderId="92" xfId="0" applyFont="1" applyBorder="1" applyAlignment="1">
      <alignment horizontal="center" vertical="center"/>
    </xf>
    <xf numFmtId="14" fontId="17" fillId="0" borderId="51" xfId="0" applyNumberFormat="1" applyFont="1" applyBorder="1" applyAlignment="1" applyProtection="1">
      <alignment horizontal="center" vertical="center"/>
      <protection locked="0"/>
    </xf>
    <xf numFmtId="0" fontId="17" fillId="0" borderId="19" xfId="0" applyFont="1" applyBorder="1" applyAlignment="1" applyProtection="1">
      <alignment horizontal="center" vertical="center"/>
      <protection locked="0"/>
    </xf>
    <xf numFmtId="0" fontId="17" fillId="15" borderId="18" xfId="0" applyFont="1" applyFill="1" applyBorder="1" applyAlignment="1" applyProtection="1">
      <alignment horizontal="center" vertical="center"/>
      <protection locked="0"/>
    </xf>
    <xf numFmtId="0" fontId="17" fillId="15" borderId="23" xfId="0" applyFont="1" applyFill="1" applyBorder="1" applyAlignment="1" applyProtection="1">
      <alignment horizontal="center" vertical="center"/>
      <protection locked="0"/>
    </xf>
    <xf numFmtId="0" fontId="17" fillId="15" borderId="93" xfId="0" applyFont="1" applyFill="1" applyBorder="1" applyAlignment="1" applyProtection="1">
      <alignment horizontal="center" vertical="center"/>
      <protection locked="0"/>
    </xf>
    <xf numFmtId="0" fontId="17" fillId="15" borderId="94" xfId="0" applyFont="1" applyFill="1" applyBorder="1" applyAlignment="1" applyProtection="1">
      <alignment horizontal="center" vertical="center"/>
      <protection locked="0"/>
    </xf>
    <xf numFmtId="0" fontId="17" fillId="15" borderId="95" xfId="0" applyFont="1" applyFill="1" applyBorder="1" applyAlignment="1" applyProtection="1">
      <alignment horizontal="center" vertical="center"/>
      <protection locked="0"/>
    </xf>
    <xf numFmtId="0" fontId="17" fillId="0" borderId="93" xfId="0" applyFont="1" applyBorder="1" applyAlignment="1" applyProtection="1">
      <alignment vertical="center"/>
      <protection locked="0"/>
    </xf>
    <xf numFmtId="0" fontId="17" fillId="0" borderId="95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 wrapText="1"/>
      <protection locked="0"/>
    </xf>
    <xf numFmtId="0" fontId="17" fillId="0" borderId="96" xfId="0" applyFont="1" applyBorder="1" applyAlignment="1" applyProtection="1">
      <alignment horizontal="center" vertical="center"/>
      <protection locked="0"/>
    </xf>
    <xf numFmtId="0" fontId="17" fillId="0" borderId="25" xfId="0" applyFont="1" applyBorder="1" applyAlignment="1" applyProtection="1">
      <alignment vertical="center" wrapText="1"/>
      <protection locked="0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15" borderId="19" xfId="0" applyFont="1" applyFill="1" applyBorder="1" applyAlignment="1" applyProtection="1">
      <alignment horizontal="center" vertical="center"/>
      <protection locked="0"/>
    </xf>
    <xf numFmtId="0" fontId="17" fillId="0" borderId="93" xfId="0" applyFont="1" applyBorder="1" applyAlignment="1" applyProtection="1">
      <alignment horizontal="center" vertical="center"/>
      <protection locked="0"/>
    </xf>
    <xf numFmtId="0" fontId="17" fillId="0" borderId="95" xfId="0" applyFont="1" applyBorder="1" applyAlignment="1" applyProtection="1">
      <alignment horizontal="center" vertical="center"/>
      <protection locked="0"/>
    </xf>
    <xf numFmtId="0" fontId="17" fillId="0" borderId="51" xfId="0" applyFont="1" applyBorder="1" applyAlignment="1" applyProtection="1">
      <alignment horizontal="center" vertical="center"/>
      <protection locked="0"/>
    </xf>
    <xf numFmtId="0" fontId="17" fillId="15" borderId="22" xfId="0" applyFont="1" applyFill="1" applyBorder="1" applyAlignment="1" applyProtection="1">
      <alignment horizontal="center" vertical="center"/>
      <protection locked="0"/>
    </xf>
    <xf numFmtId="0" fontId="17" fillId="15" borderId="24" xfId="0" applyFont="1" applyFill="1" applyBorder="1" applyAlignment="1" applyProtection="1">
      <alignment horizontal="center" vertical="center"/>
      <protection locked="0"/>
    </xf>
    <xf numFmtId="0" fontId="17" fillId="21" borderId="51" xfId="0" applyFont="1" applyFill="1" applyBorder="1" applyAlignment="1" applyProtection="1">
      <alignment horizontal="center" vertical="center"/>
      <protection locked="0"/>
    </xf>
    <xf numFmtId="0" fontId="17" fillId="21" borderId="96" xfId="0" applyFont="1" applyFill="1" applyBorder="1" applyAlignment="1" applyProtection="1">
      <alignment horizontal="center" vertical="center"/>
      <protection locked="0"/>
    </xf>
    <xf numFmtId="0" fontId="17" fillId="21" borderId="18" xfId="0" applyFont="1" applyFill="1" applyBorder="1" applyAlignment="1" applyProtection="1">
      <alignment horizontal="center" vertical="center"/>
      <protection locked="0"/>
    </xf>
    <xf numFmtId="0" fontId="17" fillId="21" borderId="23" xfId="0" applyFont="1" applyFill="1" applyBorder="1" applyAlignment="1" applyProtection="1">
      <alignment horizontal="center" vertical="center"/>
      <protection locked="0"/>
    </xf>
    <xf numFmtId="0" fontId="17" fillId="21" borderId="19" xfId="0" applyFont="1" applyFill="1" applyBorder="1" applyAlignment="1" applyProtection="1">
      <alignment horizontal="center" vertical="center"/>
      <protection locked="0"/>
    </xf>
    <xf numFmtId="0" fontId="17" fillId="21" borderId="22" xfId="0" applyFont="1" applyFill="1" applyBorder="1" applyAlignment="1" applyProtection="1">
      <alignment horizontal="center" vertical="center"/>
      <protection locked="0"/>
    </xf>
    <xf numFmtId="0" fontId="17" fillId="21" borderId="24" xfId="0" applyFont="1" applyFill="1" applyBorder="1" applyAlignment="1" applyProtection="1">
      <alignment horizontal="center" vertical="center"/>
      <protection locked="0"/>
    </xf>
    <xf numFmtId="0" fontId="17" fillId="21" borderId="93" xfId="0" applyFont="1" applyFill="1" applyBorder="1" applyAlignment="1" applyProtection="1">
      <alignment horizontal="center" vertical="center"/>
      <protection locked="0"/>
    </xf>
    <xf numFmtId="0" fontId="17" fillId="21" borderId="95" xfId="0" applyFont="1" applyFill="1" applyBorder="1" applyAlignment="1" applyProtection="1">
      <alignment horizontal="center" vertical="center"/>
      <protection locked="0"/>
    </xf>
    <xf numFmtId="0" fontId="17" fillId="21" borderId="25" xfId="0" applyFont="1" applyFill="1" applyBorder="1" applyAlignment="1" applyProtection="1">
      <alignment vertical="center" wrapText="1"/>
      <protection locked="0"/>
    </xf>
    <xf numFmtId="0" fontId="1" fillId="0" borderId="85" xfId="4" applyNumberFormat="1" applyFont="1" applyFill="1" applyBorder="1" applyAlignment="1">
      <alignment horizontal="center" vertical="center"/>
    </xf>
    <xf numFmtId="14" fontId="17" fillId="21" borderId="51" xfId="0" applyNumberFormat="1" applyFont="1" applyFill="1" applyBorder="1" applyAlignment="1" applyProtection="1">
      <alignment horizontal="center" vertical="center"/>
      <protection locked="0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" fontId="25" fillId="16" borderId="0" xfId="9" applyNumberFormat="1" applyFont="1" applyBorder="1" applyAlignment="1" applyProtection="1">
      <alignment horizontal="left"/>
      <protection locked="0"/>
    </xf>
    <xf numFmtId="9" fontId="27" fillId="5" borderId="0" xfId="5" applyNumberFormat="1" applyFont="1" applyBorder="1" applyAlignment="1">
      <alignment horizontal="left"/>
    </xf>
    <xf numFmtId="9" fontId="26" fillId="17" borderId="0" xfId="10" applyNumberFormat="1" applyFont="1" applyBorder="1" applyAlignment="1">
      <alignment horizontal="left"/>
    </xf>
    <xf numFmtId="0" fontId="36" fillId="17" borderId="5" xfId="10" applyFont="1" applyBorder="1" applyAlignment="1">
      <alignment horizontal="center"/>
    </xf>
    <xf numFmtId="0" fontId="36" fillId="17" borderId="6" xfId="10" applyFont="1" applyBorder="1" applyAlignment="1">
      <alignment horizontal="center"/>
    </xf>
    <xf numFmtId="0" fontId="36" fillId="17" borderId="7" xfId="10" applyFont="1" applyBorder="1" applyAlignment="1">
      <alignment horizontal="center"/>
    </xf>
    <xf numFmtId="0" fontId="30" fillId="0" borderId="17" xfId="11" applyFont="1" applyBorder="1" applyAlignment="1">
      <alignment horizontal="right"/>
    </xf>
    <xf numFmtId="0" fontId="30" fillId="0" borderId="27" xfId="11" applyFont="1" applyBorder="1" applyAlignment="1">
      <alignment horizontal="right"/>
    </xf>
    <xf numFmtId="0" fontId="30" fillId="0" borderId="28" xfId="11" applyFont="1" applyBorder="1" applyAlignment="1">
      <alignment horizontal="right"/>
    </xf>
    <xf numFmtId="0" fontId="31" fillId="0" borderId="83" xfId="11" applyFont="1" applyBorder="1" applyAlignment="1">
      <alignment horizontal="center"/>
    </xf>
    <xf numFmtId="0" fontId="31" fillId="0" borderId="73" xfId="11" applyFont="1" applyBorder="1" applyAlignment="1">
      <alignment horizontal="center"/>
    </xf>
    <xf numFmtId="14" fontId="29" fillId="0" borderId="83" xfId="11" applyNumberFormat="1" applyFont="1" applyBorder="1" applyAlignment="1">
      <alignment horizontal="center"/>
    </xf>
    <xf numFmtId="14" fontId="29" fillId="0" borderId="73" xfId="11" applyNumberFormat="1" applyFont="1" applyBorder="1" applyAlignment="1">
      <alignment horizontal="center"/>
    </xf>
    <xf numFmtId="14" fontId="29" fillId="0" borderId="14" xfId="11" applyNumberFormat="1" applyFont="1" applyBorder="1" applyAlignment="1">
      <alignment horizontal="center"/>
    </xf>
    <xf numFmtId="14" fontId="29" fillId="0" borderId="31" xfId="11" applyNumberFormat="1" applyFont="1" applyBorder="1" applyAlignment="1">
      <alignment horizontal="center"/>
    </xf>
    <xf numFmtId="0" fontId="29" fillId="0" borderId="21" xfId="11" applyFont="1" applyBorder="1" applyAlignment="1">
      <alignment horizontal="left"/>
    </xf>
    <xf numFmtId="0" fontId="29" fillId="0" borderId="33" xfId="11" applyFont="1" applyBorder="1" applyAlignment="1">
      <alignment horizontal="left"/>
    </xf>
    <xf numFmtId="1" fontId="0" fillId="0" borderId="21" xfId="0" applyNumberFormat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locked="0"/>
    </xf>
    <xf numFmtId="1" fontId="0" fillId="0" borderId="33" xfId="0" applyNumberFormat="1" applyBorder="1" applyAlignment="1" applyProtection="1">
      <alignment horizontal="center"/>
      <protection locked="0"/>
    </xf>
    <xf numFmtId="1" fontId="0" fillId="0" borderId="83" xfId="0" applyNumberFormat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73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30" xfId="0" applyNumberFormat="1" applyBorder="1" applyAlignment="1" applyProtection="1">
      <alignment horizontal="center"/>
      <protection locked="0"/>
    </xf>
    <xf numFmtId="1" fontId="0" fillId="0" borderId="31" xfId="0" applyNumberFormat="1" applyBorder="1" applyAlignment="1" applyProtection="1">
      <alignment horizontal="center"/>
      <protection locked="0"/>
    </xf>
    <xf numFmtId="0" fontId="13" fillId="18" borderId="17" xfId="0" applyFont="1" applyFill="1" applyBorder="1" applyAlignment="1">
      <alignment horizontal="center"/>
    </xf>
    <xf numFmtId="0" fontId="13" fillId="18" borderId="27" xfId="0" applyFont="1" applyFill="1" applyBorder="1" applyAlignment="1">
      <alignment horizontal="center"/>
    </xf>
    <xf numFmtId="0" fontId="13" fillId="18" borderId="28" xfId="0" applyFont="1" applyFill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1" fontId="25" fillId="16" borderId="72" xfId="9" applyNumberFormat="1" applyFont="1" applyBorder="1" applyAlignment="1" applyProtection="1">
      <alignment horizontal="center"/>
      <protection locked="0"/>
    </xf>
    <xf numFmtId="9" fontId="26" fillId="17" borderId="72" xfId="10" applyNumberFormat="1" applyFont="1" applyBorder="1" applyAlignment="1">
      <alignment horizontal="center"/>
    </xf>
    <xf numFmtId="9" fontId="27" fillId="5" borderId="72" xfId="5" applyNumberFormat="1" applyFont="1" applyBorder="1" applyAlignment="1">
      <alignment horizontal="center"/>
    </xf>
    <xf numFmtId="0" fontId="26" fillId="17" borderId="72" xfId="10" quotePrefix="1" applyFont="1" applyBorder="1" applyAlignment="1">
      <alignment horizontal="center"/>
    </xf>
    <xf numFmtId="0" fontId="27" fillId="5" borderId="72" xfId="5" quotePrefix="1" applyFont="1" applyBorder="1" applyAlignment="1">
      <alignment horizontal="center"/>
    </xf>
    <xf numFmtId="2" fontId="2" fillId="0" borderId="72" xfId="0" applyNumberFormat="1" applyFont="1" applyBorder="1" applyAlignment="1">
      <alignment horizontal="center"/>
    </xf>
    <xf numFmtId="0" fontId="13" fillId="0" borderId="8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7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5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3" xfId="8" applyFont="1" applyFill="1" applyBorder="1" applyAlignment="1">
      <alignment horizontal="left"/>
    </xf>
    <xf numFmtId="0" fontId="28" fillId="0" borderId="0" xfId="11"/>
    <xf numFmtId="9" fontId="27" fillId="5" borderId="72" xfId="5" applyNumberFormat="1" applyFont="1" applyBorder="1" applyAlignment="1">
      <alignment horizontal="center" vertical="center" wrapText="1"/>
    </xf>
    <xf numFmtId="1" fontId="25" fillId="16" borderId="72" xfId="9" applyNumberFormat="1" applyFont="1" applyBorder="1" applyAlignment="1" applyProtection="1">
      <alignment horizontal="center" vertical="center"/>
      <protection locked="0"/>
    </xf>
    <xf numFmtId="9" fontId="26" fillId="17" borderId="72" xfId="10" applyNumberFormat="1" applyFont="1" applyBorder="1" applyAlignment="1">
      <alignment horizontal="center" vertical="center"/>
    </xf>
    <xf numFmtId="2" fontId="25" fillId="16" borderId="72" xfId="9" applyNumberFormat="1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8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73" xfId="0" applyFont="1" applyBorder="1" applyAlignment="1">
      <alignment horizontal="center"/>
    </xf>
    <xf numFmtId="0" fontId="29" fillId="18" borderId="27" xfId="11" applyFont="1" applyFill="1" applyBorder="1" applyAlignment="1">
      <alignment horizontal="center"/>
    </xf>
    <xf numFmtId="0" fontId="29" fillId="18" borderId="28" xfId="11" applyFont="1" applyFill="1" applyBorder="1" applyAlignment="1">
      <alignment horizontal="center"/>
    </xf>
    <xf numFmtId="0" fontId="29" fillId="0" borderId="0" xfId="11" applyFont="1" applyAlignment="1">
      <alignment horizontal="left"/>
    </xf>
    <xf numFmtId="0" fontId="29" fillId="0" borderId="73" xfId="11" applyFont="1" applyBorder="1" applyAlignment="1">
      <alignment horizontal="left"/>
    </xf>
    <xf numFmtId="0" fontId="32" fillId="18" borderId="30" xfId="11" applyFont="1" applyFill="1" applyBorder="1" applyAlignment="1">
      <alignment horizontal="left"/>
    </xf>
    <xf numFmtId="0" fontId="32" fillId="18" borderId="31" xfId="11" applyFont="1" applyFill="1" applyBorder="1" applyAlignment="1">
      <alignment horizontal="left"/>
    </xf>
    <xf numFmtId="1" fontId="36" fillId="17" borderId="17" xfId="10" applyNumberFormat="1" applyFont="1" applyBorder="1" applyAlignment="1" applyProtection="1">
      <alignment horizontal="center"/>
      <protection locked="0"/>
    </xf>
    <xf numFmtId="1" fontId="36" fillId="17" borderId="27" xfId="10" applyNumberFormat="1" applyFont="1" applyBorder="1" applyAlignment="1" applyProtection="1">
      <alignment horizontal="center"/>
      <protection locked="0"/>
    </xf>
    <xf numFmtId="1" fontId="36" fillId="17" borderId="28" xfId="10" applyNumberFormat="1" applyFont="1" applyBorder="1" applyAlignment="1" applyProtection="1">
      <alignment horizontal="center"/>
      <protection locked="0"/>
    </xf>
    <xf numFmtId="0" fontId="31" fillId="0" borderId="0" xfId="11" applyFont="1" applyAlignment="1">
      <alignment horizontal="center"/>
    </xf>
    <xf numFmtId="14" fontId="29" fillId="0" borderId="0" xfId="11" applyNumberFormat="1" applyFont="1" applyAlignment="1">
      <alignment horizontal="center"/>
    </xf>
    <xf numFmtId="14" fontId="29" fillId="0" borderId="30" xfId="11" applyNumberFormat="1" applyFont="1" applyBorder="1" applyAlignment="1">
      <alignment horizontal="center"/>
    </xf>
    <xf numFmtId="0" fontId="2" fillId="8" borderId="2" xfId="6" applyFont="1" applyFill="1" applyBorder="1" applyAlignment="1" applyProtection="1">
      <alignment horizontal="center" vertical="center"/>
      <protection locked="0"/>
    </xf>
    <xf numFmtId="0" fontId="2" fillId="8" borderId="8" xfId="6" applyFont="1" applyFill="1" applyBorder="1" applyAlignment="1" applyProtection="1">
      <alignment horizontal="center" vertical="center"/>
      <protection locked="0"/>
    </xf>
    <xf numFmtId="0" fontId="2" fillId="8" borderId="10" xfId="6" applyFont="1" applyFill="1" applyBorder="1" applyAlignment="1" applyProtection="1">
      <alignment horizontal="center" vertical="center"/>
      <protection locked="0"/>
    </xf>
    <xf numFmtId="0" fontId="11" fillId="10" borderId="5" xfId="7" applyFont="1" applyFill="1" applyBorder="1" applyAlignment="1" applyProtection="1">
      <alignment horizontal="center" vertical="center"/>
      <protection locked="0"/>
    </xf>
    <xf numFmtId="0" fontId="11" fillId="10" borderId="6" xfId="7" applyFont="1" applyFill="1" applyBorder="1" applyAlignment="1" applyProtection="1">
      <alignment horizontal="center" vertical="center"/>
      <protection locked="0"/>
    </xf>
    <xf numFmtId="0" fontId="12" fillId="11" borderId="6" xfId="0" applyFont="1" applyFill="1" applyBorder="1" applyAlignment="1" applyProtection="1">
      <alignment horizontal="center" vertical="center"/>
      <protection locked="0"/>
    </xf>
    <xf numFmtId="0" fontId="10" fillId="10" borderId="5" xfId="2" applyFont="1" applyFill="1" applyBorder="1" applyAlignment="1" applyProtection="1">
      <alignment horizontal="center" vertical="center" wrapText="1"/>
      <protection locked="0"/>
    </xf>
    <xf numFmtId="0" fontId="10" fillId="10" borderId="6" xfId="2" applyFont="1" applyFill="1" applyBorder="1" applyAlignment="1" applyProtection="1">
      <alignment horizontal="center" vertical="center" wrapText="1"/>
      <protection locked="0"/>
    </xf>
    <xf numFmtId="0" fontId="10" fillId="10" borderId="7" xfId="2" applyFont="1" applyFill="1" applyBorder="1" applyAlignment="1" applyProtection="1">
      <alignment horizontal="center" vertical="center" wrapText="1"/>
      <protection locked="0"/>
    </xf>
    <xf numFmtId="0" fontId="0" fillId="11" borderId="7" xfId="0" applyFill="1" applyBorder="1" applyAlignment="1" applyProtection="1">
      <alignment horizontal="center" vertical="center" wrapText="1"/>
      <protection locked="0"/>
    </xf>
  </cellXfs>
  <cellStyles count="12">
    <cellStyle name="60 % - Dekorfärg6" xfId="7" builtinId="52"/>
    <cellStyle name="Bra" xfId="9" builtinId="26"/>
    <cellStyle name="Dekorfärg1" xfId="1" builtinId="29"/>
    <cellStyle name="Dekorfärg4" xfId="6" builtinId="41"/>
    <cellStyle name="Dekorfärg5" xfId="3" builtinId="45"/>
    <cellStyle name="Dekorfärg6" xfId="2" builtinId="49"/>
    <cellStyle name="Dålig" xfId="5" builtinId="27"/>
    <cellStyle name="Förklarande text" xfId="8" builtinId="53"/>
    <cellStyle name="Neutral" xfId="10" builtinId="28"/>
    <cellStyle name="Normal" xfId="0" builtinId="0"/>
    <cellStyle name="Normal 2" xfId="11" xr:uid="{00000000-0005-0000-0000-00000B000000}"/>
    <cellStyle name="Procent" xfId="4" builtinId="5" customBuiltin="1"/>
  </cellStyles>
  <dxfs count="444">
    <dxf>
      <fill>
        <patternFill>
          <bgColor theme="9" tint="0.7999816888943144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8F9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C0DDAD"/>
      <color rgb="FF85BD5F"/>
      <color rgb="FFCDE4BE"/>
      <color rgb="FFFF9999"/>
      <color rgb="FFFFCCCC"/>
      <color rgb="FFF496D5"/>
      <color rgb="FFFF9900"/>
      <color rgb="FFFFFFCC"/>
      <color rgb="FFFFFF99"/>
      <color rgb="FFFFB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Daily QA Output Factor GTR2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GTR2_150MeV!$X$36:$X$500</c:f>
              <c:numCache>
                <c:formatCode>m/d/yyyy</c:formatCode>
                <c:ptCount val="465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45005</c:v>
                </c:pt>
                <c:pt idx="8">
                  <c:v>45006</c:v>
                </c:pt>
                <c:pt idx="9">
                  <c:v>45007</c:v>
                </c:pt>
                <c:pt idx="10">
                  <c:v>45008</c:v>
                </c:pt>
                <c:pt idx="11">
                  <c:v>45009</c:v>
                </c:pt>
                <c:pt idx="12">
                  <c:v>45012</c:v>
                </c:pt>
                <c:pt idx="13">
                  <c:v>45013</c:v>
                </c:pt>
                <c:pt idx="14">
                  <c:v>45014</c:v>
                </c:pt>
                <c:pt idx="15">
                  <c:v>45015</c:v>
                </c:pt>
                <c:pt idx="16">
                  <c:v>45016</c:v>
                </c:pt>
                <c:pt idx="17">
                  <c:v>45019</c:v>
                </c:pt>
                <c:pt idx="18">
                  <c:v>45020</c:v>
                </c:pt>
                <c:pt idx="19">
                  <c:v>45021</c:v>
                </c:pt>
                <c:pt idx="20">
                  <c:v>45022</c:v>
                </c:pt>
                <c:pt idx="21">
                  <c:v>45023</c:v>
                </c:pt>
                <c:pt idx="22">
                  <c:v>45027</c:v>
                </c:pt>
                <c:pt idx="23">
                  <c:v>45028</c:v>
                </c:pt>
                <c:pt idx="24">
                  <c:v>45029</c:v>
                </c:pt>
                <c:pt idx="25">
                  <c:v>45030</c:v>
                </c:pt>
                <c:pt idx="26">
                  <c:v>45033</c:v>
                </c:pt>
                <c:pt idx="27">
                  <c:v>45034</c:v>
                </c:pt>
                <c:pt idx="28">
                  <c:v>45035</c:v>
                </c:pt>
                <c:pt idx="29">
                  <c:v>45036</c:v>
                </c:pt>
                <c:pt idx="30">
                  <c:v>45037</c:v>
                </c:pt>
                <c:pt idx="31">
                  <c:v>45040</c:v>
                </c:pt>
                <c:pt idx="32">
                  <c:v>45041</c:v>
                </c:pt>
                <c:pt idx="33">
                  <c:v>45042</c:v>
                </c:pt>
                <c:pt idx="34">
                  <c:v>45043</c:v>
                </c:pt>
                <c:pt idx="35">
                  <c:v>45044</c:v>
                </c:pt>
                <c:pt idx="36">
                  <c:v>45048</c:v>
                </c:pt>
                <c:pt idx="37">
                  <c:v>45049</c:v>
                </c:pt>
                <c:pt idx="38">
                  <c:v>45050</c:v>
                </c:pt>
                <c:pt idx="39">
                  <c:v>45050</c:v>
                </c:pt>
                <c:pt idx="40">
                  <c:v>45051</c:v>
                </c:pt>
                <c:pt idx="41">
                  <c:v>45054</c:v>
                </c:pt>
                <c:pt idx="42">
                  <c:v>45055</c:v>
                </c:pt>
                <c:pt idx="43">
                  <c:v>45056</c:v>
                </c:pt>
                <c:pt idx="44">
                  <c:v>45057</c:v>
                </c:pt>
                <c:pt idx="45">
                  <c:v>45058</c:v>
                </c:pt>
                <c:pt idx="46">
                  <c:v>45061</c:v>
                </c:pt>
                <c:pt idx="47">
                  <c:v>45062</c:v>
                </c:pt>
                <c:pt idx="48">
                  <c:v>45063</c:v>
                </c:pt>
                <c:pt idx="49">
                  <c:v>45065</c:v>
                </c:pt>
                <c:pt idx="50">
                  <c:v>45068</c:v>
                </c:pt>
                <c:pt idx="51">
                  <c:v>45069</c:v>
                </c:pt>
                <c:pt idx="52">
                  <c:v>45070</c:v>
                </c:pt>
                <c:pt idx="53">
                  <c:v>45071</c:v>
                </c:pt>
                <c:pt idx="54">
                  <c:v>45072</c:v>
                </c:pt>
                <c:pt idx="55">
                  <c:v>45075</c:v>
                </c:pt>
                <c:pt idx="56">
                  <c:v>45076</c:v>
                </c:pt>
                <c:pt idx="57">
                  <c:v>45077</c:v>
                </c:pt>
                <c:pt idx="58">
                  <c:v>45078</c:v>
                </c:pt>
                <c:pt idx="59">
                  <c:v>45079</c:v>
                </c:pt>
                <c:pt idx="60">
                  <c:v>45082</c:v>
                </c:pt>
                <c:pt idx="61">
                  <c:v>45084</c:v>
                </c:pt>
                <c:pt idx="62">
                  <c:v>45085</c:v>
                </c:pt>
                <c:pt idx="63">
                  <c:v>45086</c:v>
                </c:pt>
                <c:pt idx="64">
                  <c:v>45089</c:v>
                </c:pt>
                <c:pt idx="65">
                  <c:v>45090</c:v>
                </c:pt>
                <c:pt idx="66">
                  <c:v>45091</c:v>
                </c:pt>
                <c:pt idx="67">
                  <c:v>45092</c:v>
                </c:pt>
                <c:pt idx="68">
                  <c:v>45093</c:v>
                </c:pt>
                <c:pt idx="69">
                  <c:v>45096</c:v>
                </c:pt>
                <c:pt idx="70">
                  <c:v>45097</c:v>
                </c:pt>
                <c:pt idx="71">
                  <c:v>45098</c:v>
                </c:pt>
                <c:pt idx="72">
                  <c:v>45099</c:v>
                </c:pt>
                <c:pt idx="73">
                  <c:v>45103</c:v>
                </c:pt>
                <c:pt idx="74">
                  <c:v>45104</c:v>
                </c:pt>
                <c:pt idx="75">
                  <c:v>45105</c:v>
                </c:pt>
                <c:pt idx="76">
                  <c:v>45106</c:v>
                </c:pt>
                <c:pt idx="77">
                  <c:v>45107</c:v>
                </c:pt>
                <c:pt idx="78">
                  <c:v>45110</c:v>
                </c:pt>
                <c:pt idx="79">
                  <c:v>45111</c:v>
                </c:pt>
                <c:pt idx="80">
                  <c:v>45112</c:v>
                </c:pt>
                <c:pt idx="81">
                  <c:v>45113</c:v>
                </c:pt>
                <c:pt idx="82">
                  <c:v>45114</c:v>
                </c:pt>
                <c:pt idx="83">
                  <c:v>45117</c:v>
                </c:pt>
                <c:pt idx="84">
                  <c:v>45118</c:v>
                </c:pt>
                <c:pt idx="85">
                  <c:v>45119</c:v>
                </c:pt>
                <c:pt idx="86">
                  <c:v>45120</c:v>
                </c:pt>
                <c:pt idx="87">
                  <c:v>45121</c:v>
                </c:pt>
                <c:pt idx="88">
                  <c:v>45124</c:v>
                </c:pt>
                <c:pt idx="89">
                  <c:v>45125</c:v>
                </c:pt>
                <c:pt idx="90">
                  <c:v>45126</c:v>
                </c:pt>
                <c:pt idx="91">
                  <c:v>45127</c:v>
                </c:pt>
                <c:pt idx="92">
                  <c:v>45128</c:v>
                </c:pt>
                <c:pt idx="93">
                  <c:v>45131</c:v>
                </c:pt>
                <c:pt idx="94">
                  <c:v>45132</c:v>
                </c:pt>
                <c:pt idx="95">
                  <c:v>45133</c:v>
                </c:pt>
                <c:pt idx="96">
                  <c:v>45134</c:v>
                </c:pt>
                <c:pt idx="97">
                  <c:v>45135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xVal>
          <c:yVal>
            <c:numRef>
              <c:f>GTR2_150MeV!$Y$36:$Y$500</c:f>
              <c:numCache>
                <c:formatCode>0.000</c:formatCode>
                <c:ptCount val="465"/>
                <c:pt idx="0">
                  <c:v>1.0047086521483226</c:v>
                </c:pt>
                <c:pt idx="1">
                  <c:v>1.0058858151854031</c:v>
                </c:pt>
                <c:pt idx="2">
                  <c:v>1.0052972336668629</c:v>
                </c:pt>
                <c:pt idx="3">
                  <c:v>0.99293702177751619</c:v>
                </c:pt>
                <c:pt idx="4">
                  <c:v>0.99352560329605644</c:v>
                </c:pt>
                <c:pt idx="5">
                  <c:v>0.99411418481459679</c:v>
                </c:pt>
                <c:pt idx="6">
                  <c:v>0.99470276633313703</c:v>
                </c:pt>
                <c:pt idx="7">
                  <c:v>0.99470276633313703</c:v>
                </c:pt>
                <c:pt idx="8">
                  <c:v>0.9964685108887581</c:v>
                </c:pt>
                <c:pt idx="9">
                  <c:v>0.9964685108887581</c:v>
                </c:pt>
                <c:pt idx="10">
                  <c:v>0.99705709240729834</c:v>
                </c:pt>
                <c:pt idx="11">
                  <c:v>0.99470276633313703</c:v>
                </c:pt>
                <c:pt idx="12">
                  <c:v>0.99058269570335489</c:v>
                </c:pt>
                <c:pt idx="13">
                  <c:v>0.99234844025897584</c:v>
                </c:pt>
                <c:pt idx="14">
                  <c:v>0.99764567392583869</c:v>
                </c:pt>
                <c:pt idx="15">
                  <c:v>0.99411418481459679</c:v>
                </c:pt>
                <c:pt idx="16">
                  <c:v>0.99470276633313703</c:v>
                </c:pt>
                <c:pt idx="17">
                  <c:v>0.9964685108887581</c:v>
                </c:pt>
                <c:pt idx="18">
                  <c:v>0.99411418481459679</c:v>
                </c:pt>
                <c:pt idx="19">
                  <c:v>0.99941141848145965</c:v>
                </c:pt>
                <c:pt idx="20">
                  <c:v>0.99764567392583869</c:v>
                </c:pt>
                <c:pt idx="21">
                  <c:v>0.99764567392583869</c:v>
                </c:pt>
                <c:pt idx="22">
                  <c:v>0.9952913478516775</c:v>
                </c:pt>
                <c:pt idx="23">
                  <c:v>0.9964685108887581</c:v>
                </c:pt>
                <c:pt idx="24">
                  <c:v>0.99234844025897584</c:v>
                </c:pt>
                <c:pt idx="25">
                  <c:v>0.99234844025897584</c:v>
                </c:pt>
                <c:pt idx="26">
                  <c:v>0.99411418481459679</c:v>
                </c:pt>
                <c:pt idx="27">
                  <c:v>0.99411418481459679</c:v>
                </c:pt>
                <c:pt idx="28">
                  <c:v>0.99293702177751619</c:v>
                </c:pt>
                <c:pt idx="29">
                  <c:v>0.9964685108887581</c:v>
                </c:pt>
                <c:pt idx="30">
                  <c:v>0.99411418481459679</c:v>
                </c:pt>
                <c:pt idx="31">
                  <c:v>0.99470276633313703</c:v>
                </c:pt>
                <c:pt idx="32">
                  <c:v>0.99470276633313703</c:v>
                </c:pt>
                <c:pt idx="33">
                  <c:v>1.0029429075927014</c:v>
                </c:pt>
                <c:pt idx="34">
                  <c:v>1.0023543260741612</c:v>
                </c:pt>
                <c:pt idx="35">
                  <c:v>0.99587992937021774</c:v>
                </c:pt>
                <c:pt idx="36">
                  <c:v>0.9964685108887581</c:v>
                </c:pt>
                <c:pt idx="37">
                  <c:v>0.99587992937021774</c:v>
                </c:pt>
                <c:pt idx="38">
                  <c:v>0.99705709240729834</c:v>
                </c:pt>
                <c:pt idx="39">
                  <c:v>0.99823425544437894</c:v>
                </c:pt>
                <c:pt idx="40">
                  <c:v>0.99764567392583869</c:v>
                </c:pt>
                <c:pt idx="41">
                  <c:v>0.99470276633313703</c:v>
                </c:pt>
                <c:pt idx="42">
                  <c:v>0.99470276633313703</c:v>
                </c:pt>
                <c:pt idx="43">
                  <c:v>0.99705709240729834</c:v>
                </c:pt>
                <c:pt idx="44">
                  <c:v>0.99764567392583869</c:v>
                </c:pt>
                <c:pt idx="45">
                  <c:v>0.9988228369629194</c:v>
                </c:pt>
                <c:pt idx="46">
                  <c:v>0.99470276633313703</c:v>
                </c:pt>
                <c:pt idx="47">
                  <c:v>0.9964685108887581</c:v>
                </c:pt>
                <c:pt idx="48">
                  <c:v>1.0011771630370807</c:v>
                </c:pt>
                <c:pt idx="49">
                  <c:v>1</c:v>
                </c:pt>
                <c:pt idx="50">
                  <c:v>0.9952913478516775</c:v>
                </c:pt>
                <c:pt idx="51">
                  <c:v>0.99587992937021774</c:v>
                </c:pt>
                <c:pt idx="52">
                  <c:v>0.99587992937021774</c:v>
                </c:pt>
                <c:pt idx="53">
                  <c:v>0.99411418481459679</c:v>
                </c:pt>
                <c:pt idx="54">
                  <c:v>0.99470276633313703</c:v>
                </c:pt>
                <c:pt idx="55">
                  <c:v>0.99352560329605644</c:v>
                </c:pt>
                <c:pt idx="56">
                  <c:v>0.99470276633313703</c:v>
                </c:pt>
                <c:pt idx="57">
                  <c:v>0.99470276633313703</c:v>
                </c:pt>
                <c:pt idx="58">
                  <c:v>1</c:v>
                </c:pt>
                <c:pt idx="59">
                  <c:v>0.99411418481459679</c:v>
                </c:pt>
                <c:pt idx="60">
                  <c:v>0.99705709240729834</c:v>
                </c:pt>
                <c:pt idx="61">
                  <c:v>1.001765744555621</c:v>
                </c:pt>
                <c:pt idx="62">
                  <c:v>1.0041200706297821</c:v>
                </c:pt>
                <c:pt idx="63">
                  <c:v>1.0023543260741612</c:v>
                </c:pt>
                <c:pt idx="64">
                  <c:v>1.0035314891112419</c:v>
                </c:pt>
                <c:pt idx="65">
                  <c:v>1</c:v>
                </c:pt>
                <c:pt idx="66">
                  <c:v>1.0029429075927014</c:v>
                </c:pt>
                <c:pt idx="67">
                  <c:v>1.0011771630370807</c:v>
                </c:pt>
                <c:pt idx="68">
                  <c:v>0.99705709240729834</c:v>
                </c:pt>
                <c:pt idx="69">
                  <c:v>1.0129487934078869</c:v>
                </c:pt>
                <c:pt idx="70">
                  <c:v>0.9988228369629194</c:v>
                </c:pt>
                <c:pt idx="71">
                  <c:v>1</c:v>
                </c:pt>
                <c:pt idx="72">
                  <c:v>1.0023543260741612</c:v>
                </c:pt>
                <c:pt idx="73">
                  <c:v>1.0029429075927014</c:v>
                </c:pt>
                <c:pt idx="74">
                  <c:v>1.0047086521483226</c:v>
                </c:pt>
                <c:pt idx="75">
                  <c:v>1.0029429075927014</c:v>
                </c:pt>
                <c:pt idx="76">
                  <c:v>1.0041200706297821</c:v>
                </c:pt>
                <c:pt idx="77">
                  <c:v>1.001765744555621</c:v>
                </c:pt>
                <c:pt idx="78">
                  <c:v>0.99941141848145965</c:v>
                </c:pt>
                <c:pt idx="79">
                  <c:v>1.0005885815185402</c:v>
                </c:pt>
                <c:pt idx="80">
                  <c:v>0.9988228369629194</c:v>
                </c:pt>
                <c:pt idx="81">
                  <c:v>0.99705709240729834</c:v>
                </c:pt>
                <c:pt idx="82">
                  <c:v>0.99823425544437894</c:v>
                </c:pt>
                <c:pt idx="83">
                  <c:v>0.99764567392583869</c:v>
                </c:pt>
                <c:pt idx="84">
                  <c:v>0.99764567392583869</c:v>
                </c:pt>
                <c:pt idx="85">
                  <c:v>1.0011771630370807</c:v>
                </c:pt>
                <c:pt idx="86">
                  <c:v>1.001765744555621</c:v>
                </c:pt>
                <c:pt idx="87">
                  <c:v>1.0070629782224838</c:v>
                </c:pt>
                <c:pt idx="88">
                  <c:v>1.0035314891112419</c:v>
                </c:pt>
                <c:pt idx="89">
                  <c:v>0.99764567392583869</c:v>
                </c:pt>
                <c:pt idx="90">
                  <c:v>1.0047086521483226</c:v>
                </c:pt>
                <c:pt idx="91">
                  <c:v>1.0005885815185402</c:v>
                </c:pt>
                <c:pt idx="92">
                  <c:v>1.0029429075927014</c:v>
                </c:pt>
                <c:pt idx="93">
                  <c:v>0.99823425544437894</c:v>
                </c:pt>
                <c:pt idx="94">
                  <c:v>0.9964685108887581</c:v>
                </c:pt>
                <c:pt idx="95">
                  <c:v>1.0011771630370807</c:v>
                </c:pt>
                <c:pt idx="96">
                  <c:v>0.99764567392583869</c:v>
                </c:pt>
                <c:pt idx="97">
                  <c:v>1.0011771630370807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1-4715-AB3B-C1191CC934F5}"/>
            </c:ext>
          </c:extLst>
        </c:ser>
        <c:ser>
          <c:idx val="1"/>
          <c:order val="1"/>
          <c:tx>
            <c:v>Reference level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GTR2_150MeV!$X$36:$X$500</c:f>
              <c:numCache>
                <c:formatCode>m/d/yyyy</c:formatCode>
                <c:ptCount val="465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45005</c:v>
                </c:pt>
                <c:pt idx="8">
                  <c:v>45006</c:v>
                </c:pt>
                <c:pt idx="9">
                  <c:v>45007</c:v>
                </c:pt>
                <c:pt idx="10">
                  <c:v>45008</c:v>
                </c:pt>
                <c:pt idx="11">
                  <c:v>45009</c:v>
                </c:pt>
                <c:pt idx="12">
                  <c:v>45012</c:v>
                </c:pt>
                <c:pt idx="13">
                  <c:v>45013</c:v>
                </c:pt>
                <c:pt idx="14">
                  <c:v>45014</c:v>
                </c:pt>
                <c:pt idx="15">
                  <c:v>45015</c:v>
                </c:pt>
                <c:pt idx="16">
                  <c:v>45016</c:v>
                </c:pt>
                <c:pt idx="17">
                  <c:v>45019</c:v>
                </c:pt>
                <c:pt idx="18">
                  <c:v>45020</c:v>
                </c:pt>
                <c:pt idx="19">
                  <c:v>45021</c:v>
                </c:pt>
                <c:pt idx="20">
                  <c:v>45022</c:v>
                </c:pt>
                <c:pt idx="21">
                  <c:v>45023</c:v>
                </c:pt>
                <c:pt idx="22">
                  <c:v>45027</c:v>
                </c:pt>
                <c:pt idx="23">
                  <c:v>45028</c:v>
                </c:pt>
                <c:pt idx="24">
                  <c:v>45029</c:v>
                </c:pt>
                <c:pt idx="25">
                  <c:v>45030</c:v>
                </c:pt>
                <c:pt idx="26">
                  <c:v>45033</c:v>
                </c:pt>
                <c:pt idx="27">
                  <c:v>45034</c:v>
                </c:pt>
                <c:pt idx="28">
                  <c:v>45035</c:v>
                </c:pt>
                <c:pt idx="29">
                  <c:v>45036</c:v>
                </c:pt>
                <c:pt idx="30">
                  <c:v>45037</c:v>
                </c:pt>
                <c:pt idx="31">
                  <c:v>45040</c:v>
                </c:pt>
                <c:pt idx="32">
                  <c:v>45041</c:v>
                </c:pt>
                <c:pt idx="33">
                  <c:v>45042</c:v>
                </c:pt>
                <c:pt idx="34">
                  <c:v>45043</c:v>
                </c:pt>
                <c:pt idx="35">
                  <c:v>45044</c:v>
                </c:pt>
                <c:pt idx="36">
                  <c:v>45048</c:v>
                </c:pt>
                <c:pt idx="37">
                  <c:v>45049</c:v>
                </c:pt>
                <c:pt idx="38">
                  <c:v>45050</c:v>
                </c:pt>
                <c:pt idx="39">
                  <c:v>45050</c:v>
                </c:pt>
                <c:pt idx="40">
                  <c:v>45051</c:v>
                </c:pt>
                <c:pt idx="41">
                  <c:v>45054</c:v>
                </c:pt>
                <c:pt idx="42">
                  <c:v>45055</c:v>
                </c:pt>
                <c:pt idx="43">
                  <c:v>45056</c:v>
                </c:pt>
                <c:pt idx="44">
                  <c:v>45057</c:v>
                </c:pt>
                <c:pt idx="45">
                  <c:v>45058</c:v>
                </c:pt>
                <c:pt idx="46">
                  <c:v>45061</c:v>
                </c:pt>
                <c:pt idx="47">
                  <c:v>45062</c:v>
                </c:pt>
                <c:pt idx="48">
                  <c:v>45063</c:v>
                </c:pt>
                <c:pt idx="49">
                  <c:v>45065</c:v>
                </c:pt>
                <c:pt idx="50">
                  <c:v>45068</c:v>
                </c:pt>
                <c:pt idx="51">
                  <c:v>45069</c:v>
                </c:pt>
                <c:pt idx="52">
                  <c:v>45070</c:v>
                </c:pt>
                <c:pt idx="53">
                  <c:v>45071</c:v>
                </c:pt>
                <c:pt idx="54">
                  <c:v>45072</c:v>
                </c:pt>
                <c:pt idx="55">
                  <c:v>45075</c:v>
                </c:pt>
                <c:pt idx="56">
                  <c:v>45076</c:v>
                </c:pt>
                <c:pt idx="57">
                  <c:v>45077</c:v>
                </c:pt>
                <c:pt idx="58">
                  <c:v>45078</c:v>
                </c:pt>
                <c:pt idx="59">
                  <c:v>45079</c:v>
                </c:pt>
                <c:pt idx="60">
                  <c:v>45082</c:v>
                </c:pt>
                <c:pt idx="61">
                  <c:v>45084</c:v>
                </c:pt>
                <c:pt idx="62">
                  <c:v>45085</c:v>
                </c:pt>
                <c:pt idx="63">
                  <c:v>45086</c:v>
                </c:pt>
                <c:pt idx="64">
                  <c:v>45089</c:v>
                </c:pt>
                <c:pt idx="65">
                  <c:v>45090</c:v>
                </c:pt>
                <c:pt idx="66">
                  <c:v>45091</c:v>
                </c:pt>
                <c:pt idx="67">
                  <c:v>45092</c:v>
                </c:pt>
                <c:pt idx="68">
                  <c:v>45093</c:v>
                </c:pt>
                <c:pt idx="69">
                  <c:v>45096</c:v>
                </c:pt>
                <c:pt idx="70">
                  <c:v>45097</c:v>
                </c:pt>
                <c:pt idx="71">
                  <c:v>45098</c:v>
                </c:pt>
                <c:pt idx="72">
                  <c:v>45099</c:v>
                </c:pt>
                <c:pt idx="73">
                  <c:v>45103</c:v>
                </c:pt>
                <c:pt idx="74">
                  <c:v>45104</c:v>
                </c:pt>
                <c:pt idx="75">
                  <c:v>45105</c:v>
                </c:pt>
                <c:pt idx="76">
                  <c:v>45106</c:v>
                </c:pt>
                <c:pt idx="77">
                  <c:v>45107</c:v>
                </c:pt>
                <c:pt idx="78">
                  <c:v>45110</c:v>
                </c:pt>
                <c:pt idx="79">
                  <c:v>45111</c:v>
                </c:pt>
                <c:pt idx="80">
                  <c:v>45112</c:v>
                </c:pt>
                <c:pt idx="81">
                  <c:v>45113</c:v>
                </c:pt>
                <c:pt idx="82">
                  <c:v>45114</c:v>
                </c:pt>
                <c:pt idx="83">
                  <c:v>45117</c:v>
                </c:pt>
                <c:pt idx="84">
                  <c:v>45118</c:v>
                </c:pt>
                <c:pt idx="85">
                  <c:v>45119</c:v>
                </c:pt>
                <c:pt idx="86">
                  <c:v>45120</c:v>
                </c:pt>
                <c:pt idx="87">
                  <c:v>45121</c:v>
                </c:pt>
                <c:pt idx="88">
                  <c:v>45124</c:v>
                </c:pt>
                <c:pt idx="89">
                  <c:v>45125</c:v>
                </c:pt>
                <c:pt idx="90">
                  <c:v>45126</c:v>
                </c:pt>
                <c:pt idx="91">
                  <c:v>45127</c:v>
                </c:pt>
                <c:pt idx="92">
                  <c:v>45128</c:v>
                </c:pt>
                <c:pt idx="93">
                  <c:v>45131</c:v>
                </c:pt>
                <c:pt idx="94">
                  <c:v>45132</c:v>
                </c:pt>
                <c:pt idx="95">
                  <c:v>45133</c:v>
                </c:pt>
                <c:pt idx="96">
                  <c:v>45134</c:v>
                </c:pt>
                <c:pt idx="97">
                  <c:v>45135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xVal>
          <c:yVal>
            <c:numRef>
              <c:f>GTR2_150MeV!$AB$36:$AB$500</c:f>
              <c:numCache>
                <c:formatCode>0.000</c:formatCode>
                <c:ptCount val="4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E-4060-80C8-0E7DD9141D53}"/>
            </c:ext>
          </c:extLst>
        </c:ser>
        <c:ser>
          <c:idx val="2"/>
          <c:order val="2"/>
          <c:tx>
            <c:strRef>
              <c:f>GTR2_150MeV!$AC$35</c:f>
              <c:strCache>
                <c:ptCount val="1"/>
                <c:pt idx="0">
                  <c:v>1%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GTR2_150MeV!$X$36:$X$500</c:f>
              <c:numCache>
                <c:formatCode>m/d/yyyy</c:formatCode>
                <c:ptCount val="465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45005</c:v>
                </c:pt>
                <c:pt idx="8">
                  <c:v>45006</c:v>
                </c:pt>
                <c:pt idx="9">
                  <c:v>45007</c:v>
                </c:pt>
                <c:pt idx="10">
                  <c:v>45008</c:v>
                </c:pt>
                <c:pt idx="11">
                  <c:v>45009</c:v>
                </c:pt>
                <c:pt idx="12">
                  <c:v>45012</c:v>
                </c:pt>
                <c:pt idx="13">
                  <c:v>45013</c:v>
                </c:pt>
                <c:pt idx="14">
                  <c:v>45014</c:v>
                </c:pt>
                <c:pt idx="15">
                  <c:v>45015</c:v>
                </c:pt>
                <c:pt idx="16">
                  <c:v>45016</c:v>
                </c:pt>
                <c:pt idx="17">
                  <c:v>45019</c:v>
                </c:pt>
                <c:pt idx="18">
                  <c:v>45020</c:v>
                </c:pt>
                <c:pt idx="19">
                  <c:v>45021</c:v>
                </c:pt>
                <c:pt idx="20">
                  <c:v>45022</c:v>
                </c:pt>
                <c:pt idx="21">
                  <c:v>45023</c:v>
                </c:pt>
                <c:pt idx="22">
                  <c:v>45027</c:v>
                </c:pt>
                <c:pt idx="23">
                  <c:v>45028</c:v>
                </c:pt>
                <c:pt idx="24">
                  <c:v>45029</c:v>
                </c:pt>
                <c:pt idx="25">
                  <c:v>45030</c:v>
                </c:pt>
                <c:pt idx="26">
                  <c:v>45033</c:v>
                </c:pt>
                <c:pt idx="27">
                  <c:v>45034</c:v>
                </c:pt>
                <c:pt idx="28">
                  <c:v>45035</c:v>
                </c:pt>
                <c:pt idx="29">
                  <c:v>45036</c:v>
                </c:pt>
                <c:pt idx="30">
                  <c:v>45037</c:v>
                </c:pt>
                <c:pt idx="31">
                  <c:v>45040</c:v>
                </c:pt>
                <c:pt idx="32">
                  <c:v>45041</c:v>
                </c:pt>
                <c:pt idx="33">
                  <c:v>45042</c:v>
                </c:pt>
                <c:pt idx="34">
                  <c:v>45043</c:v>
                </c:pt>
                <c:pt idx="35">
                  <c:v>45044</c:v>
                </c:pt>
                <c:pt idx="36">
                  <c:v>45048</c:v>
                </c:pt>
                <c:pt idx="37">
                  <c:v>45049</c:v>
                </c:pt>
                <c:pt idx="38">
                  <c:v>45050</c:v>
                </c:pt>
                <c:pt idx="39">
                  <c:v>45050</c:v>
                </c:pt>
                <c:pt idx="40">
                  <c:v>45051</c:v>
                </c:pt>
                <c:pt idx="41">
                  <c:v>45054</c:v>
                </c:pt>
                <c:pt idx="42">
                  <c:v>45055</c:v>
                </c:pt>
                <c:pt idx="43">
                  <c:v>45056</c:v>
                </c:pt>
                <c:pt idx="44">
                  <c:v>45057</c:v>
                </c:pt>
                <c:pt idx="45">
                  <c:v>45058</c:v>
                </c:pt>
                <c:pt idx="46">
                  <c:v>45061</c:v>
                </c:pt>
                <c:pt idx="47">
                  <c:v>45062</c:v>
                </c:pt>
                <c:pt idx="48">
                  <c:v>45063</c:v>
                </c:pt>
                <c:pt idx="49">
                  <c:v>45065</c:v>
                </c:pt>
                <c:pt idx="50">
                  <c:v>45068</c:v>
                </c:pt>
                <c:pt idx="51">
                  <c:v>45069</c:v>
                </c:pt>
                <c:pt idx="52">
                  <c:v>45070</c:v>
                </c:pt>
                <c:pt idx="53">
                  <c:v>45071</c:v>
                </c:pt>
                <c:pt idx="54">
                  <c:v>45072</c:v>
                </c:pt>
                <c:pt idx="55">
                  <c:v>45075</c:v>
                </c:pt>
                <c:pt idx="56">
                  <c:v>45076</c:v>
                </c:pt>
                <c:pt idx="57">
                  <c:v>45077</c:v>
                </c:pt>
                <c:pt idx="58">
                  <c:v>45078</c:v>
                </c:pt>
                <c:pt idx="59">
                  <c:v>45079</c:v>
                </c:pt>
                <c:pt idx="60">
                  <c:v>45082</c:v>
                </c:pt>
                <c:pt idx="61">
                  <c:v>45084</c:v>
                </c:pt>
                <c:pt idx="62">
                  <c:v>45085</c:v>
                </c:pt>
                <c:pt idx="63">
                  <c:v>45086</c:v>
                </c:pt>
                <c:pt idx="64">
                  <c:v>45089</c:v>
                </c:pt>
                <c:pt idx="65">
                  <c:v>45090</c:v>
                </c:pt>
                <c:pt idx="66">
                  <c:v>45091</c:v>
                </c:pt>
                <c:pt idx="67">
                  <c:v>45092</c:v>
                </c:pt>
                <c:pt idx="68">
                  <c:v>45093</c:v>
                </c:pt>
                <c:pt idx="69">
                  <c:v>45096</c:v>
                </c:pt>
                <c:pt idx="70">
                  <c:v>45097</c:v>
                </c:pt>
                <c:pt idx="71">
                  <c:v>45098</c:v>
                </c:pt>
                <c:pt idx="72">
                  <c:v>45099</c:v>
                </c:pt>
                <c:pt idx="73">
                  <c:v>45103</c:v>
                </c:pt>
                <c:pt idx="74">
                  <c:v>45104</c:v>
                </c:pt>
                <c:pt idx="75">
                  <c:v>45105</c:v>
                </c:pt>
                <c:pt idx="76">
                  <c:v>45106</c:v>
                </c:pt>
                <c:pt idx="77">
                  <c:v>45107</c:v>
                </c:pt>
                <c:pt idx="78">
                  <c:v>45110</c:v>
                </c:pt>
                <c:pt idx="79">
                  <c:v>45111</c:v>
                </c:pt>
                <c:pt idx="80">
                  <c:v>45112</c:v>
                </c:pt>
                <c:pt idx="81">
                  <c:v>45113</c:v>
                </c:pt>
                <c:pt idx="82">
                  <c:v>45114</c:v>
                </c:pt>
                <c:pt idx="83">
                  <c:v>45117</c:v>
                </c:pt>
                <c:pt idx="84">
                  <c:v>45118</c:v>
                </c:pt>
                <c:pt idx="85">
                  <c:v>45119</c:v>
                </c:pt>
                <c:pt idx="86">
                  <c:v>45120</c:v>
                </c:pt>
                <c:pt idx="87">
                  <c:v>45121</c:v>
                </c:pt>
                <c:pt idx="88">
                  <c:v>45124</c:v>
                </c:pt>
                <c:pt idx="89">
                  <c:v>45125</c:v>
                </c:pt>
                <c:pt idx="90">
                  <c:v>45126</c:v>
                </c:pt>
                <c:pt idx="91">
                  <c:v>45127</c:v>
                </c:pt>
                <c:pt idx="92">
                  <c:v>45128</c:v>
                </c:pt>
                <c:pt idx="93">
                  <c:v>45131</c:v>
                </c:pt>
                <c:pt idx="94">
                  <c:v>45132</c:v>
                </c:pt>
                <c:pt idx="95">
                  <c:v>45133</c:v>
                </c:pt>
                <c:pt idx="96">
                  <c:v>45134</c:v>
                </c:pt>
                <c:pt idx="97">
                  <c:v>45135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xVal>
          <c:yVal>
            <c:numRef>
              <c:f>GTR2_150MeV!$AC$36:$AC$500</c:f>
              <c:numCache>
                <c:formatCode>0.000</c:formatCode>
                <c:ptCount val="465"/>
                <c:pt idx="0">
                  <c:v>1.01</c:v>
                </c:pt>
                <c:pt idx="1">
                  <c:v>1.01</c:v>
                </c:pt>
                <c:pt idx="2">
                  <c:v>1.01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1.01</c:v>
                </c:pt>
                <c:pt idx="7">
                  <c:v>1.01</c:v>
                </c:pt>
                <c:pt idx="8">
                  <c:v>1.01</c:v>
                </c:pt>
                <c:pt idx="9">
                  <c:v>1.01</c:v>
                </c:pt>
                <c:pt idx="10">
                  <c:v>1.01</c:v>
                </c:pt>
                <c:pt idx="11">
                  <c:v>1.01</c:v>
                </c:pt>
                <c:pt idx="12">
                  <c:v>1.01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1.01</c:v>
                </c:pt>
                <c:pt idx="17">
                  <c:v>1.01</c:v>
                </c:pt>
                <c:pt idx="18">
                  <c:v>1.01</c:v>
                </c:pt>
                <c:pt idx="19">
                  <c:v>1.01</c:v>
                </c:pt>
                <c:pt idx="20">
                  <c:v>1.01</c:v>
                </c:pt>
                <c:pt idx="21">
                  <c:v>1.01</c:v>
                </c:pt>
                <c:pt idx="22">
                  <c:v>1.01</c:v>
                </c:pt>
                <c:pt idx="23">
                  <c:v>1.01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1.01</c:v>
                </c:pt>
                <c:pt idx="32">
                  <c:v>1.01</c:v>
                </c:pt>
                <c:pt idx="33">
                  <c:v>1.01</c:v>
                </c:pt>
                <c:pt idx="34">
                  <c:v>1.01</c:v>
                </c:pt>
                <c:pt idx="35">
                  <c:v>1.01</c:v>
                </c:pt>
                <c:pt idx="36">
                  <c:v>1.01</c:v>
                </c:pt>
                <c:pt idx="37">
                  <c:v>1.01</c:v>
                </c:pt>
                <c:pt idx="38">
                  <c:v>1.01</c:v>
                </c:pt>
                <c:pt idx="39">
                  <c:v>1.01</c:v>
                </c:pt>
                <c:pt idx="40">
                  <c:v>1.01</c:v>
                </c:pt>
                <c:pt idx="41">
                  <c:v>1.01</c:v>
                </c:pt>
                <c:pt idx="42">
                  <c:v>1.01</c:v>
                </c:pt>
                <c:pt idx="43">
                  <c:v>1.01</c:v>
                </c:pt>
                <c:pt idx="44">
                  <c:v>1.01</c:v>
                </c:pt>
                <c:pt idx="45">
                  <c:v>1.01</c:v>
                </c:pt>
                <c:pt idx="46">
                  <c:v>1.01</c:v>
                </c:pt>
                <c:pt idx="47">
                  <c:v>1.01</c:v>
                </c:pt>
                <c:pt idx="48">
                  <c:v>1.01</c:v>
                </c:pt>
                <c:pt idx="49">
                  <c:v>1.01</c:v>
                </c:pt>
                <c:pt idx="50">
                  <c:v>1.01</c:v>
                </c:pt>
                <c:pt idx="51">
                  <c:v>1.01</c:v>
                </c:pt>
                <c:pt idx="52">
                  <c:v>1.01</c:v>
                </c:pt>
                <c:pt idx="53">
                  <c:v>1.01</c:v>
                </c:pt>
                <c:pt idx="54">
                  <c:v>1.01</c:v>
                </c:pt>
                <c:pt idx="55">
                  <c:v>1.01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1.01</c:v>
                </c:pt>
                <c:pt idx="60">
                  <c:v>1.01</c:v>
                </c:pt>
                <c:pt idx="61">
                  <c:v>1.01</c:v>
                </c:pt>
                <c:pt idx="62">
                  <c:v>1.01</c:v>
                </c:pt>
                <c:pt idx="63">
                  <c:v>1.01</c:v>
                </c:pt>
                <c:pt idx="64">
                  <c:v>1.01</c:v>
                </c:pt>
                <c:pt idx="65">
                  <c:v>1.01</c:v>
                </c:pt>
                <c:pt idx="66">
                  <c:v>1.01</c:v>
                </c:pt>
                <c:pt idx="67">
                  <c:v>1.01</c:v>
                </c:pt>
                <c:pt idx="68">
                  <c:v>1.01</c:v>
                </c:pt>
                <c:pt idx="69">
                  <c:v>1.01</c:v>
                </c:pt>
                <c:pt idx="70">
                  <c:v>1.01</c:v>
                </c:pt>
                <c:pt idx="71">
                  <c:v>1.01</c:v>
                </c:pt>
                <c:pt idx="72">
                  <c:v>1.01</c:v>
                </c:pt>
                <c:pt idx="73">
                  <c:v>1.01</c:v>
                </c:pt>
                <c:pt idx="74">
                  <c:v>1.01</c:v>
                </c:pt>
                <c:pt idx="75">
                  <c:v>1.01</c:v>
                </c:pt>
                <c:pt idx="76">
                  <c:v>1.01</c:v>
                </c:pt>
                <c:pt idx="77">
                  <c:v>1.01</c:v>
                </c:pt>
                <c:pt idx="78">
                  <c:v>1.01</c:v>
                </c:pt>
                <c:pt idx="79">
                  <c:v>1.01</c:v>
                </c:pt>
                <c:pt idx="80">
                  <c:v>1.01</c:v>
                </c:pt>
                <c:pt idx="81">
                  <c:v>1.01</c:v>
                </c:pt>
                <c:pt idx="82">
                  <c:v>1.01</c:v>
                </c:pt>
                <c:pt idx="83">
                  <c:v>1.01</c:v>
                </c:pt>
                <c:pt idx="84">
                  <c:v>1.01</c:v>
                </c:pt>
                <c:pt idx="85">
                  <c:v>1.01</c:v>
                </c:pt>
                <c:pt idx="86">
                  <c:v>1.01</c:v>
                </c:pt>
                <c:pt idx="87">
                  <c:v>1.01</c:v>
                </c:pt>
                <c:pt idx="88">
                  <c:v>1.01</c:v>
                </c:pt>
                <c:pt idx="89">
                  <c:v>1.01</c:v>
                </c:pt>
                <c:pt idx="90">
                  <c:v>1.01</c:v>
                </c:pt>
                <c:pt idx="91">
                  <c:v>1.01</c:v>
                </c:pt>
                <c:pt idx="92">
                  <c:v>1.01</c:v>
                </c:pt>
                <c:pt idx="93">
                  <c:v>1.01</c:v>
                </c:pt>
                <c:pt idx="94">
                  <c:v>1.01</c:v>
                </c:pt>
                <c:pt idx="95">
                  <c:v>1.01</c:v>
                </c:pt>
                <c:pt idx="96">
                  <c:v>1.01</c:v>
                </c:pt>
                <c:pt idx="97">
                  <c:v>1.01</c:v>
                </c:pt>
                <c:pt idx="98">
                  <c:v>1.01</c:v>
                </c:pt>
                <c:pt idx="99">
                  <c:v>1.01</c:v>
                </c:pt>
                <c:pt idx="100">
                  <c:v>1.01</c:v>
                </c:pt>
                <c:pt idx="101">
                  <c:v>1.01</c:v>
                </c:pt>
                <c:pt idx="102">
                  <c:v>1.01</c:v>
                </c:pt>
                <c:pt idx="103">
                  <c:v>1.01</c:v>
                </c:pt>
                <c:pt idx="104">
                  <c:v>1.01</c:v>
                </c:pt>
                <c:pt idx="105">
                  <c:v>1.01</c:v>
                </c:pt>
                <c:pt idx="106">
                  <c:v>1.01</c:v>
                </c:pt>
                <c:pt idx="107">
                  <c:v>1.01</c:v>
                </c:pt>
                <c:pt idx="108">
                  <c:v>1.01</c:v>
                </c:pt>
                <c:pt idx="109">
                  <c:v>1.01</c:v>
                </c:pt>
                <c:pt idx="110">
                  <c:v>1.01</c:v>
                </c:pt>
                <c:pt idx="111">
                  <c:v>1.01</c:v>
                </c:pt>
                <c:pt idx="112">
                  <c:v>1.01</c:v>
                </c:pt>
                <c:pt idx="113">
                  <c:v>1.01</c:v>
                </c:pt>
                <c:pt idx="114">
                  <c:v>1.01</c:v>
                </c:pt>
                <c:pt idx="115">
                  <c:v>1.01</c:v>
                </c:pt>
                <c:pt idx="116">
                  <c:v>1.01</c:v>
                </c:pt>
                <c:pt idx="117">
                  <c:v>1.01</c:v>
                </c:pt>
                <c:pt idx="118">
                  <c:v>1.01</c:v>
                </c:pt>
                <c:pt idx="119">
                  <c:v>1.01</c:v>
                </c:pt>
                <c:pt idx="120">
                  <c:v>1.01</c:v>
                </c:pt>
                <c:pt idx="121">
                  <c:v>1.01</c:v>
                </c:pt>
                <c:pt idx="122">
                  <c:v>1.01</c:v>
                </c:pt>
                <c:pt idx="123">
                  <c:v>1.01</c:v>
                </c:pt>
                <c:pt idx="124">
                  <c:v>1.01</c:v>
                </c:pt>
                <c:pt idx="125">
                  <c:v>1.01</c:v>
                </c:pt>
                <c:pt idx="126">
                  <c:v>1.01</c:v>
                </c:pt>
                <c:pt idx="127">
                  <c:v>1.01</c:v>
                </c:pt>
                <c:pt idx="128">
                  <c:v>1.01</c:v>
                </c:pt>
                <c:pt idx="129">
                  <c:v>1.01</c:v>
                </c:pt>
                <c:pt idx="130">
                  <c:v>1.01</c:v>
                </c:pt>
                <c:pt idx="131">
                  <c:v>1.01</c:v>
                </c:pt>
                <c:pt idx="132">
                  <c:v>1.01</c:v>
                </c:pt>
                <c:pt idx="133">
                  <c:v>1.01</c:v>
                </c:pt>
                <c:pt idx="134">
                  <c:v>1.01</c:v>
                </c:pt>
                <c:pt idx="135">
                  <c:v>1.01</c:v>
                </c:pt>
                <c:pt idx="136">
                  <c:v>1.01</c:v>
                </c:pt>
                <c:pt idx="137">
                  <c:v>1.01</c:v>
                </c:pt>
                <c:pt idx="138">
                  <c:v>1.01</c:v>
                </c:pt>
                <c:pt idx="139">
                  <c:v>1.01</c:v>
                </c:pt>
                <c:pt idx="140">
                  <c:v>1.01</c:v>
                </c:pt>
                <c:pt idx="141">
                  <c:v>1.01</c:v>
                </c:pt>
                <c:pt idx="142">
                  <c:v>1.01</c:v>
                </c:pt>
                <c:pt idx="143">
                  <c:v>1.01</c:v>
                </c:pt>
                <c:pt idx="144">
                  <c:v>1.01</c:v>
                </c:pt>
                <c:pt idx="145">
                  <c:v>1.01</c:v>
                </c:pt>
                <c:pt idx="146">
                  <c:v>1.01</c:v>
                </c:pt>
                <c:pt idx="147">
                  <c:v>1.01</c:v>
                </c:pt>
                <c:pt idx="148">
                  <c:v>1.01</c:v>
                </c:pt>
                <c:pt idx="149">
                  <c:v>1.01</c:v>
                </c:pt>
                <c:pt idx="150">
                  <c:v>1.01</c:v>
                </c:pt>
                <c:pt idx="151">
                  <c:v>1.01</c:v>
                </c:pt>
                <c:pt idx="152">
                  <c:v>1.01</c:v>
                </c:pt>
                <c:pt idx="153">
                  <c:v>1.01</c:v>
                </c:pt>
                <c:pt idx="154">
                  <c:v>1.01</c:v>
                </c:pt>
                <c:pt idx="155">
                  <c:v>1.01</c:v>
                </c:pt>
                <c:pt idx="156">
                  <c:v>1.01</c:v>
                </c:pt>
                <c:pt idx="157">
                  <c:v>1.01</c:v>
                </c:pt>
                <c:pt idx="158">
                  <c:v>1.01</c:v>
                </c:pt>
                <c:pt idx="159">
                  <c:v>1.01</c:v>
                </c:pt>
                <c:pt idx="160">
                  <c:v>1.01</c:v>
                </c:pt>
                <c:pt idx="161">
                  <c:v>1.01</c:v>
                </c:pt>
                <c:pt idx="162">
                  <c:v>1.01</c:v>
                </c:pt>
                <c:pt idx="163">
                  <c:v>1.01</c:v>
                </c:pt>
                <c:pt idx="164">
                  <c:v>1.01</c:v>
                </c:pt>
                <c:pt idx="165">
                  <c:v>1.01</c:v>
                </c:pt>
                <c:pt idx="166">
                  <c:v>1.01</c:v>
                </c:pt>
                <c:pt idx="167">
                  <c:v>1.01</c:v>
                </c:pt>
                <c:pt idx="168">
                  <c:v>1.01</c:v>
                </c:pt>
                <c:pt idx="169">
                  <c:v>1.01</c:v>
                </c:pt>
                <c:pt idx="170">
                  <c:v>1.01</c:v>
                </c:pt>
                <c:pt idx="171">
                  <c:v>1.01</c:v>
                </c:pt>
                <c:pt idx="172">
                  <c:v>1.01</c:v>
                </c:pt>
                <c:pt idx="173">
                  <c:v>1.01</c:v>
                </c:pt>
                <c:pt idx="174">
                  <c:v>1.01</c:v>
                </c:pt>
                <c:pt idx="175">
                  <c:v>1.01</c:v>
                </c:pt>
                <c:pt idx="176">
                  <c:v>1.01</c:v>
                </c:pt>
                <c:pt idx="177">
                  <c:v>1.01</c:v>
                </c:pt>
                <c:pt idx="178">
                  <c:v>1.01</c:v>
                </c:pt>
                <c:pt idx="179">
                  <c:v>1.01</c:v>
                </c:pt>
                <c:pt idx="180">
                  <c:v>1.01</c:v>
                </c:pt>
                <c:pt idx="181">
                  <c:v>1.01</c:v>
                </c:pt>
                <c:pt idx="182">
                  <c:v>1.01</c:v>
                </c:pt>
                <c:pt idx="183">
                  <c:v>1.01</c:v>
                </c:pt>
                <c:pt idx="184">
                  <c:v>1.01</c:v>
                </c:pt>
                <c:pt idx="185">
                  <c:v>1.01</c:v>
                </c:pt>
                <c:pt idx="186">
                  <c:v>1.01</c:v>
                </c:pt>
                <c:pt idx="187">
                  <c:v>1.01</c:v>
                </c:pt>
                <c:pt idx="188">
                  <c:v>1.01</c:v>
                </c:pt>
                <c:pt idx="189">
                  <c:v>1.01</c:v>
                </c:pt>
                <c:pt idx="190">
                  <c:v>1.01</c:v>
                </c:pt>
                <c:pt idx="191">
                  <c:v>1.01</c:v>
                </c:pt>
                <c:pt idx="192">
                  <c:v>1.01</c:v>
                </c:pt>
                <c:pt idx="193">
                  <c:v>1.01</c:v>
                </c:pt>
                <c:pt idx="194">
                  <c:v>1.01</c:v>
                </c:pt>
                <c:pt idx="195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E-4060-80C8-0E7DD9141D53}"/>
            </c:ext>
          </c:extLst>
        </c:ser>
        <c:ser>
          <c:idx val="3"/>
          <c:order val="3"/>
          <c:tx>
            <c:strRef>
              <c:f>GTR2_150MeV!$AD$35</c:f>
              <c:strCache>
                <c:ptCount val="1"/>
                <c:pt idx="0">
                  <c:v>-1%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GTR2_150MeV!$X$36:$X$500</c:f>
              <c:numCache>
                <c:formatCode>m/d/yyyy</c:formatCode>
                <c:ptCount val="465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45005</c:v>
                </c:pt>
                <c:pt idx="8">
                  <c:v>45006</c:v>
                </c:pt>
                <c:pt idx="9">
                  <c:v>45007</c:v>
                </c:pt>
                <c:pt idx="10">
                  <c:v>45008</c:v>
                </c:pt>
                <c:pt idx="11">
                  <c:v>45009</c:v>
                </c:pt>
                <c:pt idx="12">
                  <c:v>45012</c:v>
                </c:pt>
                <c:pt idx="13">
                  <c:v>45013</c:v>
                </c:pt>
                <c:pt idx="14">
                  <c:v>45014</c:v>
                </c:pt>
                <c:pt idx="15">
                  <c:v>45015</c:v>
                </c:pt>
                <c:pt idx="16">
                  <c:v>45016</c:v>
                </c:pt>
                <c:pt idx="17">
                  <c:v>45019</c:v>
                </c:pt>
                <c:pt idx="18">
                  <c:v>45020</c:v>
                </c:pt>
                <c:pt idx="19">
                  <c:v>45021</c:v>
                </c:pt>
                <c:pt idx="20">
                  <c:v>45022</c:v>
                </c:pt>
                <c:pt idx="21">
                  <c:v>45023</c:v>
                </c:pt>
                <c:pt idx="22">
                  <c:v>45027</c:v>
                </c:pt>
                <c:pt idx="23">
                  <c:v>45028</c:v>
                </c:pt>
                <c:pt idx="24">
                  <c:v>45029</c:v>
                </c:pt>
                <c:pt idx="25">
                  <c:v>45030</c:v>
                </c:pt>
                <c:pt idx="26">
                  <c:v>45033</c:v>
                </c:pt>
                <c:pt idx="27">
                  <c:v>45034</c:v>
                </c:pt>
                <c:pt idx="28">
                  <c:v>45035</c:v>
                </c:pt>
                <c:pt idx="29">
                  <c:v>45036</c:v>
                </c:pt>
                <c:pt idx="30">
                  <c:v>45037</c:v>
                </c:pt>
                <c:pt idx="31">
                  <c:v>45040</c:v>
                </c:pt>
                <c:pt idx="32">
                  <c:v>45041</c:v>
                </c:pt>
                <c:pt idx="33">
                  <c:v>45042</c:v>
                </c:pt>
                <c:pt idx="34">
                  <c:v>45043</c:v>
                </c:pt>
                <c:pt idx="35">
                  <c:v>45044</c:v>
                </c:pt>
                <c:pt idx="36">
                  <c:v>45048</c:v>
                </c:pt>
                <c:pt idx="37">
                  <c:v>45049</c:v>
                </c:pt>
                <c:pt idx="38">
                  <c:v>45050</c:v>
                </c:pt>
                <c:pt idx="39">
                  <c:v>45050</c:v>
                </c:pt>
                <c:pt idx="40">
                  <c:v>45051</c:v>
                </c:pt>
                <c:pt idx="41">
                  <c:v>45054</c:v>
                </c:pt>
                <c:pt idx="42">
                  <c:v>45055</c:v>
                </c:pt>
                <c:pt idx="43">
                  <c:v>45056</c:v>
                </c:pt>
                <c:pt idx="44">
                  <c:v>45057</c:v>
                </c:pt>
                <c:pt idx="45">
                  <c:v>45058</c:v>
                </c:pt>
                <c:pt idx="46">
                  <c:v>45061</c:v>
                </c:pt>
                <c:pt idx="47">
                  <c:v>45062</c:v>
                </c:pt>
                <c:pt idx="48">
                  <c:v>45063</c:v>
                </c:pt>
                <c:pt idx="49">
                  <c:v>45065</c:v>
                </c:pt>
                <c:pt idx="50">
                  <c:v>45068</c:v>
                </c:pt>
                <c:pt idx="51">
                  <c:v>45069</c:v>
                </c:pt>
                <c:pt idx="52">
                  <c:v>45070</c:v>
                </c:pt>
                <c:pt idx="53">
                  <c:v>45071</c:v>
                </c:pt>
                <c:pt idx="54">
                  <c:v>45072</c:v>
                </c:pt>
                <c:pt idx="55">
                  <c:v>45075</c:v>
                </c:pt>
                <c:pt idx="56">
                  <c:v>45076</c:v>
                </c:pt>
                <c:pt idx="57">
                  <c:v>45077</c:v>
                </c:pt>
                <c:pt idx="58">
                  <c:v>45078</c:v>
                </c:pt>
                <c:pt idx="59">
                  <c:v>45079</c:v>
                </c:pt>
                <c:pt idx="60">
                  <c:v>45082</c:v>
                </c:pt>
                <c:pt idx="61">
                  <c:v>45084</c:v>
                </c:pt>
                <c:pt idx="62">
                  <c:v>45085</c:v>
                </c:pt>
                <c:pt idx="63">
                  <c:v>45086</c:v>
                </c:pt>
                <c:pt idx="64">
                  <c:v>45089</c:v>
                </c:pt>
                <c:pt idx="65">
                  <c:v>45090</c:v>
                </c:pt>
                <c:pt idx="66">
                  <c:v>45091</c:v>
                </c:pt>
                <c:pt idx="67">
                  <c:v>45092</c:v>
                </c:pt>
                <c:pt idx="68">
                  <c:v>45093</c:v>
                </c:pt>
                <c:pt idx="69">
                  <c:v>45096</c:v>
                </c:pt>
                <c:pt idx="70">
                  <c:v>45097</c:v>
                </c:pt>
                <c:pt idx="71">
                  <c:v>45098</c:v>
                </c:pt>
                <c:pt idx="72">
                  <c:v>45099</c:v>
                </c:pt>
                <c:pt idx="73">
                  <c:v>45103</c:v>
                </c:pt>
                <c:pt idx="74">
                  <c:v>45104</c:v>
                </c:pt>
                <c:pt idx="75">
                  <c:v>45105</c:v>
                </c:pt>
                <c:pt idx="76">
                  <c:v>45106</c:v>
                </c:pt>
                <c:pt idx="77">
                  <c:v>45107</c:v>
                </c:pt>
                <c:pt idx="78">
                  <c:v>45110</c:v>
                </c:pt>
                <c:pt idx="79">
                  <c:v>45111</c:v>
                </c:pt>
                <c:pt idx="80">
                  <c:v>45112</c:v>
                </c:pt>
                <c:pt idx="81">
                  <c:v>45113</c:v>
                </c:pt>
                <c:pt idx="82">
                  <c:v>45114</c:v>
                </c:pt>
                <c:pt idx="83">
                  <c:v>45117</c:v>
                </c:pt>
                <c:pt idx="84">
                  <c:v>45118</c:v>
                </c:pt>
                <c:pt idx="85">
                  <c:v>45119</c:v>
                </c:pt>
                <c:pt idx="86">
                  <c:v>45120</c:v>
                </c:pt>
                <c:pt idx="87">
                  <c:v>45121</c:v>
                </c:pt>
                <c:pt idx="88">
                  <c:v>45124</c:v>
                </c:pt>
                <c:pt idx="89">
                  <c:v>45125</c:v>
                </c:pt>
                <c:pt idx="90">
                  <c:v>45126</c:v>
                </c:pt>
                <c:pt idx="91">
                  <c:v>45127</c:v>
                </c:pt>
                <c:pt idx="92">
                  <c:v>45128</c:v>
                </c:pt>
                <c:pt idx="93">
                  <c:v>45131</c:v>
                </c:pt>
                <c:pt idx="94">
                  <c:v>45132</c:v>
                </c:pt>
                <c:pt idx="95">
                  <c:v>45133</c:v>
                </c:pt>
                <c:pt idx="96">
                  <c:v>45134</c:v>
                </c:pt>
                <c:pt idx="97">
                  <c:v>45135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xVal>
          <c:yVal>
            <c:numRef>
              <c:f>GTR2_150MeV!$AD$36:$AD$500</c:f>
              <c:numCache>
                <c:formatCode>0.000</c:formatCode>
                <c:ptCount val="465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0.99</c:v>
                </c:pt>
                <c:pt idx="134">
                  <c:v>0.99</c:v>
                </c:pt>
                <c:pt idx="135">
                  <c:v>0.99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0.99</c:v>
                </c:pt>
                <c:pt idx="144">
                  <c:v>0.99</c:v>
                </c:pt>
                <c:pt idx="145">
                  <c:v>0.99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0.99</c:v>
                </c:pt>
                <c:pt idx="174">
                  <c:v>0.99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0.99</c:v>
                </c:pt>
                <c:pt idx="193">
                  <c:v>0.99</c:v>
                </c:pt>
                <c:pt idx="194">
                  <c:v>0.99</c:v>
                </c:pt>
                <c:pt idx="195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E-4060-80C8-0E7DD9141D53}"/>
            </c:ext>
          </c:extLst>
        </c:ser>
        <c:ser>
          <c:idx val="4"/>
          <c:order val="4"/>
          <c:tx>
            <c:strRef>
              <c:f>GTR2_150MeV!$AE$35</c:f>
              <c:strCache>
                <c:ptCount val="1"/>
                <c:pt idx="0">
                  <c:v>2%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GTR2_150MeV!$X$36:$X$500</c:f>
              <c:numCache>
                <c:formatCode>m/d/yyyy</c:formatCode>
                <c:ptCount val="465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45005</c:v>
                </c:pt>
                <c:pt idx="8">
                  <c:v>45006</c:v>
                </c:pt>
                <c:pt idx="9">
                  <c:v>45007</c:v>
                </c:pt>
                <c:pt idx="10">
                  <c:v>45008</c:v>
                </c:pt>
                <c:pt idx="11">
                  <c:v>45009</c:v>
                </c:pt>
                <c:pt idx="12">
                  <c:v>45012</c:v>
                </c:pt>
                <c:pt idx="13">
                  <c:v>45013</c:v>
                </c:pt>
                <c:pt idx="14">
                  <c:v>45014</c:v>
                </c:pt>
                <c:pt idx="15">
                  <c:v>45015</c:v>
                </c:pt>
                <c:pt idx="16">
                  <c:v>45016</c:v>
                </c:pt>
                <c:pt idx="17">
                  <c:v>45019</c:v>
                </c:pt>
                <c:pt idx="18">
                  <c:v>45020</c:v>
                </c:pt>
                <c:pt idx="19">
                  <c:v>45021</c:v>
                </c:pt>
                <c:pt idx="20">
                  <c:v>45022</c:v>
                </c:pt>
                <c:pt idx="21">
                  <c:v>45023</c:v>
                </c:pt>
                <c:pt idx="22">
                  <c:v>45027</c:v>
                </c:pt>
                <c:pt idx="23">
                  <c:v>45028</c:v>
                </c:pt>
                <c:pt idx="24">
                  <c:v>45029</c:v>
                </c:pt>
                <c:pt idx="25">
                  <c:v>45030</c:v>
                </c:pt>
                <c:pt idx="26">
                  <c:v>45033</c:v>
                </c:pt>
                <c:pt idx="27">
                  <c:v>45034</c:v>
                </c:pt>
                <c:pt idx="28">
                  <c:v>45035</c:v>
                </c:pt>
                <c:pt idx="29">
                  <c:v>45036</c:v>
                </c:pt>
                <c:pt idx="30">
                  <c:v>45037</c:v>
                </c:pt>
                <c:pt idx="31">
                  <c:v>45040</c:v>
                </c:pt>
                <c:pt idx="32">
                  <c:v>45041</c:v>
                </c:pt>
                <c:pt idx="33">
                  <c:v>45042</c:v>
                </c:pt>
                <c:pt idx="34">
                  <c:v>45043</c:v>
                </c:pt>
                <c:pt idx="35">
                  <c:v>45044</c:v>
                </c:pt>
                <c:pt idx="36">
                  <c:v>45048</c:v>
                </c:pt>
                <c:pt idx="37">
                  <c:v>45049</c:v>
                </c:pt>
                <c:pt idx="38">
                  <c:v>45050</c:v>
                </c:pt>
                <c:pt idx="39">
                  <c:v>45050</c:v>
                </c:pt>
                <c:pt idx="40">
                  <c:v>45051</c:v>
                </c:pt>
                <c:pt idx="41">
                  <c:v>45054</c:v>
                </c:pt>
                <c:pt idx="42">
                  <c:v>45055</c:v>
                </c:pt>
                <c:pt idx="43">
                  <c:v>45056</c:v>
                </c:pt>
                <c:pt idx="44">
                  <c:v>45057</c:v>
                </c:pt>
                <c:pt idx="45">
                  <c:v>45058</c:v>
                </c:pt>
                <c:pt idx="46">
                  <c:v>45061</c:v>
                </c:pt>
                <c:pt idx="47">
                  <c:v>45062</c:v>
                </c:pt>
                <c:pt idx="48">
                  <c:v>45063</c:v>
                </c:pt>
                <c:pt idx="49">
                  <c:v>45065</c:v>
                </c:pt>
                <c:pt idx="50">
                  <c:v>45068</c:v>
                </c:pt>
                <c:pt idx="51">
                  <c:v>45069</c:v>
                </c:pt>
                <c:pt idx="52">
                  <c:v>45070</c:v>
                </c:pt>
                <c:pt idx="53">
                  <c:v>45071</c:v>
                </c:pt>
                <c:pt idx="54">
                  <c:v>45072</c:v>
                </c:pt>
                <c:pt idx="55">
                  <c:v>45075</c:v>
                </c:pt>
                <c:pt idx="56">
                  <c:v>45076</c:v>
                </c:pt>
                <c:pt idx="57">
                  <c:v>45077</c:v>
                </c:pt>
                <c:pt idx="58">
                  <c:v>45078</c:v>
                </c:pt>
                <c:pt idx="59">
                  <c:v>45079</c:v>
                </c:pt>
                <c:pt idx="60">
                  <c:v>45082</c:v>
                </c:pt>
                <c:pt idx="61">
                  <c:v>45084</c:v>
                </c:pt>
                <c:pt idx="62">
                  <c:v>45085</c:v>
                </c:pt>
                <c:pt idx="63">
                  <c:v>45086</c:v>
                </c:pt>
                <c:pt idx="64">
                  <c:v>45089</c:v>
                </c:pt>
                <c:pt idx="65">
                  <c:v>45090</c:v>
                </c:pt>
                <c:pt idx="66">
                  <c:v>45091</c:v>
                </c:pt>
                <c:pt idx="67">
                  <c:v>45092</c:v>
                </c:pt>
                <c:pt idx="68">
                  <c:v>45093</c:v>
                </c:pt>
                <c:pt idx="69">
                  <c:v>45096</c:v>
                </c:pt>
                <c:pt idx="70">
                  <c:v>45097</c:v>
                </c:pt>
                <c:pt idx="71">
                  <c:v>45098</c:v>
                </c:pt>
                <c:pt idx="72">
                  <c:v>45099</c:v>
                </c:pt>
                <c:pt idx="73">
                  <c:v>45103</c:v>
                </c:pt>
                <c:pt idx="74">
                  <c:v>45104</c:v>
                </c:pt>
                <c:pt idx="75">
                  <c:v>45105</c:v>
                </c:pt>
                <c:pt idx="76">
                  <c:v>45106</c:v>
                </c:pt>
                <c:pt idx="77">
                  <c:v>45107</c:v>
                </c:pt>
                <c:pt idx="78">
                  <c:v>45110</c:v>
                </c:pt>
                <c:pt idx="79">
                  <c:v>45111</c:v>
                </c:pt>
                <c:pt idx="80">
                  <c:v>45112</c:v>
                </c:pt>
                <c:pt idx="81">
                  <c:v>45113</c:v>
                </c:pt>
                <c:pt idx="82">
                  <c:v>45114</c:v>
                </c:pt>
                <c:pt idx="83">
                  <c:v>45117</c:v>
                </c:pt>
                <c:pt idx="84">
                  <c:v>45118</c:v>
                </c:pt>
                <c:pt idx="85">
                  <c:v>45119</c:v>
                </c:pt>
                <c:pt idx="86">
                  <c:v>45120</c:v>
                </c:pt>
                <c:pt idx="87">
                  <c:v>45121</c:v>
                </c:pt>
                <c:pt idx="88">
                  <c:v>45124</c:v>
                </c:pt>
                <c:pt idx="89">
                  <c:v>45125</c:v>
                </c:pt>
                <c:pt idx="90">
                  <c:v>45126</c:v>
                </c:pt>
                <c:pt idx="91">
                  <c:v>45127</c:v>
                </c:pt>
                <c:pt idx="92">
                  <c:v>45128</c:v>
                </c:pt>
                <c:pt idx="93">
                  <c:v>45131</c:v>
                </c:pt>
                <c:pt idx="94">
                  <c:v>45132</c:v>
                </c:pt>
                <c:pt idx="95">
                  <c:v>45133</c:v>
                </c:pt>
                <c:pt idx="96">
                  <c:v>45134</c:v>
                </c:pt>
                <c:pt idx="97">
                  <c:v>45135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xVal>
          <c:yVal>
            <c:numRef>
              <c:f>GTR2_150MeV!$AE$36:$AE$500</c:f>
              <c:numCache>
                <c:formatCode>0.000</c:formatCode>
                <c:ptCount val="465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1.02</c:v>
                </c:pt>
                <c:pt idx="58">
                  <c:v>1.02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1.02</c:v>
                </c:pt>
                <c:pt idx="63">
                  <c:v>1.02</c:v>
                </c:pt>
                <c:pt idx="64">
                  <c:v>1.02</c:v>
                </c:pt>
                <c:pt idx="65">
                  <c:v>1.02</c:v>
                </c:pt>
                <c:pt idx="66">
                  <c:v>1.02</c:v>
                </c:pt>
                <c:pt idx="67">
                  <c:v>1.02</c:v>
                </c:pt>
                <c:pt idx="68">
                  <c:v>1.02</c:v>
                </c:pt>
                <c:pt idx="69">
                  <c:v>1.02</c:v>
                </c:pt>
                <c:pt idx="70">
                  <c:v>1.02</c:v>
                </c:pt>
                <c:pt idx="71">
                  <c:v>1.02</c:v>
                </c:pt>
                <c:pt idx="72">
                  <c:v>1.02</c:v>
                </c:pt>
                <c:pt idx="73">
                  <c:v>1.02</c:v>
                </c:pt>
                <c:pt idx="74">
                  <c:v>1.02</c:v>
                </c:pt>
                <c:pt idx="75">
                  <c:v>1.02</c:v>
                </c:pt>
                <c:pt idx="76">
                  <c:v>1.02</c:v>
                </c:pt>
                <c:pt idx="77">
                  <c:v>1.02</c:v>
                </c:pt>
                <c:pt idx="78">
                  <c:v>1.02</c:v>
                </c:pt>
                <c:pt idx="79">
                  <c:v>1.02</c:v>
                </c:pt>
                <c:pt idx="80">
                  <c:v>1.02</c:v>
                </c:pt>
                <c:pt idx="81">
                  <c:v>1.02</c:v>
                </c:pt>
                <c:pt idx="82">
                  <c:v>1.02</c:v>
                </c:pt>
                <c:pt idx="83">
                  <c:v>1.02</c:v>
                </c:pt>
                <c:pt idx="84">
                  <c:v>1.02</c:v>
                </c:pt>
                <c:pt idx="85">
                  <c:v>1.02</c:v>
                </c:pt>
                <c:pt idx="86">
                  <c:v>1.02</c:v>
                </c:pt>
                <c:pt idx="87">
                  <c:v>1.02</c:v>
                </c:pt>
                <c:pt idx="88">
                  <c:v>1.02</c:v>
                </c:pt>
                <c:pt idx="89">
                  <c:v>1.02</c:v>
                </c:pt>
                <c:pt idx="90">
                  <c:v>1.02</c:v>
                </c:pt>
                <c:pt idx="91">
                  <c:v>1.02</c:v>
                </c:pt>
                <c:pt idx="92">
                  <c:v>1.02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1.02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  <c:pt idx="100">
                  <c:v>1.02</c:v>
                </c:pt>
                <c:pt idx="101">
                  <c:v>1.02</c:v>
                </c:pt>
                <c:pt idx="102">
                  <c:v>1.02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1.02</c:v>
                </c:pt>
                <c:pt idx="107">
                  <c:v>1.02</c:v>
                </c:pt>
                <c:pt idx="108">
                  <c:v>1.02</c:v>
                </c:pt>
                <c:pt idx="109">
                  <c:v>1.02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1.02</c:v>
                </c:pt>
                <c:pt idx="116">
                  <c:v>1.02</c:v>
                </c:pt>
                <c:pt idx="117">
                  <c:v>1.02</c:v>
                </c:pt>
                <c:pt idx="118">
                  <c:v>1.02</c:v>
                </c:pt>
                <c:pt idx="119">
                  <c:v>1.02</c:v>
                </c:pt>
                <c:pt idx="120">
                  <c:v>1.02</c:v>
                </c:pt>
                <c:pt idx="121">
                  <c:v>1.02</c:v>
                </c:pt>
                <c:pt idx="122">
                  <c:v>1.02</c:v>
                </c:pt>
                <c:pt idx="123">
                  <c:v>1.02</c:v>
                </c:pt>
                <c:pt idx="124">
                  <c:v>1.02</c:v>
                </c:pt>
                <c:pt idx="125">
                  <c:v>1.02</c:v>
                </c:pt>
                <c:pt idx="126">
                  <c:v>1.02</c:v>
                </c:pt>
                <c:pt idx="127">
                  <c:v>1.02</c:v>
                </c:pt>
                <c:pt idx="128">
                  <c:v>1.02</c:v>
                </c:pt>
                <c:pt idx="129">
                  <c:v>1.02</c:v>
                </c:pt>
                <c:pt idx="130">
                  <c:v>1.02</c:v>
                </c:pt>
                <c:pt idx="131">
                  <c:v>1.02</c:v>
                </c:pt>
                <c:pt idx="132">
                  <c:v>1.02</c:v>
                </c:pt>
                <c:pt idx="133">
                  <c:v>1.02</c:v>
                </c:pt>
                <c:pt idx="134">
                  <c:v>1.02</c:v>
                </c:pt>
                <c:pt idx="135">
                  <c:v>1.02</c:v>
                </c:pt>
                <c:pt idx="136">
                  <c:v>1.02</c:v>
                </c:pt>
                <c:pt idx="137">
                  <c:v>1.02</c:v>
                </c:pt>
                <c:pt idx="138">
                  <c:v>1.02</c:v>
                </c:pt>
                <c:pt idx="139">
                  <c:v>1.02</c:v>
                </c:pt>
                <c:pt idx="140">
                  <c:v>1.02</c:v>
                </c:pt>
                <c:pt idx="141">
                  <c:v>1.02</c:v>
                </c:pt>
                <c:pt idx="142">
                  <c:v>1.02</c:v>
                </c:pt>
                <c:pt idx="143">
                  <c:v>1.02</c:v>
                </c:pt>
                <c:pt idx="144">
                  <c:v>1.02</c:v>
                </c:pt>
                <c:pt idx="145">
                  <c:v>1.02</c:v>
                </c:pt>
                <c:pt idx="146">
                  <c:v>1.02</c:v>
                </c:pt>
                <c:pt idx="147">
                  <c:v>1.02</c:v>
                </c:pt>
                <c:pt idx="148">
                  <c:v>1.02</c:v>
                </c:pt>
                <c:pt idx="149">
                  <c:v>1.02</c:v>
                </c:pt>
                <c:pt idx="150">
                  <c:v>1.02</c:v>
                </c:pt>
                <c:pt idx="151">
                  <c:v>1.02</c:v>
                </c:pt>
                <c:pt idx="152">
                  <c:v>1.02</c:v>
                </c:pt>
                <c:pt idx="153">
                  <c:v>1.02</c:v>
                </c:pt>
                <c:pt idx="154">
                  <c:v>1.02</c:v>
                </c:pt>
                <c:pt idx="155">
                  <c:v>1.02</c:v>
                </c:pt>
                <c:pt idx="156">
                  <c:v>1.02</c:v>
                </c:pt>
                <c:pt idx="157">
                  <c:v>1.02</c:v>
                </c:pt>
                <c:pt idx="158">
                  <c:v>1.02</c:v>
                </c:pt>
                <c:pt idx="159">
                  <c:v>1.02</c:v>
                </c:pt>
                <c:pt idx="160">
                  <c:v>1.02</c:v>
                </c:pt>
                <c:pt idx="161">
                  <c:v>1.02</c:v>
                </c:pt>
                <c:pt idx="162">
                  <c:v>1.02</c:v>
                </c:pt>
                <c:pt idx="163">
                  <c:v>1.02</c:v>
                </c:pt>
                <c:pt idx="164">
                  <c:v>1.02</c:v>
                </c:pt>
                <c:pt idx="165">
                  <c:v>1.02</c:v>
                </c:pt>
                <c:pt idx="166">
                  <c:v>1.02</c:v>
                </c:pt>
                <c:pt idx="167">
                  <c:v>1.02</c:v>
                </c:pt>
                <c:pt idx="168">
                  <c:v>1.02</c:v>
                </c:pt>
                <c:pt idx="169">
                  <c:v>1.02</c:v>
                </c:pt>
                <c:pt idx="170">
                  <c:v>1.02</c:v>
                </c:pt>
                <c:pt idx="171">
                  <c:v>1.02</c:v>
                </c:pt>
                <c:pt idx="172">
                  <c:v>1.02</c:v>
                </c:pt>
                <c:pt idx="173">
                  <c:v>1.02</c:v>
                </c:pt>
                <c:pt idx="174">
                  <c:v>1.02</c:v>
                </c:pt>
                <c:pt idx="175">
                  <c:v>1.02</c:v>
                </c:pt>
                <c:pt idx="176">
                  <c:v>1.02</c:v>
                </c:pt>
                <c:pt idx="177">
                  <c:v>1.02</c:v>
                </c:pt>
                <c:pt idx="178">
                  <c:v>1.02</c:v>
                </c:pt>
                <c:pt idx="179">
                  <c:v>1.02</c:v>
                </c:pt>
                <c:pt idx="180">
                  <c:v>1.02</c:v>
                </c:pt>
                <c:pt idx="181">
                  <c:v>1.02</c:v>
                </c:pt>
                <c:pt idx="182">
                  <c:v>1.02</c:v>
                </c:pt>
                <c:pt idx="183">
                  <c:v>1.02</c:v>
                </c:pt>
                <c:pt idx="184">
                  <c:v>1.02</c:v>
                </c:pt>
                <c:pt idx="185">
                  <c:v>1.02</c:v>
                </c:pt>
                <c:pt idx="186">
                  <c:v>1.02</c:v>
                </c:pt>
                <c:pt idx="187">
                  <c:v>1.02</c:v>
                </c:pt>
                <c:pt idx="188">
                  <c:v>1.02</c:v>
                </c:pt>
                <c:pt idx="189">
                  <c:v>1.02</c:v>
                </c:pt>
                <c:pt idx="190">
                  <c:v>1.02</c:v>
                </c:pt>
                <c:pt idx="191">
                  <c:v>1.02</c:v>
                </c:pt>
                <c:pt idx="192">
                  <c:v>1.02</c:v>
                </c:pt>
                <c:pt idx="193">
                  <c:v>1.02</c:v>
                </c:pt>
                <c:pt idx="194">
                  <c:v>1.02</c:v>
                </c:pt>
                <c:pt idx="195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E-4060-80C8-0E7DD9141D53}"/>
            </c:ext>
          </c:extLst>
        </c:ser>
        <c:ser>
          <c:idx val="5"/>
          <c:order val="5"/>
          <c:tx>
            <c:strRef>
              <c:f>GTR2_150MeV!$AF$35</c:f>
              <c:strCache>
                <c:ptCount val="1"/>
                <c:pt idx="0">
                  <c:v>-2%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GTR2_150MeV!$X$36:$X$500</c:f>
              <c:numCache>
                <c:formatCode>m/d/yyyy</c:formatCode>
                <c:ptCount val="465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45005</c:v>
                </c:pt>
                <c:pt idx="8">
                  <c:v>45006</c:v>
                </c:pt>
                <c:pt idx="9">
                  <c:v>45007</c:v>
                </c:pt>
                <c:pt idx="10">
                  <c:v>45008</c:v>
                </c:pt>
                <c:pt idx="11">
                  <c:v>45009</c:v>
                </c:pt>
                <c:pt idx="12">
                  <c:v>45012</c:v>
                </c:pt>
                <c:pt idx="13">
                  <c:v>45013</c:v>
                </c:pt>
                <c:pt idx="14">
                  <c:v>45014</c:v>
                </c:pt>
                <c:pt idx="15">
                  <c:v>45015</c:v>
                </c:pt>
                <c:pt idx="16">
                  <c:v>45016</c:v>
                </c:pt>
                <c:pt idx="17">
                  <c:v>45019</c:v>
                </c:pt>
                <c:pt idx="18">
                  <c:v>45020</c:v>
                </c:pt>
                <c:pt idx="19">
                  <c:v>45021</c:v>
                </c:pt>
                <c:pt idx="20">
                  <c:v>45022</c:v>
                </c:pt>
                <c:pt idx="21">
                  <c:v>45023</c:v>
                </c:pt>
                <c:pt idx="22">
                  <c:v>45027</c:v>
                </c:pt>
                <c:pt idx="23">
                  <c:v>45028</c:v>
                </c:pt>
                <c:pt idx="24">
                  <c:v>45029</c:v>
                </c:pt>
                <c:pt idx="25">
                  <c:v>45030</c:v>
                </c:pt>
                <c:pt idx="26">
                  <c:v>45033</c:v>
                </c:pt>
                <c:pt idx="27">
                  <c:v>45034</c:v>
                </c:pt>
                <c:pt idx="28">
                  <c:v>45035</c:v>
                </c:pt>
                <c:pt idx="29">
                  <c:v>45036</c:v>
                </c:pt>
                <c:pt idx="30">
                  <c:v>45037</c:v>
                </c:pt>
                <c:pt idx="31">
                  <c:v>45040</c:v>
                </c:pt>
                <c:pt idx="32">
                  <c:v>45041</c:v>
                </c:pt>
                <c:pt idx="33">
                  <c:v>45042</c:v>
                </c:pt>
                <c:pt idx="34">
                  <c:v>45043</c:v>
                </c:pt>
                <c:pt idx="35">
                  <c:v>45044</c:v>
                </c:pt>
                <c:pt idx="36">
                  <c:v>45048</c:v>
                </c:pt>
                <c:pt idx="37">
                  <c:v>45049</c:v>
                </c:pt>
                <c:pt idx="38">
                  <c:v>45050</c:v>
                </c:pt>
                <c:pt idx="39">
                  <c:v>45050</c:v>
                </c:pt>
                <c:pt idx="40">
                  <c:v>45051</c:v>
                </c:pt>
                <c:pt idx="41">
                  <c:v>45054</c:v>
                </c:pt>
                <c:pt idx="42">
                  <c:v>45055</c:v>
                </c:pt>
                <c:pt idx="43">
                  <c:v>45056</c:v>
                </c:pt>
                <c:pt idx="44">
                  <c:v>45057</c:v>
                </c:pt>
                <c:pt idx="45">
                  <c:v>45058</c:v>
                </c:pt>
                <c:pt idx="46">
                  <c:v>45061</c:v>
                </c:pt>
                <c:pt idx="47">
                  <c:v>45062</c:v>
                </c:pt>
                <c:pt idx="48">
                  <c:v>45063</c:v>
                </c:pt>
                <c:pt idx="49">
                  <c:v>45065</c:v>
                </c:pt>
                <c:pt idx="50">
                  <c:v>45068</c:v>
                </c:pt>
                <c:pt idx="51">
                  <c:v>45069</c:v>
                </c:pt>
                <c:pt idx="52">
                  <c:v>45070</c:v>
                </c:pt>
                <c:pt idx="53">
                  <c:v>45071</c:v>
                </c:pt>
                <c:pt idx="54">
                  <c:v>45072</c:v>
                </c:pt>
                <c:pt idx="55">
                  <c:v>45075</c:v>
                </c:pt>
                <c:pt idx="56">
                  <c:v>45076</c:v>
                </c:pt>
                <c:pt idx="57">
                  <c:v>45077</c:v>
                </c:pt>
                <c:pt idx="58">
                  <c:v>45078</c:v>
                </c:pt>
                <c:pt idx="59">
                  <c:v>45079</c:v>
                </c:pt>
                <c:pt idx="60">
                  <c:v>45082</c:v>
                </c:pt>
                <c:pt idx="61">
                  <c:v>45084</c:v>
                </c:pt>
                <c:pt idx="62">
                  <c:v>45085</c:v>
                </c:pt>
                <c:pt idx="63">
                  <c:v>45086</c:v>
                </c:pt>
                <c:pt idx="64">
                  <c:v>45089</c:v>
                </c:pt>
                <c:pt idx="65">
                  <c:v>45090</c:v>
                </c:pt>
                <c:pt idx="66">
                  <c:v>45091</c:v>
                </c:pt>
                <c:pt idx="67">
                  <c:v>45092</c:v>
                </c:pt>
                <c:pt idx="68">
                  <c:v>45093</c:v>
                </c:pt>
                <c:pt idx="69">
                  <c:v>45096</c:v>
                </c:pt>
                <c:pt idx="70">
                  <c:v>45097</c:v>
                </c:pt>
                <c:pt idx="71">
                  <c:v>45098</c:v>
                </c:pt>
                <c:pt idx="72">
                  <c:v>45099</c:v>
                </c:pt>
                <c:pt idx="73">
                  <c:v>45103</c:v>
                </c:pt>
                <c:pt idx="74">
                  <c:v>45104</c:v>
                </c:pt>
                <c:pt idx="75">
                  <c:v>45105</c:v>
                </c:pt>
                <c:pt idx="76">
                  <c:v>45106</c:v>
                </c:pt>
                <c:pt idx="77">
                  <c:v>45107</c:v>
                </c:pt>
                <c:pt idx="78">
                  <c:v>45110</c:v>
                </c:pt>
                <c:pt idx="79">
                  <c:v>45111</c:v>
                </c:pt>
                <c:pt idx="80">
                  <c:v>45112</c:v>
                </c:pt>
                <c:pt idx="81">
                  <c:v>45113</c:v>
                </c:pt>
                <c:pt idx="82">
                  <c:v>45114</c:v>
                </c:pt>
                <c:pt idx="83">
                  <c:v>45117</c:v>
                </c:pt>
                <c:pt idx="84">
                  <c:v>45118</c:v>
                </c:pt>
                <c:pt idx="85">
                  <c:v>45119</c:v>
                </c:pt>
                <c:pt idx="86">
                  <c:v>45120</c:v>
                </c:pt>
                <c:pt idx="87">
                  <c:v>45121</c:v>
                </c:pt>
                <c:pt idx="88">
                  <c:v>45124</c:v>
                </c:pt>
                <c:pt idx="89">
                  <c:v>45125</c:v>
                </c:pt>
                <c:pt idx="90">
                  <c:v>45126</c:v>
                </c:pt>
                <c:pt idx="91">
                  <c:v>45127</c:v>
                </c:pt>
                <c:pt idx="92">
                  <c:v>45128</c:v>
                </c:pt>
                <c:pt idx="93">
                  <c:v>45131</c:v>
                </c:pt>
                <c:pt idx="94">
                  <c:v>45132</c:v>
                </c:pt>
                <c:pt idx="95">
                  <c:v>45133</c:v>
                </c:pt>
                <c:pt idx="96">
                  <c:v>45134</c:v>
                </c:pt>
                <c:pt idx="97">
                  <c:v>45135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xVal>
          <c:yVal>
            <c:numRef>
              <c:f>GTR2_150MeV!$AF$36:$AF$500</c:f>
              <c:numCache>
                <c:formatCode>0.000</c:formatCode>
                <c:ptCount val="465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</c:v>
                </c:pt>
                <c:pt idx="102">
                  <c:v>0.98</c:v>
                </c:pt>
                <c:pt idx="103">
                  <c:v>0.98</c:v>
                </c:pt>
                <c:pt idx="104">
                  <c:v>0.98</c:v>
                </c:pt>
                <c:pt idx="105">
                  <c:v>0.98</c:v>
                </c:pt>
                <c:pt idx="106">
                  <c:v>0.98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</c:v>
                </c:pt>
                <c:pt idx="111">
                  <c:v>0.98</c:v>
                </c:pt>
                <c:pt idx="112">
                  <c:v>0.98</c:v>
                </c:pt>
                <c:pt idx="113">
                  <c:v>0.98</c:v>
                </c:pt>
                <c:pt idx="114">
                  <c:v>0.98</c:v>
                </c:pt>
                <c:pt idx="115">
                  <c:v>0.98</c:v>
                </c:pt>
                <c:pt idx="116">
                  <c:v>0.98</c:v>
                </c:pt>
                <c:pt idx="117">
                  <c:v>0.98</c:v>
                </c:pt>
                <c:pt idx="118">
                  <c:v>0.98</c:v>
                </c:pt>
                <c:pt idx="119">
                  <c:v>0.98</c:v>
                </c:pt>
                <c:pt idx="120">
                  <c:v>0.98</c:v>
                </c:pt>
                <c:pt idx="121">
                  <c:v>0.98</c:v>
                </c:pt>
                <c:pt idx="122">
                  <c:v>0.98</c:v>
                </c:pt>
                <c:pt idx="123">
                  <c:v>0.98</c:v>
                </c:pt>
                <c:pt idx="124">
                  <c:v>0.98</c:v>
                </c:pt>
                <c:pt idx="125">
                  <c:v>0.98</c:v>
                </c:pt>
                <c:pt idx="126">
                  <c:v>0.98</c:v>
                </c:pt>
                <c:pt idx="127">
                  <c:v>0.98</c:v>
                </c:pt>
                <c:pt idx="128">
                  <c:v>0.98</c:v>
                </c:pt>
                <c:pt idx="129">
                  <c:v>0.98</c:v>
                </c:pt>
                <c:pt idx="130">
                  <c:v>0.98</c:v>
                </c:pt>
                <c:pt idx="131">
                  <c:v>0.98</c:v>
                </c:pt>
                <c:pt idx="132">
                  <c:v>0.98</c:v>
                </c:pt>
                <c:pt idx="133">
                  <c:v>0.98</c:v>
                </c:pt>
                <c:pt idx="134">
                  <c:v>0.98</c:v>
                </c:pt>
                <c:pt idx="135">
                  <c:v>0.98</c:v>
                </c:pt>
                <c:pt idx="136">
                  <c:v>0.98</c:v>
                </c:pt>
                <c:pt idx="137">
                  <c:v>0.98</c:v>
                </c:pt>
                <c:pt idx="138">
                  <c:v>0.98</c:v>
                </c:pt>
                <c:pt idx="139">
                  <c:v>0.98</c:v>
                </c:pt>
                <c:pt idx="140">
                  <c:v>0.98</c:v>
                </c:pt>
                <c:pt idx="141">
                  <c:v>0.98</c:v>
                </c:pt>
                <c:pt idx="142">
                  <c:v>0.98</c:v>
                </c:pt>
                <c:pt idx="143">
                  <c:v>0.98</c:v>
                </c:pt>
                <c:pt idx="144">
                  <c:v>0.98</c:v>
                </c:pt>
                <c:pt idx="145">
                  <c:v>0.98</c:v>
                </c:pt>
                <c:pt idx="146">
                  <c:v>0.98</c:v>
                </c:pt>
                <c:pt idx="147">
                  <c:v>0.98</c:v>
                </c:pt>
                <c:pt idx="148">
                  <c:v>0.98</c:v>
                </c:pt>
                <c:pt idx="149">
                  <c:v>0.98</c:v>
                </c:pt>
                <c:pt idx="150">
                  <c:v>0.98</c:v>
                </c:pt>
                <c:pt idx="151">
                  <c:v>0.98</c:v>
                </c:pt>
                <c:pt idx="152">
                  <c:v>0.98</c:v>
                </c:pt>
                <c:pt idx="153">
                  <c:v>0.98</c:v>
                </c:pt>
                <c:pt idx="154">
                  <c:v>0.98</c:v>
                </c:pt>
                <c:pt idx="155">
                  <c:v>0.98</c:v>
                </c:pt>
                <c:pt idx="156">
                  <c:v>0.98</c:v>
                </c:pt>
                <c:pt idx="157">
                  <c:v>0.98</c:v>
                </c:pt>
                <c:pt idx="158">
                  <c:v>0.98</c:v>
                </c:pt>
                <c:pt idx="159">
                  <c:v>0.98</c:v>
                </c:pt>
                <c:pt idx="160">
                  <c:v>0.98</c:v>
                </c:pt>
                <c:pt idx="161">
                  <c:v>0.98</c:v>
                </c:pt>
                <c:pt idx="162">
                  <c:v>0.98</c:v>
                </c:pt>
                <c:pt idx="163">
                  <c:v>0.98</c:v>
                </c:pt>
                <c:pt idx="164">
                  <c:v>0.98</c:v>
                </c:pt>
                <c:pt idx="165">
                  <c:v>0.98</c:v>
                </c:pt>
                <c:pt idx="166">
                  <c:v>0.98</c:v>
                </c:pt>
                <c:pt idx="167">
                  <c:v>0.98</c:v>
                </c:pt>
                <c:pt idx="168">
                  <c:v>0.98</c:v>
                </c:pt>
                <c:pt idx="169">
                  <c:v>0.98</c:v>
                </c:pt>
                <c:pt idx="170">
                  <c:v>0.98</c:v>
                </c:pt>
                <c:pt idx="171">
                  <c:v>0.98</c:v>
                </c:pt>
                <c:pt idx="172">
                  <c:v>0.98</c:v>
                </c:pt>
                <c:pt idx="173">
                  <c:v>0.98</c:v>
                </c:pt>
                <c:pt idx="174">
                  <c:v>0.98</c:v>
                </c:pt>
                <c:pt idx="175">
                  <c:v>0.98</c:v>
                </c:pt>
                <c:pt idx="176">
                  <c:v>0.98</c:v>
                </c:pt>
                <c:pt idx="177">
                  <c:v>0.98</c:v>
                </c:pt>
                <c:pt idx="178">
                  <c:v>0.98</c:v>
                </c:pt>
                <c:pt idx="179">
                  <c:v>0.98</c:v>
                </c:pt>
                <c:pt idx="180">
                  <c:v>0.98</c:v>
                </c:pt>
                <c:pt idx="181">
                  <c:v>0.98</c:v>
                </c:pt>
                <c:pt idx="182">
                  <c:v>0.98</c:v>
                </c:pt>
                <c:pt idx="183">
                  <c:v>0.98</c:v>
                </c:pt>
                <c:pt idx="184">
                  <c:v>0.98</c:v>
                </c:pt>
                <c:pt idx="185">
                  <c:v>0.98</c:v>
                </c:pt>
                <c:pt idx="186">
                  <c:v>0.98</c:v>
                </c:pt>
                <c:pt idx="187">
                  <c:v>0.98</c:v>
                </c:pt>
                <c:pt idx="188">
                  <c:v>0.98</c:v>
                </c:pt>
                <c:pt idx="189">
                  <c:v>0.98</c:v>
                </c:pt>
                <c:pt idx="190">
                  <c:v>0.98</c:v>
                </c:pt>
                <c:pt idx="191">
                  <c:v>0.98</c:v>
                </c:pt>
                <c:pt idx="192">
                  <c:v>0.98</c:v>
                </c:pt>
                <c:pt idx="193">
                  <c:v>0.98</c:v>
                </c:pt>
                <c:pt idx="194">
                  <c:v>0.98</c:v>
                </c:pt>
                <c:pt idx="195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FE-4060-80C8-0E7DD9141D53}"/>
            </c:ext>
          </c:extLst>
        </c:ser>
        <c:ser>
          <c:idx val="6"/>
          <c:order val="6"/>
          <c:tx>
            <c:strRef>
              <c:f>GTR2_150MeV!$Z$35</c:f>
              <c:strCache>
                <c:ptCount val="1"/>
                <c:pt idx="0">
                  <c:v>Medelvärde +/- 10 dygn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GTR2_150MeV!$X$36:$X$500</c:f>
              <c:numCache>
                <c:formatCode>m/d/yyyy</c:formatCode>
                <c:ptCount val="465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45005</c:v>
                </c:pt>
                <c:pt idx="8">
                  <c:v>45006</c:v>
                </c:pt>
                <c:pt idx="9">
                  <c:v>45007</c:v>
                </c:pt>
                <c:pt idx="10">
                  <c:v>45008</c:v>
                </c:pt>
                <c:pt idx="11">
                  <c:v>45009</c:v>
                </c:pt>
                <c:pt idx="12">
                  <c:v>45012</c:v>
                </c:pt>
                <c:pt idx="13">
                  <c:v>45013</c:v>
                </c:pt>
                <c:pt idx="14">
                  <c:v>45014</c:v>
                </c:pt>
                <c:pt idx="15">
                  <c:v>45015</c:v>
                </c:pt>
                <c:pt idx="16">
                  <c:v>45016</c:v>
                </c:pt>
                <c:pt idx="17">
                  <c:v>45019</c:v>
                </c:pt>
                <c:pt idx="18">
                  <c:v>45020</c:v>
                </c:pt>
                <c:pt idx="19">
                  <c:v>45021</c:v>
                </c:pt>
                <c:pt idx="20">
                  <c:v>45022</c:v>
                </c:pt>
                <c:pt idx="21">
                  <c:v>45023</c:v>
                </c:pt>
                <c:pt idx="22">
                  <c:v>45027</c:v>
                </c:pt>
                <c:pt idx="23">
                  <c:v>45028</c:v>
                </c:pt>
                <c:pt idx="24">
                  <c:v>45029</c:v>
                </c:pt>
                <c:pt idx="25">
                  <c:v>45030</c:v>
                </c:pt>
                <c:pt idx="26">
                  <c:v>45033</c:v>
                </c:pt>
                <c:pt idx="27">
                  <c:v>45034</c:v>
                </c:pt>
                <c:pt idx="28">
                  <c:v>45035</c:v>
                </c:pt>
                <c:pt idx="29">
                  <c:v>45036</c:v>
                </c:pt>
                <c:pt idx="30">
                  <c:v>45037</c:v>
                </c:pt>
                <c:pt idx="31">
                  <c:v>45040</c:v>
                </c:pt>
                <c:pt idx="32">
                  <c:v>45041</c:v>
                </c:pt>
                <c:pt idx="33">
                  <c:v>45042</c:v>
                </c:pt>
                <c:pt idx="34">
                  <c:v>45043</c:v>
                </c:pt>
                <c:pt idx="35">
                  <c:v>45044</c:v>
                </c:pt>
                <c:pt idx="36">
                  <c:v>45048</c:v>
                </c:pt>
                <c:pt idx="37">
                  <c:v>45049</c:v>
                </c:pt>
                <c:pt idx="38">
                  <c:v>45050</c:v>
                </c:pt>
                <c:pt idx="39">
                  <c:v>45050</c:v>
                </c:pt>
                <c:pt idx="40">
                  <c:v>45051</c:v>
                </c:pt>
                <c:pt idx="41">
                  <c:v>45054</c:v>
                </c:pt>
                <c:pt idx="42">
                  <c:v>45055</c:v>
                </c:pt>
                <c:pt idx="43">
                  <c:v>45056</c:v>
                </c:pt>
                <c:pt idx="44">
                  <c:v>45057</c:v>
                </c:pt>
                <c:pt idx="45">
                  <c:v>45058</c:v>
                </c:pt>
                <c:pt idx="46">
                  <c:v>45061</c:v>
                </c:pt>
                <c:pt idx="47">
                  <c:v>45062</c:v>
                </c:pt>
                <c:pt idx="48">
                  <c:v>45063</c:v>
                </c:pt>
                <c:pt idx="49">
                  <c:v>45065</c:v>
                </c:pt>
                <c:pt idx="50">
                  <c:v>45068</c:v>
                </c:pt>
                <c:pt idx="51">
                  <c:v>45069</c:v>
                </c:pt>
                <c:pt idx="52">
                  <c:v>45070</c:v>
                </c:pt>
                <c:pt idx="53">
                  <c:v>45071</c:v>
                </c:pt>
                <c:pt idx="54">
                  <c:v>45072</c:v>
                </c:pt>
                <c:pt idx="55">
                  <c:v>45075</c:v>
                </c:pt>
                <c:pt idx="56">
                  <c:v>45076</c:v>
                </c:pt>
                <c:pt idx="57">
                  <c:v>45077</c:v>
                </c:pt>
                <c:pt idx="58">
                  <c:v>45078</c:v>
                </c:pt>
                <c:pt idx="59">
                  <c:v>45079</c:v>
                </c:pt>
                <c:pt idx="60">
                  <c:v>45082</c:v>
                </c:pt>
                <c:pt idx="61">
                  <c:v>45084</c:v>
                </c:pt>
                <c:pt idx="62">
                  <c:v>45085</c:v>
                </c:pt>
                <c:pt idx="63">
                  <c:v>45086</c:v>
                </c:pt>
                <c:pt idx="64">
                  <c:v>45089</c:v>
                </c:pt>
                <c:pt idx="65">
                  <c:v>45090</c:v>
                </c:pt>
                <c:pt idx="66">
                  <c:v>45091</c:v>
                </c:pt>
                <c:pt idx="67">
                  <c:v>45092</c:v>
                </c:pt>
                <c:pt idx="68">
                  <c:v>45093</c:v>
                </c:pt>
                <c:pt idx="69">
                  <c:v>45096</c:v>
                </c:pt>
                <c:pt idx="70">
                  <c:v>45097</c:v>
                </c:pt>
                <c:pt idx="71">
                  <c:v>45098</c:v>
                </c:pt>
                <c:pt idx="72">
                  <c:v>45099</c:v>
                </c:pt>
                <c:pt idx="73">
                  <c:v>45103</c:v>
                </c:pt>
                <c:pt idx="74">
                  <c:v>45104</c:v>
                </c:pt>
                <c:pt idx="75">
                  <c:v>45105</c:v>
                </c:pt>
                <c:pt idx="76">
                  <c:v>45106</c:v>
                </c:pt>
                <c:pt idx="77">
                  <c:v>45107</c:v>
                </c:pt>
                <c:pt idx="78">
                  <c:v>45110</c:v>
                </c:pt>
                <c:pt idx="79">
                  <c:v>45111</c:v>
                </c:pt>
                <c:pt idx="80">
                  <c:v>45112</c:v>
                </c:pt>
                <c:pt idx="81">
                  <c:v>45113</c:v>
                </c:pt>
                <c:pt idx="82">
                  <c:v>45114</c:v>
                </c:pt>
                <c:pt idx="83">
                  <c:v>45117</c:v>
                </c:pt>
                <c:pt idx="84">
                  <c:v>45118</c:v>
                </c:pt>
                <c:pt idx="85">
                  <c:v>45119</c:v>
                </c:pt>
                <c:pt idx="86">
                  <c:v>45120</c:v>
                </c:pt>
                <c:pt idx="87">
                  <c:v>45121</c:v>
                </c:pt>
                <c:pt idx="88">
                  <c:v>45124</c:v>
                </c:pt>
                <c:pt idx="89">
                  <c:v>45125</c:v>
                </c:pt>
                <c:pt idx="90">
                  <c:v>45126</c:v>
                </c:pt>
                <c:pt idx="91">
                  <c:v>45127</c:v>
                </c:pt>
                <c:pt idx="92">
                  <c:v>45128</c:v>
                </c:pt>
                <c:pt idx="93">
                  <c:v>45131</c:v>
                </c:pt>
                <c:pt idx="94">
                  <c:v>45132</c:v>
                </c:pt>
                <c:pt idx="95">
                  <c:v>45133</c:v>
                </c:pt>
                <c:pt idx="96">
                  <c:v>45134</c:v>
                </c:pt>
                <c:pt idx="97">
                  <c:v>45135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xVal>
          <c:yVal>
            <c:numRef>
              <c:f>GTR2_150MeV!$Y$36:$Y$500</c:f>
              <c:numCache>
                <c:formatCode>0.000</c:formatCode>
                <c:ptCount val="465"/>
                <c:pt idx="0">
                  <c:v>1.0047086521483226</c:v>
                </c:pt>
                <c:pt idx="1">
                  <c:v>1.0058858151854031</c:v>
                </c:pt>
                <c:pt idx="2">
                  <c:v>1.0052972336668629</c:v>
                </c:pt>
                <c:pt idx="3">
                  <c:v>0.99293702177751619</c:v>
                </c:pt>
                <c:pt idx="4">
                  <c:v>0.99352560329605644</c:v>
                </c:pt>
                <c:pt idx="5">
                  <c:v>0.99411418481459679</c:v>
                </c:pt>
                <c:pt idx="6">
                  <c:v>0.99470276633313703</c:v>
                </c:pt>
                <c:pt idx="7">
                  <c:v>0.99470276633313703</c:v>
                </c:pt>
                <c:pt idx="8">
                  <c:v>0.9964685108887581</c:v>
                </c:pt>
                <c:pt idx="9">
                  <c:v>0.9964685108887581</c:v>
                </c:pt>
                <c:pt idx="10">
                  <c:v>0.99705709240729834</c:v>
                </c:pt>
                <c:pt idx="11">
                  <c:v>0.99470276633313703</c:v>
                </c:pt>
                <c:pt idx="12">
                  <c:v>0.99058269570335489</c:v>
                </c:pt>
                <c:pt idx="13">
                  <c:v>0.99234844025897584</c:v>
                </c:pt>
                <c:pt idx="14">
                  <c:v>0.99764567392583869</c:v>
                </c:pt>
                <c:pt idx="15">
                  <c:v>0.99411418481459679</c:v>
                </c:pt>
                <c:pt idx="16">
                  <c:v>0.99470276633313703</c:v>
                </c:pt>
                <c:pt idx="17">
                  <c:v>0.9964685108887581</c:v>
                </c:pt>
                <c:pt idx="18">
                  <c:v>0.99411418481459679</c:v>
                </c:pt>
                <c:pt idx="19">
                  <c:v>0.99941141848145965</c:v>
                </c:pt>
                <c:pt idx="20">
                  <c:v>0.99764567392583869</c:v>
                </c:pt>
                <c:pt idx="21">
                  <c:v>0.99764567392583869</c:v>
                </c:pt>
                <c:pt idx="22">
                  <c:v>0.9952913478516775</c:v>
                </c:pt>
                <c:pt idx="23">
                  <c:v>0.9964685108887581</c:v>
                </c:pt>
                <c:pt idx="24">
                  <c:v>0.99234844025897584</c:v>
                </c:pt>
                <c:pt idx="25">
                  <c:v>0.99234844025897584</c:v>
                </c:pt>
                <c:pt idx="26">
                  <c:v>0.99411418481459679</c:v>
                </c:pt>
                <c:pt idx="27">
                  <c:v>0.99411418481459679</c:v>
                </c:pt>
                <c:pt idx="28">
                  <c:v>0.99293702177751619</c:v>
                </c:pt>
                <c:pt idx="29">
                  <c:v>0.9964685108887581</c:v>
                </c:pt>
                <c:pt idx="30">
                  <c:v>0.99411418481459679</c:v>
                </c:pt>
                <c:pt idx="31">
                  <c:v>0.99470276633313703</c:v>
                </c:pt>
                <c:pt idx="32">
                  <c:v>0.99470276633313703</c:v>
                </c:pt>
                <c:pt idx="33">
                  <c:v>1.0029429075927014</c:v>
                </c:pt>
                <c:pt idx="34">
                  <c:v>1.0023543260741612</c:v>
                </c:pt>
                <c:pt idx="35">
                  <c:v>0.99587992937021774</c:v>
                </c:pt>
                <c:pt idx="36">
                  <c:v>0.9964685108887581</c:v>
                </c:pt>
                <c:pt idx="37">
                  <c:v>0.99587992937021774</c:v>
                </c:pt>
                <c:pt idx="38">
                  <c:v>0.99705709240729834</c:v>
                </c:pt>
                <c:pt idx="39">
                  <c:v>0.99823425544437894</c:v>
                </c:pt>
                <c:pt idx="40">
                  <c:v>0.99764567392583869</c:v>
                </c:pt>
                <c:pt idx="41">
                  <c:v>0.99470276633313703</c:v>
                </c:pt>
                <c:pt idx="42">
                  <c:v>0.99470276633313703</c:v>
                </c:pt>
                <c:pt idx="43">
                  <c:v>0.99705709240729834</c:v>
                </c:pt>
                <c:pt idx="44">
                  <c:v>0.99764567392583869</c:v>
                </c:pt>
                <c:pt idx="45">
                  <c:v>0.9988228369629194</c:v>
                </c:pt>
                <c:pt idx="46">
                  <c:v>0.99470276633313703</c:v>
                </c:pt>
                <c:pt idx="47">
                  <c:v>0.9964685108887581</c:v>
                </c:pt>
                <c:pt idx="48">
                  <c:v>1.0011771630370807</c:v>
                </c:pt>
                <c:pt idx="49">
                  <c:v>1</c:v>
                </c:pt>
                <c:pt idx="50">
                  <c:v>0.9952913478516775</c:v>
                </c:pt>
                <c:pt idx="51">
                  <c:v>0.99587992937021774</c:v>
                </c:pt>
                <c:pt idx="52">
                  <c:v>0.99587992937021774</c:v>
                </c:pt>
                <c:pt idx="53">
                  <c:v>0.99411418481459679</c:v>
                </c:pt>
                <c:pt idx="54">
                  <c:v>0.99470276633313703</c:v>
                </c:pt>
                <c:pt idx="55">
                  <c:v>0.99352560329605644</c:v>
                </c:pt>
                <c:pt idx="56">
                  <c:v>0.99470276633313703</c:v>
                </c:pt>
                <c:pt idx="57">
                  <c:v>0.99470276633313703</c:v>
                </c:pt>
                <c:pt idx="58">
                  <c:v>1</c:v>
                </c:pt>
                <c:pt idx="59">
                  <c:v>0.99411418481459679</c:v>
                </c:pt>
                <c:pt idx="60">
                  <c:v>0.99705709240729834</c:v>
                </c:pt>
                <c:pt idx="61">
                  <c:v>1.001765744555621</c:v>
                </c:pt>
                <c:pt idx="62">
                  <c:v>1.0041200706297821</c:v>
                </c:pt>
                <c:pt idx="63">
                  <c:v>1.0023543260741612</c:v>
                </c:pt>
                <c:pt idx="64">
                  <c:v>1.0035314891112419</c:v>
                </c:pt>
                <c:pt idx="65">
                  <c:v>1</c:v>
                </c:pt>
                <c:pt idx="66">
                  <c:v>1.0029429075927014</c:v>
                </c:pt>
                <c:pt idx="67">
                  <c:v>1.0011771630370807</c:v>
                </c:pt>
                <c:pt idx="68">
                  <c:v>0.99705709240729834</c:v>
                </c:pt>
                <c:pt idx="69">
                  <c:v>1.0129487934078869</c:v>
                </c:pt>
                <c:pt idx="70">
                  <c:v>0.9988228369629194</c:v>
                </c:pt>
                <c:pt idx="71">
                  <c:v>1</c:v>
                </c:pt>
                <c:pt idx="72">
                  <c:v>1.0023543260741612</c:v>
                </c:pt>
                <c:pt idx="73">
                  <c:v>1.0029429075927014</c:v>
                </c:pt>
                <c:pt idx="74">
                  <c:v>1.0047086521483226</c:v>
                </c:pt>
                <c:pt idx="75">
                  <c:v>1.0029429075927014</c:v>
                </c:pt>
                <c:pt idx="76">
                  <c:v>1.0041200706297821</c:v>
                </c:pt>
                <c:pt idx="77">
                  <c:v>1.001765744555621</c:v>
                </c:pt>
                <c:pt idx="78">
                  <c:v>0.99941141848145965</c:v>
                </c:pt>
                <c:pt idx="79">
                  <c:v>1.0005885815185402</c:v>
                </c:pt>
                <c:pt idx="80">
                  <c:v>0.9988228369629194</c:v>
                </c:pt>
                <c:pt idx="81">
                  <c:v>0.99705709240729834</c:v>
                </c:pt>
                <c:pt idx="82">
                  <c:v>0.99823425544437894</c:v>
                </c:pt>
                <c:pt idx="83">
                  <c:v>0.99764567392583869</c:v>
                </c:pt>
                <c:pt idx="84">
                  <c:v>0.99764567392583869</c:v>
                </c:pt>
                <c:pt idx="85">
                  <c:v>1.0011771630370807</c:v>
                </c:pt>
                <c:pt idx="86">
                  <c:v>1.001765744555621</c:v>
                </c:pt>
                <c:pt idx="87">
                  <c:v>1.0070629782224838</c:v>
                </c:pt>
                <c:pt idx="88">
                  <c:v>1.0035314891112419</c:v>
                </c:pt>
                <c:pt idx="89">
                  <c:v>0.99764567392583869</c:v>
                </c:pt>
                <c:pt idx="90">
                  <c:v>1.0047086521483226</c:v>
                </c:pt>
                <c:pt idx="91">
                  <c:v>1.0005885815185402</c:v>
                </c:pt>
                <c:pt idx="92">
                  <c:v>1.0029429075927014</c:v>
                </c:pt>
                <c:pt idx="93">
                  <c:v>0.99823425544437894</c:v>
                </c:pt>
                <c:pt idx="94">
                  <c:v>0.9964685108887581</c:v>
                </c:pt>
                <c:pt idx="95">
                  <c:v>1.0011771630370807</c:v>
                </c:pt>
                <c:pt idx="96">
                  <c:v>0.99764567392583869</c:v>
                </c:pt>
                <c:pt idx="97">
                  <c:v>1.0011771630370807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FE-4060-80C8-0E7DD9141D53}"/>
            </c:ext>
          </c:extLst>
        </c:ser>
        <c:ser>
          <c:idx val="7"/>
          <c:order val="7"/>
          <c:tx>
            <c:strRef>
              <c:f>GTR2_150MeV!$AA$35</c:f>
              <c:strCache>
                <c:ptCount val="1"/>
                <c:pt idx="0">
                  <c:v>Medelvärde +/- 20 dygn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GTR2_150MeV!$X$36:$X$500</c:f>
              <c:numCache>
                <c:formatCode>m/d/yyyy</c:formatCode>
                <c:ptCount val="465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45005</c:v>
                </c:pt>
                <c:pt idx="8">
                  <c:v>45006</c:v>
                </c:pt>
                <c:pt idx="9">
                  <c:v>45007</c:v>
                </c:pt>
                <c:pt idx="10">
                  <c:v>45008</c:v>
                </c:pt>
                <c:pt idx="11">
                  <c:v>45009</c:v>
                </c:pt>
                <c:pt idx="12">
                  <c:v>45012</c:v>
                </c:pt>
                <c:pt idx="13">
                  <c:v>45013</c:v>
                </c:pt>
                <c:pt idx="14">
                  <c:v>45014</c:v>
                </c:pt>
                <c:pt idx="15">
                  <c:v>45015</c:v>
                </c:pt>
                <c:pt idx="16">
                  <c:v>45016</c:v>
                </c:pt>
                <c:pt idx="17">
                  <c:v>45019</c:v>
                </c:pt>
                <c:pt idx="18">
                  <c:v>45020</c:v>
                </c:pt>
                <c:pt idx="19">
                  <c:v>45021</c:v>
                </c:pt>
                <c:pt idx="20">
                  <c:v>45022</c:v>
                </c:pt>
                <c:pt idx="21">
                  <c:v>45023</c:v>
                </c:pt>
                <c:pt idx="22">
                  <c:v>45027</c:v>
                </c:pt>
                <c:pt idx="23">
                  <c:v>45028</c:v>
                </c:pt>
                <c:pt idx="24">
                  <c:v>45029</c:v>
                </c:pt>
                <c:pt idx="25">
                  <c:v>45030</c:v>
                </c:pt>
                <c:pt idx="26">
                  <c:v>45033</c:v>
                </c:pt>
                <c:pt idx="27">
                  <c:v>45034</c:v>
                </c:pt>
                <c:pt idx="28">
                  <c:v>45035</c:v>
                </c:pt>
                <c:pt idx="29">
                  <c:v>45036</c:v>
                </c:pt>
                <c:pt idx="30">
                  <c:v>45037</c:v>
                </c:pt>
                <c:pt idx="31">
                  <c:v>45040</c:v>
                </c:pt>
                <c:pt idx="32">
                  <c:v>45041</c:v>
                </c:pt>
                <c:pt idx="33">
                  <c:v>45042</c:v>
                </c:pt>
                <c:pt idx="34">
                  <c:v>45043</c:v>
                </c:pt>
                <c:pt idx="35">
                  <c:v>45044</c:v>
                </c:pt>
                <c:pt idx="36">
                  <c:v>45048</c:v>
                </c:pt>
                <c:pt idx="37">
                  <c:v>45049</c:v>
                </c:pt>
                <c:pt idx="38">
                  <c:v>45050</c:v>
                </c:pt>
                <c:pt idx="39">
                  <c:v>45050</c:v>
                </c:pt>
                <c:pt idx="40">
                  <c:v>45051</c:v>
                </c:pt>
                <c:pt idx="41">
                  <c:v>45054</c:v>
                </c:pt>
                <c:pt idx="42">
                  <c:v>45055</c:v>
                </c:pt>
                <c:pt idx="43">
                  <c:v>45056</c:v>
                </c:pt>
                <c:pt idx="44">
                  <c:v>45057</c:v>
                </c:pt>
                <c:pt idx="45">
                  <c:v>45058</c:v>
                </c:pt>
                <c:pt idx="46">
                  <c:v>45061</c:v>
                </c:pt>
                <c:pt idx="47">
                  <c:v>45062</c:v>
                </c:pt>
                <c:pt idx="48">
                  <c:v>45063</c:v>
                </c:pt>
                <c:pt idx="49">
                  <c:v>45065</c:v>
                </c:pt>
                <c:pt idx="50">
                  <c:v>45068</c:v>
                </c:pt>
                <c:pt idx="51">
                  <c:v>45069</c:v>
                </c:pt>
                <c:pt idx="52">
                  <c:v>45070</c:v>
                </c:pt>
                <c:pt idx="53">
                  <c:v>45071</c:v>
                </c:pt>
                <c:pt idx="54">
                  <c:v>45072</c:v>
                </c:pt>
                <c:pt idx="55">
                  <c:v>45075</c:v>
                </c:pt>
                <c:pt idx="56">
                  <c:v>45076</c:v>
                </c:pt>
                <c:pt idx="57">
                  <c:v>45077</c:v>
                </c:pt>
                <c:pt idx="58">
                  <c:v>45078</c:v>
                </c:pt>
                <c:pt idx="59">
                  <c:v>45079</c:v>
                </c:pt>
                <c:pt idx="60">
                  <c:v>45082</c:v>
                </c:pt>
                <c:pt idx="61">
                  <c:v>45084</c:v>
                </c:pt>
                <c:pt idx="62">
                  <c:v>45085</c:v>
                </c:pt>
                <c:pt idx="63">
                  <c:v>45086</c:v>
                </c:pt>
                <c:pt idx="64">
                  <c:v>45089</c:v>
                </c:pt>
                <c:pt idx="65">
                  <c:v>45090</c:v>
                </c:pt>
                <c:pt idx="66">
                  <c:v>45091</c:v>
                </c:pt>
                <c:pt idx="67">
                  <c:v>45092</c:v>
                </c:pt>
                <c:pt idx="68">
                  <c:v>45093</c:v>
                </c:pt>
                <c:pt idx="69">
                  <c:v>45096</c:v>
                </c:pt>
                <c:pt idx="70">
                  <c:v>45097</c:v>
                </c:pt>
                <c:pt idx="71">
                  <c:v>45098</c:v>
                </c:pt>
                <c:pt idx="72">
                  <c:v>45099</c:v>
                </c:pt>
                <c:pt idx="73">
                  <c:v>45103</c:v>
                </c:pt>
                <c:pt idx="74">
                  <c:v>45104</c:v>
                </c:pt>
                <c:pt idx="75">
                  <c:v>45105</c:v>
                </c:pt>
                <c:pt idx="76">
                  <c:v>45106</c:v>
                </c:pt>
                <c:pt idx="77">
                  <c:v>45107</c:v>
                </c:pt>
                <c:pt idx="78">
                  <c:v>45110</c:v>
                </c:pt>
                <c:pt idx="79">
                  <c:v>45111</c:v>
                </c:pt>
                <c:pt idx="80">
                  <c:v>45112</c:v>
                </c:pt>
                <c:pt idx="81">
                  <c:v>45113</c:v>
                </c:pt>
                <c:pt idx="82">
                  <c:v>45114</c:v>
                </c:pt>
                <c:pt idx="83">
                  <c:v>45117</c:v>
                </c:pt>
                <c:pt idx="84">
                  <c:v>45118</c:v>
                </c:pt>
                <c:pt idx="85">
                  <c:v>45119</c:v>
                </c:pt>
                <c:pt idx="86">
                  <c:v>45120</c:v>
                </c:pt>
                <c:pt idx="87">
                  <c:v>45121</c:v>
                </c:pt>
                <c:pt idx="88">
                  <c:v>45124</c:v>
                </c:pt>
                <c:pt idx="89">
                  <c:v>45125</c:v>
                </c:pt>
                <c:pt idx="90">
                  <c:v>45126</c:v>
                </c:pt>
                <c:pt idx="91">
                  <c:v>45127</c:v>
                </c:pt>
                <c:pt idx="92">
                  <c:v>45128</c:v>
                </c:pt>
                <c:pt idx="93">
                  <c:v>45131</c:v>
                </c:pt>
                <c:pt idx="94">
                  <c:v>45132</c:v>
                </c:pt>
                <c:pt idx="95">
                  <c:v>45133</c:v>
                </c:pt>
                <c:pt idx="96">
                  <c:v>45134</c:v>
                </c:pt>
                <c:pt idx="97">
                  <c:v>45135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xVal>
          <c:yVal>
            <c:numRef>
              <c:f>GTR2_150MeV!$AA$36:$AA$500</c:f>
              <c:numCache>
                <c:formatCode>0.000</c:formatCode>
                <c:ptCount val="465"/>
                <c:pt idx="0">
                  <c:v>0.99649793996468483</c:v>
                </c:pt>
                <c:pt idx="1">
                  <c:v>0.99655259396283502</c:v>
                </c:pt>
                <c:pt idx="2">
                  <c:v>0.99660227941569879</c:v>
                </c:pt>
                <c:pt idx="3">
                  <c:v>0.99654528239117612</c:v>
                </c:pt>
                <c:pt idx="4">
                  <c:v>0.99654208357857532</c:v>
                </c:pt>
                <c:pt idx="5">
                  <c:v>0.99637433784579132</c:v>
                </c:pt>
                <c:pt idx="6">
                  <c:v>0.99621949563091383</c:v>
                </c:pt>
                <c:pt idx="7">
                  <c:v>0.99614152115623533</c:v>
                </c:pt>
                <c:pt idx="8">
                  <c:v>0.99606911628689099</c:v>
                </c:pt>
                <c:pt idx="9">
                  <c:v>0.99596111302794699</c:v>
                </c:pt>
                <c:pt idx="10">
                  <c:v>0.99597802628997401</c:v>
                </c:pt>
                <c:pt idx="11">
                  <c:v>0.99591790237141342</c:v>
                </c:pt>
                <c:pt idx="12">
                  <c:v>0.9958799293702173</c:v>
                </c:pt>
                <c:pt idx="13">
                  <c:v>0.99584425776303309</c:v>
                </c:pt>
                <c:pt idx="14">
                  <c:v>0.99605304158155283</c:v>
                </c:pt>
                <c:pt idx="15">
                  <c:v>0.99623307828134167</c:v>
                </c:pt>
                <c:pt idx="16">
                  <c:v>0.99622326858936594</c:v>
                </c:pt>
                <c:pt idx="17">
                  <c:v>0.99622989675961993</c:v>
                </c:pt>
                <c:pt idx="18">
                  <c:v>0.99622068709147771</c:v>
                </c:pt>
                <c:pt idx="19">
                  <c:v>0.99624213338162693</c:v>
                </c:pt>
                <c:pt idx="20">
                  <c:v>0.9962919364331958</c:v>
                </c:pt>
                <c:pt idx="21">
                  <c:v>0.99632495442082125</c:v>
                </c:pt>
                <c:pt idx="22">
                  <c:v>0.99611536197763384</c:v>
                </c:pt>
                <c:pt idx="23">
                  <c:v>0.99583578575632692</c:v>
                </c:pt>
                <c:pt idx="24">
                  <c:v>0.99557092407298364</c:v>
                </c:pt>
                <c:pt idx="25">
                  <c:v>0.99567392583872816</c:v>
                </c:pt>
                <c:pt idx="26">
                  <c:v>0.99577692760447278</c:v>
                </c:pt>
                <c:pt idx="27">
                  <c:v>0.99589464390818083</c:v>
                </c:pt>
                <c:pt idx="28">
                  <c:v>0.99589464390818083</c:v>
                </c:pt>
                <c:pt idx="29">
                  <c:v>0.99593878752207166</c:v>
                </c:pt>
                <c:pt idx="30">
                  <c:v>0.99605650382577959</c:v>
                </c:pt>
                <c:pt idx="31">
                  <c:v>0.99614479105356057</c:v>
                </c:pt>
                <c:pt idx="32">
                  <c:v>0.99610064743967042</c:v>
                </c:pt>
                <c:pt idx="33">
                  <c:v>0.99613007651559737</c:v>
                </c:pt>
                <c:pt idx="34">
                  <c:v>0.99626250735726907</c:v>
                </c:pt>
                <c:pt idx="35">
                  <c:v>0.99636286805209717</c:v>
                </c:pt>
                <c:pt idx="36">
                  <c:v>0.99627231704924468</c:v>
                </c:pt>
                <c:pt idx="37">
                  <c:v>0.99628740888305345</c:v>
                </c:pt>
                <c:pt idx="38">
                  <c:v>0.99625722521543614</c:v>
                </c:pt>
                <c:pt idx="39">
                  <c:v>0.99621194971400973</c:v>
                </c:pt>
                <c:pt idx="40">
                  <c:v>0.99622704154781838</c:v>
                </c:pt>
                <c:pt idx="41">
                  <c:v>0.99615158237877488</c:v>
                </c:pt>
                <c:pt idx="42">
                  <c:v>0.99613649054496611</c:v>
                </c:pt>
                <c:pt idx="43">
                  <c:v>0.99630250071686188</c:v>
                </c:pt>
                <c:pt idx="44">
                  <c:v>0.99649869455637541</c:v>
                </c:pt>
                <c:pt idx="45">
                  <c:v>0.99675525573112389</c:v>
                </c:pt>
                <c:pt idx="46">
                  <c:v>0.99704200057348946</c:v>
                </c:pt>
                <c:pt idx="47">
                  <c:v>0.99719291891157669</c:v>
                </c:pt>
                <c:pt idx="48">
                  <c:v>0.99741929641870775</c:v>
                </c:pt>
                <c:pt idx="49">
                  <c:v>0.99763058209202993</c:v>
                </c:pt>
                <c:pt idx="50">
                  <c:v>0.99764567392583847</c:v>
                </c:pt>
                <c:pt idx="51">
                  <c:v>0.99812861260771768</c:v>
                </c:pt>
                <c:pt idx="52">
                  <c:v>0.99929548575811089</c:v>
                </c:pt>
                <c:pt idx="53">
                  <c:v>0.99931025603296053</c:v>
                </c:pt>
                <c:pt idx="54">
                  <c:v>0.99926193746087799</c:v>
                </c:pt>
                <c:pt idx="55">
                  <c:v>0.99931648597846934</c:v>
                </c:pt>
                <c:pt idx="56">
                  <c:v>0.99936317409469422</c:v>
                </c:pt>
                <c:pt idx="57">
                  <c:v>0.99942122817343548</c:v>
                </c:pt>
                <c:pt idx="58">
                  <c:v>0.99946129827116659</c:v>
                </c:pt>
                <c:pt idx="59">
                  <c:v>0.99948245418197323</c:v>
                </c:pt>
                <c:pt idx="60">
                  <c:v>0.99951467839699315</c:v>
                </c:pt>
                <c:pt idx="61">
                  <c:v>0.99951467839699315</c:v>
                </c:pt>
                <c:pt idx="62">
                  <c:v>0.99960060539813334</c:v>
                </c:pt>
                <c:pt idx="63">
                  <c:v>0.9996896570174969</c:v>
                </c:pt>
                <c:pt idx="64">
                  <c:v>0.99973840821398197</c:v>
                </c:pt>
                <c:pt idx="65">
                  <c:v>0.99977789376658854</c:v>
                </c:pt>
                <c:pt idx="66">
                  <c:v>0.99979626024358226</c:v>
                </c:pt>
                <c:pt idx="67">
                  <c:v>0.99989613267319866</c:v>
                </c:pt>
                <c:pt idx="68">
                  <c:v>0.99996468510888747</c:v>
                </c:pt>
                <c:pt idx="69">
                  <c:v>0.99993994066137326</c:v>
                </c:pt>
                <c:pt idx="70">
                  <c:v>0.99993868942515185</c:v>
                </c:pt>
                <c:pt idx="71">
                  <c:v>1.000037569033098</c:v>
                </c:pt>
                <c:pt idx="72">
                  <c:v>1.0001279525040305</c:v>
                </c:pt>
                <c:pt idx="73">
                  <c:v>1.0002223530181151</c:v>
                </c:pt>
                <c:pt idx="74">
                  <c:v>1.0002223530181151</c:v>
                </c:pt>
                <c:pt idx="75">
                  <c:v>1.0003611750227406</c:v>
                </c:pt>
                <c:pt idx="76">
                  <c:v>1.0004927659224989</c:v>
                </c:pt>
                <c:pt idx="77">
                  <c:v>1.0006586507469377</c:v>
                </c:pt>
                <c:pt idx="78">
                  <c:v>1.0008039162204452</c:v>
                </c:pt>
                <c:pt idx="79">
                  <c:v>1.000956444967628</c:v>
                </c:pt>
                <c:pt idx="80">
                  <c:v>1.0009809691975671</c:v>
                </c:pt>
                <c:pt idx="81">
                  <c:v>1.0011616740497504</c:v>
                </c:pt>
                <c:pt idx="82">
                  <c:v>1.0012726086887358</c:v>
                </c:pt>
                <c:pt idx="83">
                  <c:v>1.001258910470211</c:v>
                </c:pt>
                <c:pt idx="84">
                  <c:v>1.0011771630370805</c:v>
                </c:pt>
                <c:pt idx="85">
                  <c:v>1.0011425405948133</c:v>
                </c:pt>
                <c:pt idx="86">
                  <c:v>1.001070148215528</c:v>
                </c:pt>
                <c:pt idx="87">
                  <c:v>1.0011035903472629</c:v>
                </c:pt>
                <c:pt idx="88">
                  <c:v>1.0010442575328942</c:v>
                </c:pt>
                <c:pt idx="89">
                  <c:v>1.001039827349421</c:v>
                </c:pt>
                <c:pt idx="90">
                  <c:v>1.0011771630370805</c:v>
                </c:pt>
                <c:pt idx="91">
                  <c:v>1.0007567476666945</c:v>
                </c:pt>
                <c:pt idx="92">
                  <c:v>1.0008283739890567</c:v>
                </c:pt>
                <c:pt idx="93">
                  <c:v>1.0008602345270972</c:v>
                </c:pt>
                <c:pt idx="94">
                  <c:v>1.0008004708652147</c:v>
                </c:pt>
                <c:pt idx="95">
                  <c:v>1.0007112026682361</c:v>
                </c:pt>
                <c:pt idx="96">
                  <c:v>1.0005374005169281</c:v>
                </c:pt>
                <c:pt idx="97">
                  <c:v>1.0004280592862111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FE-4060-80C8-0E7DD9141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86968"/>
        <c:axId val="258689320"/>
      </c:scatterChart>
      <c:valAx>
        <c:axId val="258686968"/>
        <c:scaling>
          <c:orientation val="minMax"/>
          <c:min val="448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689320"/>
        <c:crosses val="autoZero"/>
        <c:crossBetween val="midCat"/>
      </c:valAx>
      <c:valAx>
        <c:axId val="258689320"/>
        <c:scaling>
          <c:orientation val="minMax"/>
          <c:max val="1.03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Devaition from reference [a.u.]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68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b="1"/>
              <a:t>Daily QA Dose</a:t>
            </a:r>
            <a:r>
              <a:rPr lang="sv-SE" b="1" baseline="0"/>
              <a:t> Output Factor GTR2</a:t>
            </a:r>
            <a:endParaRPr lang="sv-S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R15M10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GTR2_Cubes!$AU$50:$AU$500</c:f>
              <c:numCache>
                <c:formatCode>m/d/yyyy</c:formatCode>
                <c:ptCount val="451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45005</c:v>
                </c:pt>
                <c:pt idx="8">
                  <c:v>45005</c:v>
                </c:pt>
                <c:pt idx="9">
                  <c:v>45005</c:v>
                </c:pt>
                <c:pt idx="10">
                  <c:v>45006</c:v>
                </c:pt>
                <c:pt idx="11">
                  <c:v>45007</c:v>
                </c:pt>
                <c:pt idx="12">
                  <c:v>45008</c:v>
                </c:pt>
                <c:pt idx="13">
                  <c:v>45009</c:v>
                </c:pt>
                <c:pt idx="14">
                  <c:v>45012</c:v>
                </c:pt>
                <c:pt idx="15">
                  <c:v>45013</c:v>
                </c:pt>
                <c:pt idx="16">
                  <c:v>45014</c:v>
                </c:pt>
                <c:pt idx="17">
                  <c:v>45015</c:v>
                </c:pt>
                <c:pt idx="18">
                  <c:v>45016</c:v>
                </c:pt>
                <c:pt idx="19">
                  <c:v>45019</c:v>
                </c:pt>
                <c:pt idx="20">
                  <c:v>45020</c:v>
                </c:pt>
                <c:pt idx="21">
                  <c:v>45021</c:v>
                </c:pt>
                <c:pt idx="22">
                  <c:v>45022</c:v>
                </c:pt>
                <c:pt idx="23">
                  <c:v>45023</c:v>
                </c:pt>
                <c:pt idx="24">
                  <c:v>45027</c:v>
                </c:pt>
                <c:pt idx="25">
                  <c:v>45028</c:v>
                </c:pt>
                <c:pt idx="26">
                  <c:v>45029</c:v>
                </c:pt>
                <c:pt idx="27">
                  <c:v>45030</c:v>
                </c:pt>
                <c:pt idx="28">
                  <c:v>45033</c:v>
                </c:pt>
                <c:pt idx="29">
                  <c:v>45034</c:v>
                </c:pt>
                <c:pt idx="30">
                  <c:v>45035</c:v>
                </c:pt>
                <c:pt idx="31">
                  <c:v>45036</c:v>
                </c:pt>
                <c:pt idx="32">
                  <c:v>45037</c:v>
                </c:pt>
                <c:pt idx="33">
                  <c:v>45040</c:v>
                </c:pt>
                <c:pt idx="34">
                  <c:v>45041</c:v>
                </c:pt>
                <c:pt idx="35">
                  <c:v>45042</c:v>
                </c:pt>
                <c:pt idx="36">
                  <c:v>45043</c:v>
                </c:pt>
                <c:pt idx="37">
                  <c:v>45044</c:v>
                </c:pt>
                <c:pt idx="38">
                  <c:v>45048</c:v>
                </c:pt>
                <c:pt idx="39">
                  <c:v>45049</c:v>
                </c:pt>
                <c:pt idx="40">
                  <c:v>45050</c:v>
                </c:pt>
                <c:pt idx="41">
                  <c:v>45050</c:v>
                </c:pt>
                <c:pt idx="42">
                  <c:v>45051</c:v>
                </c:pt>
                <c:pt idx="43">
                  <c:v>45054</c:v>
                </c:pt>
                <c:pt idx="44">
                  <c:v>45055</c:v>
                </c:pt>
                <c:pt idx="45">
                  <c:v>45056</c:v>
                </c:pt>
                <c:pt idx="46">
                  <c:v>45057</c:v>
                </c:pt>
                <c:pt idx="47">
                  <c:v>45058</c:v>
                </c:pt>
                <c:pt idx="48">
                  <c:v>45061</c:v>
                </c:pt>
                <c:pt idx="49">
                  <c:v>45062</c:v>
                </c:pt>
                <c:pt idx="50">
                  <c:v>45063</c:v>
                </c:pt>
                <c:pt idx="51">
                  <c:v>45065</c:v>
                </c:pt>
                <c:pt idx="52">
                  <c:v>45068</c:v>
                </c:pt>
                <c:pt idx="53">
                  <c:v>45069</c:v>
                </c:pt>
                <c:pt idx="54">
                  <c:v>45070</c:v>
                </c:pt>
                <c:pt idx="55">
                  <c:v>45071</c:v>
                </c:pt>
                <c:pt idx="56">
                  <c:v>45072</c:v>
                </c:pt>
                <c:pt idx="57">
                  <c:v>45075</c:v>
                </c:pt>
                <c:pt idx="58">
                  <c:v>45076</c:v>
                </c:pt>
                <c:pt idx="59">
                  <c:v>45077</c:v>
                </c:pt>
                <c:pt idx="60">
                  <c:v>45078</c:v>
                </c:pt>
                <c:pt idx="61">
                  <c:v>45079</c:v>
                </c:pt>
                <c:pt idx="62">
                  <c:v>45082</c:v>
                </c:pt>
                <c:pt idx="63">
                  <c:v>45084</c:v>
                </c:pt>
                <c:pt idx="64">
                  <c:v>45085</c:v>
                </c:pt>
                <c:pt idx="65">
                  <c:v>45086</c:v>
                </c:pt>
                <c:pt idx="66">
                  <c:v>45089</c:v>
                </c:pt>
                <c:pt idx="67">
                  <c:v>45090</c:v>
                </c:pt>
                <c:pt idx="68">
                  <c:v>45091</c:v>
                </c:pt>
                <c:pt idx="69">
                  <c:v>45092</c:v>
                </c:pt>
                <c:pt idx="70">
                  <c:v>45093</c:v>
                </c:pt>
                <c:pt idx="71">
                  <c:v>45096</c:v>
                </c:pt>
                <c:pt idx="72">
                  <c:v>45097</c:v>
                </c:pt>
                <c:pt idx="73">
                  <c:v>45098</c:v>
                </c:pt>
                <c:pt idx="74">
                  <c:v>45099</c:v>
                </c:pt>
                <c:pt idx="75">
                  <c:v>45103</c:v>
                </c:pt>
                <c:pt idx="76">
                  <c:v>45104</c:v>
                </c:pt>
                <c:pt idx="77">
                  <c:v>45105</c:v>
                </c:pt>
                <c:pt idx="78">
                  <c:v>45106</c:v>
                </c:pt>
                <c:pt idx="79">
                  <c:v>45107</c:v>
                </c:pt>
                <c:pt idx="80">
                  <c:v>45110</c:v>
                </c:pt>
                <c:pt idx="81">
                  <c:v>45111</c:v>
                </c:pt>
                <c:pt idx="82">
                  <c:v>45112</c:v>
                </c:pt>
                <c:pt idx="83">
                  <c:v>45113</c:v>
                </c:pt>
                <c:pt idx="84">
                  <c:v>45114</c:v>
                </c:pt>
                <c:pt idx="85">
                  <c:v>45117</c:v>
                </c:pt>
                <c:pt idx="86">
                  <c:v>45118</c:v>
                </c:pt>
                <c:pt idx="87">
                  <c:v>45119</c:v>
                </c:pt>
                <c:pt idx="88">
                  <c:v>45120</c:v>
                </c:pt>
                <c:pt idx="89">
                  <c:v>45121</c:v>
                </c:pt>
                <c:pt idx="90">
                  <c:v>45124</c:v>
                </c:pt>
                <c:pt idx="91">
                  <c:v>45125</c:v>
                </c:pt>
                <c:pt idx="92">
                  <c:v>45126</c:v>
                </c:pt>
                <c:pt idx="93">
                  <c:v>45127</c:v>
                </c:pt>
                <c:pt idx="94">
                  <c:v>45128</c:v>
                </c:pt>
                <c:pt idx="95">
                  <c:v>45131</c:v>
                </c:pt>
                <c:pt idx="96">
                  <c:v>45132</c:v>
                </c:pt>
                <c:pt idx="97">
                  <c:v>45133</c:v>
                </c:pt>
                <c:pt idx="98">
                  <c:v>45134</c:v>
                </c:pt>
                <c:pt idx="99">
                  <c:v>45135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xVal>
          <c:yVal>
            <c:numRef>
              <c:f>GTR2_Cubes!$AV$50:$AV$500</c:f>
              <c:numCache>
                <c:formatCode>0.000</c:formatCode>
                <c:ptCount val="451"/>
                <c:pt idx="0">
                  <c:v>1</c:v>
                </c:pt>
                <c:pt idx="1">
                  <c:v>0.99798691494715652</c:v>
                </c:pt>
                <c:pt idx="2">
                  <c:v>1.0005032712632109</c:v>
                </c:pt>
                <c:pt idx="3">
                  <c:v>0.98590840463009566</c:v>
                </c:pt>
                <c:pt idx="4">
                  <c:v>0.99094111726220435</c:v>
                </c:pt>
                <c:pt idx="5">
                  <c:v>0.98993457473578261</c:v>
                </c:pt>
                <c:pt idx="6">
                  <c:v>0.99144438852541517</c:v>
                </c:pt>
                <c:pt idx="7">
                  <c:v>0.99295420231504783</c:v>
                </c:pt>
                <c:pt idx="8">
                  <c:v>0.99043784599899343</c:v>
                </c:pt>
                <c:pt idx="9">
                  <c:v>0.99194765978862609</c:v>
                </c:pt>
                <c:pt idx="10">
                  <c:v>0.99345747357825864</c:v>
                </c:pt>
                <c:pt idx="11">
                  <c:v>0.99094111726220435</c:v>
                </c:pt>
                <c:pt idx="12">
                  <c:v>0.9924509310518369</c:v>
                </c:pt>
                <c:pt idx="13">
                  <c:v>0.98892803220936087</c:v>
                </c:pt>
                <c:pt idx="14">
                  <c:v>0.98792148968293914</c:v>
                </c:pt>
                <c:pt idx="15">
                  <c:v>0.98792148968293914</c:v>
                </c:pt>
                <c:pt idx="16">
                  <c:v>0.99094111726220435</c:v>
                </c:pt>
                <c:pt idx="17">
                  <c:v>0.98842476094614995</c:v>
                </c:pt>
                <c:pt idx="18">
                  <c:v>0.98792148968293914</c:v>
                </c:pt>
                <c:pt idx="19">
                  <c:v>0.99396074484146957</c:v>
                </c:pt>
                <c:pt idx="20">
                  <c:v>0.99144438852541517</c:v>
                </c:pt>
                <c:pt idx="21">
                  <c:v>0.99295420231504783</c:v>
                </c:pt>
                <c:pt idx="22">
                  <c:v>0.98892803220936087</c:v>
                </c:pt>
                <c:pt idx="23">
                  <c:v>0.99144438852541517</c:v>
                </c:pt>
                <c:pt idx="24">
                  <c:v>0.99144438852541517</c:v>
                </c:pt>
                <c:pt idx="25">
                  <c:v>0.9924509310518369</c:v>
                </c:pt>
                <c:pt idx="26">
                  <c:v>0.99043784599899343</c:v>
                </c:pt>
                <c:pt idx="27">
                  <c:v>0.98792148968293914</c:v>
                </c:pt>
                <c:pt idx="28">
                  <c:v>0.99194765978862609</c:v>
                </c:pt>
                <c:pt idx="29">
                  <c:v>0.99043784599899343</c:v>
                </c:pt>
                <c:pt idx="30">
                  <c:v>0.98943130347257169</c:v>
                </c:pt>
                <c:pt idx="31">
                  <c:v>0.99194765978862609</c:v>
                </c:pt>
                <c:pt idx="32">
                  <c:v>0.98993457473578261</c:v>
                </c:pt>
                <c:pt idx="33">
                  <c:v>0.98943130347257169</c:v>
                </c:pt>
                <c:pt idx="34">
                  <c:v>0.98842476094614995</c:v>
                </c:pt>
                <c:pt idx="35">
                  <c:v>1.0025163563160544</c:v>
                </c:pt>
                <c:pt idx="36">
                  <c:v>0.99647710115752386</c:v>
                </c:pt>
                <c:pt idx="37">
                  <c:v>0.99094111726220435</c:v>
                </c:pt>
                <c:pt idx="38">
                  <c:v>0.99194765978862609</c:v>
                </c:pt>
                <c:pt idx="39">
                  <c:v>0.99144438852541517</c:v>
                </c:pt>
                <c:pt idx="40">
                  <c:v>0.9924509310518369</c:v>
                </c:pt>
                <c:pt idx="41">
                  <c:v>0.99396074484146957</c:v>
                </c:pt>
                <c:pt idx="42">
                  <c:v>0.99194765978862609</c:v>
                </c:pt>
                <c:pt idx="43">
                  <c:v>0.99144438852541517</c:v>
                </c:pt>
                <c:pt idx="44">
                  <c:v>0.98993457473578261</c:v>
                </c:pt>
                <c:pt idx="45">
                  <c:v>0.99043784599899343</c:v>
                </c:pt>
                <c:pt idx="46">
                  <c:v>0.99295420231504783</c:v>
                </c:pt>
                <c:pt idx="47">
                  <c:v>0.99446401610468038</c:v>
                </c:pt>
                <c:pt idx="48">
                  <c:v>0.98943130347257169</c:v>
                </c:pt>
                <c:pt idx="49">
                  <c:v>0.98993457473578261</c:v>
                </c:pt>
                <c:pt idx="50">
                  <c:v>0.99496728736789131</c:v>
                </c:pt>
                <c:pt idx="51">
                  <c:v>0.99597382989431305</c:v>
                </c:pt>
                <c:pt idx="52">
                  <c:v>0.99094111726220435</c:v>
                </c:pt>
                <c:pt idx="53">
                  <c:v>0.99698037242073478</c:v>
                </c:pt>
                <c:pt idx="54">
                  <c:v>0.99043784599899343</c:v>
                </c:pt>
                <c:pt idx="55">
                  <c:v>0.99094111726220435</c:v>
                </c:pt>
                <c:pt idx="56">
                  <c:v>0.99094111726220435</c:v>
                </c:pt>
                <c:pt idx="57">
                  <c:v>0.99043784599899343</c:v>
                </c:pt>
                <c:pt idx="58">
                  <c:v>0.99396074484146957</c:v>
                </c:pt>
                <c:pt idx="59">
                  <c:v>0.99144438852541517</c:v>
                </c:pt>
                <c:pt idx="60">
                  <c:v>0.99496728736789131</c:v>
                </c:pt>
                <c:pt idx="61">
                  <c:v>0.98943130347257169</c:v>
                </c:pt>
                <c:pt idx="62">
                  <c:v>0.99496728736789131</c:v>
                </c:pt>
                <c:pt idx="63">
                  <c:v>0.99698037242073478</c:v>
                </c:pt>
                <c:pt idx="64">
                  <c:v>0.99899345747357826</c:v>
                </c:pt>
                <c:pt idx="65">
                  <c:v>0.99949672873678908</c:v>
                </c:pt>
                <c:pt idx="66">
                  <c:v>0.99446401610468038</c:v>
                </c:pt>
                <c:pt idx="67">
                  <c:v>0.99547055863110212</c:v>
                </c:pt>
                <c:pt idx="68">
                  <c:v>0.99698037242073478</c:v>
                </c:pt>
                <c:pt idx="69">
                  <c:v>0.99446401610468038</c:v>
                </c:pt>
                <c:pt idx="70">
                  <c:v>0.99396074484146957</c:v>
                </c:pt>
                <c:pt idx="71">
                  <c:v>1.0090588827377955</c:v>
                </c:pt>
                <c:pt idx="72">
                  <c:v>0.99446401610468038</c:v>
                </c:pt>
                <c:pt idx="73">
                  <c:v>0.99647710115752386</c:v>
                </c:pt>
                <c:pt idx="74">
                  <c:v>0.99698037242073478</c:v>
                </c:pt>
                <c:pt idx="75">
                  <c:v>0.99899345747357826</c:v>
                </c:pt>
                <c:pt idx="76">
                  <c:v>0.99798691494715652</c:v>
                </c:pt>
                <c:pt idx="77">
                  <c:v>0.99698037242073478</c:v>
                </c:pt>
                <c:pt idx="78">
                  <c:v>0.99798691494715652</c:v>
                </c:pt>
                <c:pt idx="79">
                  <c:v>0.99547055863110212</c:v>
                </c:pt>
                <c:pt idx="80">
                  <c:v>0.99446401610468038</c:v>
                </c:pt>
                <c:pt idx="81">
                  <c:v>0.99396074484146957</c:v>
                </c:pt>
                <c:pt idx="82">
                  <c:v>0.99345747357825864</c:v>
                </c:pt>
                <c:pt idx="83">
                  <c:v>0.99094111726220435</c:v>
                </c:pt>
                <c:pt idx="84">
                  <c:v>0.99295420231504783</c:v>
                </c:pt>
                <c:pt idx="85">
                  <c:v>0.99345747357825864</c:v>
                </c:pt>
                <c:pt idx="86">
                  <c:v>0.99295420231504783</c:v>
                </c:pt>
                <c:pt idx="87">
                  <c:v>0.99496728736789131</c:v>
                </c:pt>
                <c:pt idx="88">
                  <c:v>0.99396074484146957</c:v>
                </c:pt>
                <c:pt idx="89">
                  <c:v>1.0020130850528435</c:v>
                </c:pt>
                <c:pt idx="90">
                  <c:v>1.0025163563160544</c:v>
                </c:pt>
                <c:pt idx="91">
                  <c:v>0.99094111726220435</c:v>
                </c:pt>
                <c:pt idx="92">
                  <c:v>0.99647710115752386</c:v>
                </c:pt>
                <c:pt idx="93">
                  <c:v>0.99547055863110212</c:v>
                </c:pt>
                <c:pt idx="94">
                  <c:v>0.99949672873678908</c:v>
                </c:pt>
                <c:pt idx="95">
                  <c:v>0.99345747357825864</c:v>
                </c:pt>
                <c:pt idx="96">
                  <c:v>0.99194765978862609</c:v>
                </c:pt>
                <c:pt idx="97">
                  <c:v>0.99446401610468038</c:v>
                </c:pt>
                <c:pt idx="98">
                  <c:v>0.99295420231504783</c:v>
                </c:pt>
                <c:pt idx="99">
                  <c:v>0.99496728736789131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D-481A-8362-F8F7B58D749D}"/>
            </c:ext>
          </c:extLst>
        </c:ser>
        <c:ser>
          <c:idx val="1"/>
          <c:order val="1"/>
          <c:tx>
            <c:v>R31M10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GTR2_Cubes!$AU$50:$AU$500</c:f>
              <c:numCache>
                <c:formatCode>m/d/yyyy</c:formatCode>
                <c:ptCount val="451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45005</c:v>
                </c:pt>
                <c:pt idx="8">
                  <c:v>45005</c:v>
                </c:pt>
                <c:pt idx="9">
                  <c:v>45005</c:v>
                </c:pt>
                <c:pt idx="10">
                  <c:v>45006</c:v>
                </c:pt>
                <c:pt idx="11">
                  <c:v>45007</c:v>
                </c:pt>
                <c:pt idx="12">
                  <c:v>45008</c:v>
                </c:pt>
                <c:pt idx="13">
                  <c:v>45009</c:v>
                </c:pt>
                <c:pt idx="14">
                  <c:v>45012</c:v>
                </c:pt>
                <c:pt idx="15">
                  <c:v>45013</c:v>
                </c:pt>
                <c:pt idx="16">
                  <c:v>45014</c:v>
                </c:pt>
                <c:pt idx="17">
                  <c:v>45015</c:v>
                </c:pt>
                <c:pt idx="18">
                  <c:v>45016</c:v>
                </c:pt>
                <c:pt idx="19">
                  <c:v>45019</c:v>
                </c:pt>
                <c:pt idx="20">
                  <c:v>45020</c:v>
                </c:pt>
                <c:pt idx="21">
                  <c:v>45021</c:v>
                </c:pt>
                <c:pt idx="22">
                  <c:v>45022</c:v>
                </c:pt>
                <c:pt idx="23">
                  <c:v>45023</c:v>
                </c:pt>
                <c:pt idx="24">
                  <c:v>45027</c:v>
                </c:pt>
                <c:pt idx="25">
                  <c:v>45028</c:v>
                </c:pt>
                <c:pt idx="26">
                  <c:v>45029</c:v>
                </c:pt>
                <c:pt idx="27">
                  <c:v>45030</c:v>
                </c:pt>
                <c:pt idx="28">
                  <c:v>45033</c:v>
                </c:pt>
                <c:pt idx="29">
                  <c:v>45034</c:v>
                </c:pt>
                <c:pt idx="30">
                  <c:v>45035</c:v>
                </c:pt>
                <c:pt idx="31">
                  <c:v>45036</c:v>
                </c:pt>
                <c:pt idx="32">
                  <c:v>45037</c:v>
                </c:pt>
                <c:pt idx="33">
                  <c:v>45040</c:v>
                </c:pt>
                <c:pt idx="34">
                  <c:v>45041</c:v>
                </c:pt>
                <c:pt idx="35">
                  <c:v>45042</c:v>
                </c:pt>
                <c:pt idx="36">
                  <c:v>45043</c:v>
                </c:pt>
                <c:pt idx="37">
                  <c:v>45044</c:v>
                </c:pt>
                <c:pt idx="38">
                  <c:v>45048</c:v>
                </c:pt>
                <c:pt idx="39">
                  <c:v>45049</c:v>
                </c:pt>
                <c:pt idx="40">
                  <c:v>45050</c:v>
                </c:pt>
                <c:pt idx="41">
                  <c:v>45050</c:v>
                </c:pt>
                <c:pt idx="42">
                  <c:v>45051</c:v>
                </c:pt>
                <c:pt idx="43">
                  <c:v>45054</c:v>
                </c:pt>
                <c:pt idx="44">
                  <c:v>45055</c:v>
                </c:pt>
                <c:pt idx="45">
                  <c:v>45056</c:v>
                </c:pt>
                <c:pt idx="46">
                  <c:v>45057</c:v>
                </c:pt>
                <c:pt idx="47">
                  <c:v>45058</c:v>
                </c:pt>
                <c:pt idx="48">
                  <c:v>45061</c:v>
                </c:pt>
                <c:pt idx="49">
                  <c:v>45062</c:v>
                </c:pt>
                <c:pt idx="50">
                  <c:v>45063</c:v>
                </c:pt>
                <c:pt idx="51">
                  <c:v>45065</c:v>
                </c:pt>
                <c:pt idx="52">
                  <c:v>45068</c:v>
                </c:pt>
                <c:pt idx="53">
                  <c:v>45069</c:v>
                </c:pt>
                <c:pt idx="54">
                  <c:v>45070</c:v>
                </c:pt>
                <c:pt idx="55">
                  <c:v>45071</c:v>
                </c:pt>
                <c:pt idx="56">
                  <c:v>45072</c:v>
                </c:pt>
                <c:pt idx="57">
                  <c:v>45075</c:v>
                </c:pt>
                <c:pt idx="58">
                  <c:v>45076</c:v>
                </c:pt>
                <c:pt idx="59">
                  <c:v>45077</c:v>
                </c:pt>
                <c:pt idx="60">
                  <c:v>45078</c:v>
                </c:pt>
                <c:pt idx="61">
                  <c:v>45079</c:v>
                </c:pt>
                <c:pt idx="62">
                  <c:v>45082</c:v>
                </c:pt>
                <c:pt idx="63">
                  <c:v>45084</c:v>
                </c:pt>
                <c:pt idx="64">
                  <c:v>45085</c:v>
                </c:pt>
                <c:pt idx="65">
                  <c:v>45086</c:v>
                </c:pt>
                <c:pt idx="66">
                  <c:v>45089</c:v>
                </c:pt>
                <c:pt idx="67">
                  <c:v>45090</c:v>
                </c:pt>
                <c:pt idx="68">
                  <c:v>45091</c:v>
                </c:pt>
                <c:pt idx="69">
                  <c:v>45092</c:v>
                </c:pt>
                <c:pt idx="70">
                  <c:v>45093</c:v>
                </c:pt>
                <c:pt idx="71">
                  <c:v>45096</c:v>
                </c:pt>
                <c:pt idx="72">
                  <c:v>45097</c:v>
                </c:pt>
                <c:pt idx="73">
                  <c:v>45098</c:v>
                </c:pt>
                <c:pt idx="74">
                  <c:v>45099</c:v>
                </c:pt>
                <c:pt idx="75">
                  <c:v>45103</c:v>
                </c:pt>
                <c:pt idx="76">
                  <c:v>45104</c:v>
                </c:pt>
                <c:pt idx="77">
                  <c:v>45105</c:v>
                </c:pt>
                <c:pt idx="78">
                  <c:v>45106</c:v>
                </c:pt>
                <c:pt idx="79">
                  <c:v>45107</c:v>
                </c:pt>
                <c:pt idx="80">
                  <c:v>45110</c:v>
                </c:pt>
                <c:pt idx="81">
                  <c:v>45111</c:v>
                </c:pt>
                <c:pt idx="82">
                  <c:v>45112</c:v>
                </c:pt>
                <c:pt idx="83">
                  <c:v>45113</c:v>
                </c:pt>
                <c:pt idx="84">
                  <c:v>45114</c:v>
                </c:pt>
                <c:pt idx="85">
                  <c:v>45117</c:v>
                </c:pt>
                <c:pt idx="86">
                  <c:v>45118</c:v>
                </c:pt>
                <c:pt idx="87">
                  <c:v>45119</c:v>
                </c:pt>
                <c:pt idx="88">
                  <c:v>45120</c:v>
                </c:pt>
                <c:pt idx="89">
                  <c:v>45121</c:v>
                </c:pt>
                <c:pt idx="90">
                  <c:v>45124</c:v>
                </c:pt>
                <c:pt idx="91">
                  <c:v>45125</c:v>
                </c:pt>
                <c:pt idx="92">
                  <c:v>45126</c:v>
                </c:pt>
                <c:pt idx="93">
                  <c:v>45127</c:v>
                </c:pt>
                <c:pt idx="94">
                  <c:v>45128</c:v>
                </c:pt>
                <c:pt idx="95">
                  <c:v>45131</c:v>
                </c:pt>
                <c:pt idx="96">
                  <c:v>45132</c:v>
                </c:pt>
                <c:pt idx="97">
                  <c:v>45133</c:v>
                </c:pt>
                <c:pt idx="98">
                  <c:v>45134</c:v>
                </c:pt>
                <c:pt idx="99">
                  <c:v>45135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xVal>
          <c:yVal>
            <c:numRef>
              <c:f>GTR2_Cubes!$AY$50:$AY$500</c:f>
              <c:numCache>
                <c:formatCode>0.000</c:formatCode>
                <c:ptCount val="451"/>
                <c:pt idx="0">
                  <c:v>1</c:v>
                </c:pt>
                <c:pt idx="1">
                  <c:v>0.99950174389636259</c:v>
                </c:pt>
                <c:pt idx="2">
                  <c:v>1.0004982561036373</c:v>
                </c:pt>
                <c:pt idx="3">
                  <c:v>0.98953662182361724</c:v>
                </c:pt>
                <c:pt idx="4">
                  <c:v>0.99202790234180371</c:v>
                </c:pt>
                <c:pt idx="5">
                  <c:v>0.99003487792725464</c:v>
                </c:pt>
                <c:pt idx="6">
                  <c:v>0.9925261584454409</c:v>
                </c:pt>
                <c:pt idx="7">
                  <c:v>0.99103139013452912</c:v>
                </c:pt>
                <c:pt idx="8">
                  <c:v>0.99003487792725464</c:v>
                </c:pt>
                <c:pt idx="9">
                  <c:v>0.99053313403089183</c:v>
                </c:pt>
                <c:pt idx="10">
                  <c:v>0.99103139013452912</c:v>
                </c:pt>
                <c:pt idx="11">
                  <c:v>0.99103139013452912</c:v>
                </c:pt>
                <c:pt idx="12">
                  <c:v>0.98953662182361724</c:v>
                </c:pt>
                <c:pt idx="13">
                  <c:v>0.98953662182361724</c:v>
                </c:pt>
                <c:pt idx="14">
                  <c:v>0.98754359740906816</c:v>
                </c:pt>
                <c:pt idx="15">
                  <c:v>0.98455406078724461</c:v>
                </c:pt>
                <c:pt idx="16">
                  <c:v>0.98854010961634275</c:v>
                </c:pt>
                <c:pt idx="17">
                  <c:v>0.98953662182361724</c:v>
                </c:pt>
                <c:pt idx="18">
                  <c:v>0.98903836571998005</c:v>
                </c:pt>
                <c:pt idx="19">
                  <c:v>0.99451918285998997</c:v>
                </c:pt>
                <c:pt idx="20">
                  <c:v>0.99053313403089183</c:v>
                </c:pt>
                <c:pt idx="21">
                  <c:v>0.99302441454907819</c:v>
                </c:pt>
                <c:pt idx="22">
                  <c:v>0.99053313403089183</c:v>
                </c:pt>
                <c:pt idx="23">
                  <c:v>0.99202790234180371</c:v>
                </c:pt>
                <c:pt idx="24">
                  <c:v>0.99053313403089183</c:v>
                </c:pt>
                <c:pt idx="25">
                  <c:v>0.99202790234180371</c:v>
                </c:pt>
                <c:pt idx="26">
                  <c:v>0.99152964623816631</c:v>
                </c:pt>
                <c:pt idx="27">
                  <c:v>0.98953662182361724</c:v>
                </c:pt>
                <c:pt idx="28">
                  <c:v>0.99152964623816631</c:v>
                </c:pt>
                <c:pt idx="29">
                  <c:v>0.99202790234180371</c:v>
                </c:pt>
                <c:pt idx="30">
                  <c:v>0.99103139013452912</c:v>
                </c:pt>
                <c:pt idx="31">
                  <c:v>0.99302441454907819</c:v>
                </c:pt>
                <c:pt idx="32">
                  <c:v>0.99053313403089183</c:v>
                </c:pt>
                <c:pt idx="33">
                  <c:v>0.99003487792725464</c:v>
                </c:pt>
                <c:pt idx="34">
                  <c:v>0.99053313403089183</c:v>
                </c:pt>
                <c:pt idx="35">
                  <c:v>0.99701046337817623</c:v>
                </c:pt>
                <c:pt idx="36">
                  <c:v>0.99551569506726456</c:v>
                </c:pt>
                <c:pt idx="37">
                  <c:v>0.9925261584454409</c:v>
                </c:pt>
                <c:pt idx="38">
                  <c:v>0.99302441454907819</c:v>
                </c:pt>
                <c:pt idx="39">
                  <c:v>0.99152964623816631</c:v>
                </c:pt>
                <c:pt idx="40">
                  <c:v>0.99402092675635279</c:v>
                </c:pt>
                <c:pt idx="41">
                  <c:v>0.99402092675635279</c:v>
                </c:pt>
                <c:pt idx="42">
                  <c:v>0.9925261584454409</c:v>
                </c:pt>
                <c:pt idx="43">
                  <c:v>0.99053313403089183</c:v>
                </c:pt>
                <c:pt idx="44">
                  <c:v>0.98804185351270557</c:v>
                </c:pt>
                <c:pt idx="45">
                  <c:v>0.99003487792725464</c:v>
                </c:pt>
                <c:pt idx="46">
                  <c:v>0.99202790234180371</c:v>
                </c:pt>
                <c:pt idx="47">
                  <c:v>0.99601395117090186</c:v>
                </c:pt>
                <c:pt idx="48">
                  <c:v>0.98903836571998005</c:v>
                </c:pt>
                <c:pt idx="49">
                  <c:v>0.9925261584454409</c:v>
                </c:pt>
                <c:pt idx="50">
                  <c:v>0.99302441454907819</c:v>
                </c:pt>
                <c:pt idx="51">
                  <c:v>0.99701046337817623</c:v>
                </c:pt>
                <c:pt idx="52">
                  <c:v>0.99103139013452912</c:v>
                </c:pt>
                <c:pt idx="53">
                  <c:v>0.99152964623816631</c:v>
                </c:pt>
                <c:pt idx="54">
                  <c:v>0.99053313403089183</c:v>
                </c:pt>
                <c:pt idx="55">
                  <c:v>0.99103139013452912</c:v>
                </c:pt>
                <c:pt idx="56">
                  <c:v>0.99103139013452912</c:v>
                </c:pt>
                <c:pt idx="57">
                  <c:v>0.99053313403089183</c:v>
                </c:pt>
                <c:pt idx="58">
                  <c:v>0.99302441454907819</c:v>
                </c:pt>
                <c:pt idx="59">
                  <c:v>0.99152964623816631</c:v>
                </c:pt>
                <c:pt idx="60">
                  <c:v>0.99451918285998997</c:v>
                </c:pt>
                <c:pt idx="61">
                  <c:v>0.99003487792725464</c:v>
                </c:pt>
                <c:pt idx="62">
                  <c:v>0.99501743896362727</c:v>
                </c:pt>
                <c:pt idx="63">
                  <c:v>0.99950174389636259</c:v>
                </c:pt>
                <c:pt idx="64">
                  <c:v>1</c:v>
                </c:pt>
                <c:pt idx="65">
                  <c:v>0.99950174389636259</c:v>
                </c:pt>
                <c:pt idx="66">
                  <c:v>0.99451918285998997</c:v>
                </c:pt>
                <c:pt idx="67">
                  <c:v>0.99501743896362727</c:v>
                </c:pt>
                <c:pt idx="68">
                  <c:v>0.99850523168908811</c:v>
                </c:pt>
                <c:pt idx="69">
                  <c:v>0.99551569506726456</c:v>
                </c:pt>
                <c:pt idx="70">
                  <c:v>0.99551569506726456</c:v>
                </c:pt>
                <c:pt idx="71">
                  <c:v>1.0089686098654707</c:v>
                </c:pt>
                <c:pt idx="72">
                  <c:v>0.99402092675635279</c:v>
                </c:pt>
                <c:pt idx="73">
                  <c:v>0.99651220727453904</c:v>
                </c:pt>
                <c:pt idx="74">
                  <c:v>0.99651220727453904</c:v>
                </c:pt>
                <c:pt idx="75">
                  <c:v>1.0014947683109117</c:v>
                </c:pt>
                <c:pt idx="76">
                  <c:v>0.9990034877927253</c:v>
                </c:pt>
                <c:pt idx="77">
                  <c:v>0.99750871948181352</c:v>
                </c:pt>
                <c:pt idx="78">
                  <c:v>0.99651220727453904</c:v>
                </c:pt>
                <c:pt idx="79">
                  <c:v>0.99551569506726456</c:v>
                </c:pt>
                <c:pt idx="80">
                  <c:v>0.99501743896362727</c:v>
                </c:pt>
                <c:pt idx="81">
                  <c:v>0.99551569506726456</c:v>
                </c:pt>
                <c:pt idx="82">
                  <c:v>0.99451918285998997</c:v>
                </c:pt>
                <c:pt idx="83">
                  <c:v>0.99451918285998997</c:v>
                </c:pt>
                <c:pt idx="84">
                  <c:v>0.99302441454907819</c:v>
                </c:pt>
                <c:pt idx="85">
                  <c:v>0.99352267065271549</c:v>
                </c:pt>
                <c:pt idx="86">
                  <c:v>0.99302441454907819</c:v>
                </c:pt>
                <c:pt idx="87">
                  <c:v>0.99601395117090186</c:v>
                </c:pt>
                <c:pt idx="88">
                  <c:v>0.99551569506726456</c:v>
                </c:pt>
                <c:pt idx="89">
                  <c:v>1.0039860488290981</c:v>
                </c:pt>
                <c:pt idx="90">
                  <c:v>1.0014947683109117</c:v>
                </c:pt>
                <c:pt idx="91">
                  <c:v>0.99352267065271549</c:v>
                </c:pt>
                <c:pt idx="92">
                  <c:v>0.99800697558545093</c:v>
                </c:pt>
                <c:pt idx="93">
                  <c:v>0.99651220727453904</c:v>
                </c:pt>
                <c:pt idx="94">
                  <c:v>0.99950174389636259</c:v>
                </c:pt>
                <c:pt idx="95">
                  <c:v>0.99601395117090186</c:v>
                </c:pt>
                <c:pt idx="96">
                  <c:v>0.98953662182361724</c:v>
                </c:pt>
                <c:pt idx="97">
                  <c:v>0.99701046337817623</c:v>
                </c:pt>
                <c:pt idx="98">
                  <c:v>0.99501743896362727</c:v>
                </c:pt>
                <c:pt idx="99">
                  <c:v>0.99551569506726456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ED-481A-8362-F8F7B58D749D}"/>
            </c:ext>
          </c:extLst>
        </c:ser>
        <c:ser>
          <c:idx val="2"/>
          <c:order val="2"/>
          <c:tx>
            <c:v>Reference level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GTR2_Cubes!$AU$50:$AU$500</c:f>
              <c:numCache>
                <c:formatCode>m/d/yyyy</c:formatCode>
                <c:ptCount val="451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45005</c:v>
                </c:pt>
                <c:pt idx="8">
                  <c:v>45005</c:v>
                </c:pt>
                <c:pt idx="9">
                  <c:v>45005</c:v>
                </c:pt>
                <c:pt idx="10">
                  <c:v>45006</c:v>
                </c:pt>
                <c:pt idx="11">
                  <c:v>45007</c:v>
                </c:pt>
                <c:pt idx="12">
                  <c:v>45008</c:v>
                </c:pt>
                <c:pt idx="13">
                  <c:v>45009</c:v>
                </c:pt>
                <c:pt idx="14">
                  <c:v>45012</c:v>
                </c:pt>
                <c:pt idx="15">
                  <c:v>45013</c:v>
                </c:pt>
                <c:pt idx="16">
                  <c:v>45014</c:v>
                </c:pt>
                <c:pt idx="17">
                  <c:v>45015</c:v>
                </c:pt>
                <c:pt idx="18">
                  <c:v>45016</c:v>
                </c:pt>
                <c:pt idx="19">
                  <c:v>45019</c:v>
                </c:pt>
                <c:pt idx="20">
                  <c:v>45020</c:v>
                </c:pt>
                <c:pt idx="21">
                  <c:v>45021</c:v>
                </c:pt>
                <c:pt idx="22">
                  <c:v>45022</c:v>
                </c:pt>
                <c:pt idx="23">
                  <c:v>45023</c:v>
                </c:pt>
                <c:pt idx="24">
                  <c:v>45027</c:v>
                </c:pt>
                <c:pt idx="25">
                  <c:v>45028</c:v>
                </c:pt>
                <c:pt idx="26">
                  <c:v>45029</c:v>
                </c:pt>
                <c:pt idx="27">
                  <c:v>45030</c:v>
                </c:pt>
                <c:pt idx="28">
                  <c:v>45033</c:v>
                </c:pt>
                <c:pt idx="29">
                  <c:v>45034</c:v>
                </c:pt>
                <c:pt idx="30">
                  <c:v>45035</c:v>
                </c:pt>
                <c:pt idx="31">
                  <c:v>45036</c:v>
                </c:pt>
                <c:pt idx="32">
                  <c:v>45037</c:v>
                </c:pt>
                <c:pt idx="33">
                  <c:v>45040</c:v>
                </c:pt>
                <c:pt idx="34">
                  <c:v>45041</c:v>
                </c:pt>
                <c:pt idx="35">
                  <c:v>45042</c:v>
                </c:pt>
                <c:pt idx="36">
                  <c:v>45043</c:v>
                </c:pt>
                <c:pt idx="37">
                  <c:v>45044</c:v>
                </c:pt>
                <c:pt idx="38">
                  <c:v>45048</c:v>
                </c:pt>
                <c:pt idx="39">
                  <c:v>45049</c:v>
                </c:pt>
                <c:pt idx="40">
                  <c:v>45050</c:v>
                </c:pt>
                <c:pt idx="41">
                  <c:v>45050</c:v>
                </c:pt>
                <c:pt idx="42">
                  <c:v>45051</c:v>
                </c:pt>
                <c:pt idx="43">
                  <c:v>45054</c:v>
                </c:pt>
                <c:pt idx="44">
                  <c:v>45055</c:v>
                </c:pt>
                <c:pt idx="45">
                  <c:v>45056</c:v>
                </c:pt>
                <c:pt idx="46">
                  <c:v>45057</c:v>
                </c:pt>
                <c:pt idx="47">
                  <c:v>45058</c:v>
                </c:pt>
                <c:pt idx="48">
                  <c:v>45061</c:v>
                </c:pt>
                <c:pt idx="49">
                  <c:v>45062</c:v>
                </c:pt>
                <c:pt idx="50">
                  <c:v>45063</c:v>
                </c:pt>
                <c:pt idx="51">
                  <c:v>45065</c:v>
                </c:pt>
                <c:pt idx="52">
                  <c:v>45068</c:v>
                </c:pt>
                <c:pt idx="53">
                  <c:v>45069</c:v>
                </c:pt>
                <c:pt idx="54">
                  <c:v>45070</c:v>
                </c:pt>
                <c:pt idx="55">
                  <c:v>45071</c:v>
                </c:pt>
                <c:pt idx="56">
                  <c:v>45072</c:v>
                </c:pt>
                <c:pt idx="57">
                  <c:v>45075</c:v>
                </c:pt>
                <c:pt idx="58">
                  <c:v>45076</c:v>
                </c:pt>
                <c:pt idx="59">
                  <c:v>45077</c:v>
                </c:pt>
                <c:pt idx="60">
                  <c:v>45078</c:v>
                </c:pt>
                <c:pt idx="61">
                  <c:v>45079</c:v>
                </c:pt>
                <c:pt idx="62">
                  <c:v>45082</c:v>
                </c:pt>
                <c:pt idx="63">
                  <c:v>45084</c:v>
                </c:pt>
                <c:pt idx="64">
                  <c:v>45085</c:v>
                </c:pt>
                <c:pt idx="65">
                  <c:v>45086</c:v>
                </c:pt>
                <c:pt idx="66">
                  <c:v>45089</c:v>
                </c:pt>
                <c:pt idx="67">
                  <c:v>45090</c:v>
                </c:pt>
                <c:pt idx="68">
                  <c:v>45091</c:v>
                </c:pt>
                <c:pt idx="69">
                  <c:v>45092</c:v>
                </c:pt>
                <c:pt idx="70">
                  <c:v>45093</c:v>
                </c:pt>
                <c:pt idx="71">
                  <c:v>45096</c:v>
                </c:pt>
                <c:pt idx="72">
                  <c:v>45097</c:v>
                </c:pt>
                <c:pt idx="73">
                  <c:v>45098</c:v>
                </c:pt>
                <c:pt idx="74">
                  <c:v>45099</c:v>
                </c:pt>
                <c:pt idx="75">
                  <c:v>45103</c:v>
                </c:pt>
                <c:pt idx="76">
                  <c:v>45104</c:v>
                </c:pt>
                <c:pt idx="77">
                  <c:v>45105</c:v>
                </c:pt>
                <c:pt idx="78">
                  <c:v>45106</c:v>
                </c:pt>
                <c:pt idx="79">
                  <c:v>45107</c:v>
                </c:pt>
                <c:pt idx="80">
                  <c:v>45110</c:v>
                </c:pt>
                <c:pt idx="81">
                  <c:v>45111</c:v>
                </c:pt>
                <c:pt idx="82">
                  <c:v>45112</c:v>
                </c:pt>
                <c:pt idx="83">
                  <c:v>45113</c:v>
                </c:pt>
                <c:pt idx="84">
                  <c:v>45114</c:v>
                </c:pt>
                <c:pt idx="85">
                  <c:v>45117</c:v>
                </c:pt>
                <c:pt idx="86">
                  <c:v>45118</c:v>
                </c:pt>
                <c:pt idx="87">
                  <c:v>45119</c:v>
                </c:pt>
                <c:pt idx="88">
                  <c:v>45120</c:v>
                </c:pt>
                <c:pt idx="89">
                  <c:v>45121</c:v>
                </c:pt>
                <c:pt idx="90">
                  <c:v>45124</c:v>
                </c:pt>
                <c:pt idx="91">
                  <c:v>45125</c:v>
                </c:pt>
                <c:pt idx="92">
                  <c:v>45126</c:v>
                </c:pt>
                <c:pt idx="93">
                  <c:v>45127</c:v>
                </c:pt>
                <c:pt idx="94">
                  <c:v>45128</c:v>
                </c:pt>
                <c:pt idx="95">
                  <c:v>45131</c:v>
                </c:pt>
                <c:pt idx="96">
                  <c:v>45132</c:v>
                </c:pt>
                <c:pt idx="97">
                  <c:v>45133</c:v>
                </c:pt>
                <c:pt idx="98">
                  <c:v>45134</c:v>
                </c:pt>
                <c:pt idx="99">
                  <c:v>45135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xVal>
          <c:yVal>
            <c:numRef>
              <c:f>GTR2_Cubes!$BB$50:$BB$500</c:f>
              <c:numCache>
                <c:formatCode>0.000</c:formatCode>
                <c:ptCount val="4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1-4FE2-BC01-E841B013038A}"/>
            </c:ext>
          </c:extLst>
        </c:ser>
        <c:ser>
          <c:idx val="3"/>
          <c:order val="3"/>
          <c:tx>
            <c:strRef>
              <c:f>GTR2_Cubes!$BC$49</c:f>
              <c:strCache>
                <c:ptCount val="1"/>
                <c:pt idx="0">
                  <c:v>2%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GTR2_Cubes!$AU$50:$AU$500</c:f>
              <c:numCache>
                <c:formatCode>m/d/yyyy</c:formatCode>
                <c:ptCount val="451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45005</c:v>
                </c:pt>
                <c:pt idx="8">
                  <c:v>45005</c:v>
                </c:pt>
                <c:pt idx="9">
                  <c:v>45005</c:v>
                </c:pt>
                <c:pt idx="10">
                  <c:v>45006</c:v>
                </c:pt>
                <c:pt idx="11">
                  <c:v>45007</c:v>
                </c:pt>
                <c:pt idx="12">
                  <c:v>45008</c:v>
                </c:pt>
                <c:pt idx="13">
                  <c:v>45009</c:v>
                </c:pt>
                <c:pt idx="14">
                  <c:v>45012</c:v>
                </c:pt>
                <c:pt idx="15">
                  <c:v>45013</c:v>
                </c:pt>
                <c:pt idx="16">
                  <c:v>45014</c:v>
                </c:pt>
                <c:pt idx="17">
                  <c:v>45015</c:v>
                </c:pt>
                <c:pt idx="18">
                  <c:v>45016</c:v>
                </c:pt>
                <c:pt idx="19">
                  <c:v>45019</c:v>
                </c:pt>
                <c:pt idx="20">
                  <c:v>45020</c:v>
                </c:pt>
                <c:pt idx="21">
                  <c:v>45021</c:v>
                </c:pt>
                <c:pt idx="22">
                  <c:v>45022</c:v>
                </c:pt>
                <c:pt idx="23">
                  <c:v>45023</c:v>
                </c:pt>
                <c:pt idx="24">
                  <c:v>45027</c:v>
                </c:pt>
                <c:pt idx="25">
                  <c:v>45028</c:v>
                </c:pt>
                <c:pt idx="26">
                  <c:v>45029</c:v>
                </c:pt>
                <c:pt idx="27">
                  <c:v>45030</c:v>
                </c:pt>
                <c:pt idx="28">
                  <c:v>45033</c:v>
                </c:pt>
                <c:pt idx="29">
                  <c:v>45034</c:v>
                </c:pt>
                <c:pt idx="30">
                  <c:v>45035</c:v>
                </c:pt>
                <c:pt idx="31">
                  <c:v>45036</c:v>
                </c:pt>
                <c:pt idx="32">
                  <c:v>45037</c:v>
                </c:pt>
                <c:pt idx="33">
                  <c:v>45040</c:v>
                </c:pt>
                <c:pt idx="34">
                  <c:v>45041</c:v>
                </c:pt>
                <c:pt idx="35">
                  <c:v>45042</c:v>
                </c:pt>
                <c:pt idx="36">
                  <c:v>45043</c:v>
                </c:pt>
                <c:pt idx="37">
                  <c:v>45044</c:v>
                </c:pt>
                <c:pt idx="38">
                  <c:v>45048</c:v>
                </c:pt>
                <c:pt idx="39">
                  <c:v>45049</c:v>
                </c:pt>
                <c:pt idx="40">
                  <c:v>45050</c:v>
                </c:pt>
                <c:pt idx="41">
                  <c:v>45050</c:v>
                </c:pt>
                <c:pt idx="42">
                  <c:v>45051</c:v>
                </c:pt>
                <c:pt idx="43">
                  <c:v>45054</c:v>
                </c:pt>
                <c:pt idx="44">
                  <c:v>45055</c:v>
                </c:pt>
                <c:pt idx="45">
                  <c:v>45056</c:v>
                </c:pt>
                <c:pt idx="46">
                  <c:v>45057</c:v>
                </c:pt>
                <c:pt idx="47">
                  <c:v>45058</c:v>
                </c:pt>
                <c:pt idx="48">
                  <c:v>45061</c:v>
                </c:pt>
                <c:pt idx="49">
                  <c:v>45062</c:v>
                </c:pt>
                <c:pt idx="50">
                  <c:v>45063</c:v>
                </c:pt>
                <c:pt idx="51">
                  <c:v>45065</c:v>
                </c:pt>
                <c:pt idx="52">
                  <c:v>45068</c:v>
                </c:pt>
                <c:pt idx="53">
                  <c:v>45069</c:v>
                </c:pt>
                <c:pt idx="54">
                  <c:v>45070</c:v>
                </c:pt>
                <c:pt idx="55">
                  <c:v>45071</c:v>
                </c:pt>
                <c:pt idx="56">
                  <c:v>45072</c:v>
                </c:pt>
                <c:pt idx="57">
                  <c:v>45075</c:v>
                </c:pt>
                <c:pt idx="58">
                  <c:v>45076</c:v>
                </c:pt>
                <c:pt idx="59">
                  <c:v>45077</c:v>
                </c:pt>
                <c:pt idx="60">
                  <c:v>45078</c:v>
                </c:pt>
                <c:pt idx="61">
                  <c:v>45079</c:v>
                </c:pt>
                <c:pt idx="62">
                  <c:v>45082</c:v>
                </c:pt>
                <c:pt idx="63">
                  <c:v>45084</c:v>
                </c:pt>
                <c:pt idx="64">
                  <c:v>45085</c:v>
                </c:pt>
                <c:pt idx="65">
                  <c:v>45086</c:v>
                </c:pt>
                <c:pt idx="66">
                  <c:v>45089</c:v>
                </c:pt>
                <c:pt idx="67">
                  <c:v>45090</c:v>
                </c:pt>
                <c:pt idx="68">
                  <c:v>45091</c:v>
                </c:pt>
                <c:pt idx="69">
                  <c:v>45092</c:v>
                </c:pt>
                <c:pt idx="70">
                  <c:v>45093</c:v>
                </c:pt>
                <c:pt idx="71">
                  <c:v>45096</c:v>
                </c:pt>
                <c:pt idx="72">
                  <c:v>45097</c:v>
                </c:pt>
                <c:pt idx="73">
                  <c:v>45098</c:v>
                </c:pt>
                <c:pt idx="74">
                  <c:v>45099</c:v>
                </c:pt>
                <c:pt idx="75">
                  <c:v>45103</c:v>
                </c:pt>
                <c:pt idx="76">
                  <c:v>45104</c:v>
                </c:pt>
                <c:pt idx="77">
                  <c:v>45105</c:v>
                </c:pt>
                <c:pt idx="78">
                  <c:v>45106</c:v>
                </c:pt>
                <c:pt idx="79">
                  <c:v>45107</c:v>
                </c:pt>
                <c:pt idx="80">
                  <c:v>45110</c:v>
                </c:pt>
                <c:pt idx="81">
                  <c:v>45111</c:v>
                </c:pt>
                <c:pt idx="82">
                  <c:v>45112</c:v>
                </c:pt>
                <c:pt idx="83">
                  <c:v>45113</c:v>
                </c:pt>
                <c:pt idx="84">
                  <c:v>45114</c:v>
                </c:pt>
                <c:pt idx="85">
                  <c:v>45117</c:v>
                </c:pt>
                <c:pt idx="86">
                  <c:v>45118</c:v>
                </c:pt>
                <c:pt idx="87">
                  <c:v>45119</c:v>
                </c:pt>
                <c:pt idx="88">
                  <c:v>45120</c:v>
                </c:pt>
                <c:pt idx="89">
                  <c:v>45121</c:v>
                </c:pt>
                <c:pt idx="90">
                  <c:v>45124</c:v>
                </c:pt>
                <c:pt idx="91">
                  <c:v>45125</c:v>
                </c:pt>
                <c:pt idx="92">
                  <c:v>45126</c:v>
                </c:pt>
                <c:pt idx="93">
                  <c:v>45127</c:v>
                </c:pt>
                <c:pt idx="94">
                  <c:v>45128</c:v>
                </c:pt>
                <c:pt idx="95">
                  <c:v>45131</c:v>
                </c:pt>
                <c:pt idx="96">
                  <c:v>45132</c:v>
                </c:pt>
                <c:pt idx="97">
                  <c:v>45133</c:v>
                </c:pt>
                <c:pt idx="98">
                  <c:v>45134</c:v>
                </c:pt>
                <c:pt idx="99">
                  <c:v>45135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xVal>
          <c:yVal>
            <c:numRef>
              <c:f>GTR2_Cubes!$BC$50:$BC$500</c:f>
              <c:numCache>
                <c:formatCode>0.000</c:formatCode>
                <c:ptCount val="451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1.02</c:v>
                </c:pt>
                <c:pt idx="58">
                  <c:v>1.02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1.02</c:v>
                </c:pt>
                <c:pt idx="63">
                  <c:v>1.02</c:v>
                </c:pt>
                <c:pt idx="64">
                  <c:v>1.02</c:v>
                </c:pt>
                <c:pt idx="65">
                  <c:v>1.02</c:v>
                </c:pt>
                <c:pt idx="66">
                  <c:v>1.02</c:v>
                </c:pt>
                <c:pt idx="67">
                  <c:v>1.02</c:v>
                </c:pt>
                <c:pt idx="68">
                  <c:v>1.02</c:v>
                </c:pt>
                <c:pt idx="69">
                  <c:v>1.02</c:v>
                </c:pt>
                <c:pt idx="70">
                  <c:v>1.02</c:v>
                </c:pt>
                <c:pt idx="71">
                  <c:v>1.02</c:v>
                </c:pt>
                <c:pt idx="72">
                  <c:v>1.02</c:v>
                </c:pt>
                <c:pt idx="73">
                  <c:v>1.02</c:v>
                </c:pt>
                <c:pt idx="74">
                  <c:v>1.02</c:v>
                </c:pt>
                <c:pt idx="75">
                  <c:v>1.02</c:v>
                </c:pt>
                <c:pt idx="76">
                  <c:v>1.02</c:v>
                </c:pt>
                <c:pt idx="77">
                  <c:v>1.02</c:v>
                </c:pt>
                <c:pt idx="78">
                  <c:v>1.02</c:v>
                </c:pt>
                <c:pt idx="79">
                  <c:v>1.02</c:v>
                </c:pt>
                <c:pt idx="80">
                  <c:v>1.02</c:v>
                </c:pt>
                <c:pt idx="81">
                  <c:v>1.02</c:v>
                </c:pt>
                <c:pt idx="82">
                  <c:v>1.02</c:v>
                </c:pt>
                <c:pt idx="83">
                  <c:v>1.02</c:v>
                </c:pt>
                <c:pt idx="84">
                  <c:v>1.02</c:v>
                </c:pt>
                <c:pt idx="85">
                  <c:v>1.02</c:v>
                </c:pt>
                <c:pt idx="86">
                  <c:v>1.02</c:v>
                </c:pt>
                <c:pt idx="87">
                  <c:v>1.02</c:v>
                </c:pt>
                <c:pt idx="88">
                  <c:v>1.02</c:v>
                </c:pt>
                <c:pt idx="89">
                  <c:v>1.02</c:v>
                </c:pt>
                <c:pt idx="90">
                  <c:v>1.02</c:v>
                </c:pt>
                <c:pt idx="91">
                  <c:v>1.02</c:v>
                </c:pt>
                <c:pt idx="92">
                  <c:v>1.02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1.02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  <c:pt idx="100">
                  <c:v>1.02</c:v>
                </c:pt>
                <c:pt idx="101">
                  <c:v>1.02</c:v>
                </c:pt>
                <c:pt idx="102">
                  <c:v>1.02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1.02</c:v>
                </c:pt>
                <c:pt idx="107">
                  <c:v>1.02</c:v>
                </c:pt>
                <c:pt idx="108">
                  <c:v>1.02</c:v>
                </c:pt>
                <c:pt idx="109">
                  <c:v>1.02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1.02</c:v>
                </c:pt>
                <c:pt idx="116">
                  <c:v>1.02</c:v>
                </c:pt>
                <c:pt idx="117">
                  <c:v>1.02</c:v>
                </c:pt>
                <c:pt idx="118">
                  <c:v>1.02</c:v>
                </c:pt>
                <c:pt idx="119">
                  <c:v>1.02</c:v>
                </c:pt>
                <c:pt idx="120">
                  <c:v>1.02</c:v>
                </c:pt>
                <c:pt idx="121">
                  <c:v>1.02</c:v>
                </c:pt>
                <c:pt idx="122">
                  <c:v>1.02</c:v>
                </c:pt>
                <c:pt idx="123">
                  <c:v>1.02</c:v>
                </c:pt>
                <c:pt idx="124">
                  <c:v>1.02</c:v>
                </c:pt>
                <c:pt idx="125">
                  <c:v>1.02</c:v>
                </c:pt>
                <c:pt idx="126">
                  <c:v>1.02</c:v>
                </c:pt>
                <c:pt idx="127">
                  <c:v>1.02</c:v>
                </c:pt>
                <c:pt idx="128">
                  <c:v>1.02</c:v>
                </c:pt>
                <c:pt idx="129">
                  <c:v>1.02</c:v>
                </c:pt>
                <c:pt idx="130">
                  <c:v>1.02</c:v>
                </c:pt>
                <c:pt idx="131">
                  <c:v>1.02</c:v>
                </c:pt>
                <c:pt idx="132">
                  <c:v>1.02</c:v>
                </c:pt>
                <c:pt idx="133">
                  <c:v>1.02</c:v>
                </c:pt>
                <c:pt idx="134">
                  <c:v>1.02</c:v>
                </c:pt>
                <c:pt idx="135">
                  <c:v>1.02</c:v>
                </c:pt>
                <c:pt idx="136">
                  <c:v>1.02</c:v>
                </c:pt>
                <c:pt idx="137">
                  <c:v>1.02</c:v>
                </c:pt>
                <c:pt idx="138">
                  <c:v>1.02</c:v>
                </c:pt>
                <c:pt idx="139">
                  <c:v>1.02</c:v>
                </c:pt>
                <c:pt idx="140">
                  <c:v>1.02</c:v>
                </c:pt>
                <c:pt idx="141">
                  <c:v>1.02</c:v>
                </c:pt>
                <c:pt idx="142">
                  <c:v>1.02</c:v>
                </c:pt>
                <c:pt idx="143">
                  <c:v>1.02</c:v>
                </c:pt>
                <c:pt idx="144">
                  <c:v>1.02</c:v>
                </c:pt>
                <c:pt idx="145">
                  <c:v>1.02</c:v>
                </c:pt>
                <c:pt idx="146">
                  <c:v>1.02</c:v>
                </c:pt>
                <c:pt idx="147">
                  <c:v>1.02</c:v>
                </c:pt>
                <c:pt idx="148">
                  <c:v>1.02</c:v>
                </c:pt>
                <c:pt idx="149">
                  <c:v>1.02</c:v>
                </c:pt>
                <c:pt idx="150">
                  <c:v>1.02</c:v>
                </c:pt>
                <c:pt idx="151">
                  <c:v>1.02</c:v>
                </c:pt>
                <c:pt idx="152">
                  <c:v>1.02</c:v>
                </c:pt>
                <c:pt idx="153">
                  <c:v>1.02</c:v>
                </c:pt>
                <c:pt idx="154">
                  <c:v>1.02</c:v>
                </c:pt>
                <c:pt idx="155">
                  <c:v>1.02</c:v>
                </c:pt>
                <c:pt idx="156">
                  <c:v>1.02</c:v>
                </c:pt>
                <c:pt idx="157">
                  <c:v>1.02</c:v>
                </c:pt>
                <c:pt idx="158">
                  <c:v>1.02</c:v>
                </c:pt>
                <c:pt idx="159">
                  <c:v>1.02</c:v>
                </c:pt>
                <c:pt idx="160">
                  <c:v>1.02</c:v>
                </c:pt>
                <c:pt idx="161">
                  <c:v>1.02</c:v>
                </c:pt>
                <c:pt idx="162">
                  <c:v>1.02</c:v>
                </c:pt>
                <c:pt idx="163">
                  <c:v>1.02</c:v>
                </c:pt>
                <c:pt idx="164">
                  <c:v>1.02</c:v>
                </c:pt>
                <c:pt idx="165">
                  <c:v>1.02</c:v>
                </c:pt>
                <c:pt idx="166">
                  <c:v>1.02</c:v>
                </c:pt>
                <c:pt idx="167">
                  <c:v>1.02</c:v>
                </c:pt>
                <c:pt idx="168">
                  <c:v>1.02</c:v>
                </c:pt>
                <c:pt idx="169">
                  <c:v>1.02</c:v>
                </c:pt>
                <c:pt idx="170">
                  <c:v>1.02</c:v>
                </c:pt>
                <c:pt idx="171">
                  <c:v>1.02</c:v>
                </c:pt>
                <c:pt idx="172">
                  <c:v>1.02</c:v>
                </c:pt>
                <c:pt idx="173">
                  <c:v>1.02</c:v>
                </c:pt>
                <c:pt idx="174">
                  <c:v>1.02</c:v>
                </c:pt>
                <c:pt idx="175">
                  <c:v>1.02</c:v>
                </c:pt>
                <c:pt idx="176">
                  <c:v>1.02</c:v>
                </c:pt>
                <c:pt idx="177">
                  <c:v>1.02</c:v>
                </c:pt>
                <c:pt idx="178">
                  <c:v>1.02</c:v>
                </c:pt>
                <c:pt idx="179">
                  <c:v>1.02</c:v>
                </c:pt>
                <c:pt idx="180">
                  <c:v>1.02</c:v>
                </c:pt>
                <c:pt idx="181">
                  <c:v>1.02</c:v>
                </c:pt>
                <c:pt idx="182">
                  <c:v>1.02</c:v>
                </c:pt>
                <c:pt idx="183">
                  <c:v>1.02</c:v>
                </c:pt>
                <c:pt idx="184">
                  <c:v>1.02</c:v>
                </c:pt>
                <c:pt idx="185">
                  <c:v>1.02</c:v>
                </c:pt>
                <c:pt idx="186">
                  <c:v>1.02</c:v>
                </c:pt>
                <c:pt idx="187">
                  <c:v>1.02</c:v>
                </c:pt>
                <c:pt idx="188">
                  <c:v>1.02</c:v>
                </c:pt>
                <c:pt idx="189">
                  <c:v>1.02</c:v>
                </c:pt>
                <c:pt idx="190">
                  <c:v>1.02</c:v>
                </c:pt>
                <c:pt idx="191">
                  <c:v>1.02</c:v>
                </c:pt>
                <c:pt idx="192">
                  <c:v>1.02</c:v>
                </c:pt>
                <c:pt idx="193">
                  <c:v>1.02</c:v>
                </c:pt>
                <c:pt idx="194">
                  <c:v>1.02</c:v>
                </c:pt>
                <c:pt idx="195">
                  <c:v>1.02</c:v>
                </c:pt>
                <c:pt idx="196">
                  <c:v>1.02</c:v>
                </c:pt>
                <c:pt idx="197">
                  <c:v>1.02</c:v>
                </c:pt>
                <c:pt idx="198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81-4FE2-BC01-E841B013038A}"/>
            </c:ext>
          </c:extLst>
        </c:ser>
        <c:ser>
          <c:idx val="4"/>
          <c:order val="4"/>
          <c:tx>
            <c:strRef>
              <c:f>GTR2_Cubes!$BD$49</c:f>
              <c:strCache>
                <c:ptCount val="1"/>
                <c:pt idx="0">
                  <c:v>-2%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GTR2_Cubes!$AU$50:$AU$500</c:f>
              <c:numCache>
                <c:formatCode>m/d/yyyy</c:formatCode>
                <c:ptCount val="451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45005</c:v>
                </c:pt>
                <c:pt idx="8">
                  <c:v>45005</c:v>
                </c:pt>
                <c:pt idx="9">
                  <c:v>45005</c:v>
                </c:pt>
                <c:pt idx="10">
                  <c:v>45006</c:v>
                </c:pt>
                <c:pt idx="11">
                  <c:v>45007</c:v>
                </c:pt>
                <c:pt idx="12">
                  <c:v>45008</c:v>
                </c:pt>
                <c:pt idx="13">
                  <c:v>45009</c:v>
                </c:pt>
                <c:pt idx="14">
                  <c:v>45012</c:v>
                </c:pt>
                <c:pt idx="15">
                  <c:v>45013</c:v>
                </c:pt>
                <c:pt idx="16">
                  <c:v>45014</c:v>
                </c:pt>
                <c:pt idx="17">
                  <c:v>45015</c:v>
                </c:pt>
                <c:pt idx="18">
                  <c:v>45016</c:v>
                </c:pt>
                <c:pt idx="19">
                  <c:v>45019</c:v>
                </c:pt>
                <c:pt idx="20">
                  <c:v>45020</c:v>
                </c:pt>
                <c:pt idx="21">
                  <c:v>45021</c:v>
                </c:pt>
                <c:pt idx="22">
                  <c:v>45022</c:v>
                </c:pt>
                <c:pt idx="23">
                  <c:v>45023</c:v>
                </c:pt>
                <c:pt idx="24">
                  <c:v>45027</c:v>
                </c:pt>
                <c:pt idx="25">
                  <c:v>45028</c:v>
                </c:pt>
                <c:pt idx="26">
                  <c:v>45029</c:v>
                </c:pt>
                <c:pt idx="27">
                  <c:v>45030</c:v>
                </c:pt>
                <c:pt idx="28">
                  <c:v>45033</c:v>
                </c:pt>
                <c:pt idx="29">
                  <c:v>45034</c:v>
                </c:pt>
                <c:pt idx="30">
                  <c:v>45035</c:v>
                </c:pt>
                <c:pt idx="31">
                  <c:v>45036</c:v>
                </c:pt>
                <c:pt idx="32">
                  <c:v>45037</c:v>
                </c:pt>
                <c:pt idx="33">
                  <c:v>45040</c:v>
                </c:pt>
                <c:pt idx="34">
                  <c:v>45041</c:v>
                </c:pt>
                <c:pt idx="35">
                  <c:v>45042</c:v>
                </c:pt>
                <c:pt idx="36">
                  <c:v>45043</c:v>
                </c:pt>
                <c:pt idx="37">
                  <c:v>45044</c:v>
                </c:pt>
                <c:pt idx="38">
                  <c:v>45048</c:v>
                </c:pt>
                <c:pt idx="39">
                  <c:v>45049</c:v>
                </c:pt>
                <c:pt idx="40">
                  <c:v>45050</c:v>
                </c:pt>
                <c:pt idx="41">
                  <c:v>45050</c:v>
                </c:pt>
                <c:pt idx="42">
                  <c:v>45051</c:v>
                </c:pt>
                <c:pt idx="43">
                  <c:v>45054</c:v>
                </c:pt>
                <c:pt idx="44">
                  <c:v>45055</c:v>
                </c:pt>
                <c:pt idx="45">
                  <c:v>45056</c:v>
                </c:pt>
                <c:pt idx="46">
                  <c:v>45057</c:v>
                </c:pt>
                <c:pt idx="47">
                  <c:v>45058</c:v>
                </c:pt>
                <c:pt idx="48">
                  <c:v>45061</c:v>
                </c:pt>
                <c:pt idx="49">
                  <c:v>45062</c:v>
                </c:pt>
                <c:pt idx="50">
                  <c:v>45063</c:v>
                </c:pt>
                <c:pt idx="51">
                  <c:v>45065</c:v>
                </c:pt>
                <c:pt idx="52">
                  <c:v>45068</c:v>
                </c:pt>
                <c:pt idx="53">
                  <c:v>45069</c:v>
                </c:pt>
                <c:pt idx="54">
                  <c:v>45070</c:v>
                </c:pt>
                <c:pt idx="55">
                  <c:v>45071</c:v>
                </c:pt>
                <c:pt idx="56">
                  <c:v>45072</c:v>
                </c:pt>
                <c:pt idx="57">
                  <c:v>45075</c:v>
                </c:pt>
                <c:pt idx="58">
                  <c:v>45076</c:v>
                </c:pt>
                <c:pt idx="59">
                  <c:v>45077</c:v>
                </c:pt>
                <c:pt idx="60">
                  <c:v>45078</c:v>
                </c:pt>
                <c:pt idx="61">
                  <c:v>45079</c:v>
                </c:pt>
                <c:pt idx="62">
                  <c:v>45082</c:v>
                </c:pt>
                <c:pt idx="63">
                  <c:v>45084</c:v>
                </c:pt>
                <c:pt idx="64">
                  <c:v>45085</c:v>
                </c:pt>
                <c:pt idx="65">
                  <c:v>45086</c:v>
                </c:pt>
                <c:pt idx="66">
                  <c:v>45089</c:v>
                </c:pt>
                <c:pt idx="67">
                  <c:v>45090</c:v>
                </c:pt>
                <c:pt idx="68">
                  <c:v>45091</c:v>
                </c:pt>
                <c:pt idx="69">
                  <c:v>45092</c:v>
                </c:pt>
                <c:pt idx="70">
                  <c:v>45093</c:v>
                </c:pt>
                <c:pt idx="71">
                  <c:v>45096</c:v>
                </c:pt>
                <c:pt idx="72">
                  <c:v>45097</c:v>
                </c:pt>
                <c:pt idx="73">
                  <c:v>45098</c:v>
                </c:pt>
                <c:pt idx="74">
                  <c:v>45099</c:v>
                </c:pt>
                <c:pt idx="75">
                  <c:v>45103</c:v>
                </c:pt>
                <c:pt idx="76">
                  <c:v>45104</c:v>
                </c:pt>
                <c:pt idx="77">
                  <c:v>45105</c:v>
                </c:pt>
                <c:pt idx="78">
                  <c:v>45106</c:v>
                </c:pt>
                <c:pt idx="79">
                  <c:v>45107</c:v>
                </c:pt>
                <c:pt idx="80">
                  <c:v>45110</c:v>
                </c:pt>
                <c:pt idx="81">
                  <c:v>45111</c:v>
                </c:pt>
                <c:pt idx="82">
                  <c:v>45112</c:v>
                </c:pt>
                <c:pt idx="83">
                  <c:v>45113</c:v>
                </c:pt>
                <c:pt idx="84">
                  <c:v>45114</c:v>
                </c:pt>
                <c:pt idx="85">
                  <c:v>45117</c:v>
                </c:pt>
                <c:pt idx="86">
                  <c:v>45118</c:v>
                </c:pt>
                <c:pt idx="87">
                  <c:v>45119</c:v>
                </c:pt>
                <c:pt idx="88">
                  <c:v>45120</c:v>
                </c:pt>
                <c:pt idx="89">
                  <c:v>45121</c:v>
                </c:pt>
                <c:pt idx="90">
                  <c:v>45124</c:v>
                </c:pt>
                <c:pt idx="91">
                  <c:v>45125</c:v>
                </c:pt>
                <c:pt idx="92">
                  <c:v>45126</c:v>
                </c:pt>
                <c:pt idx="93">
                  <c:v>45127</c:v>
                </c:pt>
                <c:pt idx="94">
                  <c:v>45128</c:v>
                </c:pt>
                <c:pt idx="95">
                  <c:v>45131</c:v>
                </c:pt>
                <c:pt idx="96">
                  <c:v>45132</c:v>
                </c:pt>
                <c:pt idx="97">
                  <c:v>45133</c:v>
                </c:pt>
                <c:pt idx="98">
                  <c:v>45134</c:v>
                </c:pt>
                <c:pt idx="99">
                  <c:v>45135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xVal>
          <c:yVal>
            <c:numRef>
              <c:f>GTR2_Cubes!$BD$50:$BD$500</c:f>
              <c:numCache>
                <c:formatCode>0.000</c:formatCode>
                <c:ptCount val="451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</c:v>
                </c:pt>
                <c:pt idx="102">
                  <c:v>0.98</c:v>
                </c:pt>
                <c:pt idx="103">
                  <c:v>0.98</c:v>
                </c:pt>
                <c:pt idx="104">
                  <c:v>0.98</c:v>
                </c:pt>
                <c:pt idx="105">
                  <c:v>0.98</c:v>
                </c:pt>
                <c:pt idx="106">
                  <c:v>0.98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</c:v>
                </c:pt>
                <c:pt idx="111">
                  <c:v>0.98</c:v>
                </c:pt>
                <c:pt idx="112">
                  <c:v>0.98</c:v>
                </c:pt>
                <c:pt idx="113">
                  <c:v>0.98</c:v>
                </c:pt>
                <c:pt idx="114">
                  <c:v>0.98</c:v>
                </c:pt>
                <c:pt idx="115">
                  <c:v>0.98</c:v>
                </c:pt>
                <c:pt idx="116">
                  <c:v>0.98</c:v>
                </c:pt>
                <c:pt idx="117">
                  <c:v>0.98</c:v>
                </c:pt>
                <c:pt idx="118">
                  <c:v>0.98</c:v>
                </c:pt>
                <c:pt idx="119">
                  <c:v>0.98</c:v>
                </c:pt>
                <c:pt idx="120">
                  <c:v>0.98</c:v>
                </c:pt>
                <c:pt idx="121">
                  <c:v>0.98</c:v>
                </c:pt>
                <c:pt idx="122">
                  <c:v>0.98</c:v>
                </c:pt>
                <c:pt idx="123">
                  <c:v>0.98</c:v>
                </c:pt>
                <c:pt idx="124">
                  <c:v>0.98</c:v>
                </c:pt>
                <c:pt idx="125">
                  <c:v>0.98</c:v>
                </c:pt>
                <c:pt idx="126">
                  <c:v>0.98</c:v>
                </c:pt>
                <c:pt idx="127">
                  <c:v>0.98</c:v>
                </c:pt>
                <c:pt idx="128">
                  <c:v>0.98</c:v>
                </c:pt>
                <c:pt idx="129">
                  <c:v>0.98</c:v>
                </c:pt>
                <c:pt idx="130">
                  <c:v>0.98</c:v>
                </c:pt>
                <c:pt idx="131">
                  <c:v>0.98</c:v>
                </c:pt>
                <c:pt idx="132">
                  <c:v>0.98</c:v>
                </c:pt>
                <c:pt idx="133">
                  <c:v>0.98</c:v>
                </c:pt>
                <c:pt idx="134">
                  <c:v>0.98</c:v>
                </c:pt>
                <c:pt idx="135">
                  <c:v>0.98</c:v>
                </c:pt>
                <c:pt idx="136">
                  <c:v>0.98</c:v>
                </c:pt>
                <c:pt idx="137">
                  <c:v>0.98</c:v>
                </c:pt>
                <c:pt idx="138">
                  <c:v>0.98</c:v>
                </c:pt>
                <c:pt idx="139">
                  <c:v>0.98</c:v>
                </c:pt>
                <c:pt idx="140">
                  <c:v>0.98</c:v>
                </c:pt>
                <c:pt idx="141">
                  <c:v>0.98</c:v>
                </c:pt>
                <c:pt idx="142">
                  <c:v>0.98</c:v>
                </c:pt>
                <c:pt idx="143">
                  <c:v>0.98</c:v>
                </c:pt>
                <c:pt idx="144">
                  <c:v>0.98</c:v>
                </c:pt>
                <c:pt idx="145">
                  <c:v>0.98</c:v>
                </c:pt>
                <c:pt idx="146">
                  <c:v>0.98</c:v>
                </c:pt>
                <c:pt idx="147">
                  <c:v>0.98</c:v>
                </c:pt>
                <c:pt idx="148">
                  <c:v>0.98</c:v>
                </c:pt>
                <c:pt idx="149">
                  <c:v>0.98</c:v>
                </c:pt>
                <c:pt idx="150">
                  <c:v>0.98</c:v>
                </c:pt>
                <c:pt idx="151">
                  <c:v>0.98</c:v>
                </c:pt>
                <c:pt idx="152">
                  <c:v>0.98</c:v>
                </c:pt>
                <c:pt idx="153">
                  <c:v>0.98</c:v>
                </c:pt>
                <c:pt idx="154">
                  <c:v>0.98</c:v>
                </c:pt>
                <c:pt idx="155">
                  <c:v>0.98</c:v>
                </c:pt>
                <c:pt idx="156">
                  <c:v>0.98</c:v>
                </c:pt>
                <c:pt idx="157">
                  <c:v>0.98</c:v>
                </c:pt>
                <c:pt idx="158">
                  <c:v>0.98</c:v>
                </c:pt>
                <c:pt idx="159">
                  <c:v>0.98</c:v>
                </c:pt>
                <c:pt idx="160">
                  <c:v>0.98</c:v>
                </c:pt>
                <c:pt idx="161">
                  <c:v>0.98</c:v>
                </c:pt>
                <c:pt idx="162">
                  <c:v>0.98</c:v>
                </c:pt>
                <c:pt idx="163">
                  <c:v>0.98</c:v>
                </c:pt>
                <c:pt idx="164">
                  <c:v>0.98</c:v>
                </c:pt>
                <c:pt idx="165">
                  <c:v>0.98</c:v>
                </c:pt>
                <c:pt idx="166">
                  <c:v>0.98</c:v>
                </c:pt>
                <c:pt idx="167">
                  <c:v>0.98</c:v>
                </c:pt>
                <c:pt idx="168">
                  <c:v>0.98</c:v>
                </c:pt>
                <c:pt idx="169">
                  <c:v>0.98</c:v>
                </c:pt>
                <c:pt idx="170">
                  <c:v>0.98</c:v>
                </c:pt>
                <c:pt idx="171">
                  <c:v>0.98</c:v>
                </c:pt>
                <c:pt idx="172">
                  <c:v>0.98</c:v>
                </c:pt>
                <c:pt idx="173">
                  <c:v>0.98</c:v>
                </c:pt>
                <c:pt idx="174">
                  <c:v>0.98</c:v>
                </c:pt>
                <c:pt idx="175">
                  <c:v>0.98</c:v>
                </c:pt>
                <c:pt idx="176">
                  <c:v>0.98</c:v>
                </c:pt>
                <c:pt idx="177">
                  <c:v>0.98</c:v>
                </c:pt>
                <c:pt idx="178">
                  <c:v>0.98</c:v>
                </c:pt>
                <c:pt idx="179">
                  <c:v>0.98</c:v>
                </c:pt>
                <c:pt idx="180">
                  <c:v>0.98</c:v>
                </c:pt>
                <c:pt idx="181">
                  <c:v>0.98</c:v>
                </c:pt>
                <c:pt idx="182">
                  <c:v>0.98</c:v>
                </c:pt>
                <c:pt idx="183">
                  <c:v>0.98</c:v>
                </c:pt>
                <c:pt idx="184">
                  <c:v>0.98</c:v>
                </c:pt>
                <c:pt idx="185">
                  <c:v>0.98</c:v>
                </c:pt>
                <c:pt idx="186">
                  <c:v>0.98</c:v>
                </c:pt>
                <c:pt idx="187">
                  <c:v>0.98</c:v>
                </c:pt>
                <c:pt idx="188">
                  <c:v>0.98</c:v>
                </c:pt>
                <c:pt idx="189">
                  <c:v>0.98</c:v>
                </c:pt>
                <c:pt idx="190">
                  <c:v>0.98</c:v>
                </c:pt>
                <c:pt idx="191">
                  <c:v>0.98</c:v>
                </c:pt>
                <c:pt idx="192">
                  <c:v>0.98</c:v>
                </c:pt>
                <c:pt idx="193">
                  <c:v>0.98</c:v>
                </c:pt>
                <c:pt idx="194">
                  <c:v>0.98</c:v>
                </c:pt>
                <c:pt idx="195">
                  <c:v>0.98</c:v>
                </c:pt>
                <c:pt idx="196">
                  <c:v>0.98</c:v>
                </c:pt>
                <c:pt idx="197">
                  <c:v>0.98</c:v>
                </c:pt>
                <c:pt idx="198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81-4FE2-BC01-E841B013038A}"/>
            </c:ext>
          </c:extLst>
        </c:ser>
        <c:ser>
          <c:idx val="5"/>
          <c:order val="5"/>
          <c:tx>
            <c:strRef>
              <c:f>GTR2_Cubes!$BE$49</c:f>
              <c:strCache>
                <c:ptCount val="1"/>
                <c:pt idx="0">
                  <c:v>3%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GTR2_Cubes!$AU$50:$AU$500</c:f>
              <c:numCache>
                <c:formatCode>m/d/yyyy</c:formatCode>
                <c:ptCount val="451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45005</c:v>
                </c:pt>
                <c:pt idx="8">
                  <c:v>45005</c:v>
                </c:pt>
                <c:pt idx="9">
                  <c:v>45005</c:v>
                </c:pt>
                <c:pt idx="10">
                  <c:v>45006</c:v>
                </c:pt>
                <c:pt idx="11">
                  <c:v>45007</c:v>
                </c:pt>
                <c:pt idx="12">
                  <c:v>45008</c:v>
                </c:pt>
                <c:pt idx="13">
                  <c:v>45009</c:v>
                </c:pt>
                <c:pt idx="14">
                  <c:v>45012</c:v>
                </c:pt>
                <c:pt idx="15">
                  <c:v>45013</c:v>
                </c:pt>
                <c:pt idx="16">
                  <c:v>45014</c:v>
                </c:pt>
                <c:pt idx="17">
                  <c:v>45015</c:v>
                </c:pt>
                <c:pt idx="18">
                  <c:v>45016</c:v>
                </c:pt>
                <c:pt idx="19">
                  <c:v>45019</c:v>
                </c:pt>
                <c:pt idx="20">
                  <c:v>45020</c:v>
                </c:pt>
                <c:pt idx="21">
                  <c:v>45021</c:v>
                </c:pt>
                <c:pt idx="22">
                  <c:v>45022</c:v>
                </c:pt>
                <c:pt idx="23">
                  <c:v>45023</c:v>
                </c:pt>
                <c:pt idx="24">
                  <c:v>45027</c:v>
                </c:pt>
                <c:pt idx="25">
                  <c:v>45028</c:v>
                </c:pt>
                <c:pt idx="26">
                  <c:v>45029</c:v>
                </c:pt>
                <c:pt idx="27">
                  <c:v>45030</c:v>
                </c:pt>
                <c:pt idx="28">
                  <c:v>45033</c:v>
                </c:pt>
                <c:pt idx="29">
                  <c:v>45034</c:v>
                </c:pt>
                <c:pt idx="30">
                  <c:v>45035</c:v>
                </c:pt>
                <c:pt idx="31">
                  <c:v>45036</c:v>
                </c:pt>
                <c:pt idx="32">
                  <c:v>45037</c:v>
                </c:pt>
                <c:pt idx="33">
                  <c:v>45040</c:v>
                </c:pt>
                <c:pt idx="34">
                  <c:v>45041</c:v>
                </c:pt>
                <c:pt idx="35">
                  <c:v>45042</c:v>
                </c:pt>
                <c:pt idx="36">
                  <c:v>45043</c:v>
                </c:pt>
                <c:pt idx="37">
                  <c:v>45044</c:v>
                </c:pt>
                <c:pt idx="38">
                  <c:v>45048</c:v>
                </c:pt>
                <c:pt idx="39">
                  <c:v>45049</c:v>
                </c:pt>
                <c:pt idx="40">
                  <c:v>45050</c:v>
                </c:pt>
                <c:pt idx="41">
                  <c:v>45050</c:v>
                </c:pt>
                <c:pt idx="42">
                  <c:v>45051</c:v>
                </c:pt>
                <c:pt idx="43">
                  <c:v>45054</c:v>
                </c:pt>
                <c:pt idx="44">
                  <c:v>45055</c:v>
                </c:pt>
                <c:pt idx="45">
                  <c:v>45056</c:v>
                </c:pt>
                <c:pt idx="46">
                  <c:v>45057</c:v>
                </c:pt>
                <c:pt idx="47">
                  <c:v>45058</c:v>
                </c:pt>
                <c:pt idx="48">
                  <c:v>45061</c:v>
                </c:pt>
                <c:pt idx="49">
                  <c:v>45062</c:v>
                </c:pt>
                <c:pt idx="50">
                  <c:v>45063</c:v>
                </c:pt>
                <c:pt idx="51">
                  <c:v>45065</c:v>
                </c:pt>
                <c:pt idx="52">
                  <c:v>45068</c:v>
                </c:pt>
                <c:pt idx="53">
                  <c:v>45069</c:v>
                </c:pt>
                <c:pt idx="54">
                  <c:v>45070</c:v>
                </c:pt>
                <c:pt idx="55">
                  <c:v>45071</c:v>
                </c:pt>
                <c:pt idx="56">
                  <c:v>45072</c:v>
                </c:pt>
                <c:pt idx="57">
                  <c:v>45075</c:v>
                </c:pt>
                <c:pt idx="58">
                  <c:v>45076</c:v>
                </c:pt>
                <c:pt idx="59">
                  <c:v>45077</c:v>
                </c:pt>
                <c:pt idx="60">
                  <c:v>45078</c:v>
                </c:pt>
                <c:pt idx="61">
                  <c:v>45079</c:v>
                </c:pt>
                <c:pt idx="62">
                  <c:v>45082</c:v>
                </c:pt>
                <c:pt idx="63">
                  <c:v>45084</c:v>
                </c:pt>
                <c:pt idx="64">
                  <c:v>45085</c:v>
                </c:pt>
                <c:pt idx="65">
                  <c:v>45086</c:v>
                </c:pt>
                <c:pt idx="66">
                  <c:v>45089</c:v>
                </c:pt>
                <c:pt idx="67">
                  <c:v>45090</c:v>
                </c:pt>
                <c:pt idx="68">
                  <c:v>45091</c:v>
                </c:pt>
                <c:pt idx="69">
                  <c:v>45092</c:v>
                </c:pt>
                <c:pt idx="70">
                  <c:v>45093</c:v>
                </c:pt>
                <c:pt idx="71">
                  <c:v>45096</c:v>
                </c:pt>
                <c:pt idx="72">
                  <c:v>45097</c:v>
                </c:pt>
                <c:pt idx="73">
                  <c:v>45098</c:v>
                </c:pt>
                <c:pt idx="74">
                  <c:v>45099</c:v>
                </c:pt>
                <c:pt idx="75">
                  <c:v>45103</c:v>
                </c:pt>
                <c:pt idx="76">
                  <c:v>45104</c:v>
                </c:pt>
                <c:pt idx="77">
                  <c:v>45105</c:v>
                </c:pt>
                <c:pt idx="78">
                  <c:v>45106</c:v>
                </c:pt>
                <c:pt idx="79">
                  <c:v>45107</c:v>
                </c:pt>
                <c:pt idx="80">
                  <c:v>45110</c:v>
                </c:pt>
                <c:pt idx="81">
                  <c:v>45111</c:v>
                </c:pt>
                <c:pt idx="82">
                  <c:v>45112</c:v>
                </c:pt>
                <c:pt idx="83">
                  <c:v>45113</c:v>
                </c:pt>
                <c:pt idx="84">
                  <c:v>45114</c:v>
                </c:pt>
                <c:pt idx="85">
                  <c:v>45117</c:v>
                </c:pt>
                <c:pt idx="86">
                  <c:v>45118</c:v>
                </c:pt>
                <c:pt idx="87">
                  <c:v>45119</c:v>
                </c:pt>
                <c:pt idx="88">
                  <c:v>45120</c:v>
                </c:pt>
                <c:pt idx="89">
                  <c:v>45121</c:v>
                </c:pt>
                <c:pt idx="90">
                  <c:v>45124</c:v>
                </c:pt>
                <c:pt idx="91">
                  <c:v>45125</c:v>
                </c:pt>
                <c:pt idx="92">
                  <c:v>45126</c:v>
                </c:pt>
                <c:pt idx="93">
                  <c:v>45127</c:v>
                </c:pt>
                <c:pt idx="94">
                  <c:v>45128</c:v>
                </c:pt>
                <c:pt idx="95">
                  <c:v>45131</c:v>
                </c:pt>
                <c:pt idx="96">
                  <c:v>45132</c:v>
                </c:pt>
                <c:pt idx="97">
                  <c:v>45133</c:v>
                </c:pt>
                <c:pt idx="98">
                  <c:v>45134</c:v>
                </c:pt>
                <c:pt idx="99">
                  <c:v>45135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xVal>
          <c:yVal>
            <c:numRef>
              <c:f>GTR2_Cubes!$BE$50:$BE$500</c:f>
              <c:numCache>
                <c:formatCode>0.000</c:formatCode>
                <c:ptCount val="451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1.03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1.03</c:v>
                </c:pt>
                <c:pt idx="21">
                  <c:v>1.03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1.03</c:v>
                </c:pt>
                <c:pt idx="28">
                  <c:v>1.03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1.03</c:v>
                </c:pt>
                <c:pt idx="38">
                  <c:v>1.03</c:v>
                </c:pt>
                <c:pt idx="39">
                  <c:v>1.03</c:v>
                </c:pt>
                <c:pt idx="40">
                  <c:v>1.03</c:v>
                </c:pt>
                <c:pt idx="41">
                  <c:v>1.03</c:v>
                </c:pt>
                <c:pt idx="42">
                  <c:v>1.03</c:v>
                </c:pt>
                <c:pt idx="43">
                  <c:v>1.03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  <c:pt idx="49">
                  <c:v>1.03</c:v>
                </c:pt>
                <c:pt idx="50">
                  <c:v>1.03</c:v>
                </c:pt>
                <c:pt idx="51">
                  <c:v>1.03</c:v>
                </c:pt>
                <c:pt idx="52">
                  <c:v>1.03</c:v>
                </c:pt>
                <c:pt idx="53">
                  <c:v>1.03</c:v>
                </c:pt>
                <c:pt idx="54">
                  <c:v>1.03</c:v>
                </c:pt>
                <c:pt idx="55">
                  <c:v>1.03</c:v>
                </c:pt>
                <c:pt idx="56">
                  <c:v>1.03</c:v>
                </c:pt>
                <c:pt idx="57">
                  <c:v>1.03</c:v>
                </c:pt>
                <c:pt idx="58">
                  <c:v>1.03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1.03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1.03</c:v>
                </c:pt>
                <c:pt idx="67">
                  <c:v>1.03</c:v>
                </c:pt>
                <c:pt idx="68">
                  <c:v>1.03</c:v>
                </c:pt>
                <c:pt idx="69">
                  <c:v>1.03</c:v>
                </c:pt>
                <c:pt idx="70">
                  <c:v>1.03</c:v>
                </c:pt>
                <c:pt idx="71">
                  <c:v>1.03</c:v>
                </c:pt>
                <c:pt idx="72">
                  <c:v>1.03</c:v>
                </c:pt>
                <c:pt idx="73">
                  <c:v>1.03</c:v>
                </c:pt>
                <c:pt idx="74">
                  <c:v>1.03</c:v>
                </c:pt>
                <c:pt idx="75">
                  <c:v>1.03</c:v>
                </c:pt>
                <c:pt idx="76">
                  <c:v>1.03</c:v>
                </c:pt>
                <c:pt idx="77">
                  <c:v>1.03</c:v>
                </c:pt>
                <c:pt idx="78">
                  <c:v>1.03</c:v>
                </c:pt>
                <c:pt idx="79">
                  <c:v>1.03</c:v>
                </c:pt>
                <c:pt idx="80">
                  <c:v>1.03</c:v>
                </c:pt>
                <c:pt idx="81">
                  <c:v>1.03</c:v>
                </c:pt>
                <c:pt idx="82">
                  <c:v>1.03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1.03</c:v>
                </c:pt>
                <c:pt idx="88">
                  <c:v>1.03</c:v>
                </c:pt>
                <c:pt idx="89">
                  <c:v>1.03</c:v>
                </c:pt>
                <c:pt idx="90">
                  <c:v>1.03</c:v>
                </c:pt>
                <c:pt idx="91">
                  <c:v>1.03</c:v>
                </c:pt>
                <c:pt idx="92">
                  <c:v>1.03</c:v>
                </c:pt>
                <c:pt idx="93">
                  <c:v>1.03</c:v>
                </c:pt>
                <c:pt idx="94">
                  <c:v>1.03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1.03</c:v>
                </c:pt>
                <c:pt idx="101">
                  <c:v>1.03</c:v>
                </c:pt>
                <c:pt idx="102">
                  <c:v>1.03</c:v>
                </c:pt>
                <c:pt idx="103">
                  <c:v>1.03</c:v>
                </c:pt>
                <c:pt idx="104">
                  <c:v>1.03</c:v>
                </c:pt>
                <c:pt idx="105">
                  <c:v>1.03</c:v>
                </c:pt>
                <c:pt idx="106">
                  <c:v>1.03</c:v>
                </c:pt>
                <c:pt idx="107">
                  <c:v>1.03</c:v>
                </c:pt>
                <c:pt idx="108">
                  <c:v>1.03</c:v>
                </c:pt>
                <c:pt idx="109">
                  <c:v>1.03</c:v>
                </c:pt>
                <c:pt idx="110">
                  <c:v>1.03</c:v>
                </c:pt>
                <c:pt idx="111">
                  <c:v>1.03</c:v>
                </c:pt>
                <c:pt idx="112">
                  <c:v>1.03</c:v>
                </c:pt>
                <c:pt idx="113">
                  <c:v>1.03</c:v>
                </c:pt>
                <c:pt idx="114">
                  <c:v>1.03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1.03</c:v>
                </c:pt>
                <c:pt idx="119">
                  <c:v>1.03</c:v>
                </c:pt>
                <c:pt idx="120">
                  <c:v>1.03</c:v>
                </c:pt>
                <c:pt idx="121">
                  <c:v>1.03</c:v>
                </c:pt>
                <c:pt idx="122">
                  <c:v>1.03</c:v>
                </c:pt>
                <c:pt idx="123">
                  <c:v>1.03</c:v>
                </c:pt>
                <c:pt idx="124">
                  <c:v>1.03</c:v>
                </c:pt>
                <c:pt idx="125">
                  <c:v>1.03</c:v>
                </c:pt>
                <c:pt idx="126">
                  <c:v>1.03</c:v>
                </c:pt>
                <c:pt idx="127">
                  <c:v>1.03</c:v>
                </c:pt>
                <c:pt idx="128">
                  <c:v>1.03</c:v>
                </c:pt>
                <c:pt idx="129">
                  <c:v>1.03</c:v>
                </c:pt>
                <c:pt idx="130">
                  <c:v>1.03</c:v>
                </c:pt>
                <c:pt idx="131">
                  <c:v>1.03</c:v>
                </c:pt>
                <c:pt idx="132">
                  <c:v>1.03</c:v>
                </c:pt>
                <c:pt idx="133">
                  <c:v>1.03</c:v>
                </c:pt>
                <c:pt idx="134">
                  <c:v>1.03</c:v>
                </c:pt>
                <c:pt idx="135">
                  <c:v>1.03</c:v>
                </c:pt>
                <c:pt idx="136">
                  <c:v>1.03</c:v>
                </c:pt>
                <c:pt idx="137">
                  <c:v>1.03</c:v>
                </c:pt>
                <c:pt idx="138">
                  <c:v>1.03</c:v>
                </c:pt>
                <c:pt idx="139">
                  <c:v>1.03</c:v>
                </c:pt>
                <c:pt idx="140">
                  <c:v>1.03</c:v>
                </c:pt>
                <c:pt idx="141">
                  <c:v>1.03</c:v>
                </c:pt>
                <c:pt idx="142">
                  <c:v>1.03</c:v>
                </c:pt>
                <c:pt idx="143">
                  <c:v>1.03</c:v>
                </c:pt>
                <c:pt idx="144">
                  <c:v>1.03</c:v>
                </c:pt>
                <c:pt idx="145">
                  <c:v>1.03</c:v>
                </c:pt>
                <c:pt idx="146">
                  <c:v>1.03</c:v>
                </c:pt>
                <c:pt idx="147">
                  <c:v>1.03</c:v>
                </c:pt>
                <c:pt idx="148">
                  <c:v>1.03</c:v>
                </c:pt>
                <c:pt idx="149">
                  <c:v>1.03</c:v>
                </c:pt>
                <c:pt idx="150">
                  <c:v>1.03</c:v>
                </c:pt>
                <c:pt idx="151">
                  <c:v>1.03</c:v>
                </c:pt>
                <c:pt idx="152">
                  <c:v>1.03</c:v>
                </c:pt>
                <c:pt idx="153">
                  <c:v>1.03</c:v>
                </c:pt>
                <c:pt idx="154">
                  <c:v>1.03</c:v>
                </c:pt>
                <c:pt idx="155">
                  <c:v>1.03</c:v>
                </c:pt>
                <c:pt idx="156">
                  <c:v>1.03</c:v>
                </c:pt>
                <c:pt idx="157">
                  <c:v>1.03</c:v>
                </c:pt>
                <c:pt idx="158">
                  <c:v>1.03</c:v>
                </c:pt>
                <c:pt idx="159">
                  <c:v>1.03</c:v>
                </c:pt>
                <c:pt idx="160">
                  <c:v>1.03</c:v>
                </c:pt>
                <c:pt idx="161">
                  <c:v>1.03</c:v>
                </c:pt>
                <c:pt idx="162">
                  <c:v>1.03</c:v>
                </c:pt>
                <c:pt idx="163">
                  <c:v>1.03</c:v>
                </c:pt>
                <c:pt idx="164">
                  <c:v>1.03</c:v>
                </c:pt>
                <c:pt idx="165">
                  <c:v>1.03</c:v>
                </c:pt>
                <c:pt idx="166">
                  <c:v>1.03</c:v>
                </c:pt>
                <c:pt idx="167">
                  <c:v>1.03</c:v>
                </c:pt>
                <c:pt idx="168">
                  <c:v>1.03</c:v>
                </c:pt>
                <c:pt idx="169">
                  <c:v>1.03</c:v>
                </c:pt>
                <c:pt idx="170">
                  <c:v>1.03</c:v>
                </c:pt>
                <c:pt idx="171">
                  <c:v>1.03</c:v>
                </c:pt>
                <c:pt idx="172">
                  <c:v>1.03</c:v>
                </c:pt>
                <c:pt idx="173">
                  <c:v>1.03</c:v>
                </c:pt>
                <c:pt idx="174">
                  <c:v>1.03</c:v>
                </c:pt>
                <c:pt idx="175">
                  <c:v>1.03</c:v>
                </c:pt>
                <c:pt idx="176">
                  <c:v>1.03</c:v>
                </c:pt>
                <c:pt idx="177">
                  <c:v>1.03</c:v>
                </c:pt>
                <c:pt idx="178">
                  <c:v>1.03</c:v>
                </c:pt>
                <c:pt idx="179">
                  <c:v>1.03</c:v>
                </c:pt>
                <c:pt idx="180">
                  <c:v>1.03</c:v>
                </c:pt>
                <c:pt idx="181">
                  <c:v>1.03</c:v>
                </c:pt>
                <c:pt idx="182">
                  <c:v>1.03</c:v>
                </c:pt>
                <c:pt idx="183">
                  <c:v>1.03</c:v>
                </c:pt>
                <c:pt idx="184">
                  <c:v>1.03</c:v>
                </c:pt>
                <c:pt idx="185">
                  <c:v>1.03</c:v>
                </c:pt>
                <c:pt idx="186">
                  <c:v>1.03</c:v>
                </c:pt>
                <c:pt idx="187">
                  <c:v>1.03</c:v>
                </c:pt>
                <c:pt idx="188">
                  <c:v>1.03</c:v>
                </c:pt>
                <c:pt idx="189">
                  <c:v>1.03</c:v>
                </c:pt>
                <c:pt idx="190">
                  <c:v>1.03</c:v>
                </c:pt>
                <c:pt idx="191">
                  <c:v>1.03</c:v>
                </c:pt>
                <c:pt idx="192">
                  <c:v>1.03</c:v>
                </c:pt>
                <c:pt idx="193">
                  <c:v>1.03</c:v>
                </c:pt>
                <c:pt idx="194">
                  <c:v>1.03</c:v>
                </c:pt>
                <c:pt idx="195">
                  <c:v>1.03</c:v>
                </c:pt>
                <c:pt idx="196">
                  <c:v>1.03</c:v>
                </c:pt>
                <c:pt idx="197">
                  <c:v>1.03</c:v>
                </c:pt>
                <c:pt idx="198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81-4FE2-BC01-E841B013038A}"/>
            </c:ext>
          </c:extLst>
        </c:ser>
        <c:ser>
          <c:idx val="6"/>
          <c:order val="6"/>
          <c:tx>
            <c:strRef>
              <c:f>GTR2_Cubes!$BF$49</c:f>
              <c:strCache>
                <c:ptCount val="1"/>
                <c:pt idx="0">
                  <c:v>-3%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GTR2_Cubes!$AU$51:$AU$500</c:f>
              <c:numCache>
                <c:formatCode>m/d/yyyy</c:formatCode>
                <c:ptCount val="450"/>
                <c:pt idx="0">
                  <c:v>44883</c:v>
                </c:pt>
                <c:pt idx="1">
                  <c:v>44883</c:v>
                </c:pt>
                <c:pt idx="2">
                  <c:v>44998</c:v>
                </c:pt>
                <c:pt idx="3">
                  <c:v>44999</c:v>
                </c:pt>
                <c:pt idx="4">
                  <c:v>45000</c:v>
                </c:pt>
                <c:pt idx="5">
                  <c:v>45001</c:v>
                </c:pt>
                <c:pt idx="6">
                  <c:v>45005</c:v>
                </c:pt>
                <c:pt idx="7">
                  <c:v>45005</c:v>
                </c:pt>
                <c:pt idx="8">
                  <c:v>45005</c:v>
                </c:pt>
                <c:pt idx="9">
                  <c:v>45006</c:v>
                </c:pt>
                <c:pt idx="10">
                  <c:v>45007</c:v>
                </c:pt>
                <c:pt idx="11">
                  <c:v>45008</c:v>
                </c:pt>
                <c:pt idx="12">
                  <c:v>45009</c:v>
                </c:pt>
                <c:pt idx="13">
                  <c:v>45012</c:v>
                </c:pt>
                <c:pt idx="14">
                  <c:v>45013</c:v>
                </c:pt>
                <c:pt idx="15">
                  <c:v>45014</c:v>
                </c:pt>
                <c:pt idx="16">
                  <c:v>45015</c:v>
                </c:pt>
                <c:pt idx="17">
                  <c:v>45016</c:v>
                </c:pt>
                <c:pt idx="18">
                  <c:v>45019</c:v>
                </c:pt>
                <c:pt idx="19">
                  <c:v>45020</c:v>
                </c:pt>
                <c:pt idx="20">
                  <c:v>45021</c:v>
                </c:pt>
                <c:pt idx="21">
                  <c:v>45022</c:v>
                </c:pt>
                <c:pt idx="22">
                  <c:v>45023</c:v>
                </c:pt>
                <c:pt idx="23">
                  <c:v>45027</c:v>
                </c:pt>
                <c:pt idx="24">
                  <c:v>45028</c:v>
                </c:pt>
                <c:pt idx="25">
                  <c:v>45029</c:v>
                </c:pt>
                <c:pt idx="26">
                  <c:v>45030</c:v>
                </c:pt>
                <c:pt idx="27">
                  <c:v>45033</c:v>
                </c:pt>
                <c:pt idx="28">
                  <c:v>45034</c:v>
                </c:pt>
                <c:pt idx="29">
                  <c:v>45035</c:v>
                </c:pt>
                <c:pt idx="30">
                  <c:v>45036</c:v>
                </c:pt>
                <c:pt idx="31">
                  <c:v>45037</c:v>
                </c:pt>
                <c:pt idx="32">
                  <c:v>45040</c:v>
                </c:pt>
                <c:pt idx="33">
                  <c:v>45041</c:v>
                </c:pt>
                <c:pt idx="34">
                  <c:v>45042</c:v>
                </c:pt>
                <c:pt idx="35">
                  <c:v>45043</c:v>
                </c:pt>
                <c:pt idx="36">
                  <c:v>45044</c:v>
                </c:pt>
                <c:pt idx="37">
                  <c:v>45048</c:v>
                </c:pt>
                <c:pt idx="38">
                  <c:v>45049</c:v>
                </c:pt>
                <c:pt idx="39">
                  <c:v>45050</c:v>
                </c:pt>
                <c:pt idx="40">
                  <c:v>45050</c:v>
                </c:pt>
                <c:pt idx="41">
                  <c:v>45051</c:v>
                </c:pt>
                <c:pt idx="42">
                  <c:v>45054</c:v>
                </c:pt>
                <c:pt idx="43">
                  <c:v>45055</c:v>
                </c:pt>
                <c:pt idx="44">
                  <c:v>45056</c:v>
                </c:pt>
                <c:pt idx="45">
                  <c:v>45057</c:v>
                </c:pt>
                <c:pt idx="46">
                  <c:v>45058</c:v>
                </c:pt>
                <c:pt idx="47">
                  <c:v>45061</c:v>
                </c:pt>
                <c:pt idx="48">
                  <c:v>45062</c:v>
                </c:pt>
                <c:pt idx="49">
                  <c:v>45063</c:v>
                </c:pt>
                <c:pt idx="50">
                  <c:v>45065</c:v>
                </c:pt>
                <c:pt idx="51">
                  <c:v>45068</c:v>
                </c:pt>
                <c:pt idx="52">
                  <c:v>45069</c:v>
                </c:pt>
                <c:pt idx="53">
                  <c:v>45070</c:v>
                </c:pt>
                <c:pt idx="54">
                  <c:v>45071</c:v>
                </c:pt>
                <c:pt idx="55">
                  <c:v>45072</c:v>
                </c:pt>
                <c:pt idx="56">
                  <c:v>45075</c:v>
                </c:pt>
                <c:pt idx="57">
                  <c:v>45076</c:v>
                </c:pt>
                <c:pt idx="58">
                  <c:v>45077</c:v>
                </c:pt>
                <c:pt idx="59">
                  <c:v>45078</c:v>
                </c:pt>
                <c:pt idx="60">
                  <c:v>45079</c:v>
                </c:pt>
                <c:pt idx="61">
                  <c:v>45082</c:v>
                </c:pt>
                <c:pt idx="62">
                  <c:v>45084</c:v>
                </c:pt>
                <c:pt idx="63">
                  <c:v>45085</c:v>
                </c:pt>
                <c:pt idx="64">
                  <c:v>45086</c:v>
                </c:pt>
                <c:pt idx="65">
                  <c:v>45089</c:v>
                </c:pt>
                <c:pt idx="66">
                  <c:v>45090</c:v>
                </c:pt>
                <c:pt idx="67">
                  <c:v>45091</c:v>
                </c:pt>
                <c:pt idx="68">
                  <c:v>45092</c:v>
                </c:pt>
                <c:pt idx="69">
                  <c:v>45093</c:v>
                </c:pt>
                <c:pt idx="70">
                  <c:v>45096</c:v>
                </c:pt>
                <c:pt idx="71">
                  <c:v>45097</c:v>
                </c:pt>
                <c:pt idx="72">
                  <c:v>45098</c:v>
                </c:pt>
                <c:pt idx="73">
                  <c:v>45099</c:v>
                </c:pt>
                <c:pt idx="74">
                  <c:v>45103</c:v>
                </c:pt>
                <c:pt idx="75">
                  <c:v>45104</c:v>
                </c:pt>
                <c:pt idx="76">
                  <c:v>45105</c:v>
                </c:pt>
                <c:pt idx="77">
                  <c:v>45106</c:v>
                </c:pt>
                <c:pt idx="78">
                  <c:v>45107</c:v>
                </c:pt>
                <c:pt idx="79">
                  <c:v>45110</c:v>
                </c:pt>
                <c:pt idx="80">
                  <c:v>45111</c:v>
                </c:pt>
                <c:pt idx="81">
                  <c:v>45112</c:v>
                </c:pt>
                <c:pt idx="82">
                  <c:v>45113</c:v>
                </c:pt>
                <c:pt idx="83">
                  <c:v>45114</c:v>
                </c:pt>
                <c:pt idx="84">
                  <c:v>45117</c:v>
                </c:pt>
                <c:pt idx="85">
                  <c:v>45118</c:v>
                </c:pt>
                <c:pt idx="86">
                  <c:v>45119</c:v>
                </c:pt>
                <c:pt idx="87">
                  <c:v>45120</c:v>
                </c:pt>
                <c:pt idx="88">
                  <c:v>45121</c:v>
                </c:pt>
                <c:pt idx="89">
                  <c:v>45124</c:v>
                </c:pt>
                <c:pt idx="90">
                  <c:v>45125</c:v>
                </c:pt>
                <c:pt idx="91">
                  <c:v>45126</c:v>
                </c:pt>
                <c:pt idx="92">
                  <c:v>45127</c:v>
                </c:pt>
                <c:pt idx="93">
                  <c:v>45128</c:v>
                </c:pt>
                <c:pt idx="94">
                  <c:v>45131</c:v>
                </c:pt>
                <c:pt idx="95">
                  <c:v>45132</c:v>
                </c:pt>
                <c:pt idx="96">
                  <c:v>45133</c:v>
                </c:pt>
                <c:pt idx="97">
                  <c:v>45134</c:v>
                </c:pt>
                <c:pt idx="98">
                  <c:v>45135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xVal>
          <c:yVal>
            <c:numRef>
              <c:f>GTR2_Cubes!$BF$50:$BF$500</c:f>
              <c:numCache>
                <c:formatCode>0.000</c:formatCode>
                <c:ptCount val="451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  <c:pt idx="31">
                  <c:v>0.97</c:v>
                </c:pt>
                <c:pt idx="32">
                  <c:v>0.97</c:v>
                </c:pt>
                <c:pt idx="33">
                  <c:v>0.97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  <c:pt idx="50">
                  <c:v>0.97</c:v>
                </c:pt>
                <c:pt idx="51">
                  <c:v>0.97</c:v>
                </c:pt>
                <c:pt idx="52">
                  <c:v>0.97</c:v>
                </c:pt>
                <c:pt idx="53">
                  <c:v>0.97</c:v>
                </c:pt>
                <c:pt idx="54">
                  <c:v>0.97</c:v>
                </c:pt>
                <c:pt idx="55">
                  <c:v>0.97</c:v>
                </c:pt>
                <c:pt idx="56">
                  <c:v>0.97</c:v>
                </c:pt>
                <c:pt idx="57">
                  <c:v>0.97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0.97</c:v>
                </c:pt>
                <c:pt idx="64">
                  <c:v>0.97</c:v>
                </c:pt>
                <c:pt idx="65">
                  <c:v>0.97</c:v>
                </c:pt>
                <c:pt idx="66">
                  <c:v>0.97</c:v>
                </c:pt>
                <c:pt idx="67">
                  <c:v>0.97</c:v>
                </c:pt>
                <c:pt idx="68">
                  <c:v>0.97</c:v>
                </c:pt>
                <c:pt idx="69">
                  <c:v>0.97</c:v>
                </c:pt>
                <c:pt idx="70">
                  <c:v>0.97</c:v>
                </c:pt>
                <c:pt idx="71">
                  <c:v>0.97</c:v>
                </c:pt>
                <c:pt idx="72">
                  <c:v>0.97</c:v>
                </c:pt>
                <c:pt idx="73">
                  <c:v>0.97</c:v>
                </c:pt>
                <c:pt idx="74">
                  <c:v>0.97</c:v>
                </c:pt>
                <c:pt idx="75">
                  <c:v>0.97</c:v>
                </c:pt>
                <c:pt idx="76">
                  <c:v>0.97</c:v>
                </c:pt>
                <c:pt idx="77">
                  <c:v>0.97</c:v>
                </c:pt>
                <c:pt idx="78">
                  <c:v>0.97</c:v>
                </c:pt>
                <c:pt idx="79">
                  <c:v>0.97</c:v>
                </c:pt>
                <c:pt idx="80">
                  <c:v>0.97</c:v>
                </c:pt>
                <c:pt idx="81">
                  <c:v>0.97</c:v>
                </c:pt>
                <c:pt idx="82">
                  <c:v>0.97</c:v>
                </c:pt>
                <c:pt idx="83">
                  <c:v>0.97</c:v>
                </c:pt>
                <c:pt idx="84">
                  <c:v>0.97</c:v>
                </c:pt>
                <c:pt idx="85">
                  <c:v>0.97</c:v>
                </c:pt>
                <c:pt idx="86">
                  <c:v>0.97</c:v>
                </c:pt>
                <c:pt idx="87">
                  <c:v>0.97</c:v>
                </c:pt>
                <c:pt idx="88">
                  <c:v>0.97</c:v>
                </c:pt>
                <c:pt idx="89">
                  <c:v>0.97</c:v>
                </c:pt>
                <c:pt idx="90">
                  <c:v>0.97</c:v>
                </c:pt>
                <c:pt idx="91">
                  <c:v>0.97</c:v>
                </c:pt>
                <c:pt idx="92">
                  <c:v>0.97</c:v>
                </c:pt>
                <c:pt idx="93">
                  <c:v>0.97</c:v>
                </c:pt>
                <c:pt idx="94">
                  <c:v>0.97</c:v>
                </c:pt>
                <c:pt idx="95">
                  <c:v>0.97</c:v>
                </c:pt>
                <c:pt idx="96">
                  <c:v>0.97</c:v>
                </c:pt>
                <c:pt idx="97">
                  <c:v>0.97</c:v>
                </c:pt>
                <c:pt idx="98">
                  <c:v>0.97</c:v>
                </c:pt>
                <c:pt idx="99">
                  <c:v>0.97</c:v>
                </c:pt>
                <c:pt idx="100">
                  <c:v>0.97</c:v>
                </c:pt>
                <c:pt idx="101">
                  <c:v>0.97</c:v>
                </c:pt>
                <c:pt idx="102">
                  <c:v>0.97</c:v>
                </c:pt>
                <c:pt idx="103">
                  <c:v>0.97</c:v>
                </c:pt>
                <c:pt idx="104">
                  <c:v>0.97</c:v>
                </c:pt>
                <c:pt idx="105">
                  <c:v>0.97</c:v>
                </c:pt>
                <c:pt idx="106">
                  <c:v>0.97</c:v>
                </c:pt>
                <c:pt idx="107">
                  <c:v>0.97</c:v>
                </c:pt>
                <c:pt idx="108">
                  <c:v>0.97</c:v>
                </c:pt>
                <c:pt idx="109">
                  <c:v>0.97</c:v>
                </c:pt>
                <c:pt idx="110">
                  <c:v>0.97</c:v>
                </c:pt>
                <c:pt idx="111">
                  <c:v>0.97</c:v>
                </c:pt>
                <c:pt idx="112">
                  <c:v>0.97</c:v>
                </c:pt>
                <c:pt idx="113">
                  <c:v>0.97</c:v>
                </c:pt>
                <c:pt idx="114">
                  <c:v>0.97</c:v>
                </c:pt>
                <c:pt idx="115">
                  <c:v>0.97</c:v>
                </c:pt>
                <c:pt idx="116">
                  <c:v>0.97</c:v>
                </c:pt>
                <c:pt idx="117">
                  <c:v>0.97</c:v>
                </c:pt>
                <c:pt idx="118">
                  <c:v>0.97</c:v>
                </c:pt>
                <c:pt idx="119">
                  <c:v>0.97</c:v>
                </c:pt>
                <c:pt idx="120">
                  <c:v>0.97</c:v>
                </c:pt>
                <c:pt idx="121">
                  <c:v>0.97</c:v>
                </c:pt>
                <c:pt idx="122">
                  <c:v>0.97</c:v>
                </c:pt>
                <c:pt idx="123">
                  <c:v>0.97</c:v>
                </c:pt>
                <c:pt idx="124">
                  <c:v>0.97</c:v>
                </c:pt>
                <c:pt idx="125">
                  <c:v>0.97</c:v>
                </c:pt>
                <c:pt idx="126">
                  <c:v>0.97</c:v>
                </c:pt>
                <c:pt idx="127">
                  <c:v>0.97</c:v>
                </c:pt>
                <c:pt idx="128">
                  <c:v>0.97</c:v>
                </c:pt>
                <c:pt idx="129">
                  <c:v>0.97</c:v>
                </c:pt>
                <c:pt idx="130">
                  <c:v>0.97</c:v>
                </c:pt>
                <c:pt idx="131">
                  <c:v>0.97</c:v>
                </c:pt>
                <c:pt idx="132">
                  <c:v>0.97</c:v>
                </c:pt>
                <c:pt idx="133">
                  <c:v>0.97</c:v>
                </c:pt>
                <c:pt idx="134">
                  <c:v>0.97</c:v>
                </c:pt>
                <c:pt idx="135">
                  <c:v>0.97</c:v>
                </c:pt>
                <c:pt idx="136">
                  <c:v>0.97</c:v>
                </c:pt>
                <c:pt idx="137">
                  <c:v>0.97</c:v>
                </c:pt>
                <c:pt idx="138">
                  <c:v>0.97</c:v>
                </c:pt>
                <c:pt idx="139">
                  <c:v>0.97</c:v>
                </c:pt>
                <c:pt idx="140">
                  <c:v>0.97</c:v>
                </c:pt>
                <c:pt idx="141">
                  <c:v>0.97</c:v>
                </c:pt>
                <c:pt idx="142">
                  <c:v>0.97</c:v>
                </c:pt>
                <c:pt idx="143">
                  <c:v>0.97</c:v>
                </c:pt>
                <c:pt idx="144">
                  <c:v>0.97</c:v>
                </c:pt>
                <c:pt idx="145">
                  <c:v>0.97</c:v>
                </c:pt>
                <c:pt idx="146">
                  <c:v>0.97</c:v>
                </c:pt>
                <c:pt idx="147">
                  <c:v>0.97</c:v>
                </c:pt>
                <c:pt idx="148">
                  <c:v>0.97</c:v>
                </c:pt>
                <c:pt idx="149">
                  <c:v>0.97</c:v>
                </c:pt>
                <c:pt idx="150">
                  <c:v>0.97</c:v>
                </c:pt>
                <c:pt idx="151">
                  <c:v>0.97</c:v>
                </c:pt>
                <c:pt idx="152">
                  <c:v>0.97</c:v>
                </c:pt>
                <c:pt idx="153">
                  <c:v>0.97</c:v>
                </c:pt>
                <c:pt idx="154">
                  <c:v>0.97</c:v>
                </c:pt>
                <c:pt idx="155">
                  <c:v>0.97</c:v>
                </c:pt>
                <c:pt idx="156">
                  <c:v>0.97</c:v>
                </c:pt>
                <c:pt idx="157">
                  <c:v>0.97</c:v>
                </c:pt>
                <c:pt idx="158">
                  <c:v>0.97</c:v>
                </c:pt>
                <c:pt idx="159">
                  <c:v>0.97</c:v>
                </c:pt>
                <c:pt idx="160">
                  <c:v>0.97</c:v>
                </c:pt>
                <c:pt idx="161">
                  <c:v>0.97</c:v>
                </c:pt>
                <c:pt idx="162">
                  <c:v>0.97</c:v>
                </c:pt>
                <c:pt idx="163">
                  <c:v>0.97</c:v>
                </c:pt>
                <c:pt idx="164">
                  <c:v>0.97</c:v>
                </c:pt>
                <c:pt idx="165">
                  <c:v>0.97</c:v>
                </c:pt>
                <c:pt idx="166">
                  <c:v>0.97</c:v>
                </c:pt>
                <c:pt idx="167">
                  <c:v>0.97</c:v>
                </c:pt>
                <c:pt idx="168">
                  <c:v>0.97</c:v>
                </c:pt>
                <c:pt idx="169">
                  <c:v>0.97</c:v>
                </c:pt>
                <c:pt idx="170">
                  <c:v>0.97</c:v>
                </c:pt>
                <c:pt idx="171">
                  <c:v>0.97</c:v>
                </c:pt>
                <c:pt idx="172">
                  <c:v>0.97</c:v>
                </c:pt>
                <c:pt idx="173">
                  <c:v>0.97</c:v>
                </c:pt>
                <c:pt idx="174">
                  <c:v>0.97</c:v>
                </c:pt>
                <c:pt idx="175">
                  <c:v>0.97</c:v>
                </c:pt>
                <c:pt idx="176">
                  <c:v>0.97</c:v>
                </c:pt>
                <c:pt idx="177">
                  <c:v>0.97</c:v>
                </c:pt>
                <c:pt idx="178">
                  <c:v>0.97</c:v>
                </c:pt>
                <c:pt idx="179">
                  <c:v>0.97</c:v>
                </c:pt>
                <c:pt idx="180">
                  <c:v>0.97</c:v>
                </c:pt>
                <c:pt idx="181">
                  <c:v>0.97</c:v>
                </c:pt>
                <c:pt idx="182">
                  <c:v>0.97</c:v>
                </c:pt>
                <c:pt idx="183">
                  <c:v>0.97</c:v>
                </c:pt>
                <c:pt idx="184">
                  <c:v>0.97</c:v>
                </c:pt>
                <c:pt idx="185">
                  <c:v>0.97</c:v>
                </c:pt>
                <c:pt idx="186">
                  <c:v>0.97</c:v>
                </c:pt>
                <c:pt idx="187">
                  <c:v>0.97</c:v>
                </c:pt>
                <c:pt idx="188">
                  <c:v>0.97</c:v>
                </c:pt>
                <c:pt idx="189">
                  <c:v>0.97</c:v>
                </c:pt>
                <c:pt idx="190">
                  <c:v>0.97</c:v>
                </c:pt>
                <c:pt idx="191">
                  <c:v>0.97</c:v>
                </c:pt>
                <c:pt idx="192">
                  <c:v>0.97</c:v>
                </c:pt>
                <c:pt idx="193">
                  <c:v>0.97</c:v>
                </c:pt>
                <c:pt idx="194">
                  <c:v>0.97</c:v>
                </c:pt>
                <c:pt idx="195">
                  <c:v>0.97</c:v>
                </c:pt>
                <c:pt idx="196">
                  <c:v>0.97</c:v>
                </c:pt>
                <c:pt idx="197">
                  <c:v>0.97</c:v>
                </c:pt>
                <c:pt idx="198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81-4FE2-BC01-E841B013038A}"/>
            </c:ext>
          </c:extLst>
        </c:ser>
        <c:ser>
          <c:idx val="7"/>
          <c:order val="7"/>
          <c:tx>
            <c:strRef>
              <c:f>GTR2_Cubes!$AW$49</c:f>
              <c:strCache>
                <c:ptCount val="1"/>
                <c:pt idx="0">
                  <c:v>Medelvärde +/- 10 dygn R15M10</c:v>
                </c:pt>
              </c:strCache>
            </c:strRef>
          </c:tx>
          <c:spPr>
            <a:ln w="25400" cap="rnd">
              <a:solidFill>
                <a:srgbClr val="85BD5F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rgbClr val="85BD5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981-4FE2-BC01-E841B013038A}"/>
              </c:ext>
            </c:extLst>
          </c:dPt>
          <c:xVal>
            <c:numRef>
              <c:f>GTR2_Cubes!$AU$50:$AU$500</c:f>
              <c:numCache>
                <c:formatCode>m/d/yyyy</c:formatCode>
                <c:ptCount val="451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45005</c:v>
                </c:pt>
                <c:pt idx="8">
                  <c:v>45005</c:v>
                </c:pt>
                <c:pt idx="9">
                  <c:v>45005</c:v>
                </c:pt>
                <c:pt idx="10">
                  <c:v>45006</c:v>
                </c:pt>
                <c:pt idx="11">
                  <c:v>45007</c:v>
                </c:pt>
                <c:pt idx="12">
                  <c:v>45008</c:v>
                </c:pt>
                <c:pt idx="13">
                  <c:v>45009</c:v>
                </c:pt>
                <c:pt idx="14">
                  <c:v>45012</c:v>
                </c:pt>
                <c:pt idx="15">
                  <c:v>45013</c:v>
                </c:pt>
                <c:pt idx="16">
                  <c:v>45014</c:v>
                </c:pt>
                <c:pt idx="17">
                  <c:v>45015</c:v>
                </c:pt>
                <c:pt idx="18">
                  <c:v>45016</c:v>
                </c:pt>
                <c:pt idx="19">
                  <c:v>45019</c:v>
                </c:pt>
                <c:pt idx="20">
                  <c:v>45020</c:v>
                </c:pt>
                <c:pt idx="21">
                  <c:v>45021</c:v>
                </c:pt>
                <c:pt idx="22">
                  <c:v>45022</c:v>
                </c:pt>
                <c:pt idx="23">
                  <c:v>45023</c:v>
                </c:pt>
                <c:pt idx="24">
                  <c:v>45027</c:v>
                </c:pt>
                <c:pt idx="25">
                  <c:v>45028</c:v>
                </c:pt>
                <c:pt idx="26">
                  <c:v>45029</c:v>
                </c:pt>
                <c:pt idx="27">
                  <c:v>45030</c:v>
                </c:pt>
                <c:pt idx="28">
                  <c:v>45033</c:v>
                </c:pt>
                <c:pt idx="29">
                  <c:v>45034</c:v>
                </c:pt>
                <c:pt idx="30">
                  <c:v>45035</c:v>
                </c:pt>
                <c:pt idx="31">
                  <c:v>45036</c:v>
                </c:pt>
                <c:pt idx="32">
                  <c:v>45037</c:v>
                </c:pt>
                <c:pt idx="33">
                  <c:v>45040</c:v>
                </c:pt>
                <c:pt idx="34">
                  <c:v>45041</c:v>
                </c:pt>
                <c:pt idx="35">
                  <c:v>45042</c:v>
                </c:pt>
                <c:pt idx="36">
                  <c:v>45043</c:v>
                </c:pt>
                <c:pt idx="37">
                  <c:v>45044</c:v>
                </c:pt>
                <c:pt idx="38">
                  <c:v>45048</c:v>
                </c:pt>
                <c:pt idx="39">
                  <c:v>45049</c:v>
                </c:pt>
                <c:pt idx="40">
                  <c:v>45050</c:v>
                </c:pt>
                <c:pt idx="41">
                  <c:v>45050</c:v>
                </c:pt>
                <c:pt idx="42">
                  <c:v>45051</c:v>
                </c:pt>
                <c:pt idx="43">
                  <c:v>45054</c:v>
                </c:pt>
                <c:pt idx="44">
                  <c:v>45055</c:v>
                </c:pt>
                <c:pt idx="45">
                  <c:v>45056</c:v>
                </c:pt>
                <c:pt idx="46">
                  <c:v>45057</c:v>
                </c:pt>
                <c:pt idx="47">
                  <c:v>45058</c:v>
                </c:pt>
                <c:pt idx="48">
                  <c:v>45061</c:v>
                </c:pt>
                <c:pt idx="49">
                  <c:v>45062</c:v>
                </c:pt>
                <c:pt idx="50">
                  <c:v>45063</c:v>
                </c:pt>
                <c:pt idx="51">
                  <c:v>45065</c:v>
                </c:pt>
                <c:pt idx="52">
                  <c:v>45068</c:v>
                </c:pt>
                <c:pt idx="53">
                  <c:v>45069</c:v>
                </c:pt>
                <c:pt idx="54">
                  <c:v>45070</c:v>
                </c:pt>
                <c:pt idx="55">
                  <c:v>45071</c:v>
                </c:pt>
                <c:pt idx="56">
                  <c:v>45072</c:v>
                </c:pt>
                <c:pt idx="57">
                  <c:v>45075</c:v>
                </c:pt>
                <c:pt idx="58">
                  <c:v>45076</c:v>
                </c:pt>
                <c:pt idx="59">
                  <c:v>45077</c:v>
                </c:pt>
                <c:pt idx="60">
                  <c:v>45078</c:v>
                </c:pt>
                <c:pt idx="61">
                  <c:v>45079</c:v>
                </c:pt>
                <c:pt idx="62">
                  <c:v>45082</c:v>
                </c:pt>
                <c:pt idx="63">
                  <c:v>45084</c:v>
                </c:pt>
                <c:pt idx="64">
                  <c:v>45085</c:v>
                </c:pt>
                <c:pt idx="65">
                  <c:v>45086</c:v>
                </c:pt>
                <c:pt idx="66">
                  <c:v>45089</c:v>
                </c:pt>
                <c:pt idx="67">
                  <c:v>45090</c:v>
                </c:pt>
                <c:pt idx="68">
                  <c:v>45091</c:v>
                </c:pt>
                <c:pt idx="69">
                  <c:v>45092</c:v>
                </c:pt>
                <c:pt idx="70">
                  <c:v>45093</c:v>
                </c:pt>
                <c:pt idx="71">
                  <c:v>45096</c:v>
                </c:pt>
                <c:pt idx="72">
                  <c:v>45097</c:v>
                </c:pt>
                <c:pt idx="73">
                  <c:v>45098</c:v>
                </c:pt>
                <c:pt idx="74">
                  <c:v>45099</c:v>
                </c:pt>
                <c:pt idx="75">
                  <c:v>45103</c:v>
                </c:pt>
                <c:pt idx="76">
                  <c:v>45104</c:v>
                </c:pt>
                <c:pt idx="77">
                  <c:v>45105</c:v>
                </c:pt>
                <c:pt idx="78">
                  <c:v>45106</c:v>
                </c:pt>
                <c:pt idx="79">
                  <c:v>45107</c:v>
                </c:pt>
                <c:pt idx="80">
                  <c:v>45110</c:v>
                </c:pt>
                <c:pt idx="81">
                  <c:v>45111</c:v>
                </c:pt>
                <c:pt idx="82">
                  <c:v>45112</c:v>
                </c:pt>
                <c:pt idx="83">
                  <c:v>45113</c:v>
                </c:pt>
                <c:pt idx="84">
                  <c:v>45114</c:v>
                </c:pt>
                <c:pt idx="85">
                  <c:v>45117</c:v>
                </c:pt>
                <c:pt idx="86">
                  <c:v>45118</c:v>
                </c:pt>
                <c:pt idx="87">
                  <c:v>45119</c:v>
                </c:pt>
                <c:pt idx="88">
                  <c:v>45120</c:v>
                </c:pt>
                <c:pt idx="89">
                  <c:v>45121</c:v>
                </c:pt>
                <c:pt idx="90">
                  <c:v>45124</c:v>
                </c:pt>
                <c:pt idx="91">
                  <c:v>45125</c:v>
                </c:pt>
                <c:pt idx="92">
                  <c:v>45126</c:v>
                </c:pt>
                <c:pt idx="93">
                  <c:v>45127</c:v>
                </c:pt>
                <c:pt idx="94">
                  <c:v>45128</c:v>
                </c:pt>
                <c:pt idx="95">
                  <c:v>45131</c:v>
                </c:pt>
                <c:pt idx="96">
                  <c:v>45132</c:v>
                </c:pt>
                <c:pt idx="97">
                  <c:v>45133</c:v>
                </c:pt>
                <c:pt idx="98">
                  <c:v>45134</c:v>
                </c:pt>
                <c:pt idx="99">
                  <c:v>45135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xVal>
          <c:yVal>
            <c:numRef>
              <c:f>GTR2_Cubes!$AW$50:$AW$500</c:f>
              <c:numCache>
                <c:formatCode>0.000</c:formatCode>
                <c:ptCount val="451"/>
                <c:pt idx="0">
                  <c:v>0.99322871391316281</c:v>
                </c:pt>
                <c:pt idx="1">
                  <c:v>0.99303808085891632</c:v>
                </c:pt>
                <c:pt idx="2">
                  <c:v>0.99299291548914093</c:v>
                </c:pt>
                <c:pt idx="3">
                  <c:v>0.99270256668344226</c:v>
                </c:pt>
                <c:pt idx="4">
                  <c:v>0.99238382821674209</c:v>
                </c:pt>
                <c:pt idx="5">
                  <c:v>0.99210493205837946</c:v>
                </c:pt>
                <c:pt idx="6">
                  <c:v>0.99203647236448678</c:v>
                </c:pt>
                <c:pt idx="7">
                  <c:v>0.99183582173013463</c:v>
                </c:pt>
                <c:pt idx="8">
                  <c:v>0.99183582173013463</c:v>
                </c:pt>
                <c:pt idx="9">
                  <c:v>0.99183582173013463</c:v>
                </c:pt>
                <c:pt idx="10">
                  <c:v>0.99162980425396652</c:v>
                </c:pt>
                <c:pt idx="11">
                  <c:v>0.99131194871930717</c:v>
                </c:pt>
                <c:pt idx="12">
                  <c:v>0.99096760522342597</c:v>
                </c:pt>
                <c:pt idx="13">
                  <c:v>0.99057028580510165</c:v>
                </c:pt>
                <c:pt idx="14">
                  <c:v>0.99072921357243149</c:v>
                </c:pt>
                <c:pt idx="15">
                  <c:v>0.99075570153365322</c:v>
                </c:pt>
                <c:pt idx="16">
                  <c:v>0.99083516541731809</c:v>
                </c:pt>
                <c:pt idx="17">
                  <c:v>0.99088814133976133</c:v>
                </c:pt>
                <c:pt idx="18">
                  <c:v>0.99062326172754478</c:v>
                </c:pt>
                <c:pt idx="19">
                  <c:v>0.99046433396021505</c:v>
                </c:pt>
                <c:pt idx="20">
                  <c:v>0.99038487007655029</c:v>
                </c:pt>
                <c:pt idx="21">
                  <c:v>0.99205949784711711</c:v>
                </c:pt>
                <c:pt idx="22">
                  <c:v>0.99218065574381609</c:v>
                </c:pt>
                <c:pt idx="23">
                  <c:v>0.99234841283155306</c:v>
                </c:pt>
                <c:pt idx="24">
                  <c:v>0.99246957072825193</c:v>
                </c:pt>
                <c:pt idx="25">
                  <c:v>0.99252548975749755</c:v>
                </c:pt>
                <c:pt idx="26">
                  <c:v>0.9929076031240095</c:v>
                </c:pt>
                <c:pt idx="27">
                  <c:v>0.99375820884529897</c:v>
                </c:pt>
                <c:pt idx="28">
                  <c:v>0.99375820884529897</c:v>
                </c:pt>
                <c:pt idx="29">
                  <c:v>0.99383026710656275</c:v>
                </c:pt>
                <c:pt idx="30">
                  <c:v>0.9938286361348766</c:v>
                </c:pt>
                <c:pt idx="31">
                  <c:v>0.99385881648436314</c:v>
                </c:pt>
                <c:pt idx="32">
                  <c:v>0.99387041410191868</c:v>
                </c:pt>
                <c:pt idx="33">
                  <c:v>0.99393460087974417</c:v>
                </c:pt>
                <c:pt idx="34">
                  <c:v>0.99396736683177489</c:v>
                </c:pt>
                <c:pt idx="35">
                  <c:v>0.99400100654252621</c:v>
                </c:pt>
                <c:pt idx="36">
                  <c:v>0.99402195350861677</c:v>
                </c:pt>
                <c:pt idx="37">
                  <c:v>0.99407105087176229</c:v>
                </c:pt>
                <c:pt idx="38">
                  <c:v>0.99415646144382941</c:v>
                </c:pt>
                <c:pt idx="39">
                  <c:v>0.99418757132629687</c:v>
                </c:pt>
                <c:pt idx="40">
                  <c:v>0.99424113883097276</c:v>
                </c:pt>
                <c:pt idx="41">
                  <c:v>0.99431084658979019</c:v>
                </c:pt>
                <c:pt idx="42">
                  <c:v>0.99434559933686628</c:v>
                </c:pt>
                <c:pt idx="43">
                  <c:v>0.99448689207119012</c:v>
                </c:pt>
                <c:pt idx="44">
                  <c:v>0.99458015562695978</c:v>
                </c:pt>
                <c:pt idx="45">
                  <c:v>0.99445615249119279</c:v>
                </c:pt>
                <c:pt idx="46">
                  <c:v>0.99442407394093357</c:v>
                </c:pt>
                <c:pt idx="47">
                  <c:v>0.99448025066155821</c:v>
                </c:pt>
                <c:pt idx="48">
                  <c:v>0.99452176854472107</c:v>
                </c:pt>
                <c:pt idx="49">
                  <c:v>0.9945730582117096</c:v>
                </c:pt>
                <c:pt idx="50">
                  <c:v>0.99460902646865657</c:v>
                </c:pt>
                <c:pt idx="51">
                  <c:v>0.99462020373809079</c:v>
                </c:pt>
                <c:pt idx="52">
                  <c:v>0.99466709047404622</c:v>
                </c:pt>
                <c:pt idx="53">
                  <c:v>0.99466709047404622</c:v>
                </c:pt>
                <c:pt idx="54">
                  <c:v>0.994724638723129</c:v>
                </c:pt>
                <c:pt idx="55">
                  <c:v>0.99481173079562613</c:v>
                </c:pt>
                <c:pt idx="56">
                  <c:v>0.99489272866223033</c:v>
                </c:pt>
                <c:pt idx="57">
                  <c:v>0.99492930463104512</c:v>
                </c:pt>
                <c:pt idx="58">
                  <c:v>0.99493825248732137</c:v>
                </c:pt>
                <c:pt idx="59">
                  <c:v>0.99504623187976737</c:v>
                </c:pt>
                <c:pt idx="60">
                  <c:v>0.99514846502264698</c:v>
                </c:pt>
                <c:pt idx="61">
                  <c:v>0.99515216252580541</c:v>
                </c:pt>
                <c:pt idx="62">
                  <c:v>0.99513504445562806</c:v>
                </c:pt>
                <c:pt idx="63">
                  <c:v>0.9952242769491052</c:v>
                </c:pt>
                <c:pt idx="64">
                  <c:v>0.99518610096059168</c:v>
                </c:pt>
                <c:pt idx="65">
                  <c:v>0.99529161773751595</c:v>
                </c:pt>
                <c:pt idx="66">
                  <c:v>0.99539049274831859</c:v>
                </c:pt>
                <c:pt idx="67">
                  <c:v>0.99549396659683287</c:v>
                </c:pt>
                <c:pt idx="68">
                  <c:v>0.99561435042059088</c:v>
                </c:pt>
                <c:pt idx="69">
                  <c:v>0.99565468226398413</c:v>
                </c:pt>
                <c:pt idx="70">
                  <c:v>0.99575993960744835</c:v>
                </c:pt>
                <c:pt idx="71">
                  <c:v>0.99578026402384745</c:v>
                </c:pt>
                <c:pt idx="72">
                  <c:v>0.99594734193309153</c:v>
                </c:pt>
                <c:pt idx="73">
                  <c:v>0.99597382989431316</c:v>
                </c:pt>
                <c:pt idx="74">
                  <c:v>0.99594587037969029</c:v>
                </c:pt>
                <c:pt idx="75">
                  <c:v>0.99585879646272213</c:v>
                </c:pt>
                <c:pt idx="76">
                  <c:v>0.99575179845466122</c:v>
                </c:pt>
                <c:pt idx="77">
                  <c:v>0.99579082216223624</c:v>
                </c:pt>
                <c:pt idx="78">
                  <c:v>0.99580083039758438</c:v>
                </c:pt>
                <c:pt idx="79">
                  <c:v>0.99576278065490209</c:v>
                </c:pt>
                <c:pt idx="80">
                  <c:v>0.99580607280657618</c:v>
                </c:pt>
                <c:pt idx="81">
                  <c:v>0.99586970480537285</c:v>
                </c:pt>
                <c:pt idx="82">
                  <c:v>0.99539866273635769</c:v>
                </c:pt>
                <c:pt idx="83">
                  <c:v>0.99543327927827163</c:v>
                </c:pt>
                <c:pt idx="84">
                  <c:v>0.99539313228291582</c:v>
                </c:pt>
                <c:pt idx="85">
                  <c:v>0.99532964267740298</c:v>
                </c:pt>
                <c:pt idx="86">
                  <c:v>0.99517698372756247</c:v>
                </c:pt>
                <c:pt idx="87">
                  <c:v>0.99505481280497154</c:v>
                </c:pt>
                <c:pt idx="88">
                  <c:v>0.99496728736789131</c:v>
                </c:pt>
                <c:pt idx="89">
                  <c:v>0.99482349557840233</c:v>
                </c:pt>
                <c:pt idx="90">
                  <c:v>0.99479114242576738</c:v>
                </c:pt>
                <c:pt idx="91">
                  <c:v>0.99480835960056146</c:v>
                </c:pt>
                <c:pt idx="92">
                  <c:v>0.99485544930940017</c:v>
                </c:pt>
                <c:pt idx="93">
                  <c:v>0.99493768317593778</c:v>
                </c:pt>
                <c:pt idx="94">
                  <c:v>0.99518746854554607</c:v>
                </c:pt>
                <c:pt idx="95">
                  <c:v>0.99533635296091261</c:v>
                </c:pt>
                <c:pt idx="96">
                  <c:v>0.99547055863110234</c:v>
                </c:pt>
                <c:pt idx="97">
                  <c:v>0.99566412450156783</c:v>
                </c:pt>
                <c:pt idx="98">
                  <c:v>0.9957221942627078</c:v>
                </c:pt>
                <c:pt idx="99">
                  <c:v>0.99588232602827464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81-4FE2-BC01-E841B013038A}"/>
            </c:ext>
          </c:extLst>
        </c:ser>
        <c:ser>
          <c:idx val="8"/>
          <c:order val="8"/>
          <c:tx>
            <c:strRef>
              <c:f>GTR2_Cubes!$AX$49</c:f>
              <c:strCache>
                <c:ptCount val="1"/>
                <c:pt idx="0">
                  <c:v>Medelvärde +/- 20 dygn R15M10</c:v>
                </c:pt>
              </c:strCache>
            </c:strRef>
          </c:tx>
          <c:spPr>
            <a:ln w="19050" cap="rnd">
              <a:solidFill>
                <a:srgbClr val="C0DDAD"/>
              </a:solidFill>
              <a:round/>
            </a:ln>
            <a:effectLst/>
          </c:spPr>
          <c:marker>
            <c:symbol val="none"/>
          </c:marker>
          <c:xVal>
            <c:numRef>
              <c:f>GTR2_Cubes!$AU$50:$AU$500</c:f>
              <c:numCache>
                <c:formatCode>m/d/yyyy</c:formatCode>
                <c:ptCount val="451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45005</c:v>
                </c:pt>
                <c:pt idx="8">
                  <c:v>45005</c:v>
                </c:pt>
                <c:pt idx="9">
                  <c:v>45005</c:v>
                </c:pt>
                <c:pt idx="10">
                  <c:v>45006</c:v>
                </c:pt>
                <c:pt idx="11">
                  <c:v>45007</c:v>
                </c:pt>
                <c:pt idx="12">
                  <c:v>45008</c:v>
                </c:pt>
                <c:pt idx="13">
                  <c:v>45009</c:v>
                </c:pt>
                <c:pt idx="14">
                  <c:v>45012</c:v>
                </c:pt>
                <c:pt idx="15">
                  <c:v>45013</c:v>
                </c:pt>
                <c:pt idx="16">
                  <c:v>45014</c:v>
                </c:pt>
                <c:pt idx="17">
                  <c:v>45015</c:v>
                </c:pt>
                <c:pt idx="18">
                  <c:v>45016</c:v>
                </c:pt>
                <c:pt idx="19">
                  <c:v>45019</c:v>
                </c:pt>
                <c:pt idx="20">
                  <c:v>45020</c:v>
                </c:pt>
                <c:pt idx="21">
                  <c:v>45021</c:v>
                </c:pt>
                <c:pt idx="22">
                  <c:v>45022</c:v>
                </c:pt>
                <c:pt idx="23">
                  <c:v>45023</c:v>
                </c:pt>
                <c:pt idx="24">
                  <c:v>45027</c:v>
                </c:pt>
                <c:pt idx="25">
                  <c:v>45028</c:v>
                </c:pt>
                <c:pt idx="26">
                  <c:v>45029</c:v>
                </c:pt>
                <c:pt idx="27">
                  <c:v>45030</c:v>
                </c:pt>
                <c:pt idx="28">
                  <c:v>45033</c:v>
                </c:pt>
                <c:pt idx="29">
                  <c:v>45034</c:v>
                </c:pt>
                <c:pt idx="30">
                  <c:v>45035</c:v>
                </c:pt>
                <c:pt idx="31">
                  <c:v>45036</c:v>
                </c:pt>
                <c:pt idx="32">
                  <c:v>45037</c:v>
                </c:pt>
                <c:pt idx="33">
                  <c:v>45040</c:v>
                </c:pt>
                <c:pt idx="34">
                  <c:v>45041</c:v>
                </c:pt>
                <c:pt idx="35">
                  <c:v>45042</c:v>
                </c:pt>
                <c:pt idx="36">
                  <c:v>45043</c:v>
                </c:pt>
                <c:pt idx="37">
                  <c:v>45044</c:v>
                </c:pt>
                <c:pt idx="38">
                  <c:v>45048</c:v>
                </c:pt>
                <c:pt idx="39">
                  <c:v>45049</c:v>
                </c:pt>
                <c:pt idx="40">
                  <c:v>45050</c:v>
                </c:pt>
                <c:pt idx="41">
                  <c:v>45050</c:v>
                </c:pt>
                <c:pt idx="42">
                  <c:v>45051</c:v>
                </c:pt>
                <c:pt idx="43">
                  <c:v>45054</c:v>
                </c:pt>
                <c:pt idx="44">
                  <c:v>45055</c:v>
                </c:pt>
                <c:pt idx="45">
                  <c:v>45056</c:v>
                </c:pt>
                <c:pt idx="46">
                  <c:v>45057</c:v>
                </c:pt>
                <c:pt idx="47">
                  <c:v>45058</c:v>
                </c:pt>
                <c:pt idx="48">
                  <c:v>45061</c:v>
                </c:pt>
                <c:pt idx="49">
                  <c:v>45062</c:v>
                </c:pt>
                <c:pt idx="50">
                  <c:v>45063</c:v>
                </c:pt>
                <c:pt idx="51">
                  <c:v>45065</c:v>
                </c:pt>
                <c:pt idx="52">
                  <c:v>45068</c:v>
                </c:pt>
                <c:pt idx="53">
                  <c:v>45069</c:v>
                </c:pt>
                <c:pt idx="54">
                  <c:v>45070</c:v>
                </c:pt>
                <c:pt idx="55">
                  <c:v>45071</c:v>
                </c:pt>
                <c:pt idx="56">
                  <c:v>45072</c:v>
                </c:pt>
                <c:pt idx="57">
                  <c:v>45075</c:v>
                </c:pt>
                <c:pt idx="58">
                  <c:v>45076</c:v>
                </c:pt>
                <c:pt idx="59">
                  <c:v>45077</c:v>
                </c:pt>
                <c:pt idx="60">
                  <c:v>45078</c:v>
                </c:pt>
                <c:pt idx="61">
                  <c:v>45079</c:v>
                </c:pt>
                <c:pt idx="62">
                  <c:v>45082</c:v>
                </c:pt>
                <c:pt idx="63">
                  <c:v>45084</c:v>
                </c:pt>
                <c:pt idx="64">
                  <c:v>45085</c:v>
                </c:pt>
                <c:pt idx="65">
                  <c:v>45086</c:v>
                </c:pt>
                <c:pt idx="66">
                  <c:v>45089</c:v>
                </c:pt>
                <c:pt idx="67">
                  <c:v>45090</c:v>
                </c:pt>
                <c:pt idx="68">
                  <c:v>45091</c:v>
                </c:pt>
                <c:pt idx="69">
                  <c:v>45092</c:v>
                </c:pt>
                <c:pt idx="70">
                  <c:v>45093</c:v>
                </c:pt>
                <c:pt idx="71">
                  <c:v>45096</c:v>
                </c:pt>
                <c:pt idx="72">
                  <c:v>45097</c:v>
                </c:pt>
                <c:pt idx="73">
                  <c:v>45098</c:v>
                </c:pt>
                <c:pt idx="74">
                  <c:v>45099</c:v>
                </c:pt>
                <c:pt idx="75">
                  <c:v>45103</c:v>
                </c:pt>
                <c:pt idx="76">
                  <c:v>45104</c:v>
                </c:pt>
                <c:pt idx="77">
                  <c:v>45105</c:v>
                </c:pt>
                <c:pt idx="78">
                  <c:v>45106</c:v>
                </c:pt>
                <c:pt idx="79">
                  <c:v>45107</c:v>
                </c:pt>
                <c:pt idx="80">
                  <c:v>45110</c:v>
                </c:pt>
                <c:pt idx="81">
                  <c:v>45111</c:v>
                </c:pt>
                <c:pt idx="82">
                  <c:v>45112</c:v>
                </c:pt>
                <c:pt idx="83">
                  <c:v>45113</c:v>
                </c:pt>
                <c:pt idx="84">
                  <c:v>45114</c:v>
                </c:pt>
                <c:pt idx="85">
                  <c:v>45117</c:v>
                </c:pt>
                <c:pt idx="86">
                  <c:v>45118</c:v>
                </c:pt>
                <c:pt idx="87">
                  <c:v>45119</c:v>
                </c:pt>
                <c:pt idx="88">
                  <c:v>45120</c:v>
                </c:pt>
                <c:pt idx="89">
                  <c:v>45121</c:v>
                </c:pt>
                <c:pt idx="90">
                  <c:v>45124</c:v>
                </c:pt>
                <c:pt idx="91">
                  <c:v>45125</c:v>
                </c:pt>
                <c:pt idx="92">
                  <c:v>45126</c:v>
                </c:pt>
                <c:pt idx="93">
                  <c:v>45127</c:v>
                </c:pt>
                <c:pt idx="94">
                  <c:v>45128</c:v>
                </c:pt>
                <c:pt idx="95">
                  <c:v>45131</c:v>
                </c:pt>
                <c:pt idx="96">
                  <c:v>45132</c:v>
                </c:pt>
                <c:pt idx="97">
                  <c:v>45133</c:v>
                </c:pt>
                <c:pt idx="98">
                  <c:v>45134</c:v>
                </c:pt>
                <c:pt idx="99">
                  <c:v>45135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xVal>
          <c:yVal>
            <c:numRef>
              <c:f>GTR2_Cubes!$AX$50:$AX$500</c:f>
              <c:numCache>
                <c:formatCode>0.000</c:formatCode>
                <c:ptCount val="451"/>
                <c:pt idx="0">
                  <c:v>0.99162980425396652</c:v>
                </c:pt>
                <c:pt idx="1">
                  <c:v>0.99174635128334165</c:v>
                </c:pt>
                <c:pt idx="2">
                  <c:v>0.99173197210439279</c:v>
                </c:pt>
                <c:pt idx="3">
                  <c:v>0.99178752802305892</c:v>
                </c:pt>
                <c:pt idx="4">
                  <c:v>0.99166320211811554</c:v>
                </c:pt>
                <c:pt idx="5">
                  <c:v>0.99165408488508644</c:v>
                </c:pt>
                <c:pt idx="6">
                  <c:v>0.9916456970306996</c:v>
                </c:pt>
                <c:pt idx="7">
                  <c:v>0.99167666756997419</c:v>
                </c:pt>
                <c:pt idx="8">
                  <c:v>0.9916307852895675</c:v>
                </c:pt>
                <c:pt idx="9">
                  <c:v>0.99149831044647363</c:v>
                </c:pt>
                <c:pt idx="10">
                  <c:v>0.99151380525137534</c:v>
                </c:pt>
                <c:pt idx="11">
                  <c:v>0.99147793994296263</c:v>
                </c:pt>
                <c:pt idx="12">
                  <c:v>0.99141191941165974</c:v>
                </c:pt>
                <c:pt idx="13">
                  <c:v>0.99224060873288311</c:v>
                </c:pt>
                <c:pt idx="14">
                  <c:v>0.99228810799609213</c:v>
                </c:pt>
                <c:pt idx="15">
                  <c:v>0.99235611182833339</c:v>
                </c:pt>
                <c:pt idx="16">
                  <c:v>0.99238622474656701</c:v>
                </c:pt>
                <c:pt idx="17">
                  <c:v>0.99240840108593187</c:v>
                </c:pt>
                <c:pt idx="18">
                  <c:v>0.99341217916456981</c:v>
                </c:pt>
                <c:pt idx="19">
                  <c:v>0.99334563551976762</c:v>
                </c:pt>
                <c:pt idx="20">
                  <c:v>0.99329827552561045</c:v>
                </c:pt>
                <c:pt idx="21">
                  <c:v>0.9932239972190372</c:v>
                </c:pt>
                <c:pt idx="22">
                  <c:v>0.99330020130850538</c:v>
                </c:pt>
                <c:pt idx="23">
                  <c:v>0.99332503377215076</c:v>
                </c:pt>
                <c:pt idx="24">
                  <c:v>0.9933611024853034</c:v>
                </c:pt>
                <c:pt idx="25">
                  <c:v>0.99338171231282901</c:v>
                </c:pt>
                <c:pt idx="26">
                  <c:v>0.99338635916063112</c:v>
                </c:pt>
                <c:pt idx="27">
                  <c:v>0.99341876040416555</c:v>
                </c:pt>
                <c:pt idx="28">
                  <c:v>0.99343510596656037</c:v>
                </c:pt>
                <c:pt idx="29">
                  <c:v>0.99343485464508052</c:v>
                </c:pt>
                <c:pt idx="30">
                  <c:v>0.99346319256988602</c:v>
                </c:pt>
                <c:pt idx="31">
                  <c:v>0.9934748277597486</c:v>
                </c:pt>
                <c:pt idx="32">
                  <c:v>0.99352769747545078</c:v>
                </c:pt>
                <c:pt idx="33">
                  <c:v>0.99359365286124512</c:v>
                </c:pt>
                <c:pt idx="34">
                  <c:v>0.99366117861336767</c:v>
                </c:pt>
                <c:pt idx="35">
                  <c:v>0.99369395043687558</c:v>
                </c:pt>
                <c:pt idx="36">
                  <c:v>0.99375820884529897</c:v>
                </c:pt>
                <c:pt idx="37">
                  <c:v>0.99383026710656275</c:v>
                </c:pt>
                <c:pt idx="38">
                  <c:v>0.9938286361348766</c:v>
                </c:pt>
                <c:pt idx="39">
                  <c:v>0.99385881648436314</c:v>
                </c:pt>
                <c:pt idx="40">
                  <c:v>0.99387041410191868</c:v>
                </c:pt>
                <c:pt idx="41">
                  <c:v>0.99393460087974417</c:v>
                </c:pt>
                <c:pt idx="42">
                  <c:v>0.99396736683177489</c:v>
                </c:pt>
                <c:pt idx="43">
                  <c:v>0.99402195350861677</c:v>
                </c:pt>
                <c:pt idx="44">
                  <c:v>0.99407105087176229</c:v>
                </c:pt>
                <c:pt idx="45">
                  <c:v>0.99415646144382941</c:v>
                </c:pt>
                <c:pt idx="46">
                  <c:v>0.99418757132629687</c:v>
                </c:pt>
                <c:pt idx="47">
                  <c:v>0.99424113883097276</c:v>
                </c:pt>
                <c:pt idx="48">
                  <c:v>0.99431084658979019</c:v>
                </c:pt>
                <c:pt idx="49">
                  <c:v>0.99434559933686628</c:v>
                </c:pt>
                <c:pt idx="50">
                  <c:v>0.99441143552494204</c:v>
                </c:pt>
                <c:pt idx="51">
                  <c:v>0.99448689207119012</c:v>
                </c:pt>
                <c:pt idx="52">
                  <c:v>0.99458015562695978</c:v>
                </c:pt>
                <c:pt idx="53">
                  <c:v>0.99445615249119279</c:v>
                </c:pt>
                <c:pt idx="54">
                  <c:v>0.99442407394093357</c:v>
                </c:pt>
                <c:pt idx="55">
                  <c:v>0.99448025066155821</c:v>
                </c:pt>
                <c:pt idx="56">
                  <c:v>0.99452176854472107</c:v>
                </c:pt>
                <c:pt idx="57">
                  <c:v>0.9945730582117096</c:v>
                </c:pt>
                <c:pt idx="58">
                  <c:v>0.99460902646865657</c:v>
                </c:pt>
                <c:pt idx="59">
                  <c:v>0.99462020373809079</c:v>
                </c:pt>
                <c:pt idx="60">
                  <c:v>0.99466709047404622</c:v>
                </c:pt>
                <c:pt idx="61">
                  <c:v>0.99466709047404622</c:v>
                </c:pt>
                <c:pt idx="62">
                  <c:v>0.994724638723129</c:v>
                </c:pt>
                <c:pt idx="63">
                  <c:v>0.99481173079562613</c:v>
                </c:pt>
                <c:pt idx="64">
                  <c:v>0.99489272866223033</c:v>
                </c:pt>
                <c:pt idx="65">
                  <c:v>0.99492930463104512</c:v>
                </c:pt>
                <c:pt idx="66">
                  <c:v>0.99493825248732137</c:v>
                </c:pt>
                <c:pt idx="67">
                  <c:v>0.99504623187976737</c:v>
                </c:pt>
                <c:pt idx="68">
                  <c:v>0.99514846502264698</c:v>
                </c:pt>
                <c:pt idx="69">
                  <c:v>0.99515216252580541</c:v>
                </c:pt>
                <c:pt idx="70">
                  <c:v>0.99513504445562806</c:v>
                </c:pt>
                <c:pt idx="71">
                  <c:v>0.9952242769491052</c:v>
                </c:pt>
                <c:pt idx="72">
                  <c:v>0.99518610096059168</c:v>
                </c:pt>
                <c:pt idx="73">
                  <c:v>0.99529161773751595</c:v>
                </c:pt>
                <c:pt idx="74">
                  <c:v>0.99539049274831859</c:v>
                </c:pt>
                <c:pt idx="75">
                  <c:v>0.99549396659683287</c:v>
                </c:pt>
                <c:pt idx="76">
                  <c:v>0.99561435042059088</c:v>
                </c:pt>
                <c:pt idx="77">
                  <c:v>0.99565468226398413</c:v>
                </c:pt>
                <c:pt idx="78">
                  <c:v>0.99575993960744835</c:v>
                </c:pt>
                <c:pt idx="79">
                  <c:v>0.99578026402384745</c:v>
                </c:pt>
                <c:pt idx="80">
                  <c:v>0.99594734193309153</c:v>
                </c:pt>
                <c:pt idx="81">
                  <c:v>0.99597382989431316</c:v>
                </c:pt>
                <c:pt idx="82">
                  <c:v>0.99594587037969029</c:v>
                </c:pt>
                <c:pt idx="83">
                  <c:v>0.99585879646272213</c:v>
                </c:pt>
                <c:pt idx="84">
                  <c:v>0.99575179845466122</c:v>
                </c:pt>
                <c:pt idx="85">
                  <c:v>0.99579082216223624</c:v>
                </c:pt>
                <c:pt idx="86">
                  <c:v>0.99580083039758438</c:v>
                </c:pt>
                <c:pt idx="87">
                  <c:v>0.99576278065490209</c:v>
                </c:pt>
                <c:pt idx="88">
                  <c:v>0.99580607280657618</c:v>
                </c:pt>
                <c:pt idx="89">
                  <c:v>0.99586970480537285</c:v>
                </c:pt>
                <c:pt idx="90">
                  <c:v>0.99539866273635769</c:v>
                </c:pt>
                <c:pt idx="91">
                  <c:v>0.99543327927827163</c:v>
                </c:pt>
                <c:pt idx="92">
                  <c:v>0.99539313228291582</c:v>
                </c:pt>
                <c:pt idx="93">
                  <c:v>0.99532964267740298</c:v>
                </c:pt>
                <c:pt idx="94">
                  <c:v>0.99517698372756247</c:v>
                </c:pt>
                <c:pt idx="95">
                  <c:v>0.99505481280497154</c:v>
                </c:pt>
                <c:pt idx="96">
                  <c:v>0.99496728736789131</c:v>
                </c:pt>
                <c:pt idx="97">
                  <c:v>0.99482349557840233</c:v>
                </c:pt>
                <c:pt idx="98">
                  <c:v>0.99479114242576738</c:v>
                </c:pt>
                <c:pt idx="99">
                  <c:v>0.99480835960056146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81-4FE2-BC01-E841B013038A}"/>
            </c:ext>
          </c:extLst>
        </c:ser>
        <c:ser>
          <c:idx val="9"/>
          <c:order val="9"/>
          <c:tx>
            <c:strRef>
              <c:f>GTR2_Cubes!$AZ$49</c:f>
              <c:strCache>
                <c:ptCount val="1"/>
                <c:pt idx="0">
                  <c:v>Medelvärde +/- 10 dygn R31M10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GTR2_Cubes!$AU$50:$AU$500</c:f>
              <c:numCache>
                <c:formatCode>m/d/yyyy</c:formatCode>
                <c:ptCount val="451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45005</c:v>
                </c:pt>
                <c:pt idx="8">
                  <c:v>45005</c:v>
                </c:pt>
                <c:pt idx="9">
                  <c:v>45005</c:v>
                </c:pt>
                <c:pt idx="10">
                  <c:v>45006</c:v>
                </c:pt>
                <c:pt idx="11">
                  <c:v>45007</c:v>
                </c:pt>
                <c:pt idx="12">
                  <c:v>45008</c:v>
                </c:pt>
                <c:pt idx="13">
                  <c:v>45009</c:v>
                </c:pt>
                <c:pt idx="14">
                  <c:v>45012</c:v>
                </c:pt>
                <c:pt idx="15">
                  <c:v>45013</c:v>
                </c:pt>
                <c:pt idx="16">
                  <c:v>45014</c:v>
                </c:pt>
                <c:pt idx="17">
                  <c:v>45015</c:v>
                </c:pt>
                <c:pt idx="18">
                  <c:v>45016</c:v>
                </c:pt>
                <c:pt idx="19">
                  <c:v>45019</c:v>
                </c:pt>
                <c:pt idx="20">
                  <c:v>45020</c:v>
                </c:pt>
                <c:pt idx="21">
                  <c:v>45021</c:v>
                </c:pt>
                <c:pt idx="22">
                  <c:v>45022</c:v>
                </c:pt>
                <c:pt idx="23">
                  <c:v>45023</c:v>
                </c:pt>
                <c:pt idx="24">
                  <c:v>45027</c:v>
                </c:pt>
                <c:pt idx="25">
                  <c:v>45028</c:v>
                </c:pt>
                <c:pt idx="26">
                  <c:v>45029</c:v>
                </c:pt>
                <c:pt idx="27">
                  <c:v>45030</c:v>
                </c:pt>
                <c:pt idx="28">
                  <c:v>45033</c:v>
                </c:pt>
                <c:pt idx="29">
                  <c:v>45034</c:v>
                </c:pt>
                <c:pt idx="30">
                  <c:v>45035</c:v>
                </c:pt>
                <c:pt idx="31">
                  <c:v>45036</c:v>
                </c:pt>
                <c:pt idx="32">
                  <c:v>45037</c:v>
                </c:pt>
                <c:pt idx="33">
                  <c:v>45040</c:v>
                </c:pt>
                <c:pt idx="34">
                  <c:v>45041</c:v>
                </c:pt>
                <c:pt idx="35">
                  <c:v>45042</c:v>
                </c:pt>
                <c:pt idx="36">
                  <c:v>45043</c:v>
                </c:pt>
                <c:pt idx="37">
                  <c:v>45044</c:v>
                </c:pt>
                <c:pt idx="38">
                  <c:v>45048</c:v>
                </c:pt>
                <c:pt idx="39">
                  <c:v>45049</c:v>
                </c:pt>
                <c:pt idx="40">
                  <c:v>45050</c:v>
                </c:pt>
                <c:pt idx="41">
                  <c:v>45050</c:v>
                </c:pt>
                <c:pt idx="42">
                  <c:v>45051</c:v>
                </c:pt>
                <c:pt idx="43">
                  <c:v>45054</c:v>
                </c:pt>
                <c:pt idx="44">
                  <c:v>45055</c:v>
                </c:pt>
                <c:pt idx="45">
                  <c:v>45056</c:v>
                </c:pt>
                <c:pt idx="46">
                  <c:v>45057</c:v>
                </c:pt>
                <c:pt idx="47">
                  <c:v>45058</c:v>
                </c:pt>
                <c:pt idx="48">
                  <c:v>45061</c:v>
                </c:pt>
                <c:pt idx="49">
                  <c:v>45062</c:v>
                </c:pt>
                <c:pt idx="50">
                  <c:v>45063</c:v>
                </c:pt>
                <c:pt idx="51">
                  <c:v>45065</c:v>
                </c:pt>
                <c:pt idx="52">
                  <c:v>45068</c:v>
                </c:pt>
                <c:pt idx="53">
                  <c:v>45069</c:v>
                </c:pt>
                <c:pt idx="54">
                  <c:v>45070</c:v>
                </c:pt>
                <c:pt idx="55">
                  <c:v>45071</c:v>
                </c:pt>
                <c:pt idx="56">
                  <c:v>45072</c:v>
                </c:pt>
                <c:pt idx="57">
                  <c:v>45075</c:v>
                </c:pt>
                <c:pt idx="58">
                  <c:v>45076</c:v>
                </c:pt>
                <c:pt idx="59">
                  <c:v>45077</c:v>
                </c:pt>
                <c:pt idx="60">
                  <c:v>45078</c:v>
                </c:pt>
                <c:pt idx="61">
                  <c:v>45079</c:v>
                </c:pt>
                <c:pt idx="62">
                  <c:v>45082</c:v>
                </c:pt>
                <c:pt idx="63">
                  <c:v>45084</c:v>
                </c:pt>
                <c:pt idx="64">
                  <c:v>45085</c:v>
                </c:pt>
                <c:pt idx="65">
                  <c:v>45086</c:v>
                </c:pt>
                <c:pt idx="66">
                  <c:v>45089</c:v>
                </c:pt>
                <c:pt idx="67">
                  <c:v>45090</c:v>
                </c:pt>
                <c:pt idx="68">
                  <c:v>45091</c:v>
                </c:pt>
                <c:pt idx="69">
                  <c:v>45092</c:v>
                </c:pt>
                <c:pt idx="70">
                  <c:v>45093</c:v>
                </c:pt>
                <c:pt idx="71">
                  <c:v>45096</c:v>
                </c:pt>
                <c:pt idx="72">
                  <c:v>45097</c:v>
                </c:pt>
                <c:pt idx="73">
                  <c:v>45098</c:v>
                </c:pt>
                <c:pt idx="74">
                  <c:v>45099</c:v>
                </c:pt>
                <c:pt idx="75">
                  <c:v>45103</c:v>
                </c:pt>
                <c:pt idx="76">
                  <c:v>45104</c:v>
                </c:pt>
                <c:pt idx="77">
                  <c:v>45105</c:v>
                </c:pt>
                <c:pt idx="78">
                  <c:v>45106</c:v>
                </c:pt>
                <c:pt idx="79">
                  <c:v>45107</c:v>
                </c:pt>
                <c:pt idx="80">
                  <c:v>45110</c:v>
                </c:pt>
                <c:pt idx="81">
                  <c:v>45111</c:v>
                </c:pt>
                <c:pt idx="82">
                  <c:v>45112</c:v>
                </c:pt>
                <c:pt idx="83">
                  <c:v>45113</c:v>
                </c:pt>
                <c:pt idx="84">
                  <c:v>45114</c:v>
                </c:pt>
                <c:pt idx="85">
                  <c:v>45117</c:v>
                </c:pt>
                <c:pt idx="86">
                  <c:v>45118</c:v>
                </c:pt>
                <c:pt idx="87">
                  <c:v>45119</c:v>
                </c:pt>
                <c:pt idx="88">
                  <c:v>45120</c:v>
                </c:pt>
                <c:pt idx="89">
                  <c:v>45121</c:v>
                </c:pt>
                <c:pt idx="90">
                  <c:v>45124</c:v>
                </c:pt>
                <c:pt idx="91">
                  <c:v>45125</c:v>
                </c:pt>
                <c:pt idx="92">
                  <c:v>45126</c:v>
                </c:pt>
                <c:pt idx="93">
                  <c:v>45127</c:v>
                </c:pt>
                <c:pt idx="94">
                  <c:v>45128</c:v>
                </c:pt>
                <c:pt idx="95">
                  <c:v>45131</c:v>
                </c:pt>
                <c:pt idx="96">
                  <c:v>45132</c:v>
                </c:pt>
                <c:pt idx="97">
                  <c:v>45133</c:v>
                </c:pt>
                <c:pt idx="98">
                  <c:v>45134</c:v>
                </c:pt>
                <c:pt idx="99">
                  <c:v>45135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xVal>
          <c:yVal>
            <c:numRef>
              <c:f>GTR2_Cubes!$AZ$50:$AZ$500</c:f>
              <c:numCache>
                <c:formatCode>0.000</c:formatCode>
                <c:ptCount val="451"/>
                <c:pt idx="0">
                  <c:v>0.99334148661502908</c:v>
                </c:pt>
                <c:pt idx="1">
                  <c:v>0.99314897857498741</c:v>
                </c:pt>
                <c:pt idx="2">
                  <c:v>0.99287110497872821</c:v>
                </c:pt>
                <c:pt idx="3">
                  <c:v>0.99263292761050603</c:v>
                </c:pt>
                <c:pt idx="4">
                  <c:v>0.99229363893041023</c:v>
                </c:pt>
                <c:pt idx="5">
                  <c:v>0.99180991529646234</c:v>
                </c:pt>
                <c:pt idx="6">
                  <c:v>0.99161757378586701</c:v>
                </c:pt>
                <c:pt idx="7">
                  <c:v>0.99150196534351975</c:v>
                </c:pt>
                <c:pt idx="8">
                  <c:v>0.99150196534351975</c:v>
                </c:pt>
                <c:pt idx="9">
                  <c:v>0.99150196534351975</c:v>
                </c:pt>
                <c:pt idx="10">
                  <c:v>0.99137230220543882</c:v>
                </c:pt>
                <c:pt idx="11">
                  <c:v>0.99108383814543821</c:v>
                </c:pt>
                <c:pt idx="12">
                  <c:v>0.99061180604725563</c:v>
                </c:pt>
                <c:pt idx="13">
                  <c:v>0.99021844596543662</c:v>
                </c:pt>
                <c:pt idx="14">
                  <c:v>0.99027089397634593</c:v>
                </c:pt>
                <c:pt idx="15">
                  <c:v>0.99027089397634593</c:v>
                </c:pt>
                <c:pt idx="16">
                  <c:v>0.99029711798180053</c:v>
                </c:pt>
                <c:pt idx="17">
                  <c:v>0.99027089397634593</c:v>
                </c:pt>
                <c:pt idx="18">
                  <c:v>0.99032334198725525</c:v>
                </c:pt>
                <c:pt idx="19">
                  <c:v>0.99037578999816434</c:v>
                </c:pt>
                <c:pt idx="20">
                  <c:v>0.99037578999816434</c:v>
                </c:pt>
                <c:pt idx="21">
                  <c:v>0.99210171806086078</c:v>
                </c:pt>
                <c:pt idx="22">
                  <c:v>0.99220321467456452</c:v>
                </c:pt>
                <c:pt idx="23">
                  <c:v>0.99240620790197243</c:v>
                </c:pt>
                <c:pt idx="24">
                  <c:v>0.99260920112938011</c:v>
                </c:pt>
                <c:pt idx="25">
                  <c:v>0.9927383786377304</c:v>
                </c:pt>
                <c:pt idx="26">
                  <c:v>0.99309823026813515</c:v>
                </c:pt>
                <c:pt idx="27">
                  <c:v>0.99416068151712889</c:v>
                </c:pt>
                <c:pt idx="28">
                  <c:v>0.99416068151712889</c:v>
                </c:pt>
                <c:pt idx="29">
                  <c:v>0.99422391998376036</c:v>
                </c:pt>
                <c:pt idx="30">
                  <c:v>0.9942202291978075</c:v>
                </c:pt>
                <c:pt idx="31">
                  <c:v>0.9942669012885279</c:v>
                </c:pt>
                <c:pt idx="32">
                  <c:v>0.99428283060570044</c:v>
                </c:pt>
                <c:pt idx="33">
                  <c:v>0.99433152796381463</c:v>
                </c:pt>
                <c:pt idx="34">
                  <c:v>0.99436183882726215</c:v>
                </c:pt>
                <c:pt idx="35">
                  <c:v>0.99441288822454721</c:v>
                </c:pt>
                <c:pt idx="36">
                  <c:v>0.99444511776350319</c:v>
                </c:pt>
                <c:pt idx="37">
                  <c:v>0.99448505572960388</c:v>
                </c:pt>
                <c:pt idx="38">
                  <c:v>0.99455378397829819</c:v>
                </c:pt>
                <c:pt idx="39">
                  <c:v>0.99459637746759588</c:v>
                </c:pt>
                <c:pt idx="40">
                  <c:v>0.99463306996939294</c:v>
                </c:pt>
                <c:pt idx="41">
                  <c:v>0.99468526822786929</c:v>
                </c:pt>
                <c:pt idx="42">
                  <c:v>0.99470969254667496</c:v>
                </c:pt>
                <c:pt idx="43">
                  <c:v>0.99484380426084451</c:v>
                </c:pt>
                <c:pt idx="44">
                  <c:v>0.99491012226438247</c:v>
                </c:pt>
                <c:pt idx="45">
                  <c:v>0.9948773044344793</c:v>
                </c:pt>
                <c:pt idx="46">
                  <c:v>0.99486717124983182</c:v>
                </c:pt>
                <c:pt idx="47">
                  <c:v>0.99490492952087062</c:v>
                </c:pt>
                <c:pt idx="48">
                  <c:v>0.99493575763516229</c:v>
                </c:pt>
                <c:pt idx="49">
                  <c:v>0.99499252615844547</c:v>
                </c:pt>
                <c:pt idx="50">
                  <c:v>0.99500899394492159</c:v>
                </c:pt>
                <c:pt idx="51">
                  <c:v>0.99502602958610376</c:v>
                </c:pt>
                <c:pt idx="52">
                  <c:v>0.99506988697453624</c:v>
                </c:pt>
                <c:pt idx="53">
                  <c:v>0.99506988697453624</c:v>
                </c:pt>
                <c:pt idx="54">
                  <c:v>0.99515090041995857</c:v>
                </c:pt>
                <c:pt idx="55">
                  <c:v>0.99528015581827223</c:v>
                </c:pt>
                <c:pt idx="56">
                  <c:v>0.99537729059403179</c:v>
                </c:pt>
                <c:pt idx="57">
                  <c:v>0.99544048659879081</c:v>
                </c:pt>
                <c:pt idx="58">
                  <c:v>0.99542945843394237</c:v>
                </c:pt>
                <c:pt idx="59">
                  <c:v>0.99555477397735359</c:v>
                </c:pt>
                <c:pt idx="60">
                  <c:v>0.99561534628799175</c:v>
                </c:pt>
                <c:pt idx="61">
                  <c:v>0.9956682224459289</c:v>
                </c:pt>
                <c:pt idx="62">
                  <c:v>0.99564025909317377</c:v>
                </c:pt>
                <c:pt idx="63">
                  <c:v>0.99573832013484698</c:v>
                </c:pt>
                <c:pt idx="64">
                  <c:v>0.99582981304564444</c:v>
                </c:pt>
                <c:pt idx="65">
                  <c:v>0.99594751702375006</c:v>
                </c:pt>
                <c:pt idx="66">
                  <c:v>0.99605924718032346</c:v>
                </c:pt>
                <c:pt idx="67">
                  <c:v>0.99617617408836534</c:v>
                </c:pt>
                <c:pt idx="68">
                  <c:v>0.99631053218497168</c:v>
                </c:pt>
                <c:pt idx="69">
                  <c:v>0.99639068139560327</c:v>
                </c:pt>
                <c:pt idx="70">
                  <c:v>0.99651220727453926</c:v>
                </c:pt>
                <c:pt idx="71">
                  <c:v>0.99656331046465574</c:v>
                </c:pt>
                <c:pt idx="72">
                  <c:v>0.99673511132090309</c:v>
                </c:pt>
                <c:pt idx="73">
                  <c:v>0.99678153489812693</c:v>
                </c:pt>
                <c:pt idx="74">
                  <c:v>0.99670597353706469</c:v>
                </c:pt>
                <c:pt idx="75">
                  <c:v>0.99661185849526657</c:v>
                </c:pt>
                <c:pt idx="76">
                  <c:v>0.99652686186582262</c:v>
                </c:pt>
                <c:pt idx="77">
                  <c:v>0.99658770062357516</c:v>
                </c:pt>
                <c:pt idx="78">
                  <c:v>0.99663677130044881</c:v>
                </c:pt>
                <c:pt idx="79">
                  <c:v>0.99657649838468609</c:v>
                </c:pt>
                <c:pt idx="80">
                  <c:v>0.9966118584952669</c:v>
                </c:pt>
                <c:pt idx="81">
                  <c:v>0.99664965723416332</c:v>
                </c:pt>
                <c:pt idx="82">
                  <c:v>0.99620969464018816</c:v>
                </c:pt>
                <c:pt idx="83">
                  <c:v>0.99629076011736706</c:v>
                </c:pt>
                <c:pt idx="84">
                  <c:v>0.99628224291901424</c:v>
                </c:pt>
                <c:pt idx="85">
                  <c:v>0.99627304434479313</c:v>
                </c:pt>
                <c:pt idx="86">
                  <c:v>0.99605547251287174</c:v>
                </c:pt>
                <c:pt idx="87">
                  <c:v>0.99592729793548673</c:v>
                </c:pt>
                <c:pt idx="88">
                  <c:v>0.99585541513792641</c:v>
                </c:pt>
                <c:pt idx="89">
                  <c:v>0.99582413932189717</c:v>
                </c:pt>
                <c:pt idx="90">
                  <c:v>0.99583956153462894</c:v>
                </c:pt>
                <c:pt idx="91">
                  <c:v>0.99588283114362885</c:v>
                </c:pt>
                <c:pt idx="92">
                  <c:v>0.99590322759231575</c:v>
                </c:pt>
                <c:pt idx="93">
                  <c:v>0.99598464198833503</c:v>
                </c:pt>
                <c:pt idx="94">
                  <c:v>0.99607623318385652</c:v>
                </c:pt>
                <c:pt idx="95">
                  <c:v>0.99627968775950826</c:v>
                </c:pt>
                <c:pt idx="96">
                  <c:v>0.99647661755285077</c:v>
                </c:pt>
                <c:pt idx="97">
                  <c:v>0.99674217163006407</c:v>
                </c:pt>
                <c:pt idx="98">
                  <c:v>0.99680285666832757</c:v>
                </c:pt>
                <c:pt idx="99">
                  <c:v>0.99691987135933324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81-4FE2-BC01-E841B013038A}"/>
            </c:ext>
          </c:extLst>
        </c:ser>
        <c:ser>
          <c:idx val="10"/>
          <c:order val="10"/>
          <c:tx>
            <c:strRef>
              <c:f>GTR2_Cubes!$BA$49</c:f>
              <c:strCache>
                <c:ptCount val="1"/>
                <c:pt idx="0">
                  <c:v>Medelvärde +/- 20 dygn R31M10</c:v>
                </c:pt>
              </c:strCache>
            </c:strRef>
          </c:tx>
          <c:spPr>
            <a:ln w="19050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GTR2_Cubes!$AU$50:$AU$500</c:f>
              <c:numCache>
                <c:formatCode>m/d/yyyy</c:formatCode>
                <c:ptCount val="451"/>
                <c:pt idx="0">
                  <c:v>44883</c:v>
                </c:pt>
                <c:pt idx="1">
                  <c:v>44883</c:v>
                </c:pt>
                <c:pt idx="2">
                  <c:v>44883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45005</c:v>
                </c:pt>
                <c:pt idx="8">
                  <c:v>45005</c:v>
                </c:pt>
                <c:pt idx="9">
                  <c:v>45005</c:v>
                </c:pt>
                <c:pt idx="10">
                  <c:v>45006</c:v>
                </c:pt>
                <c:pt idx="11">
                  <c:v>45007</c:v>
                </c:pt>
                <c:pt idx="12">
                  <c:v>45008</c:v>
                </c:pt>
                <c:pt idx="13">
                  <c:v>45009</c:v>
                </c:pt>
                <c:pt idx="14">
                  <c:v>45012</c:v>
                </c:pt>
                <c:pt idx="15">
                  <c:v>45013</c:v>
                </c:pt>
                <c:pt idx="16">
                  <c:v>45014</c:v>
                </c:pt>
                <c:pt idx="17">
                  <c:v>45015</c:v>
                </c:pt>
                <c:pt idx="18">
                  <c:v>45016</c:v>
                </c:pt>
                <c:pt idx="19">
                  <c:v>45019</c:v>
                </c:pt>
                <c:pt idx="20">
                  <c:v>45020</c:v>
                </c:pt>
                <c:pt idx="21">
                  <c:v>45021</c:v>
                </c:pt>
                <c:pt idx="22">
                  <c:v>45022</c:v>
                </c:pt>
                <c:pt idx="23">
                  <c:v>45023</c:v>
                </c:pt>
                <c:pt idx="24">
                  <c:v>45027</c:v>
                </c:pt>
                <c:pt idx="25">
                  <c:v>45028</c:v>
                </c:pt>
                <c:pt idx="26">
                  <c:v>45029</c:v>
                </c:pt>
                <c:pt idx="27">
                  <c:v>45030</c:v>
                </c:pt>
                <c:pt idx="28">
                  <c:v>45033</c:v>
                </c:pt>
                <c:pt idx="29">
                  <c:v>45034</c:v>
                </c:pt>
                <c:pt idx="30">
                  <c:v>45035</c:v>
                </c:pt>
                <c:pt idx="31">
                  <c:v>45036</c:v>
                </c:pt>
                <c:pt idx="32">
                  <c:v>45037</c:v>
                </c:pt>
                <c:pt idx="33">
                  <c:v>45040</c:v>
                </c:pt>
                <c:pt idx="34">
                  <c:v>45041</c:v>
                </c:pt>
                <c:pt idx="35">
                  <c:v>45042</c:v>
                </c:pt>
                <c:pt idx="36">
                  <c:v>45043</c:v>
                </c:pt>
                <c:pt idx="37">
                  <c:v>45044</c:v>
                </c:pt>
                <c:pt idx="38">
                  <c:v>45048</c:v>
                </c:pt>
                <c:pt idx="39">
                  <c:v>45049</c:v>
                </c:pt>
                <c:pt idx="40">
                  <c:v>45050</c:v>
                </c:pt>
                <c:pt idx="41">
                  <c:v>45050</c:v>
                </c:pt>
                <c:pt idx="42">
                  <c:v>45051</c:v>
                </c:pt>
                <c:pt idx="43">
                  <c:v>45054</c:v>
                </c:pt>
                <c:pt idx="44">
                  <c:v>45055</c:v>
                </c:pt>
                <c:pt idx="45">
                  <c:v>45056</c:v>
                </c:pt>
                <c:pt idx="46">
                  <c:v>45057</c:v>
                </c:pt>
                <c:pt idx="47">
                  <c:v>45058</c:v>
                </c:pt>
                <c:pt idx="48">
                  <c:v>45061</c:v>
                </c:pt>
                <c:pt idx="49">
                  <c:v>45062</c:v>
                </c:pt>
                <c:pt idx="50">
                  <c:v>45063</c:v>
                </c:pt>
                <c:pt idx="51">
                  <c:v>45065</c:v>
                </c:pt>
                <c:pt idx="52">
                  <c:v>45068</c:v>
                </c:pt>
                <c:pt idx="53">
                  <c:v>45069</c:v>
                </c:pt>
                <c:pt idx="54">
                  <c:v>45070</c:v>
                </c:pt>
                <c:pt idx="55">
                  <c:v>45071</c:v>
                </c:pt>
                <c:pt idx="56">
                  <c:v>45072</c:v>
                </c:pt>
                <c:pt idx="57">
                  <c:v>45075</c:v>
                </c:pt>
                <c:pt idx="58">
                  <c:v>45076</c:v>
                </c:pt>
                <c:pt idx="59">
                  <c:v>45077</c:v>
                </c:pt>
                <c:pt idx="60">
                  <c:v>45078</c:v>
                </c:pt>
                <c:pt idx="61">
                  <c:v>45079</c:v>
                </c:pt>
                <c:pt idx="62">
                  <c:v>45082</c:v>
                </c:pt>
                <c:pt idx="63">
                  <c:v>45084</c:v>
                </c:pt>
                <c:pt idx="64">
                  <c:v>45085</c:v>
                </c:pt>
                <c:pt idx="65">
                  <c:v>45086</c:v>
                </c:pt>
                <c:pt idx="66">
                  <c:v>45089</c:v>
                </c:pt>
                <c:pt idx="67">
                  <c:v>45090</c:v>
                </c:pt>
                <c:pt idx="68">
                  <c:v>45091</c:v>
                </c:pt>
                <c:pt idx="69">
                  <c:v>45092</c:v>
                </c:pt>
                <c:pt idx="70">
                  <c:v>45093</c:v>
                </c:pt>
                <c:pt idx="71">
                  <c:v>45096</c:v>
                </c:pt>
                <c:pt idx="72">
                  <c:v>45097</c:v>
                </c:pt>
                <c:pt idx="73">
                  <c:v>45098</c:v>
                </c:pt>
                <c:pt idx="74">
                  <c:v>45099</c:v>
                </c:pt>
                <c:pt idx="75">
                  <c:v>45103</c:v>
                </c:pt>
                <c:pt idx="76">
                  <c:v>45104</c:v>
                </c:pt>
                <c:pt idx="77">
                  <c:v>45105</c:v>
                </c:pt>
                <c:pt idx="78">
                  <c:v>45106</c:v>
                </c:pt>
                <c:pt idx="79">
                  <c:v>45107</c:v>
                </c:pt>
                <c:pt idx="80">
                  <c:v>45110</c:v>
                </c:pt>
                <c:pt idx="81">
                  <c:v>45111</c:v>
                </c:pt>
                <c:pt idx="82">
                  <c:v>45112</c:v>
                </c:pt>
                <c:pt idx="83">
                  <c:v>45113</c:v>
                </c:pt>
                <c:pt idx="84">
                  <c:v>45114</c:v>
                </c:pt>
                <c:pt idx="85">
                  <c:v>45117</c:v>
                </c:pt>
                <c:pt idx="86">
                  <c:v>45118</c:v>
                </c:pt>
                <c:pt idx="87">
                  <c:v>45119</c:v>
                </c:pt>
                <c:pt idx="88">
                  <c:v>45120</c:v>
                </c:pt>
                <c:pt idx="89">
                  <c:v>45121</c:v>
                </c:pt>
                <c:pt idx="90">
                  <c:v>45124</c:v>
                </c:pt>
                <c:pt idx="91">
                  <c:v>45125</c:v>
                </c:pt>
                <c:pt idx="92">
                  <c:v>45126</c:v>
                </c:pt>
                <c:pt idx="93">
                  <c:v>45127</c:v>
                </c:pt>
                <c:pt idx="94">
                  <c:v>45128</c:v>
                </c:pt>
                <c:pt idx="95">
                  <c:v>45131</c:v>
                </c:pt>
                <c:pt idx="96">
                  <c:v>45132</c:v>
                </c:pt>
                <c:pt idx="97">
                  <c:v>45133</c:v>
                </c:pt>
                <c:pt idx="98">
                  <c:v>45134</c:v>
                </c:pt>
                <c:pt idx="99">
                  <c:v>45135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xVal>
          <c:yVal>
            <c:numRef>
              <c:f>GTR2_Cubes!$BA$50:$BA$500</c:f>
              <c:numCache>
                <c:formatCode>0.000</c:formatCode>
                <c:ptCount val="451"/>
                <c:pt idx="0">
                  <c:v>0.99137230220543882</c:v>
                </c:pt>
                <c:pt idx="1">
                  <c:v>0.99152964623816631</c:v>
                </c:pt>
                <c:pt idx="2">
                  <c:v>0.99148219327591514</c:v>
                </c:pt>
                <c:pt idx="3">
                  <c:v>0.99155229424287716</c:v>
                </c:pt>
                <c:pt idx="4">
                  <c:v>0.99150798292931253</c:v>
                </c:pt>
                <c:pt idx="5">
                  <c:v>0.99152964623816631</c:v>
                </c:pt>
                <c:pt idx="6">
                  <c:v>0.99148978574987523</c:v>
                </c:pt>
                <c:pt idx="7">
                  <c:v>0.99151048254187246</c:v>
                </c:pt>
                <c:pt idx="8">
                  <c:v>0.9915111923084019</c:v>
                </c:pt>
                <c:pt idx="9">
                  <c:v>0.99144067193394536</c:v>
                </c:pt>
                <c:pt idx="10">
                  <c:v>0.99144374001340119</c:v>
                </c:pt>
                <c:pt idx="11">
                  <c:v>0.99146321209101462</c:v>
                </c:pt>
                <c:pt idx="12">
                  <c:v>0.99144928235048291</c:v>
                </c:pt>
                <c:pt idx="13">
                  <c:v>0.99225100208970074</c:v>
                </c:pt>
                <c:pt idx="14">
                  <c:v>0.9922916849849055</c:v>
                </c:pt>
                <c:pt idx="15">
                  <c:v>0.99238173638641547</c:v>
                </c:pt>
                <c:pt idx="16">
                  <c:v>0.99242650722471337</c:v>
                </c:pt>
                <c:pt idx="17">
                  <c:v>0.9924700169126367</c:v>
                </c:pt>
                <c:pt idx="18">
                  <c:v>0.99368211260587924</c:v>
                </c:pt>
                <c:pt idx="19">
                  <c:v>0.99361829556149417</c:v>
                </c:pt>
                <c:pt idx="20">
                  <c:v>0.99355826037440376</c:v>
                </c:pt>
                <c:pt idx="21">
                  <c:v>0.99348671402667965</c:v>
                </c:pt>
                <c:pt idx="22">
                  <c:v>0.99352786082046152</c:v>
                </c:pt>
                <c:pt idx="23">
                  <c:v>0.99354364985707899</c:v>
                </c:pt>
                <c:pt idx="24">
                  <c:v>0.9935809772180344</c:v>
                </c:pt>
                <c:pt idx="25">
                  <c:v>0.99359231935537429</c:v>
                </c:pt>
                <c:pt idx="26">
                  <c:v>0.99362015554255723</c:v>
                </c:pt>
                <c:pt idx="27">
                  <c:v>0.9936595541976706</c:v>
                </c:pt>
                <c:pt idx="28">
                  <c:v>0.99369429219952365</c:v>
                </c:pt>
                <c:pt idx="29">
                  <c:v>0.99372421244744502</c:v>
                </c:pt>
                <c:pt idx="30">
                  <c:v>0.99375481270100086</c:v>
                </c:pt>
                <c:pt idx="31">
                  <c:v>0.99380329765361453</c:v>
                </c:pt>
                <c:pt idx="32">
                  <c:v>0.9938529101632656</c:v>
                </c:pt>
                <c:pt idx="33">
                  <c:v>0.99392713737213867</c:v>
                </c:pt>
                <c:pt idx="34">
                  <c:v>0.99403872161719675</c:v>
                </c:pt>
                <c:pt idx="35">
                  <c:v>0.99410496995455644</c:v>
                </c:pt>
                <c:pt idx="36">
                  <c:v>0.99416068151712889</c:v>
                </c:pt>
                <c:pt idx="37">
                  <c:v>0.99422391998376036</c:v>
                </c:pt>
                <c:pt idx="38">
                  <c:v>0.9942202291978075</c:v>
                </c:pt>
                <c:pt idx="39">
                  <c:v>0.9942669012885279</c:v>
                </c:pt>
                <c:pt idx="40">
                  <c:v>0.99428283060570044</c:v>
                </c:pt>
                <c:pt idx="41">
                  <c:v>0.99433152796381463</c:v>
                </c:pt>
                <c:pt idx="42">
                  <c:v>0.99436183882726215</c:v>
                </c:pt>
                <c:pt idx="43">
                  <c:v>0.99444511776350319</c:v>
                </c:pt>
                <c:pt idx="44">
                  <c:v>0.99448505572960388</c:v>
                </c:pt>
                <c:pt idx="45">
                  <c:v>0.99455378397829819</c:v>
                </c:pt>
                <c:pt idx="46">
                  <c:v>0.99459637746759588</c:v>
                </c:pt>
                <c:pt idx="47">
                  <c:v>0.99463306996939294</c:v>
                </c:pt>
                <c:pt idx="48">
                  <c:v>0.99468526822786929</c:v>
                </c:pt>
                <c:pt idx="49">
                  <c:v>0.99470969254667496</c:v>
                </c:pt>
                <c:pt idx="50">
                  <c:v>0.99477202924094044</c:v>
                </c:pt>
                <c:pt idx="51">
                  <c:v>0.99484380426084451</c:v>
                </c:pt>
                <c:pt idx="52">
                  <c:v>0.99491012226438247</c:v>
                </c:pt>
                <c:pt idx="53">
                  <c:v>0.9948773044344793</c:v>
                </c:pt>
                <c:pt idx="54">
                  <c:v>0.99486717124983182</c:v>
                </c:pt>
                <c:pt idx="55">
                  <c:v>0.99490492952087062</c:v>
                </c:pt>
                <c:pt idx="56">
                  <c:v>0.99493575763516229</c:v>
                </c:pt>
                <c:pt idx="57">
                  <c:v>0.99499252615844547</c:v>
                </c:pt>
                <c:pt idx="58">
                  <c:v>0.99500899394492159</c:v>
                </c:pt>
                <c:pt idx="59">
                  <c:v>0.99502602958610376</c:v>
                </c:pt>
                <c:pt idx="60">
                  <c:v>0.99506988697453624</c:v>
                </c:pt>
                <c:pt idx="61">
                  <c:v>0.99506988697453624</c:v>
                </c:pt>
                <c:pt idx="62">
                  <c:v>0.99515090041995857</c:v>
                </c:pt>
                <c:pt idx="63">
                  <c:v>0.99528015581827223</c:v>
                </c:pt>
                <c:pt idx="64">
                  <c:v>0.99537729059403179</c:v>
                </c:pt>
                <c:pt idx="65">
                  <c:v>0.99544048659879081</c:v>
                </c:pt>
                <c:pt idx="66">
                  <c:v>0.99542945843394237</c:v>
                </c:pt>
                <c:pt idx="67">
                  <c:v>0.99555477397735359</c:v>
                </c:pt>
                <c:pt idx="68">
                  <c:v>0.99561534628799175</c:v>
                </c:pt>
                <c:pt idx="69">
                  <c:v>0.9956682224459289</c:v>
                </c:pt>
                <c:pt idx="70">
                  <c:v>0.99564025909317377</c:v>
                </c:pt>
                <c:pt idx="71">
                  <c:v>0.99573832013484698</c:v>
                </c:pt>
                <c:pt idx="72">
                  <c:v>0.99582981304564444</c:v>
                </c:pt>
                <c:pt idx="73">
                  <c:v>0.99594751702375006</c:v>
                </c:pt>
                <c:pt idx="74">
                  <c:v>0.99605924718032346</c:v>
                </c:pt>
                <c:pt idx="75">
                  <c:v>0.99617617408836534</c:v>
                </c:pt>
                <c:pt idx="76">
                  <c:v>0.99631053218497168</c:v>
                </c:pt>
                <c:pt idx="77">
                  <c:v>0.99639068139560327</c:v>
                </c:pt>
                <c:pt idx="78">
                  <c:v>0.99651220727453926</c:v>
                </c:pt>
                <c:pt idx="79">
                  <c:v>0.99656331046465574</c:v>
                </c:pt>
                <c:pt idx="80">
                  <c:v>0.99673511132090309</c:v>
                </c:pt>
                <c:pt idx="81">
                  <c:v>0.99678153489812693</c:v>
                </c:pt>
                <c:pt idx="82">
                  <c:v>0.99670597353706469</c:v>
                </c:pt>
                <c:pt idx="83">
                  <c:v>0.99661185849526657</c:v>
                </c:pt>
                <c:pt idx="84">
                  <c:v>0.99652686186582262</c:v>
                </c:pt>
                <c:pt idx="85">
                  <c:v>0.99658770062357516</c:v>
                </c:pt>
                <c:pt idx="86">
                  <c:v>0.99663677130044881</c:v>
                </c:pt>
                <c:pt idx="87">
                  <c:v>0.99657649838468609</c:v>
                </c:pt>
                <c:pt idx="88">
                  <c:v>0.9966118584952669</c:v>
                </c:pt>
                <c:pt idx="89">
                  <c:v>0.99664965723416332</c:v>
                </c:pt>
                <c:pt idx="90">
                  <c:v>0.99620969464018816</c:v>
                </c:pt>
                <c:pt idx="91">
                  <c:v>0.99629076011736706</c:v>
                </c:pt>
                <c:pt idx="92">
                  <c:v>0.99628224291901424</c:v>
                </c:pt>
                <c:pt idx="93">
                  <c:v>0.99627304434479313</c:v>
                </c:pt>
                <c:pt idx="94">
                  <c:v>0.99605547251287174</c:v>
                </c:pt>
                <c:pt idx="95">
                  <c:v>0.99592729793548673</c:v>
                </c:pt>
                <c:pt idx="96">
                  <c:v>0.99585541513792641</c:v>
                </c:pt>
                <c:pt idx="97">
                  <c:v>0.99582413932189717</c:v>
                </c:pt>
                <c:pt idx="98">
                  <c:v>0.99583956153462894</c:v>
                </c:pt>
                <c:pt idx="99">
                  <c:v>0.99588283114362885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81-4FE2-BC01-E841B0130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88536"/>
        <c:axId val="258685008"/>
      </c:scatterChart>
      <c:valAx>
        <c:axId val="258688536"/>
        <c:scaling>
          <c:orientation val="minMax"/>
          <c:min val="448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685008"/>
        <c:crosses val="autoZero"/>
        <c:crossBetween val="midCat"/>
      </c:valAx>
      <c:valAx>
        <c:axId val="258685008"/>
        <c:scaling>
          <c:orientation val="minMax"/>
          <c:max val="1.04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Deviation from reference [a.u.]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688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legendEntry>
      <c:layout>
        <c:manualLayout>
          <c:xMode val="edge"/>
          <c:yMode val="edge"/>
          <c:x val="6.1465723582779484E-2"/>
          <c:y val="0.88590569621797188"/>
          <c:w val="0.90469672338757334"/>
          <c:h val="9.9440518819811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30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60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104775</xdr:rowOff>
    </xdr:from>
    <xdr:to>
      <xdr:col>2</xdr:col>
      <xdr:colOff>639841</xdr:colOff>
      <xdr:row>3</xdr:row>
      <xdr:rowOff>134537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47EE16BF-0DE1-468B-9326-737FFA4DE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266700"/>
          <a:ext cx="1639966" cy="506012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26</xdr:row>
      <xdr:rowOff>47625</xdr:rowOff>
    </xdr:from>
    <xdr:to>
      <xdr:col>18</xdr:col>
      <xdr:colOff>542925</xdr:colOff>
      <xdr:row>35</xdr:row>
      <xdr:rowOff>38101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41A2A4A-0C91-46F3-AB40-825A73E1EBED}"/>
            </a:ext>
          </a:extLst>
        </xdr:cNvPr>
        <xdr:cNvSpPr txBox="1"/>
      </xdr:nvSpPr>
      <xdr:spPr>
        <a:xfrm>
          <a:off x="2181225" y="4991100"/>
          <a:ext cx="10829925" cy="144780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 b="1" u="sng">
              <a:solidFill>
                <a:srgbClr val="FF0000"/>
              </a:solidFill>
            </a:rPr>
            <a:t>IMPORTANT INFORMATIONS:</a:t>
          </a:r>
          <a:r>
            <a:rPr lang="sv-SE" sz="1100" b="1" u="sng" baseline="0">
              <a:solidFill>
                <a:srgbClr val="FF0000"/>
              </a:solidFill>
            </a:rPr>
            <a:t> </a:t>
          </a:r>
        </a:p>
        <a:p>
          <a:endParaRPr lang="sv-SE" sz="500" b="1" u="sng" baseline="0">
            <a:solidFill>
              <a:srgbClr val="FF0000"/>
            </a:solidFill>
          </a:endParaRPr>
        </a:p>
        <a:p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Before you start working with </a:t>
          </a:r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MatriXX detector #3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endParaRPr lang="sv-SE" sz="5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 Check the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orientation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the detector.</a:t>
          </a:r>
        </a:p>
        <a:p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Check the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calibration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the detector (the correct value and the name of calibration factor is written in columns D-E row 23).</a:t>
          </a:r>
          <a:endParaRPr lang="sv-S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3. </a:t>
          </a:r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Apply correction for p &amp; T 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(for this detector correction for pressure is around 10 hPa).</a:t>
          </a:r>
        </a:p>
        <a:p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 Readout the value of D</a:t>
          </a:r>
          <a:r>
            <a:rPr lang="sv-SE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central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(column F) from the </a:t>
          </a:r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Region of interest ROI (1 cm x 1 cm)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 from the 'Position cursor'.</a:t>
          </a:r>
          <a:endParaRPr lang="sv-S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0" i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Record the </a:t>
          </a:r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 (1mm, 1%) 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 </a:t>
          </a:r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(2mm, 2%) 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first one </a:t>
          </a:r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does not pass the rate of 90%.</a:t>
          </a:r>
          <a:endParaRPr lang="sv-SE" sz="500" u="sng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116417</xdr:colOff>
      <xdr:row>1</xdr:row>
      <xdr:rowOff>148167</xdr:rowOff>
    </xdr:from>
    <xdr:to>
      <xdr:col>2</xdr:col>
      <xdr:colOff>496966</xdr:colOff>
      <xdr:row>3</xdr:row>
      <xdr:rowOff>167346</xdr:rowOff>
    </xdr:to>
    <xdr:pic>
      <xdr:nvPicPr>
        <xdr:cNvPr id="3" name="Bildobjekt 1">
          <a:extLst>
            <a:ext uri="{FF2B5EF4-FFF2-40B4-BE49-F238E27FC236}">
              <a16:creationId xmlns:a16="http://schemas.microsoft.com/office/drawing/2014/main" id="{8047E5EC-6A64-4F50-AE72-643F18CB3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250" y="338667"/>
          <a:ext cx="1639966" cy="5060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130AA-6750-405F-89FB-D49E881844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92075</xdr:colOff>
      <xdr:row>1</xdr:row>
      <xdr:rowOff>9525</xdr:rowOff>
    </xdr:from>
    <xdr:to>
      <xdr:col>2</xdr:col>
      <xdr:colOff>789066</xdr:colOff>
      <xdr:row>3</xdr:row>
      <xdr:rowOff>134537</xdr:rowOff>
    </xdr:to>
    <xdr:pic>
      <xdr:nvPicPr>
        <xdr:cNvPr id="4" name="Bildobjekt 1">
          <a:extLst>
            <a:ext uri="{FF2B5EF4-FFF2-40B4-BE49-F238E27FC236}">
              <a16:creationId xmlns:a16="http://schemas.microsoft.com/office/drawing/2014/main" id="{CF192CA2-143A-43E7-80E7-E4F1BC239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825" y="200025"/>
          <a:ext cx="1638908" cy="5060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734" cy="60781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72852-7FE7-42C8-9A31-DFB39F9747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239"/>
  <sheetViews>
    <sheetView showGridLines="0" zoomScale="112" zoomScaleNormal="112" workbookViewId="0">
      <pane xSplit="2" ySplit="38" topLeftCell="N120" activePane="bottomRight" state="frozen"/>
      <selection pane="topRight" activeCell="C1" sqref="C1"/>
      <selection pane="bottomLeft" activeCell="A39" sqref="A39"/>
      <selection pane="bottomRight" activeCell="AH131" sqref="AH131"/>
    </sheetView>
  </sheetViews>
  <sheetFormatPr defaultColWidth="9.140625" defaultRowHeight="12.75" x14ac:dyDescent="0.2"/>
  <cols>
    <col min="1" max="1" width="2.85546875" style="40" customWidth="1"/>
    <col min="2" max="2" width="16.85546875" style="40" bestFit="1" customWidth="1"/>
    <col min="3" max="6" width="10.7109375" style="40" customWidth="1"/>
    <col min="7" max="7" width="15.140625" style="40" customWidth="1"/>
    <col min="8" max="11" width="10.7109375" style="40" customWidth="1"/>
    <col min="12" max="13" width="11.42578125" style="40" customWidth="1"/>
    <col min="14" max="26" width="8.7109375" style="40" customWidth="1"/>
    <col min="27" max="27" width="8.7109375" style="40" hidden="1" customWidth="1"/>
    <col min="28" max="28" width="12.5703125" style="40" customWidth="1"/>
    <col min="29" max="29" width="14.7109375" style="40" customWidth="1"/>
    <col min="30" max="30" width="15.28515625" style="40" customWidth="1"/>
    <col min="31" max="31" width="17.7109375" style="40" hidden="1" customWidth="1"/>
    <col min="32" max="33" width="11.85546875" style="40" bestFit="1" customWidth="1"/>
    <col min="34" max="34" width="29.5703125" style="40" customWidth="1"/>
    <col min="35" max="16384" width="9.140625" style="40"/>
  </cols>
  <sheetData>
    <row r="2" spans="2:34" ht="18.75" customHeight="1" x14ac:dyDescent="0.2">
      <c r="B2" s="206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207"/>
    </row>
    <row r="3" spans="2:34" ht="18.75" customHeight="1" x14ac:dyDescent="0.2">
      <c r="B3" s="208"/>
      <c r="AH3" s="209"/>
    </row>
    <row r="4" spans="2:34" ht="18.75" customHeight="1" x14ac:dyDescent="0.2">
      <c r="B4" s="210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6"/>
    </row>
    <row r="5" spans="2:34" x14ac:dyDescent="0.2">
      <c r="B5" s="423" t="s">
        <v>118</v>
      </c>
      <c r="C5" s="424"/>
      <c r="D5" s="424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  <c r="AA5" s="424"/>
      <c r="AB5" s="424"/>
      <c r="AC5" s="424"/>
      <c r="AD5" s="424"/>
      <c r="AE5" s="424"/>
      <c r="AF5" s="425"/>
      <c r="AG5" s="182"/>
      <c r="AH5" s="183"/>
    </row>
    <row r="6" spans="2:34" ht="15" x14ac:dyDescent="0.2">
      <c r="B6" s="169" t="s">
        <v>113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73"/>
      <c r="AG6" s="432" t="s">
        <v>119</v>
      </c>
      <c r="AH6" s="433"/>
    </row>
    <row r="7" spans="2:34" ht="18" x14ac:dyDescent="0.25">
      <c r="B7" s="222" t="s">
        <v>124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6"/>
      <c r="AG7" s="229" t="s">
        <v>120</v>
      </c>
      <c r="AH7" s="230"/>
    </row>
    <row r="8" spans="2:34" ht="15" hidden="1" x14ac:dyDescent="0.2">
      <c r="B8" s="169" t="s">
        <v>114</v>
      </c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76" t="s">
        <v>121</v>
      </c>
      <c r="AG8" s="180"/>
      <c r="AH8" s="188"/>
    </row>
    <row r="9" spans="2:34" ht="15" hidden="1" x14ac:dyDescent="0.2">
      <c r="B9" s="170" t="s">
        <v>115</v>
      </c>
      <c r="C9" s="187" t="s">
        <v>125</v>
      </c>
      <c r="AF9" s="177"/>
      <c r="AG9" s="426"/>
      <c r="AH9" s="427"/>
    </row>
    <row r="10" spans="2:34" hidden="1" x14ac:dyDescent="0.2">
      <c r="B10" s="170" t="s">
        <v>116</v>
      </c>
      <c r="AF10" s="178" t="s">
        <v>122</v>
      </c>
      <c r="AG10" s="428"/>
      <c r="AH10" s="429"/>
    </row>
    <row r="11" spans="2:34" hidden="1" x14ac:dyDescent="0.2">
      <c r="B11" s="171" t="s">
        <v>117</v>
      </c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79" t="s">
        <v>123</v>
      </c>
      <c r="AG11" s="430"/>
      <c r="AH11" s="431"/>
    </row>
    <row r="12" spans="2:34" ht="13.5" hidden="1" thickBot="1" x14ac:dyDescent="0.25"/>
    <row r="13" spans="2:34" ht="19.5" hidden="1" thickBot="1" x14ac:dyDescent="0.35">
      <c r="B13" s="420" t="s">
        <v>140</v>
      </c>
      <c r="C13" s="421"/>
      <c r="D13" s="421"/>
      <c r="E13" s="421"/>
      <c r="F13" s="421"/>
      <c r="G13" s="421"/>
      <c r="H13" s="421"/>
      <c r="I13" s="421"/>
      <c r="J13" s="421"/>
      <c r="K13" s="421"/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421"/>
      <c r="X13" s="421"/>
      <c r="Y13" s="421"/>
      <c r="Z13" s="421"/>
      <c r="AA13" s="421"/>
      <c r="AB13" s="421"/>
      <c r="AC13" s="421"/>
      <c r="AD13" s="421"/>
      <c r="AE13" s="421"/>
      <c r="AF13" s="421"/>
      <c r="AG13" s="421"/>
      <c r="AH13" s="422"/>
    </row>
    <row r="14" spans="2:34" hidden="1" x14ac:dyDescent="0.2"/>
    <row r="15" spans="2:34" ht="28.5" hidden="1" x14ac:dyDescent="0.45">
      <c r="B15" s="37" t="s">
        <v>142</v>
      </c>
      <c r="C15" s="10"/>
      <c r="D15" s="10"/>
      <c r="E15"/>
      <c r="F15"/>
      <c r="G15"/>
      <c r="H15" s="1"/>
      <c r="I15" s="1"/>
      <c r="J15" s="1"/>
      <c r="K15" s="1"/>
      <c r="L15" s="43"/>
    </row>
    <row r="16" spans="2:34" ht="15" hidden="1" x14ac:dyDescent="0.25">
      <c r="B16" s="38"/>
      <c r="C16" s="10"/>
      <c r="D16" s="10"/>
      <c r="E16"/>
      <c r="F16"/>
      <c r="G16"/>
      <c r="H16" s="1"/>
      <c r="I16" s="1"/>
      <c r="J16" s="1"/>
      <c r="K16" s="1"/>
      <c r="L16" s="43"/>
      <c r="M16" s="43"/>
    </row>
    <row r="17" spans="2:15" hidden="1" x14ac:dyDescent="0.2">
      <c r="B17" s="123" t="s">
        <v>67</v>
      </c>
      <c r="C17" s="184"/>
      <c r="D17" s="248" t="s">
        <v>145</v>
      </c>
      <c r="E17" s="248"/>
      <c r="F17" s="248"/>
      <c r="G17" s="248"/>
      <c r="H17" s="248"/>
    </row>
    <row r="18" spans="2:15" hidden="1" x14ac:dyDescent="0.2">
      <c r="B18" s="42" t="s">
        <v>22</v>
      </c>
      <c r="D18" s="249" t="s">
        <v>147</v>
      </c>
      <c r="E18" s="249"/>
      <c r="F18" s="249"/>
      <c r="G18" s="249"/>
      <c r="H18" s="249"/>
    </row>
    <row r="19" spans="2:15" hidden="1" x14ac:dyDescent="0.2">
      <c r="B19" s="42" t="s">
        <v>23</v>
      </c>
      <c r="D19" s="233" t="s">
        <v>24</v>
      </c>
      <c r="E19" s="233"/>
      <c r="F19" s="233"/>
      <c r="G19" s="233"/>
      <c r="H19" s="233"/>
      <c r="I19" s="43"/>
      <c r="J19" s="43"/>
      <c r="K19" s="43"/>
      <c r="L19" s="43"/>
      <c r="M19" s="43"/>
      <c r="O19" s="155"/>
    </row>
    <row r="20" spans="2:15" hidden="1" x14ac:dyDescent="0.2">
      <c r="B20" s="42" t="s">
        <v>109</v>
      </c>
      <c r="D20" s="259" t="s">
        <v>159</v>
      </c>
      <c r="E20" s="233"/>
      <c r="F20" s="233"/>
      <c r="G20" s="233"/>
      <c r="H20" s="233"/>
      <c r="I20" s="43"/>
      <c r="J20" s="43"/>
      <c r="K20" s="43"/>
      <c r="L20" s="43"/>
      <c r="M20" s="43"/>
      <c r="O20" s="155"/>
    </row>
    <row r="21" spans="2:15" hidden="1" x14ac:dyDescent="0.2">
      <c r="B21" s="42" t="s">
        <v>110</v>
      </c>
      <c r="D21" s="259" t="s">
        <v>160</v>
      </c>
      <c r="E21" s="259"/>
      <c r="F21" s="259"/>
      <c r="G21" s="233"/>
      <c r="H21" s="233"/>
      <c r="I21" s="43"/>
      <c r="J21" s="43"/>
      <c r="K21" s="43"/>
      <c r="L21" s="43"/>
      <c r="M21" s="43"/>
    </row>
    <row r="22" spans="2:15" hidden="1" x14ac:dyDescent="0.2">
      <c r="B22" s="42" t="s">
        <v>111</v>
      </c>
      <c r="D22" s="260" t="s">
        <v>158</v>
      </c>
      <c r="E22" s="260"/>
      <c r="F22" s="260"/>
      <c r="G22" s="233"/>
      <c r="H22" s="233"/>
      <c r="I22" s="43"/>
      <c r="J22" s="43"/>
      <c r="K22" s="43"/>
      <c r="L22" s="43"/>
      <c r="M22" s="43"/>
    </row>
    <row r="23" spans="2:15" x14ac:dyDescent="0.2">
      <c r="B23" s="42" t="s">
        <v>112</v>
      </c>
      <c r="D23" s="250">
        <v>85.483000000000004</v>
      </c>
      <c r="E23" s="251" t="s">
        <v>146</v>
      </c>
      <c r="F23" s="251"/>
      <c r="G23" s="251"/>
      <c r="H23" s="251"/>
      <c r="I23" s="43"/>
      <c r="J23" s="43"/>
      <c r="K23" s="43"/>
      <c r="L23" s="43"/>
      <c r="M23" s="43"/>
    </row>
    <row r="24" spans="2:15" hidden="1" x14ac:dyDescent="0.2">
      <c r="B24" s="42" t="s">
        <v>169</v>
      </c>
      <c r="D24" s="250">
        <v>1.6990000000000001</v>
      </c>
      <c r="E24" s="252"/>
      <c r="F24" s="251"/>
      <c r="G24" s="251"/>
      <c r="H24" s="251"/>
      <c r="I24" s="43"/>
      <c r="J24" s="43"/>
      <c r="K24" s="43"/>
      <c r="L24" s="43"/>
      <c r="M24" s="43"/>
    </row>
    <row r="25" spans="2:15" ht="15" hidden="1" customHeight="1" thickBot="1" x14ac:dyDescent="0.25">
      <c r="B25" s="228" t="s">
        <v>170</v>
      </c>
      <c r="C25" s="253"/>
      <c r="D25" s="227">
        <v>1.716</v>
      </c>
      <c r="E25" s="254"/>
      <c r="F25" s="254"/>
      <c r="G25" s="254"/>
      <c r="H25" s="254"/>
    </row>
    <row r="26" spans="2:15" hidden="1" x14ac:dyDescent="0.2">
      <c r="B26" s="42"/>
      <c r="C26" s="44"/>
      <c r="D26" s="45"/>
      <c r="E26" s="46"/>
    </row>
    <row r="27" spans="2:15" x14ac:dyDescent="0.2">
      <c r="B27" s="417" t="s">
        <v>71</v>
      </c>
      <c r="C27" s="417"/>
      <c r="D27" s="45"/>
      <c r="E27" s="46"/>
    </row>
    <row r="28" spans="2:15" x14ac:dyDescent="0.2">
      <c r="B28" s="66">
        <f>($D$24-($D$24*1%))</f>
        <v>1.68201</v>
      </c>
      <c r="C28" s="66">
        <f>($D$24+($D$24*1%))</f>
        <v>1.7159900000000001</v>
      </c>
    </row>
    <row r="29" spans="2:15" x14ac:dyDescent="0.2">
      <c r="B29" s="66">
        <f>($D$25-($D$25*1%))</f>
        <v>1.6988399999999999</v>
      </c>
      <c r="C29" s="66">
        <f>($D$25+($D$25*1%))</f>
        <v>1.73316</v>
      </c>
    </row>
    <row r="30" spans="2:15" x14ac:dyDescent="0.2">
      <c r="B30" s="419" t="s">
        <v>136</v>
      </c>
      <c r="C30" s="419"/>
    </row>
    <row r="31" spans="2:15" x14ac:dyDescent="0.2">
      <c r="B31" s="65">
        <f>$D$24+($D$24*1%)+0.001</f>
        <v>1.71699</v>
      </c>
      <c r="C31" s="65">
        <f>$D$24+($D$24*(-1%))-0.001</f>
        <v>1.6810100000000001</v>
      </c>
    </row>
    <row r="32" spans="2:15" x14ac:dyDescent="0.2">
      <c r="B32" s="65">
        <f>$D$25+($D$25*1%)+0.001</f>
        <v>1.7341599999999999</v>
      </c>
      <c r="C32" s="65">
        <f>$D$25+($D$25*(-1%))-0.001</f>
        <v>1.69784</v>
      </c>
      <c r="F32" s="64"/>
      <c r="G32" s="64"/>
      <c r="H32" s="64"/>
    </row>
    <row r="33" spans="2:34" x14ac:dyDescent="0.2">
      <c r="B33" s="418" t="s">
        <v>132</v>
      </c>
      <c r="C33" s="418"/>
    </row>
    <row r="34" spans="2:34" x14ac:dyDescent="0.2">
      <c r="B34" s="256">
        <f>$D$24+($D$24*2%)+0.001</f>
        <v>1.7339799999999999</v>
      </c>
      <c r="C34" s="256">
        <f>$D$24+($D$24*(-2%))-0.001</f>
        <v>1.6640200000000003</v>
      </c>
    </row>
    <row r="35" spans="2:34" x14ac:dyDescent="0.2">
      <c r="B35" s="256">
        <f>$D$25+($D$25*2%)+0.001</f>
        <v>1.7513199999999998</v>
      </c>
      <c r="C35" s="256">
        <f>$D$25+($D$25*(-2%))-0.001</f>
        <v>1.6806800000000002</v>
      </c>
    </row>
    <row r="36" spans="2:34" ht="13.5" thickBot="1" x14ac:dyDescent="0.25">
      <c r="B36" s="49"/>
      <c r="C36" s="50"/>
      <c r="D36" s="50"/>
      <c r="E36" s="51"/>
      <c r="F36" s="52"/>
      <c r="G36" s="52"/>
    </row>
    <row r="37" spans="2:34" ht="15" customHeight="1" thickBot="1" x14ac:dyDescent="0.25">
      <c r="B37" s="46"/>
      <c r="C37" s="48"/>
      <c r="D37" s="414" t="s">
        <v>179</v>
      </c>
      <c r="E37" s="415"/>
      <c r="F37" s="416"/>
      <c r="G37" s="414" t="s">
        <v>68</v>
      </c>
      <c r="H37" s="415"/>
      <c r="I37" s="415"/>
      <c r="J37" s="415"/>
      <c r="K37" s="415"/>
      <c r="L37" s="415"/>
      <c r="M37" s="416"/>
      <c r="N37" s="414" t="s">
        <v>60</v>
      </c>
      <c r="O37" s="415"/>
      <c r="P37" s="415"/>
      <c r="Q37" s="415"/>
      <c r="R37" s="415"/>
      <c r="S37" s="415"/>
      <c r="T37" s="416"/>
      <c r="U37" s="414" t="s">
        <v>180</v>
      </c>
      <c r="V37" s="415"/>
      <c r="W37" s="415"/>
      <c r="X37" s="415"/>
      <c r="Y37" s="415"/>
      <c r="Z37" s="416"/>
    </row>
    <row r="38" spans="2:34" ht="39" thickBot="1" x14ac:dyDescent="0.25">
      <c r="B38" s="100" t="s">
        <v>5</v>
      </c>
      <c r="C38" s="101" t="s">
        <v>17</v>
      </c>
      <c r="D38" s="108" t="s">
        <v>26</v>
      </c>
      <c r="E38" s="102" t="s">
        <v>62</v>
      </c>
      <c r="F38" s="109" t="s">
        <v>63</v>
      </c>
      <c r="G38" s="108" t="s">
        <v>76</v>
      </c>
      <c r="H38" s="102" t="s">
        <v>65</v>
      </c>
      <c r="I38" s="102" t="s">
        <v>64</v>
      </c>
      <c r="J38" s="103" t="s">
        <v>149</v>
      </c>
      <c r="K38" s="103" t="s">
        <v>150</v>
      </c>
      <c r="L38" s="103" t="s">
        <v>151</v>
      </c>
      <c r="M38" s="103" t="s">
        <v>152</v>
      </c>
      <c r="N38" s="111" t="s">
        <v>175</v>
      </c>
      <c r="O38" s="104" t="s">
        <v>176</v>
      </c>
      <c r="P38" s="104" t="s">
        <v>177</v>
      </c>
      <c r="Q38" s="104" t="s">
        <v>72</v>
      </c>
      <c r="R38" s="104" t="s">
        <v>73</v>
      </c>
      <c r="S38" s="104" t="s">
        <v>74</v>
      </c>
      <c r="T38" s="112" t="s">
        <v>178</v>
      </c>
      <c r="U38" s="111" t="s">
        <v>181</v>
      </c>
      <c r="V38" s="104" t="s">
        <v>182</v>
      </c>
      <c r="W38" s="104" t="s">
        <v>183</v>
      </c>
      <c r="X38" s="104" t="s">
        <v>72</v>
      </c>
      <c r="Y38" s="104" t="s">
        <v>73</v>
      </c>
      <c r="Z38" s="112" t="s">
        <v>74</v>
      </c>
      <c r="AA38" s="110" t="s">
        <v>61</v>
      </c>
      <c r="AB38" s="266" t="s">
        <v>184</v>
      </c>
      <c r="AC38" s="113" t="s">
        <v>77</v>
      </c>
      <c r="AD38" s="106" t="s">
        <v>171</v>
      </c>
      <c r="AE38" s="107" t="s">
        <v>172</v>
      </c>
      <c r="AF38" s="105" t="s">
        <v>59</v>
      </c>
      <c r="AG38" s="114" t="s">
        <v>58</v>
      </c>
      <c r="AH38" s="118" t="s">
        <v>6</v>
      </c>
    </row>
    <row r="39" spans="2:34" s="47" customFormat="1" x14ac:dyDescent="0.2">
      <c r="B39" s="267">
        <v>44883</v>
      </c>
      <c r="C39" s="268" t="s">
        <v>162</v>
      </c>
      <c r="D39" s="257">
        <v>1017</v>
      </c>
      <c r="E39" s="258">
        <v>23.7</v>
      </c>
      <c r="F39" s="269">
        <f>IF(E39="","",E39+273.15)</f>
        <v>296.84999999999997</v>
      </c>
      <c r="G39" s="257">
        <v>85.483000000000004</v>
      </c>
      <c r="H39" s="258">
        <v>23.3</v>
      </c>
      <c r="I39" s="258">
        <v>1017</v>
      </c>
      <c r="J39" s="258">
        <v>23.9</v>
      </c>
      <c r="K39" s="270">
        <v>1028</v>
      </c>
      <c r="L39" s="270">
        <f>IF(H39="","",H39-J39)</f>
        <v>-0.59999999999999787</v>
      </c>
      <c r="M39" s="269">
        <f>IF(I39="","",I39-K39)</f>
        <v>-11</v>
      </c>
      <c r="N39" s="257"/>
      <c r="O39" s="258"/>
      <c r="P39" s="258"/>
      <c r="Q39" s="258"/>
      <c r="R39" s="258"/>
      <c r="S39" s="258"/>
      <c r="T39" s="99" t="str">
        <f>IF(N39="","",SQRT(N39^2+O39^2+P39^2))</f>
        <v/>
      </c>
      <c r="U39" s="257"/>
      <c r="V39" s="258"/>
      <c r="W39" s="258"/>
      <c r="X39" s="258"/>
      <c r="Y39" s="258"/>
      <c r="Z39" s="269"/>
      <c r="AA39" s="271" t="str">
        <f t="shared" ref="AA39:AA93" si="0">IF(U39="","",SQRT(U39^2+V39^2+W39^2))</f>
        <v/>
      </c>
      <c r="AB39" s="270"/>
      <c r="AC39" s="158">
        <v>1.7070000000000001</v>
      </c>
      <c r="AD39" s="93">
        <f t="shared" ref="AD39:AD102" si="1">IF(AC39="","",((AC39/$D$24)-1))</f>
        <v>4.7086521483226118E-3</v>
      </c>
      <c r="AE39" s="94">
        <f t="shared" ref="AE39:AE132" si="2">IF(AC39="","",((AC39/$D$25)-1))</f>
        <v>-5.2447552447552059E-3</v>
      </c>
      <c r="AF39" s="272">
        <v>100</v>
      </c>
      <c r="AG39" s="115"/>
      <c r="AH39" s="273" t="s">
        <v>165</v>
      </c>
    </row>
    <row r="40" spans="2:34" x14ac:dyDescent="0.2">
      <c r="B40" s="267">
        <v>44883</v>
      </c>
      <c r="C40" s="268"/>
      <c r="D40" s="257"/>
      <c r="E40" s="258"/>
      <c r="F40" s="269" t="str">
        <f t="shared" ref="F40:F103" si="3">IF(E40="","",E40+273.15)</f>
        <v/>
      </c>
      <c r="G40" s="257"/>
      <c r="H40" s="258"/>
      <c r="I40" s="258"/>
      <c r="J40" s="258"/>
      <c r="K40" s="270"/>
      <c r="L40" s="270" t="str">
        <f>IF(H40="","",H40-J40)</f>
        <v/>
      </c>
      <c r="M40" s="269" t="str">
        <f>IF(I40="","",I40-K40)</f>
        <v/>
      </c>
      <c r="N40" s="257"/>
      <c r="O40" s="258"/>
      <c r="P40" s="258"/>
      <c r="Q40" s="258"/>
      <c r="R40" s="258"/>
      <c r="S40" s="258"/>
      <c r="T40" s="99" t="str">
        <f t="shared" ref="T40:T103" si="4">IF(N40="","",SQRT(N40^2+O40^2+P40^2))</f>
        <v/>
      </c>
      <c r="U40" s="257"/>
      <c r="V40" s="258"/>
      <c r="W40" s="258"/>
      <c r="X40" s="258"/>
      <c r="Y40" s="258"/>
      <c r="Z40" s="269"/>
      <c r="AA40" s="271" t="str">
        <f t="shared" si="0"/>
        <v/>
      </c>
      <c r="AB40" s="270"/>
      <c r="AC40" s="158">
        <v>1.7090000000000001</v>
      </c>
      <c r="AD40" s="93">
        <f t="shared" si="1"/>
        <v>5.8858151854030982E-3</v>
      </c>
      <c r="AE40" s="94">
        <f t="shared" si="2"/>
        <v>-4.0792540792540244E-3</v>
      </c>
      <c r="AF40" s="272">
        <v>100</v>
      </c>
      <c r="AG40" s="115"/>
      <c r="AH40" s="273" t="s">
        <v>166</v>
      </c>
    </row>
    <row r="41" spans="2:34" x14ac:dyDescent="0.2">
      <c r="B41" s="267">
        <v>44883</v>
      </c>
      <c r="C41" s="268"/>
      <c r="D41" s="257"/>
      <c r="E41" s="258"/>
      <c r="F41" s="269" t="str">
        <f t="shared" si="3"/>
        <v/>
      </c>
      <c r="G41" s="257"/>
      <c r="H41" s="258"/>
      <c r="I41" s="258"/>
      <c r="J41" s="258"/>
      <c r="K41" s="270"/>
      <c r="L41" s="270" t="str">
        <f>IF(H41="","",H41-J41)</f>
        <v/>
      </c>
      <c r="M41" s="269" t="str">
        <f t="shared" ref="M41" si="5">IF(I41="","",I41-K41)</f>
        <v/>
      </c>
      <c r="N41" s="257"/>
      <c r="O41" s="258"/>
      <c r="P41" s="258"/>
      <c r="Q41" s="258"/>
      <c r="R41" s="258"/>
      <c r="S41" s="258"/>
      <c r="T41" s="99" t="str">
        <f t="shared" si="4"/>
        <v/>
      </c>
      <c r="U41" s="257"/>
      <c r="V41" s="258"/>
      <c r="W41" s="258"/>
      <c r="X41" s="258"/>
      <c r="Y41" s="258"/>
      <c r="Z41" s="269"/>
      <c r="AA41" s="271" t="str">
        <f t="shared" si="0"/>
        <v/>
      </c>
      <c r="AB41" s="270"/>
      <c r="AC41" s="158">
        <v>1.708</v>
      </c>
      <c r="AD41" s="93">
        <f t="shared" si="1"/>
        <v>5.297233666862855E-3</v>
      </c>
      <c r="AE41" s="94">
        <f t="shared" si="2"/>
        <v>-4.6620046620046152E-3</v>
      </c>
      <c r="AF41" s="272"/>
      <c r="AG41" s="115"/>
      <c r="AH41" s="273" t="s">
        <v>167</v>
      </c>
    </row>
    <row r="42" spans="2:34" x14ac:dyDescent="0.2">
      <c r="B42" s="267">
        <v>44998</v>
      </c>
      <c r="C42" s="268" t="s">
        <v>204</v>
      </c>
      <c r="D42" s="257">
        <v>993.8</v>
      </c>
      <c r="E42" s="258">
        <v>23.3</v>
      </c>
      <c r="F42" s="269">
        <f t="shared" si="3"/>
        <v>296.45</v>
      </c>
      <c r="G42" s="257">
        <v>85.483000000000004</v>
      </c>
      <c r="H42" s="258">
        <v>22.7</v>
      </c>
      <c r="I42" s="258">
        <v>993.8</v>
      </c>
      <c r="J42" s="258">
        <v>23.8</v>
      </c>
      <c r="K42" s="270">
        <v>1005</v>
      </c>
      <c r="L42" s="270">
        <f t="shared" ref="L42:L59" si="6">IF(H42="","",H42-J42)</f>
        <v>-1.1000000000000014</v>
      </c>
      <c r="M42" s="269">
        <f t="shared" ref="M42:M59" si="7">IF(I42="","",I42-K42)</f>
        <v>-11.200000000000045</v>
      </c>
      <c r="N42" s="257">
        <v>-0.11</v>
      </c>
      <c r="O42" s="258">
        <v>0.08</v>
      </c>
      <c r="P42" s="258">
        <v>7.0000000000000007E-2</v>
      </c>
      <c r="Q42" s="258">
        <v>0.1</v>
      </c>
      <c r="R42" s="258">
        <v>0</v>
      </c>
      <c r="S42" s="258">
        <v>0</v>
      </c>
      <c r="T42" s="99">
        <f t="shared" si="4"/>
        <v>0.15297058540778355</v>
      </c>
      <c r="U42" s="257">
        <v>-0.11</v>
      </c>
      <c r="V42" s="258">
        <v>0.09</v>
      </c>
      <c r="W42" s="258">
        <v>0.06</v>
      </c>
      <c r="X42" s="258">
        <v>0.1</v>
      </c>
      <c r="Y42" s="258">
        <v>0</v>
      </c>
      <c r="Z42" s="269">
        <v>0</v>
      </c>
      <c r="AA42" s="271">
        <f t="shared" si="0"/>
        <v>0.15427248620541512</v>
      </c>
      <c r="AB42" s="270">
        <v>-2.94</v>
      </c>
      <c r="AC42" s="158">
        <v>1.6875</v>
      </c>
      <c r="AD42" s="93">
        <f t="shared" si="1"/>
        <v>-6.7686874632136851E-3</v>
      </c>
      <c r="AE42" s="94">
        <f t="shared" si="2"/>
        <v>-1.6608391608391559E-2</v>
      </c>
      <c r="AF42" s="272">
        <v>64.3</v>
      </c>
      <c r="AG42" s="115">
        <v>100</v>
      </c>
      <c r="AH42" s="273" t="s">
        <v>289</v>
      </c>
    </row>
    <row r="43" spans="2:34" x14ac:dyDescent="0.2">
      <c r="B43" s="267">
        <v>44999</v>
      </c>
      <c r="C43" s="268" t="s">
        <v>290</v>
      </c>
      <c r="D43" s="257">
        <v>968</v>
      </c>
      <c r="E43" s="258">
        <v>24.1</v>
      </c>
      <c r="F43" s="269">
        <f t="shared" si="3"/>
        <v>297.25</v>
      </c>
      <c r="G43" s="257">
        <v>85.483000000000004</v>
      </c>
      <c r="H43" s="258">
        <v>22.7</v>
      </c>
      <c r="I43" s="258">
        <v>968</v>
      </c>
      <c r="J43" s="258">
        <v>23.2</v>
      </c>
      <c r="K43" s="270">
        <v>979</v>
      </c>
      <c r="L43" s="270">
        <f t="shared" si="6"/>
        <v>-0.5</v>
      </c>
      <c r="M43" s="269">
        <f t="shared" si="7"/>
        <v>-11</v>
      </c>
      <c r="N43" s="257">
        <v>7.0000000000000007E-2</v>
      </c>
      <c r="O43" s="258">
        <v>0.08</v>
      </c>
      <c r="P43" s="258">
        <v>0.03</v>
      </c>
      <c r="Q43" s="258">
        <v>0</v>
      </c>
      <c r="R43" s="258">
        <v>0</v>
      </c>
      <c r="S43" s="258">
        <v>0</v>
      </c>
      <c r="T43" s="99">
        <f t="shared" si="4"/>
        <v>0.11045361017187261</v>
      </c>
      <c r="U43" s="257">
        <v>7.0000000000000007E-2</v>
      </c>
      <c r="V43" s="258">
        <v>0.08</v>
      </c>
      <c r="W43" s="258">
        <v>0.03</v>
      </c>
      <c r="X43" s="258">
        <v>0</v>
      </c>
      <c r="Y43" s="258">
        <v>0</v>
      </c>
      <c r="Z43" s="269">
        <v>0</v>
      </c>
      <c r="AA43" s="271">
        <f t="shared" si="0"/>
        <v>0.11045361017187261</v>
      </c>
      <c r="AB43" s="270">
        <v>-2.97</v>
      </c>
      <c r="AC43" s="158">
        <v>1.6879999999999999</v>
      </c>
      <c r="AD43" s="93">
        <f t="shared" si="1"/>
        <v>-6.4743967039435635E-3</v>
      </c>
      <c r="AE43" s="94">
        <f t="shared" si="2"/>
        <v>-1.631701631701632E-2</v>
      </c>
      <c r="AF43" s="272">
        <v>72.599999999999994</v>
      </c>
      <c r="AG43" s="115">
        <v>100</v>
      </c>
      <c r="AH43" s="273"/>
    </row>
    <row r="44" spans="2:34" x14ac:dyDescent="0.2">
      <c r="B44" s="267">
        <v>45000</v>
      </c>
      <c r="C44" s="268" t="s">
        <v>294</v>
      </c>
      <c r="D44" s="257">
        <v>989.5</v>
      </c>
      <c r="E44" s="258">
        <v>24.1</v>
      </c>
      <c r="F44" s="269">
        <f t="shared" si="3"/>
        <v>297.25</v>
      </c>
      <c r="G44" s="257">
        <v>85.483000000000004</v>
      </c>
      <c r="H44" s="258">
        <v>22.9</v>
      </c>
      <c r="I44" s="258">
        <v>989.5</v>
      </c>
      <c r="J44" s="258">
        <v>23.7</v>
      </c>
      <c r="K44" s="270">
        <v>1001</v>
      </c>
      <c r="L44" s="270">
        <f t="shared" si="6"/>
        <v>-0.80000000000000071</v>
      </c>
      <c r="M44" s="269">
        <f t="shared" si="7"/>
        <v>-11.5</v>
      </c>
      <c r="N44" s="257">
        <v>0.08</v>
      </c>
      <c r="O44" s="258">
        <v>0.06</v>
      </c>
      <c r="P44" s="258">
        <v>0.05</v>
      </c>
      <c r="Q44" s="258">
        <v>0</v>
      </c>
      <c r="R44" s="258">
        <v>0</v>
      </c>
      <c r="S44" s="258">
        <v>0</v>
      </c>
      <c r="T44" s="99">
        <f t="shared" si="4"/>
        <v>0.11180339887498948</v>
      </c>
      <c r="U44" s="257">
        <v>0.08</v>
      </c>
      <c r="V44" s="258">
        <v>0.06</v>
      </c>
      <c r="W44" s="258">
        <v>0.05</v>
      </c>
      <c r="X44" s="258">
        <v>0</v>
      </c>
      <c r="Y44" s="258">
        <v>0</v>
      </c>
      <c r="Z44" s="269">
        <v>0</v>
      </c>
      <c r="AA44" s="271">
        <f t="shared" si="0"/>
        <v>0.11180339887498948</v>
      </c>
      <c r="AB44" s="270">
        <v>-2.95</v>
      </c>
      <c r="AC44" s="158">
        <v>1.68919</v>
      </c>
      <c r="AD44" s="93">
        <f t="shared" si="1"/>
        <v>-5.7739846968806186E-3</v>
      </c>
      <c r="AE44" s="94">
        <f t="shared" si="2"/>
        <v>-1.5623543123543082E-2</v>
      </c>
      <c r="AF44" s="272">
        <v>76.599999999999994</v>
      </c>
      <c r="AG44" s="115">
        <v>100</v>
      </c>
      <c r="AH44" s="273"/>
    </row>
    <row r="45" spans="2:34" x14ac:dyDescent="0.2">
      <c r="B45" s="267">
        <v>45001</v>
      </c>
      <c r="C45" s="268" t="s">
        <v>297</v>
      </c>
      <c r="D45" s="257">
        <v>1010</v>
      </c>
      <c r="E45" s="258">
        <v>23.6</v>
      </c>
      <c r="F45" s="269">
        <f t="shared" si="3"/>
        <v>296.75</v>
      </c>
      <c r="G45" s="257">
        <v>85.483000000000004</v>
      </c>
      <c r="H45" s="258">
        <v>22.6</v>
      </c>
      <c r="I45" s="258">
        <v>1010</v>
      </c>
      <c r="J45" s="258">
        <v>23.1</v>
      </c>
      <c r="K45" s="270">
        <v>1021</v>
      </c>
      <c r="L45" s="270">
        <f t="shared" si="6"/>
        <v>-0.5</v>
      </c>
      <c r="M45" s="269">
        <f t="shared" si="7"/>
        <v>-11</v>
      </c>
      <c r="N45" s="257">
        <v>7.0000000000000007E-2</v>
      </c>
      <c r="O45" s="258">
        <v>7.0000000000000007E-2</v>
      </c>
      <c r="P45" s="258">
        <v>0.02</v>
      </c>
      <c r="Q45" s="258">
        <v>-0.2</v>
      </c>
      <c r="R45" s="258">
        <v>0</v>
      </c>
      <c r="S45" s="258">
        <v>0</v>
      </c>
      <c r="T45" s="99">
        <f t="shared" si="4"/>
        <v>0.10099504938362078</v>
      </c>
      <c r="U45" s="257">
        <v>7.0000000000000007E-2</v>
      </c>
      <c r="V45" s="258">
        <v>7.0000000000000007E-2</v>
      </c>
      <c r="W45" s="258">
        <v>0.05</v>
      </c>
      <c r="X45" s="258">
        <v>359.8</v>
      </c>
      <c r="Y45" s="258">
        <v>0</v>
      </c>
      <c r="Z45" s="269">
        <v>0</v>
      </c>
      <c r="AA45" s="271">
        <f t="shared" si="0"/>
        <v>0.11090536506409418</v>
      </c>
      <c r="AB45" s="270">
        <v>-2.95</v>
      </c>
      <c r="AC45" s="158">
        <v>1.69</v>
      </c>
      <c r="AD45" s="93">
        <f t="shared" si="1"/>
        <v>-5.297233666862966E-3</v>
      </c>
      <c r="AE45" s="94">
        <f t="shared" si="2"/>
        <v>-1.5151515151515138E-2</v>
      </c>
      <c r="AF45" s="272">
        <v>80.5</v>
      </c>
      <c r="AG45" s="115">
        <v>100</v>
      </c>
      <c r="AH45" s="273"/>
    </row>
    <row r="46" spans="2:34" x14ac:dyDescent="0.2">
      <c r="B46" s="267">
        <v>45005</v>
      </c>
      <c r="C46" s="268" t="s">
        <v>301</v>
      </c>
      <c r="D46" s="257">
        <v>1001.7</v>
      </c>
      <c r="E46" s="258">
        <v>23.7</v>
      </c>
      <c r="F46" s="269">
        <f t="shared" si="3"/>
        <v>296.84999999999997</v>
      </c>
      <c r="G46" s="257">
        <v>85.483000000000004</v>
      </c>
      <c r="H46" s="258">
        <v>22.7</v>
      </c>
      <c r="I46" s="258">
        <v>1001.7</v>
      </c>
      <c r="J46" s="258">
        <v>23.1</v>
      </c>
      <c r="K46" s="270">
        <v>1012</v>
      </c>
      <c r="L46" s="270">
        <f t="shared" si="6"/>
        <v>-0.40000000000000213</v>
      </c>
      <c r="M46" s="269">
        <f t="shared" si="7"/>
        <v>-10.299999999999955</v>
      </c>
      <c r="N46" s="257">
        <v>7.0000000000000007E-2</v>
      </c>
      <c r="O46" s="258">
        <v>0.06</v>
      </c>
      <c r="P46" s="258">
        <v>0.03</v>
      </c>
      <c r="Q46" s="258">
        <v>0</v>
      </c>
      <c r="R46" s="258">
        <v>0</v>
      </c>
      <c r="S46" s="258">
        <v>0</v>
      </c>
      <c r="T46" s="99">
        <f t="shared" si="4"/>
        <v>9.6953597148326576E-2</v>
      </c>
      <c r="U46" s="257">
        <v>7.0000000000000007E-2</v>
      </c>
      <c r="V46" s="258">
        <v>0.06</v>
      </c>
      <c r="W46" s="258">
        <v>0.05</v>
      </c>
      <c r="X46" s="258">
        <v>0</v>
      </c>
      <c r="Y46" s="258">
        <v>0</v>
      </c>
      <c r="Z46" s="269">
        <v>0</v>
      </c>
      <c r="AA46" s="271">
        <f t="shared" si="0"/>
        <v>0.10488088481701516</v>
      </c>
      <c r="AB46" s="270">
        <v>-2.95</v>
      </c>
      <c r="AC46" s="158">
        <v>1.6896</v>
      </c>
      <c r="AD46" s="93">
        <f t="shared" si="1"/>
        <v>-5.5326662742790633E-3</v>
      </c>
      <c r="AE46" s="94">
        <f t="shared" si="2"/>
        <v>-1.538461538461533E-2</v>
      </c>
      <c r="AF46" s="272">
        <v>74.900000000000006</v>
      </c>
      <c r="AG46" s="115">
        <v>100</v>
      </c>
      <c r="AH46" s="273"/>
    </row>
    <row r="47" spans="2:34" x14ac:dyDescent="0.2">
      <c r="B47" s="267">
        <v>45006</v>
      </c>
      <c r="C47" s="268" t="s">
        <v>306</v>
      </c>
      <c r="D47" s="257">
        <v>1007.3</v>
      </c>
      <c r="E47" s="258">
        <v>23.8</v>
      </c>
      <c r="F47" s="269">
        <f t="shared" si="3"/>
        <v>296.95</v>
      </c>
      <c r="G47" s="257">
        <v>85.483000000000004</v>
      </c>
      <c r="H47" s="258">
        <v>22.7</v>
      </c>
      <c r="I47" s="258">
        <v>1007.3</v>
      </c>
      <c r="J47" s="258">
        <v>23.2</v>
      </c>
      <c r="K47" s="270">
        <v>1018</v>
      </c>
      <c r="L47" s="270">
        <f t="shared" si="6"/>
        <v>-0.5</v>
      </c>
      <c r="M47" s="269">
        <f t="shared" si="7"/>
        <v>-10.700000000000045</v>
      </c>
      <c r="N47" s="257">
        <v>7.0000000000000007E-2</v>
      </c>
      <c r="O47" s="258">
        <v>0.08</v>
      </c>
      <c r="P47" s="258">
        <v>0.03</v>
      </c>
      <c r="Q47" s="258">
        <v>0</v>
      </c>
      <c r="R47" s="258">
        <v>0</v>
      </c>
      <c r="S47" s="258">
        <v>0</v>
      </c>
      <c r="T47" s="99">
        <f t="shared" si="4"/>
        <v>0.11045361017187261</v>
      </c>
      <c r="U47" s="257">
        <v>7.0000000000000007E-2</v>
      </c>
      <c r="V47" s="258">
        <v>0.08</v>
      </c>
      <c r="W47" s="258">
        <v>0.03</v>
      </c>
      <c r="X47" s="258">
        <v>0</v>
      </c>
      <c r="Y47" s="258">
        <v>0</v>
      </c>
      <c r="Z47" s="269">
        <v>0</v>
      </c>
      <c r="AA47" s="271">
        <f t="shared" si="0"/>
        <v>0.11045361017187261</v>
      </c>
      <c r="AB47" s="270">
        <v>-2.97</v>
      </c>
      <c r="AC47" s="158">
        <v>1.6925600000000001</v>
      </c>
      <c r="AD47" s="93">
        <f t="shared" si="1"/>
        <v>-3.7904649793996104E-3</v>
      </c>
      <c r="AE47" s="94">
        <f t="shared" si="2"/>
        <v>-1.3659673659673577E-2</v>
      </c>
      <c r="AF47" s="272">
        <v>90.7</v>
      </c>
      <c r="AG47" s="115">
        <v>100</v>
      </c>
      <c r="AH47" s="273" t="s">
        <v>307</v>
      </c>
    </row>
    <row r="48" spans="2:34" x14ac:dyDescent="0.2">
      <c r="B48" s="267">
        <v>45007</v>
      </c>
      <c r="C48" s="268" t="s">
        <v>311</v>
      </c>
      <c r="D48" s="257">
        <v>996</v>
      </c>
      <c r="E48" s="258">
        <v>23.9</v>
      </c>
      <c r="F48" s="269">
        <f t="shared" si="3"/>
        <v>297.04999999999995</v>
      </c>
      <c r="G48" s="257">
        <v>85.483000000000004</v>
      </c>
      <c r="H48" s="258">
        <v>22.7</v>
      </c>
      <c r="I48" s="258">
        <v>996</v>
      </c>
      <c r="J48" s="258">
        <v>23.4</v>
      </c>
      <c r="K48" s="270">
        <v>1006</v>
      </c>
      <c r="L48" s="270">
        <f t="shared" si="6"/>
        <v>-0.69999999999999929</v>
      </c>
      <c r="M48" s="269">
        <f t="shared" si="7"/>
        <v>-10</v>
      </c>
      <c r="N48" s="257">
        <v>-0.09</v>
      </c>
      <c r="O48" s="258">
        <v>0.19</v>
      </c>
      <c r="P48" s="258">
        <v>0.05</v>
      </c>
      <c r="Q48" s="258">
        <v>0.1</v>
      </c>
      <c r="R48" s="258">
        <v>0</v>
      </c>
      <c r="S48" s="258">
        <v>0</v>
      </c>
      <c r="T48" s="99">
        <f t="shared" si="4"/>
        <v>0.21610182784974311</v>
      </c>
      <c r="U48" s="257">
        <v>-0.09</v>
      </c>
      <c r="V48" s="258">
        <v>0.2</v>
      </c>
      <c r="W48" s="258">
        <v>0.04</v>
      </c>
      <c r="X48" s="258">
        <v>0.1</v>
      </c>
      <c r="Y48" s="258">
        <v>0</v>
      </c>
      <c r="Z48" s="269">
        <v>0</v>
      </c>
      <c r="AA48" s="271">
        <f t="shared" si="0"/>
        <v>0.22293496809607954</v>
      </c>
      <c r="AB48" s="270">
        <v>-2.96</v>
      </c>
      <c r="AC48" s="158">
        <v>1.6929399999999999</v>
      </c>
      <c r="AD48" s="93">
        <f t="shared" si="1"/>
        <v>-3.566804002354429E-3</v>
      </c>
      <c r="AE48" s="94">
        <f t="shared" si="2"/>
        <v>-1.3438228438228506E-2</v>
      </c>
      <c r="AF48" s="272">
        <v>94.9</v>
      </c>
      <c r="AG48" s="115">
        <v>100</v>
      </c>
      <c r="AH48" s="273"/>
    </row>
    <row r="49" spans="2:34" x14ac:dyDescent="0.2">
      <c r="B49" s="267">
        <v>45008</v>
      </c>
      <c r="C49" s="268" t="s">
        <v>317</v>
      </c>
      <c r="D49" s="257">
        <v>988.2</v>
      </c>
      <c r="E49" s="258">
        <v>23.7</v>
      </c>
      <c r="F49" s="269">
        <f t="shared" si="3"/>
        <v>296.84999999999997</v>
      </c>
      <c r="G49" s="257">
        <v>85.483000000000004</v>
      </c>
      <c r="H49" s="258">
        <v>22.6</v>
      </c>
      <c r="I49" s="258">
        <v>988.2</v>
      </c>
      <c r="J49" s="258">
        <v>23.3</v>
      </c>
      <c r="K49" s="270">
        <v>999</v>
      </c>
      <c r="L49" s="270">
        <f t="shared" si="6"/>
        <v>-0.69999999999999929</v>
      </c>
      <c r="M49" s="269">
        <f t="shared" si="7"/>
        <v>-10.799999999999955</v>
      </c>
      <c r="N49" s="257">
        <v>7.0000000000000007E-2</v>
      </c>
      <c r="O49" s="258">
        <v>7.0000000000000007E-2</v>
      </c>
      <c r="P49" s="258">
        <v>0.04</v>
      </c>
      <c r="Q49" s="258">
        <v>-0.1</v>
      </c>
      <c r="R49" s="258">
        <v>0</v>
      </c>
      <c r="S49" s="258">
        <v>0</v>
      </c>
      <c r="T49" s="99">
        <f t="shared" si="4"/>
        <v>0.10677078252031312</v>
      </c>
      <c r="U49" s="257">
        <v>7.0000000000000007E-2</v>
      </c>
      <c r="V49" s="258">
        <v>7.0000000000000007E-2</v>
      </c>
      <c r="W49" s="258">
        <v>0.05</v>
      </c>
      <c r="X49" s="258">
        <v>359.9</v>
      </c>
      <c r="Y49" s="258">
        <v>0</v>
      </c>
      <c r="Z49" s="269">
        <v>0</v>
      </c>
      <c r="AA49" s="271">
        <f t="shared" si="0"/>
        <v>0.11090536506409418</v>
      </c>
      <c r="AB49" s="270">
        <v>-2.95</v>
      </c>
      <c r="AC49" s="158">
        <v>1.6930000000000001</v>
      </c>
      <c r="AD49" s="93">
        <f t="shared" si="1"/>
        <v>-3.5314891112419033E-3</v>
      </c>
      <c r="AE49" s="94">
        <f t="shared" si="2"/>
        <v>-1.3403263403263366E-2</v>
      </c>
      <c r="AF49" s="272">
        <v>95.2</v>
      </c>
      <c r="AG49" s="115">
        <v>100</v>
      </c>
      <c r="AH49" s="273"/>
    </row>
    <row r="50" spans="2:34" x14ac:dyDescent="0.2">
      <c r="B50" s="267">
        <v>45009</v>
      </c>
      <c r="C50" s="268" t="s">
        <v>290</v>
      </c>
      <c r="D50" s="257">
        <v>988.6</v>
      </c>
      <c r="E50" s="258">
        <v>23.2</v>
      </c>
      <c r="F50" s="269">
        <f t="shared" si="3"/>
        <v>296.34999999999997</v>
      </c>
      <c r="G50" s="257">
        <v>85.483000000000004</v>
      </c>
      <c r="H50" s="258">
        <v>22.4</v>
      </c>
      <c r="I50" s="258">
        <v>988.6</v>
      </c>
      <c r="J50" s="258">
        <v>23.2</v>
      </c>
      <c r="K50" s="270">
        <v>999</v>
      </c>
      <c r="L50" s="270">
        <f t="shared" si="6"/>
        <v>-0.80000000000000071</v>
      </c>
      <c r="M50" s="269">
        <f t="shared" si="7"/>
        <v>-10.399999999999977</v>
      </c>
      <c r="N50" s="257">
        <v>7.0000000000000007E-2</v>
      </c>
      <c r="O50" s="258">
        <v>0.08</v>
      </c>
      <c r="P50" s="258">
        <v>0.02</v>
      </c>
      <c r="Q50" s="258">
        <v>0</v>
      </c>
      <c r="R50" s="258">
        <v>0</v>
      </c>
      <c r="S50" s="258">
        <v>0</v>
      </c>
      <c r="T50" s="99">
        <f t="shared" si="4"/>
        <v>0.10816653826391968</v>
      </c>
      <c r="U50" s="257">
        <v>7.0000000000000007E-2</v>
      </c>
      <c r="V50" s="258">
        <v>0.08</v>
      </c>
      <c r="W50" s="258">
        <v>7.0000000000000007E-2</v>
      </c>
      <c r="X50" s="258">
        <v>0</v>
      </c>
      <c r="Y50" s="258">
        <v>0</v>
      </c>
      <c r="Z50" s="269">
        <v>0</v>
      </c>
      <c r="AA50" s="271">
        <f t="shared" si="0"/>
        <v>0.12727922061357858</v>
      </c>
      <c r="AB50" s="270">
        <v>-2.93</v>
      </c>
      <c r="AC50" s="158">
        <v>1.6902999999999999</v>
      </c>
      <c r="AD50" s="93">
        <f t="shared" si="1"/>
        <v>-5.1206592113008931E-3</v>
      </c>
      <c r="AE50" s="94">
        <f t="shared" si="2"/>
        <v>-1.4976689976689994E-2</v>
      </c>
      <c r="AF50" s="272">
        <v>80</v>
      </c>
      <c r="AG50" s="115">
        <v>100</v>
      </c>
      <c r="AH50" s="273"/>
    </row>
    <row r="51" spans="2:34" x14ac:dyDescent="0.2">
      <c r="B51" s="267">
        <v>45012</v>
      </c>
      <c r="C51" s="268" t="s">
        <v>323</v>
      </c>
      <c r="D51" s="257">
        <v>997.7</v>
      </c>
      <c r="E51" s="258">
        <v>23.8</v>
      </c>
      <c r="F51" s="269">
        <f t="shared" si="3"/>
        <v>296.95</v>
      </c>
      <c r="G51" s="257">
        <v>85.483000000000004</v>
      </c>
      <c r="H51" s="258">
        <v>22.6</v>
      </c>
      <c r="I51" s="258">
        <v>997.7</v>
      </c>
      <c r="J51" s="258">
        <v>23.6</v>
      </c>
      <c r="K51" s="270">
        <v>1008</v>
      </c>
      <c r="L51" s="270">
        <f t="shared" si="6"/>
        <v>-1</v>
      </c>
      <c r="M51" s="269">
        <f t="shared" si="7"/>
        <v>-10.299999999999955</v>
      </c>
      <c r="N51" s="257">
        <v>-0.05</v>
      </c>
      <c r="O51" s="258">
        <v>7.0000000000000007E-2</v>
      </c>
      <c r="P51" s="258">
        <v>0.03</v>
      </c>
      <c r="Q51" s="258">
        <v>0</v>
      </c>
      <c r="R51" s="258">
        <v>0</v>
      </c>
      <c r="S51" s="258">
        <v>0</v>
      </c>
      <c r="T51" s="99">
        <f t="shared" si="4"/>
        <v>9.1104335791443003E-2</v>
      </c>
      <c r="U51" s="257">
        <v>-0.05</v>
      </c>
      <c r="V51" s="258">
        <v>7.0000000000000007E-2</v>
      </c>
      <c r="W51" s="258">
        <v>0.03</v>
      </c>
      <c r="X51" s="258">
        <v>0</v>
      </c>
      <c r="Y51" s="258">
        <v>0</v>
      </c>
      <c r="Z51" s="269">
        <v>0</v>
      </c>
      <c r="AA51" s="271">
        <f t="shared" si="0"/>
        <v>9.1104335791443003E-2</v>
      </c>
      <c r="AB51" s="270">
        <v>-2.97</v>
      </c>
      <c r="AC51" s="158">
        <v>1.68346</v>
      </c>
      <c r="AD51" s="93">
        <f t="shared" si="1"/>
        <v>-9.1465567981166007E-3</v>
      </c>
      <c r="AE51" s="94">
        <f t="shared" si="2"/>
        <v>-1.8962703962703942E-2</v>
      </c>
      <c r="AF51" s="272">
        <v>59.5</v>
      </c>
      <c r="AG51" s="115">
        <v>100</v>
      </c>
      <c r="AH51" s="273"/>
    </row>
    <row r="52" spans="2:34" x14ac:dyDescent="0.2">
      <c r="B52" s="267">
        <v>45013</v>
      </c>
      <c r="C52" s="268" t="s">
        <v>327</v>
      </c>
      <c r="D52" s="257">
        <v>1005</v>
      </c>
      <c r="E52" s="258">
        <v>24.1</v>
      </c>
      <c r="F52" s="269">
        <f t="shared" si="3"/>
        <v>297.25</v>
      </c>
      <c r="G52" s="257">
        <v>85.483000000000004</v>
      </c>
      <c r="H52" s="258">
        <v>23</v>
      </c>
      <c r="I52" s="258">
        <v>1005</v>
      </c>
      <c r="J52" s="258">
        <v>23.3</v>
      </c>
      <c r="K52" s="270">
        <v>1016</v>
      </c>
      <c r="L52" s="270">
        <f t="shared" si="6"/>
        <v>-0.30000000000000071</v>
      </c>
      <c r="M52" s="269">
        <f t="shared" si="7"/>
        <v>-11</v>
      </c>
      <c r="N52" s="257">
        <v>-0.05</v>
      </c>
      <c r="O52" s="258">
        <v>0.05</v>
      </c>
      <c r="P52" s="258">
        <v>0.02</v>
      </c>
      <c r="Q52" s="258">
        <v>-0.1</v>
      </c>
      <c r="R52" s="258">
        <v>0</v>
      </c>
      <c r="S52" s="258">
        <v>0</v>
      </c>
      <c r="T52" s="99">
        <f t="shared" si="4"/>
        <v>7.3484692283495356E-2</v>
      </c>
      <c r="U52" s="257">
        <v>-0.05</v>
      </c>
      <c r="V52" s="258">
        <v>0.05</v>
      </c>
      <c r="W52" s="258">
        <v>7.0000000000000007E-2</v>
      </c>
      <c r="X52" s="258">
        <v>359.9</v>
      </c>
      <c r="Y52" s="258">
        <v>0</v>
      </c>
      <c r="Z52" s="269">
        <v>0</v>
      </c>
      <c r="AA52" s="271">
        <f t="shared" si="0"/>
        <v>9.9498743710662002E-2</v>
      </c>
      <c r="AB52" s="270">
        <v>-2.93</v>
      </c>
      <c r="AC52" s="158">
        <v>1.68634</v>
      </c>
      <c r="AD52" s="93">
        <f t="shared" si="1"/>
        <v>-7.4514420247204782E-3</v>
      </c>
      <c r="AE52" s="94">
        <f t="shared" si="2"/>
        <v>-1.7284382284382338E-2</v>
      </c>
      <c r="AF52" s="272">
        <v>58.9</v>
      </c>
      <c r="AG52" s="115">
        <v>100</v>
      </c>
      <c r="AH52" s="273"/>
    </row>
    <row r="53" spans="2:34" x14ac:dyDescent="0.2">
      <c r="B53" s="267">
        <v>45013</v>
      </c>
      <c r="C53" s="268" t="s">
        <v>331</v>
      </c>
      <c r="D53" s="257">
        <v>1012.1</v>
      </c>
      <c r="E53" s="258">
        <v>23.6</v>
      </c>
      <c r="F53" s="269">
        <f t="shared" si="3"/>
        <v>296.75</v>
      </c>
      <c r="G53" s="257">
        <v>85.483000000000004</v>
      </c>
      <c r="H53" s="258">
        <v>23.2</v>
      </c>
      <c r="I53" s="258">
        <v>1012.1</v>
      </c>
      <c r="J53" s="258">
        <v>23.7</v>
      </c>
      <c r="K53" s="270">
        <v>1023</v>
      </c>
      <c r="L53" s="270">
        <f t="shared" si="6"/>
        <v>-0.5</v>
      </c>
      <c r="M53" s="269">
        <f t="shared" si="7"/>
        <v>-10.899999999999977</v>
      </c>
      <c r="N53" s="257">
        <v>0.04</v>
      </c>
      <c r="O53" s="258">
        <v>0.08</v>
      </c>
      <c r="P53" s="258">
        <v>0.03</v>
      </c>
      <c r="Q53" s="258">
        <v>0</v>
      </c>
      <c r="R53" s="258">
        <v>0</v>
      </c>
      <c r="S53" s="258">
        <v>0</v>
      </c>
      <c r="T53" s="99">
        <f t="shared" si="4"/>
        <v>9.4339811320566042E-2</v>
      </c>
      <c r="U53" s="257">
        <v>0.04</v>
      </c>
      <c r="V53" s="258">
        <v>0.08</v>
      </c>
      <c r="W53" s="258">
        <v>0.08</v>
      </c>
      <c r="X53" s="258">
        <v>0</v>
      </c>
      <c r="Y53" s="258">
        <v>0</v>
      </c>
      <c r="Z53" s="269">
        <v>0</v>
      </c>
      <c r="AA53" s="271">
        <f t="shared" si="0"/>
        <v>0.12</v>
      </c>
      <c r="AB53" s="270">
        <v>-2.92</v>
      </c>
      <c r="AC53" s="158">
        <v>1.6949000000000001</v>
      </c>
      <c r="AD53" s="93">
        <f t="shared" si="1"/>
        <v>-2.4131842260153302E-3</v>
      </c>
      <c r="AE53" s="94">
        <f t="shared" si="2"/>
        <v>-1.2296037296037232E-2</v>
      </c>
      <c r="AF53" s="272">
        <v>99.1</v>
      </c>
      <c r="AG53" s="115">
        <v>100</v>
      </c>
      <c r="AH53" s="273"/>
    </row>
    <row r="54" spans="2:34" x14ac:dyDescent="0.2">
      <c r="B54" s="267">
        <v>45015</v>
      </c>
      <c r="C54" s="268" t="s">
        <v>337</v>
      </c>
      <c r="D54" s="257">
        <v>1009.1</v>
      </c>
      <c r="E54" s="258">
        <v>23.5</v>
      </c>
      <c r="F54" s="269">
        <f t="shared" si="3"/>
        <v>296.64999999999998</v>
      </c>
      <c r="G54" s="257">
        <v>85.483000000000004</v>
      </c>
      <c r="H54" s="258">
        <v>22.8</v>
      </c>
      <c r="I54" s="258">
        <v>1009.1</v>
      </c>
      <c r="J54" s="258">
        <v>22.8</v>
      </c>
      <c r="K54" s="270">
        <v>1020</v>
      </c>
      <c r="L54" s="270">
        <f t="shared" si="6"/>
        <v>0</v>
      </c>
      <c r="M54" s="269">
        <f t="shared" si="7"/>
        <v>-10.899999999999977</v>
      </c>
      <c r="N54" s="257">
        <v>0.09</v>
      </c>
      <c r="O54" s="258">
        <v>7.0000000000000007E-2</v>
      </c>
      <c r="P54" s="258">
        <v>0.15</v>
      </c>
      <c r="Q54" s="258">
        <v>0</v>
      </c>
      <c r="R54" s="258">
        <v>0</v>
      </c>
      <c r="S54" s="258">
        <v>0</v>
      </c>
      <c r="T54" s="99">
        <f t="shared" si="4"/>
        <v>0.18841443681416772</v>
      </c>
      <c r="U54" s="257">
        <v>0.01</v>
      </c>
      <c r="V54" s="258">
        <v>0</v>
      </c>
      <c r="W54" s="258">
        <v>0</v>
      </c>
      <c r="X54" s="258">
        <v>0</v>
      </c>
      <c r="Y54" s="258">
        <v>0</v>
      </c>
      <c r="Z54" s="269">
        <v>0</v>
      </c>
      <c r="AA54" s="271">
        <f t="shared" si="0"/>
        <v>0.01</v>
      </c>
      <c r="AB54" s="270">
        <v>-2.93</v>
      </c>
      <c r="AC54" s="158">
        <v>1.68865</v>
      </c>
      <c r="AD54" s="93">
        <f t="shared" si="1"/>
        <v>-6.0918187168923499E-3</v>
      </c>
      <c r="AE54" s="94">
        <f t="shared" si="2"/>
        <v>-1.5938228438228452E-2</v>
      </c>
      <c r="AF54" s="272">
        <v>74.900000000000006</v>
      </c>
      <c r="AG54" s="115">
        <v>100</v>
      </c>
      <c r="AH54" s="273"/>
    </row>
    <row r="55" spans="2:34" x14ac:dyDescent="0.2">
      <c r="B55" s="267">
        <v>45016</v>
      </c>
      <c r="C55" s="268" t="s">
        <v>342</v>
      </c>
      <c r="D55" s="257">
        <v>1001.5</v>
      </c>
      <c r="E55" s="258">
        <v>23.7</v>
      </c>
      <c r="F55" s="269">
        <f t="shared" si="3"/>
        <v>296.84999999999997</v>
      </c>
      <c r="G55" s="257">
        <v>85.483000000000004</v>
      </c>
      <c r="H55" s="258">
        <v>22.6</v>
      </c>
      <c r="I55" s="258">
        <v>1001.5</v>
      </c>
      <c r="J55" s="258">
        <v>23.2</v>
      </c>
      <c r="K55" s="270">
        <v>1013</v>
      </c>
      <c r="L55" s="270">
        <f t="shared" si="6"/>
        <v>-0.59999999999999787</v>
      </c>
      <c r="M55" s="269">
        <f t="shared" si="7"/>
        <v>-11.5</v>
      </c>
      <c r="N55" s="257">
        <v>7.0000000000000007E-2</v>
      </c>
      <c r="O55" s="258">
        <v>7.0000000000000007E-2</v>
      </c>
      <c r="P55" s="258">
        <v>0.05</v>
      </c>
      <c r="Q55" s="258">
        <v>0</v>
      </c>
      <c r="R55" s="258">
        <v>0</v>
      </c>
      <c r="S55" s="258">
        <v>0</v>
      </c>
      <c r="T55" s="99">
        <f t="shared" si="4"/>
        <v>0.11090536506409418</v>
      </c>
      <c r="U55" s="257">
        <v>7.0000000000000007E-2</v>
      </c>
      <c r="V55" s="258">
        <v>7.0000000000000007E-2</v>
      </c>
      <c r="W55" s="258">
        <v>7.0000000000000007E-2</v>
      </c>
      <c r="X55" s="258">
        <v>0</v>
      </c>
      <c r="Y55" s="258">
        <v>0</v>
      </c>
      <c r="Z55" s="269">
        <v>0</v>
      </c>
      <c r="AA55" s="271">
        <f t="shared" si="0"/>
        <v>0.12124355652982141</v>
      </c>
      <c r="AB55" s="270">
        <v>-2.93</v>
      </c>
      <c r="AC55" s="158">
        <v>1.69034</v>
      </c>
      <c r="AD55" s="93">
        <f t="shared" si="1"/>
        <v>-5.0971159505591723E-3</v>
      </c>
      <c r="AE55" s="94">
        <f t="shared" si="2"/>
        <v>-1.4953379953379975E-2</v>
      </c>
      <c r="AF55" s="272">
        <v>72.3</v>
      </c>
      <c r="AG55" s="115">
        <v>100</v>
      </c>
      <c r="AH55" s="273"/>
    </row>
    <row r="56" spans="2:34" x14ac:dyDescent="0.2">
      <c r="B56" s="267">
        <v>45019</v>
      </c>
      <c r="C56" s="268" t="s">
        <v>347</v>
      </c>
      <c r="D56" s="257">
        <v>1032.0999999999999</v>
      </c>
      <c r="E56" s="258">
        <v>23.6</v>
      </c>
      <c r="F56" s="269">
        <f t="shared" si="3"/>
        <v>296.75</v>
      </c>
      <c r="G56" s="257">
        <v>85.483000000000004</v>
      </c>
      <c r="H56" s="258">
        <v>22.7</v>
      </c>
      <c r="I56" s="258">
        <v>1032.0999999999999</v>
      </c>
      <c r="J56" s="258">
        <v>23.5</v>
      </c>
      <c r="K56" s="270">
        <v>1043</v>
      </c>
      <c r="L56" s="270">
        <f t="shared" si="6"/>
        <v>-0.80000000000000071</v>
      </c>
      <c r="M56" s="269">
        <f t="shared" si="7"/>
        <v>-10.900000000000091</v>
      </c>
      <c r="N56" s="257">
        <v>0.01</v>
      </c>
      <c r="O56" s="258">
        <v>0.06</v>
      </c>
      <c r="P56" s="258">
        <v>0</v>
      </c>
      <c r="Q56" s="258">
        <v>-0.1</v>
      </c>
      <c r="R56" s="258">
        <v>0</v>
      </c>
      <c r="S56" s="258">
        <v>0</v>
      </c>
      <c r="T56" s="99">
        <f t="shared" si="4"/>
        <v>6.0827625302982198E-2</v>
      </c>
      <c r="U56" s="257">
        <v>0.01</v>
      </c>
      <c r="V56" s="258">
        <v>7.0000000000000007E-2</v>
      </c>
      <c r="W56" s="258">
        <v>0.08</v>
      </c>
      <c r="X56" s="258">
        <v>359.9</v>
      </c>
      <c r="Y56" s="258">
        <v>0</v>
      </c>
      <c r="Z56" s="269">
        <v>0</v>
      </c>
      <c r="AA56" s="271">
        <f t="shared" si="0"/>
        <v>0.10677078252031312</v>
      </c>
      <c r="AB56" s="270">
        <v>-2.92</v>
      </c>
      <c r="AC56" s="158">
        <v>1.6928099999999999</v>
      </c>
      <c r="AD56" s="93">
        <f t="shared" si="1"/>
        <v>-3.6433195997646051E-3</v>
      </c>
      <c r="AE56" s="94">
        <f t="shared" si="2"/>
        <v>-1.3513986013986012E-2</v>
      </c>
      <c r="AF56" s="272">
        <v>98.2</v>
      </c>
      <c r="AG56" s="115">
        <v>100</v>
      </c>
      <c r="AH56" s="273"/>
    </row>
    <row r="57" spans="2:34" x14ac:dyDescent="0.2">
      <c r="B57" s="267">
        <v>45020</v>
      </c>
      <c r="C57" s="268" t="s">
        <v>351</v>
      </c>
      <c r="D57" s="257">
        <v>1024.5999999999999</v>
      </c>
      <c r="E57" s="258">
        <v>23.7</v>
      </c>
      <c r="F57" s="269">
        <f t="shared" si="3"/>
        <v>296.84999999999997</v>
      </c>
      <c r="G57" s="257">
        <v>85.483000000000004</v>
      </c>
      <c r="H57" s="258">
        <v>22.9</v>
      </c>
      <c r="I57" s="258">
        <v>1024.5999999999999</v>
      </c>
      <c r="J57" s="258">
        <v>23.2</v>
      </c>
      <c r="K57" s="270">
        <v>1036</v>
      </c>
      <c r="L57" s="270">
        <f t="shared" si="6"/>
        <v>-0.30000000000000071</v>
      </c>
      <c r="M57" s="269">
        <f t="shared" si="7"/>
        <v>-11.400000000000091</v>
      </c>
      <c r="N57" s="257">
        <v>-0.04</v>
      </c>
      <c r="O57" s="258">
        <v>7.0000000000000007E-2</v>
      </c>
      <c r="P57" s="258">
        <v>0</v>
      </c>
      <c r="Q57" s="258">
        <v>-0.3</v>
      </c>
      <c r="R57" s="258">
        <v>0</v>
      </c>
      <c r="S57" s="258">
        <v>0</v>
      </c>
      <c r="T57" s="99">
        <f t="shared" si="4"/>
        <v>8.06225774829855E-2</v>
      </c>
      <c r="U57" s="257">
        <v>-0.04</v>
      </c>
      <c r="V57" s="258">
        <v>0.08</v>
      </c>
      <c r="W57" s="258">
        <v>0.12</v>
      </c>
      <c r="X57" s="258">
        <v>359.7</v>
      </c>
      <c r="Y57" s="258">
        <v>0</v>
      </c>
      <c r="Z57" s="269">
        <v>0</v>
      </c>
      <c r="AA57" s="271">
        <f t="shared" si="0"/>
        <v>0.14966629547095767</v>
      </c>
      <c r="AB57" s="270">
        <v>-2.88</v>
      </c>
      <c r="AC57" s="158">
        <v>1.6893</v>
      </c>
      <c r="AD57" s="93">
        <f t="shared" si="1"/>
        <v>-5.7092407298411363E-3</v>
      </c>
      <c r="AE57" s="94">
        <f t="shared" si="2"/>
        <v>-1.5559440559440474E-2</v>
      </c>
      <c r="AF57" s="272">
        <v>78.900000000000006</v>
      </c>
      <c r="AG57" s="115">
        <v>100</v>
      </c>
      <c r="AH57" s="273"/>
    </row>
    <row r="58" spans="2:34" x14ac:dyDescent="0.2">
      <c r="B58" s="267">
        <v>45021</v>
      </c>
      <c r="C58" s="268" t="s">
        <v>354</v>
      </c>
      <c r="D58" s="257">
        <v>1021.3</v>
      </c>
      <c r="E58" s="258">
        <v>23.6</v>
      </c>
      <c r="F58" s="269">
        <f t="shared" si="3"/>
        <v>296.75</v>
      </c>
      <c r="G58" s="257">
        <v>85.483000000000004</v>
      </c>
      <c r="H58" s="258">
        <v>22.8</v>
      </c>
      <c r="I58" s="258">
        <v>1021.3</v>
      </c>
      <c r="J58" s="258">
        <v>23.2</v>
      </c>
      <c r="K58" s="270">
        <v>1033</v>
      </c>
      <c r="L58" s="270">
        <f t="shared" si="6"/>
        <v>-0.39999999999999858</v>
      </c>
      <c r="M58" s="269">
        <f t="shared" si="7"/>
        <v>-11.700000000000045</v>
      </c>
      <c r="N58" s="257">
        <v>0.08</v>
      </c>
      <c r="O58" s="258">
        <v>0.06</v>
      </c>
      <c r="P58" s="258">
        <v>0</v>
      </c>
      <c r="Q58" s="258">
        <v>-0.1</v>
      </c>
      <c r="R58" s="258">
        <v>0</v>
      </c>
      <c r="S58" s="258">
        <v>0</v>
      </c>
      <c r="T58" s="99">
        <f t="shared" si="4"/>
        <v>0.1</v>
      </c>
      <c r="U58" s="257">
        <v>0.08</v>
      </c>
      <c r="V58" s="258">
        <v>0.06</v>
      </c>
      <c r="W58" s="258">
        <v>0.1</v>
      </c>
      <c r="X58" s="258">
        <v>359.9</v>
      </c>
      <c r="Y58" s="258">
        <v>0</v>
      </c>
      <c r="Z58" s="269">
        <v>0</v>
      </c>
      <c r="AA58" s="271">
        <f t="shared" si="0"/>
        <v>0.14142135623730953</v>
      </c>
      <c r="AB58" s="270">
        <v>-2.89</v>
      </c>
      <c r="AC58" s="158">
        <v>1.69797</v>
      </c>
      <c r="AD58" s="93">
        <f t="shared" si="1"/>
        <v>-6.0623896409661704E-4</v>
      </c>
      <c r="AE58" s="94">
        <f t="shared" si="2"/>
        <v>-1.0506993006992982E-2</v>
      </c>
      <c r="AF58" s="272">
        <v>100</v>
      </c>
      <c r="AG58" s="115">
        <v>100</v>
      </c>
      <c r="AH58" s="273"/>
    </row>
    <row r="59" spans="2:34" x14ac:dyDescent="0.2">
      <c r="B59" s="267">
        <v>45022</v>
      </c>
      <c r="C59" s="268" t="s">
        <v>357</v>
      </c>
      <c r="D59" s="257">
        <v>1022.3</v>
      </c>
      <c r="E59" s="258">
        <v>23.6</v>
      </c>
      <c r="F59" s="269">
        <f t="shared" si="3"/>
        <v>296.75</v>
      </c>
      <c r="G59" s="257">
        <v>85.483000000000004</v>
      </c>
      <c r="H59" s="258">
        <v>22.8</v>
      </c>
      <c r="I59" s="258">
        <v>1022.3</v>
      </c>
      <c r="J59" s="258">
        <v>23.1</v>
      </c>
      <c r="K59" s="270">
        <v>1034</v>
      </c>
      <c r="L59" s="270">
        <f t="shared" si="6"/>
        <v>-0.30000000000000071</v>
      </c>
      <c r="M59" s="269">
        <f t="shared" si="7"/>
        <v>-11.700000000000045</v>
      </c>
      <c r="N59" s="257">
        <v>0.06</v>
      </c>
      <c r="O59" s="258">
        <v>0.08</v>
      </c>
      <c r="P59" s="258">
        <v>0.05</v>
      </c>
      <c r="Q59" s="258">
        <v>-0.1</v>
      </c>
      <c r="R59" s="258">
        <v>0</v>
      </c>
      <c r="S59" s="258">
        <v>0</v>
      </c>
      <c r="T59" s="99">
        <f t="shared" si="4"/>
        <v>0.11180339887498948</v>
      </c>
      <c r="U59" s="257">
        <v>0.06</v>
      </c>
      <c r="V59" s="258">
        <v>0.08</v>
      </c>
      <c r="W59" s="258">
        <v>0.12</v>
      </c>
      <c r="X59" s="258">
        <v>359.9</v>
      </c>
      <c r="Y59" s="258">
        <v>0</v>
      </c>
      <c r="Z59" s="269">
        <v>0</v>
      </c>
      <c r="AA59" s="271">
        <f t="shared" si="0"/>
        <v>0.15620499351813308</v>
      </c>
      <c r="AB59" s="270">
        <v>-2.88</v>
      </c>
      <c r="AC59" s="158">
        <v>1.6951400000000001</v>
      </c>
      <c r="AD59" s="93">
        <f t="shared" si="1"/>
        <v>-2.2719246615655608E-3</v>
      </c>
      <c r="AE59" s="94">
        <f t="shared" si="2"/>
        <v>-1.2156177156177117E-2</v>
      </c>
      <c r="AF59" s="272">
        <v>100</v>
      </c>
      <c r="AG59" s="115"/>
      <c r="AH59" s="273"/>
    </row>
    <row r="60" spans="2:34" x14ac:dyDescent="0.2">
      <c r="B60" s="267">
        <v>45023</v>
      </c>
      <c r="C60" s="268" t="s">
        <v>360</v>
      </c>
      <c r="D60" s="257">
        <v>1023.2</v>
      </c>
      <c r="E60" s="258">
        <v>23.6</v>
      </c>
      <c r="F60" s="269">
        <f t="shared" si="3"/>
        <v>296.75</v>
      </c>
      <c r="G60" s="257">
        <v>85.483000000000004</v>
      </c>
      <c r="H60" s="258">
        <v>22.5</v>
      </c>
      <c r="I60" s="258">
        <v>1023.2</v>
      </c>
      <c r="J60" s="258">
        <v>22.9</v>
      </c>
      <c r="K60" s="270">
        <v>1034</v>
      </c>
      <c r="L60" s="270">
        <f t="shared" ref="L60:L108" si="8">IF(H60="","",H60-J60)</f>
        <v>-0.39999999999999858</v>
      </c>
      <c r="M60" s="269">
        <f t="shared" ref="M60:M108" si="9">IF(I60="","",I60-K60)</f>
        <v>-10.799999999999955</v>
      </c>
      <c r="N60" s="257">
        <v>0.08</v>
      </c>
      <c r="O60" s="258">
        <v>0.05</v>
      </c>
      <c r="P60" s="258">
        <v>0.05</v>
      </c>
      <c r="Q60" s="258">
        <v>0</v>
      </c>
      <c r="R60" s="258">
        <v>0</v>
      </c>
      <c r="S60" s="258">
        <v>0</v>
      </c>
      <c r="T60" s="99">
        <f t="shared" si="4"/>
        <v>0.10677078252031312</v>
      </c>
      <c r="U60" s="257">
        <v>0.08</v>
      </c>
      <c r="V60" s="258">
        <v>0.06</v>
      </c>
      <c r="W60" s="258">
        <v>0.14000000000000001</v>
      </c>
      <c r="X60" s="258">
        <v>0</v>
      </c>
      <c r="Y60" s="258">
        <v>0</v>
      </c>
      <c r="Z60" s="269">
        <v>0</v>
      </c>
      <c r="AA60" s="271">
        <f t="shared" si="0"/>
        <v>0.17204650534085253</v>
      </c>
      <c r="AB60" s="270">
        <v>-2.86</v>
      </c>
      <c r="AC60" s="158">
        <v>1.6953</v>
      </c>
      <c r="AD60" s="93">
        <f t="shared" si="1"/>
        <v>-2.1777516185992329E-3</v>
      </c>
      <c r="AE60" s="94">
        <f t="shared" si="2"/>
        <v>-1.206293706293704E-2</v>
      </c>
      <c r="AF60" s="272">
        <v>96.3</v>
      </c>
      <c r="AG60" s="115">
        <v>100</v>
      </c>
      <c r="AH60" s="273"/>
    </row>
    <row r="61" spans="2:34" x14ac:dyDescent="0.2">
      <c r="B61" s="267">
        <v>45027</v>
      </c>
      <c r="C61" s="268" t="s">
        <v>363</v>
      </c>
      <c r="D61" s="257">
        <v>1010.5</v>
      </c>
      <c r="E61" s="258">
        <v>23.2</v>
      </c>
      <c r="F61" s="269">
        <f t="shared" si="3"/>
        <v>296.34999999999997</v>
      </c>
      <c r="G61" s="257">
        <v>85.483000000000004</v>
      </c>
      <c r="H61" s="258">
        <v>22.9</v>
      </c>
      <c r="I61" s="258">
        <v>1010.5</v>
      </c>
      <c r="J61" s="258">
        <v>23.5</v>
      </c>
      <c r="K61" s="270">
        <v>1021</v>
      </c>
      <c r="L61" s="270">
        <f t="shared" si="8"/>
        <v>-0.60000000000000142</v>
      </c>
      <c r="M61" s="269">
        <f t="shared" si="9"/>
        <v>-10.5</v>
      </c>
      <c r="N61" s="257">
        <v>0.05</v>
      </c>
      <c r="O61" s="258">
        <v>0.08</v>
      </c>
      <c r="P61" s="258">
        <v>0</v>
      </c>
      <c r="Q61" s="258">
        <v>0</v>
      </c>
      <c r="R61" s="258">
        <v>0</v>
      </c>
      <c r="S61" s="258">
        <v>0</v>
      </c>
      <c r="T61" s="99">
        <f t="shared" si="4"/>
        <v>9.4339811320566042E-2</v>
      </c>
      <c r="U61" s="257">
        <v>0.05</v>
      </c>
      <c r="V61" s="258">
        <v>0.08</v>
      </c>
      <c r="W61" s="258">
        <v>0.11</v>
      </c>
      <c r="X61" s="258">
        <v>0</v>
      </c>
      <c r="Y61" s="258">
        <v>0</v>
      </c>
      <c r="Z61" s="269">
        <v>0</v>
      </c>
      <c r="AA61" s="271">
        <f t="shared" si="0"/>
        <v>0.14491376746189438</v>
      </c>
      <c r="AB61" s="270">
        <v>-2.89</v>
      </c>
      <c r="AC61" s="158">
        <v>1.69055</v>
      </c>
      <c r="AD61" s="93">
        <f t="shared" si="1"/>
        <v>-4.9735138316657768E-3</v>
      </c>
      <c r="AE61" s="94">
        <f t="shared" si="2"/>
        <v>-1.4831002331002319E-2</v>
      </c>
      <c r="AF61" s="272">
        <v>80.900000000000006</v>
      </c>
      <c r="AG61" s="115">
        <v>100</v>
      </c>
      <c r="AH61" s="273"/>
    </row>
    <row r="62" spans="2:34" x14ac:dyDescent="0.2">
      <c r="B62" s="267">
        <v>45028</v>
      </c>
      <c r="C62" s="268" t="s">
        <v>367</v>
      </c>
      <c r="D62" s="257">
        <v>1005.5</v>
      </c>
      <c r="E62" s="258">
        <v>23.6</v>
      </c>
      <c r="F62" s="269">
        <f t="shared" si="3"/>
        <v>296.75</v>
      </c>
      <c r="G62" s="257">
        <v>85.483000000000004</v>
      </c>
      <c r="H62" s="258">
        <v>22.7</v>
      </c>
      <c r="I62" s="258">
        <v>1005.5</v>
      </c>
      <c r="J62" s="258">
        <v>23.2</v>
      </c>
      <c r="K62" s="270">
        <v>1016</v>
      </c>
      <c r="L62" s="270">
        <f t="shared" si="8"/>
        <v>-0.5</v>
      </c>
      <c r="M62" s="269">
        <f t="shared" si="9"/>
        <v>-10.5</v>
      </c>
      <c r="N62" s="257">
        <v>-0.01</v>
      </c>
      <c r="O62" s="258">
        <v>0.06</v>
      </c>
      <c r="P62" s="258">
        <v>0</v>
      </c>
      <c r="Q62" s="258">
        <v>0</v>
      </c>
      <c r="R62" s="258">
        <v>0</v>
      </c>
      <c r="S62" s="258">
        <v>0</v>
      </c>
      <c r="T62" s="99">
        <f t="shared" si="4"/>
        <v>6.0827625302982198E-2</v>
      </c>
      <c r="U62" s="257">
        <v>-0.01</v>
      </c>
      <c r="V62" s="258">
        <v>0.06</v>
      </c>
      <c r="W62" s="258">
        <v>0.11</v>
      </c>
      <c r="X62" s="258">
        <v>0</v>
      </c>
      <c r="Y62" s="258">
        <v>0</v>
      </c>
      <c r="Z62" s="269">
        <v>0</v>
      </c>
      <c r="AA62" s="271">
        <f t="shared" si="0"/>
        <v>0.12569805089976535</v>
      </c>
      <c r="AB62" s="270">
        <v>-2.89</v>
      </c>
      <c r="AC62" s="158">
        <v>1.6930000000000001</v>
      </c>
      <c r="AD62" s="93">
        <f t="shared" si="1"/>
        <v>-3.5314891112419033E-3</v>
      </c>
      <c r="AE62" s="94">
        <f t="shared" si="2"/>
        <v>-1.3403263403263366E-2</v>
      </c>
      <c r="AF62" s="272">
        <v>93.2</v>
      </c>
      <c r="AG62" s="115">
        <v>100</v>
      </c>
      <c r="AH62" s="273" t="s">
        <v>372</v>
      </c>
    </row>
    <row r="63" spans="2:34" x14ac:dyDescent="0.2">
      <c r="B63" s="267">
        <v>45029</v>
      </c>
      <c r="C63" s="268" t="s">
        <v>373</v>
      </c>
      <c r="D63" s="257">
        <v>1005.8</v>
      </c>
      <c r="E63" s="258">
        <v>23.8</v>
      </c>
      <c r="F63" s="269">
        <f t="shared" si="3"/>
        <v>296.95</v>
      </c>
      <c r="G63" s="257">
        <v>85.483000000000004</v>
      </c>
      <c r="H63" s="258">
        <v>22.4</v>
      </c>
      <c r="I63" s="258">
        <v>1005.8</v>
      </c>
      <c r="J63" s="258">
        <v>23.4</v>
      </c>
      <c r="K63" s="270">
        <v>1017</v>
      </c>
      <c r="L63" s="270">
        <f t="shared" si="8"/>
        <v>-1</v>
      </c>
      <c r="M63" s="269">
        <f t="shared" si="9"/>
        <v>-11.200000000000045</v>
      </c>
      <c r="N63" s="257">
        <v>0.08</v>
      </c>
      <c r="O63" s="258">
        <v>0.08</v>
      </c>
      <c r="P63" s="258">
        <v>0.02</v>
      </c>
      <c r="Q63" s="258">
        <v>0</v>
      </c>
      <c r="R63" s="258">
        <v>0</v>
      </c>
      <c r="S63" s="258">
        <v>0</v>
      </c>
      <c r="T63" s="99">
        <f t="shared" si="4"/>
        <v>0.11489125293076058</v>
      </c>
      <c r="U63" s="257">
        <v>7.0000000000000007E-2</v>
      </c>
      <c r="V63" s="258">
        <v>0.08</v>
      </c>
      <c r="W63" s="258">
        <v>0.15</v>
      </c>
      <c r="X63" s="258">
        <v>0</v>
      </c>
      <c r="Y63" s="258">
        <v>0</v>
      </c>
      <c r="Z63" s="269">
        <v>0</v>
      </c>
      <c r="AA63" s="271">
        <f t="shared" si="0"/>
        <v>0.18384776310850234</v>
      </c>
      <c r="AB63" s="270">
        <v>-2.85</v>
      </c>
      <c r="AC63" s="158">
        <v>1.68598</v>
      </c>
      <c r="AD63" s="93">
        <f t="shared" si="1"/>
        <v>-7.6633313713949658E-3</v>
      </c>
      <c r="AE63" s="94">
        <f t="shared" si="2"/>
        <v>-1.7494172494172511E-2</v>
      </c>
      <c r="AF63" s="272">
        <v>57.2</v>
      </c>
      <c r="AG63" s="115">
        <v>100</v>
      </c>
      <c r="AH63" s="273"/>
    </row>
    <row r="64" spans="2:34" x14ac:dyDescent="0.2">
      <c r="B64" s="267">
        <v>45030</v>
      </c>
      <c r="C64" s="268" t="s">
        <v>377</v>
      </c>
      <c r="D64" s="257">
        <v>1014</v>
      </c>
      <c r="E64" s="258">
        <v>23.7</v>
      </c>
      <c r="F64" s="269">
        <f t="shared" si="3"/>
        <v>296.84999999999997</v>
      </c>
      <c r="G64" s="257">
        <v>85.483000000000004</v>
      </c>
      <c r="H64" s="258">
        <v>22.6</v>
      </c>
      <c r="I64" s="258">
        <v>1014</v>
      </c>
      <c r="J64" s="258">
        <v>23.1</v>
      </c>
      <c r="K64" s="270">
        <v>1025</v>
      </c>
      <c r="L64" s="270">
        <f t="shared" si="8"/>
        <v>-0.5</v>
      </c>
      <c r="M64" s="269">
        <f t="shared" si="9"/>
        <v>-11</v>
      </c>
      <c r="N64" s="257">
        <v>7.0000000000000007E-2</v>
      </c>
      <c r="O64" s="258">
        <v>7.0000000000000007E-2</v>
      </c>
      <c r="P64" s="258">
        <v>-0.03</v>
      </c>
      <c r="Q64" s="258">
        <v>0</v>
      </c>
      <c r="R64" s="258">
        <v>0</v>
      </c>
      <c r="S64" s="258">
        <v>0</v>
      </c>
      <c r="T64" s="99">
        <f t="shared" si="4"/>
        <v>0.10344080432788601</v>
      </c>
      <c r="U64" s="257">
        <v>7.0000000000000007E-2</v>
      </c>
      <c r="V64" s="258">
        <v>7.0000000000000007E-2</v>
      </c>
      <c r="W64" s="258">
        <v>0.13</v>
      </c>
      <c r="X64" s="258">
        <v>0</v>
      </c>
      <c r="Y64" s="258">
        <v>0</v>
      </c>
      <c r="Z64" s="269">
        <v>0</v>
      </c>
      <c r="AA64" s="271">
        <f t="shared" si="0"/>
        <v>0.16340134638368192</v>
      </c>
      <c r="AB64" s="270">
        <v>-2.87</v>
      </c>
      <c r="AC64" s="158">
        <v>1.6859999999999999</v>
      </c>
      <c r="AD64" s="93">
        <f t="shared" si="1"/>
        <v>-7.6515597410241609E-3</v>
      </c>
      <c r="AE64" s="94">
        <f t="shared" si="2"/>
        <v>-1.7482517482517501E-2</v>
      </c>
      <c r="AF64" s="272">
        <v>70.3</v>
      </c>
      <c r="AG64" s="115">
        <v>100</v>
      </c>
      <c r="AH64" s="273"/>
    </row>
    <row r="65" spans="2:34" x14ac:dyDescent="0.2">
      <c r="B65" s="267">
        <v>45033</v>
      </c>
      <c r="C65" s="268" t="s">
        <v>380</v>
      </c>
      <c r="D65" s="257">
        <v>1026</v>
      </c>
      <c r="E65" s="258">
        <v>23.4</v>
      </c>
      <c r="F65" s="269">
        <f t="shared" si="3"/>
        <v>296.54999999999995</v>
      </c>
      <c r="G65" s="257">
        <v>85.483000000000004</v>
      </c>
      <c r="H65" s="258">
        <v>22.4</v>
      </c>
      <c r="I65" s="258">
        <v>1026</v>
      </c>
      <c r="J65" s="258">
        <v>23.2</v>
      </c>
      <c r="K65" s="270">
        <v>1037</v>
      </c>
      <c r="L65" s="270">
        <f t="shared" si="8"/>
        <v>-0.80000000000000071</v>
      </c>
      <c r="M65" s="269">
        <f t="shared" si="9"/>
        <v>-11</v>
      </c>
      <c r="N65" s="257">
        <v>-0.02</v>
      </c>
      <c r="O65" s="258">
        <v>0.1</v>
      </c>
      <c r="P65" s="258">
        <v>0.12</v>
      </c>
      <c r="Q65" s="258">
        <v>-0.1</v>
      </c>
      <c r="R65" s="258">
        <v>0</v>
      </c>
      <c r="S65" s="258">
        <v>0</v>
      </c>
      <c r="T65" s="99">
        <f t="shared" si="4"/>
        <v>0.15748015748023622</v>
      </c>
      <c r="U65" s="257">
        <v>0.02</v>
      </c>
      <c r="V65" s="258">
        <v>0.1</v>
      </c>
      <c r="W65" s="258">
        <v>0.12</v>
      </c>
      <c r="X65" s="258">
        <v>359.9</v>
      </c>
      <c r="Y65" s="258">
        <v>0</v>
      </c>
      <c r="Z65" s="269">
        <v>0</v>
      </c>
      <c r="AA65" s="271">
        <f t="shared" si="0"/>
        <v>0.15748015748023622</v>
      </c>
      <c r="AB65" s="270">
        <v>-2.88</v>
      </c>
      <c r="AC65" s="158">
        <v>1.6890000000000001</v>
      </c>
      <c r="AD65" s="93">
        <f t="shared" si="1"/>
        <v>-5.8858151854032092E-3</v>
      </c>
      <c r="AE65" s="94">
        <f t="shared" si="2"/>
        <v>-1.5734265734265729E-2</v>
      </c>
      <c r="AF65" s="272">
        <v>75.7</v>
      </c>
      <c r="AG65" s="115">
        <v>100</v>
      </c>
      <c r="AH65" s="273"/>
    </row>
    <row r="66" spans="2:34" x14ac:dyDescent="0.2">
      <c r="B66" s="267">
        <v>45034</v>
      </c>
      <c r="C66" s="268" t="s">
        <v>386</v>
      </c>
      <c r="D66" s="257">
        <v>1032.4000000000001</v>
      </c>
      <c r="E66" s="258">
        <v>23.6</v>
      </c>
      <c r="F66" s="269">
        <f t="shared" si="3"/>
        <v>296.75</v>
      </c>
      <c r="G66" s="257">
        <v>85.483000000000004</v>
      </c>
      <c r="H66" s="258">
        <v>22.7</v>
      </c>
      <c r="I66" s="258">
        <v>1032.4000000000001</v>
      </c>
      <c r="J66" s="258">
        <v>23.3</v>
      </c>
      <c r="K66" s="270">
        <v>1044</v>
      </c>
      <c r="L66" s="270">
        <f t="shared" si="8"/>
        <v>-0.60000000000000142</v>
      </c>
      <c r="M66" s="269">
        <f t="shared" si="9"/>
        <v>-11.599999999999909</v>
      </c>
      <c r="N66" s="257">
        <v>0</v>
      </c>
      <c r="O66" s="258">
        <v>7.0000000000000007E-2</v>
      </c>
      <c r="P66" s="258">
        <v>0.03</v>
      </c>
      <c r="Q66" s="258">
        <v>0</v>
      </c>
      <c r="R66" s="258">
        <v>0</v>
      </c>
      <c r="S66" s="258">
        <v>0</v>
      </c>
      <c r="T66" s="99">
        <f t="shared" si="4"/>
        <v>7.6157731058639086E-2</v>
      </c>
      <c r="U66" s="257">
        <v>0</v>
      </c>
      <c r="V66" s="258">
        <v>7.0000000000000007E-2</v>
      </c>
      <c r="W66" s="258">
        <v>0.1</v>
      </c>
      <c r="X66" s="258">
        <v>0</v>
      </c>
      <c r="Y66" s="258">
        <v>0</v>
      </c>
      <c r="Z66" s="269">
        <v>0</v>
      </c>
      <c r="AA66" s="271">
        <f t="shared" si="0"/>
        <v>0.12206555615733704</v>
      </c>
      <c r="AB66" s="329">
        <v>-2.9</v>
      </c>
      <c r="AC66" s="158">
        <v>1.6890000000000001</v>
      </c>
      <c r="AD66" s="93">
        <f t="shared" si="1"/>
        <v>-5.8858151854032092E-3</v>
      </c>
      <c r="AE66" s="94">
        <f t="shared" si="2"/>
        <v>-1.5734265734265729E-2</v>
      </c>
      <c r="AF66" s="272">
        <v>73.099999999999994</v>
      </c>
      <c r="AG66" s="115">
        <v>100</v>
      </c>
      <c r="AH66" s="273"/>
    </row>
    <row r="67" spans="2:34" x14ac:dyDescent="0.2">
      <c r="B67" s="267">
        <v>45035</v>
      </c>
      <c r="C67" s="268" t="s">
        <v>389</v>
      </c>
      <c r="D67" s="257">
        <v>1033.2</v>
      </c>
      <c r="E67" s="258">
        <v>23.7</v>
      </c>
      <c r="F67" s="269">
        <f t="shared" si="3"/>
        <v>296.84999999999997</v>
      </c>
      <c r="G67" s="257">
        <v>85.483000000000004</v>
      </c>
      <c r="H67" s="258">
        <v>22.7</v>
      </c>
      <c r="I67" s="258">
        <v>1033.2</v>
      </c>
      <c r="J67" s="258">
        <v>23.1</v>
      </c>
      <c r="K67" s="270">
        <v>1044</v>
      </c>
      <c r="L67" s="270">
        <f t="shared" si="8"/>
        <v>-0.40000000000000213</v>
      </c>
      <c r="M67" s="269">
        <f t="shared" si="9"/>
        <v>-10.799999999999955</v>
      </c>
      <c r="N67" s="257">
        <v>-0.02</v>
      </c>
      <c r="O67" s="258">
        <v>0.06</v>
      </c>
      <c r="P67" s="258">
        <v>0.02</v>
      </c>
      <c r="Q67" s="258">
        <v>-0.1</v>
      </c>
      <c r="R67" s="258">
        <v>0</v>
      </c>
      <c r="S67" s="258">
        <v>0</v>
      </c>
      <c r="T67" s="99">
        <f t="shared" si="4"/>
        <v>6.6332495807107997E-2</v>
      </c>
      <c r="U67" s="257">
        <v>-0.02</v>
      </c>
      <c r="V67" s="258">
        <v>0.06</v>
      </c>
      <c r="W67" s="258">
        <v>0.14000000000000001</v>
      </c>
      <c r="X67" s="258">
        <v>359.9</v>
      </c>
      <c r="Y67" s="258">
        <v>0</v>
      </c>
      <c r="Z67" s="269">
        <v>0</v>
      </c>
      <c r="AA67" s="271">
        <f t="shared" si="0"/>
        <v>0.15362291495737218</v>
      </c>
      <c r="AB67" s="270">
        <v>-2.86</v>
      </c>
      <c r="AC67" s="158">
        <v>1.6870000000000001</v>
      </c>
      <c r="AD67" s="93">
        <f t="shared" si="1"/>
        <v>-7.0629782224838067E-3</v>
      </c>
      <c r="AE67" s="94">
        <f t="shared" si="2"/>
        <v>-1.6899766899766799E-2</v>
      </c>
      <c r="AF67" s="272">
        <v>60.5</v>
      </c>
      <c r="AG67" s="115">
        <v>100</v>
      </c>
      <c r="AH67" s="273"/>
    </row>
    <row r="68" spans="2:34" x14ac:dyDescent="0.2">
      <c r="B68" s="267">
        <v>45036</v>
      </c>
      <c r="C68" s="268" t="s">
        <v>392</v>
      </c>
      <c r="D68" s="257">
        <v>1029.3</v>
      </c>
      <c r="E68" s="258">
        <v>23.2</v>
      </c>
      <c r="F68" s="269">
        <f t="shared" si="3"/>
        <v>296.34999999999997</v>
      </c>
      <c r="G68" s="257">
        <v>85.483000000000004</v>
      </c>
      <c r="H68" s="258">
        <v>22.6</v>
      </c>
      <c r="I68" s="258">
        <v>1029.3</v>
      </c>
      <c r="J68" s="258">
        <v>22.9</v>
      </c>
      <c r="K68" s="270">
        <v>1041</v>
      </c>
      <c r="L68" s="270">
        <f t="shared" si="8"/>
        <v>-0.29999999999999716</v>
      </c>
      <c r="M68" s="269">
        <f t="shared" si="9"/>
        <v>-11.700000000000045</v>
      </c>
      <c r="N68" s="257">
        <v>0.08</v>
      </c>
      <c r="O68" s="258">
        <v>7.0000000000000007E-2</v>
      </c>
      <c r="P68" s="258">
        <v>0.08</v>
      </c>
      <c r="Q68" s="258">
        <v>0</v>
      </c>
      <c r="R68" s="258">
        <v>0</v>
      </c>
      <c r="S68" s="258">
        <v>0</v>
      </c>
      <c r="T68" s="99">
        <f t="shared" si="4"/>
        <v>0.13304134695650072</v>
      </c>
      <c r="U68" s="257">
        <v>0.08</v>
      </c>
      <c r="V68" s="258">
        <v>0.06</v>
      </c>
      <c r="W68" s="258">
        <v>0.12</v>
      </c>
      <c r="X68" s="258">
        <v>0</v>
      </c>
      <c r="Y68" s="258">
        <v>0</v>
      </c>
      <c r="Z68" s="269">
        <v>0</v>
      </c>
      <c r="AA68" s="271">
        <f t="shared" si="0"/>
        <v>0.15620499351813308</v>
      </c>
      <c r="AB68" s="270">
        <v>-2.88</v>
      </c>
      <c r="AC68" s="158">
        <v>1.6890000000000001</v>
      </c>
      <c r="AD68" s="93">
        <f t="shared" si="1"/>
        <v>-5.8858151854032092E-3</v>
      </c>
      <c r="AE68" s="94">
        <f t="shared" si="2"/>
        <v>-1.5734265734265729E-2</v>
      </c>
      <c r="AF68" s="272">
        <v>99.5</v>
      </c>
      <c r="AG68" s="115">
        <v>100</v>
      </c>
      <c r="AH68" s="273"/>
    </row>
    <row r="69" spans="2:34" x14ac:dyDescent="0.2">
      <c r="B69" s="267">
        <v>45037</v>
      </c>
      <c r="C69" s="268" t="s">
        <v>395</v>
      </c>
      <c r="D69" s="257">
        <v>1022.1</v>
      </c>
      <c r="E69" s="258">
        <v>23.7</v>
      </c>
      <c r="F69" s="269">
        <f t="shared" si="3"/>
        <v>296.84999999999997</v>
      </c>
      <c r="G69" s="257">
        <v>85.483000000000004</v>
      </c>
      <c r="H69" s="258">
        <v>22.4</v>
      </c>
      <c r="I69" s="258">
        <v>1022.1</v>
      </c>
      <c r="J69" s="258">
        <v>23.5</v>
      </c>
      <c r="K69" s="270">
        <v>1033</v>
      </c>
      <c r="L69" s="270">
        <f t="shared" si="8"/>
        <v>-1.1000000000000014</v>
      </c>
      <c r="M69" s="269">
        <f t="shared" si="9"/>
        <v>-10.899999999999977</v>
      </c>
      <c r="N69" s="257">
        <v>0.04</v>
      </c>
      <c r="O69" s="258">
        <v>7.0000000000000007E-2</v>
      </c>
      <c r="P69" s="258">
        <v>0</v>
      </c>
      <c r="Q69" s="258">
        <v>0</v>
      </c>
      <c r="R69" s="258">
        <v>0</v>
      </c>
      <c r="S69" s="258">
        <v>0</v>
      </c>
      <c r="T69" s="99">
        <f t="shared" si="4"/>
        <v>8.06225774829855E-2</v>
      </c>
      <c r="U69" s="257">
        <v>0.04</v>
      </c>
      <c r="V69" s="258">
        <v>7.0000000000000007E-2</v>
      </c>
      <c r="W69" s="258">
        <v>0.11</v>
      </c>
      <c r="X69" s="258">
        <v>0</v>
      </c>
      <c r="Y69" s="258">
        <v>0</v>
      </c>
      <c r="Z69" s="269">
        <v>0</v>
      </c>
      <c r="AA69" s="271">
        <f t="shared" si="0"/>
        <v>0.13638181696985854</v>
      </c>
      <c r="AB69" s="270">
        <v>-2.89</v>
      </c>
      <c r="AC69" s="158">
        <v>1.6890000000000001</v>
      </c>
      <c r="AD69" s="93">
        <f t="shared" si="1"/>
        <v>-5.8858151854032092E-3</v>
      </c>
      <c r="AE69" s="94">
        <f t="shared" si="2"/>
        <v>-1.5734265734265729E-2</v>
      </c>
      <c r="AF69" s="272">
        <v>66.400000000000006</v>
      </c>
      <c r="AG69" s="115">
        <v>100</v>
      </c>
      <c r="AH69" s="273"/>
    </row>
    <row r="70" spans="2:34" x14ac:dyDescent="0.2">
      <c r="B70" s="267">
        <v>45040</v>
      </c>
      <c r="C70" s="268" t="s">
        <v>398</v>
      </c>
      <c r="D70" s="257">
        <v>999.9</v>
      </c>
      <c r="E70" s="258">
        <v>23.4</v>
      </c>
      <c r="F70" s="269">
        <f t="shared" si="3"/>
        <v>296.54999999999995</v>
      </c>
      <c r="G70" s="257">
        <v>85.483000000000004</v>
      </c>
      <c r="H70" s="258">
        <v>23.2</v>
      </c>
      <c r="I70" s="258">
        <v>999.9</v>
      </c>
      <c r="J70" s="258">
        <v>23.5</v>
      </c>
      <c r="K70" s="270">
        <v>1012</v>
      </c>
      <c r="L70" s="270">
        <f t="shared" si="8"/>
        <v>-0.30000000000000071</v>
      </c>
      <c r="M70" s="269">
        <f t="shared" si="9"/>
        <v>-12.100000000000023</v>
      </c>
      <c r="N70" s="257">
        <v>0.05</v>
      </c>
      <c r="O70" s="258">
        <v>0.04</v>
      </c>
      <c r="P70" s="258">
        <v>0.05</v>
      </c>
      <c r="Q70" s="258">
        <v>0</v>
      </c>
      <c r="R70" s="258">
        <v>0</v>
      </c>
      <c r="S70" s="258">
        <v>0</v>
      </c>
      <c r="T70" s="99">
        <f t="shared" si="4"/>
        <v>8.1240384046359609E-2</v>
      </c>
      <c r="U70" s="257">
        <v>0.05</v>
      </c>
      <c r="V70" s="258">
        <v>0.05</v>
      </c>
      <c r="W70" s="258">
        <v>7.0000000000000007E-2</v>
      </c>
      <c r="X70" s="258">
        <v>0</v>
      </c>
      <c r="Y70" s="258">
        <v>0</v>
      </c>
      <c r="Z70" s="269">
        <v>0</v>
      </c>
      <c r="AA70" s="271">
        <f t="shared" si="0"/>
        <v>9.9498743710662002E-2</v>
      </c>
      <c r="AB70" s="270">
        <v>-2.93</v>
      </c>
      <c r="AC70" s="158">
        <v>1.69034</v>
      </c>
      <c r="AD70" s="93">
        <f t="shared" si="1"/>
        <v>-5.0971159505591723E-3</v>
      </c>
      <c r="AE70" s="94">
        <f t="shared" si="2"/>
        <v>-1.4953379953379975E-2</v>
      </c>
      <c r="AF70" s="272">
        <v>80.3</v>
      </c>
      <c r="AG70" s="115">
        <v>100</v>
      </c>
      <c r="AH70" s="273" t="s">
        <v>376</v>
      </c>
    </row>
    <row r="71" spans="2:34" x14ac:dyDescent="0.2">
      <c r="B71" s="267">
        <v>45041</v>
      </c>
      <c r="C71" s="268" t="s">
        <v>327</v>
      </c>
      <c r="D71" s="257">
        <v>995.9</v>
      </c>
      <c r="E71" s="258">
        <v>23.7</v>
      </c>
      <c r="F71" s="269">
        <f t="shared" si="3"/>
        <v>296.84999999999997</v>
      </c>
      <c r="G71" s="257">
        <v>85.483000000000004</v>
      </c>
      <c r="H71" s="258">
        <v>22.9</v>
      </c>
      <c r="I71" s="258">
        <v>995.9</v>
      </c>
      <c r="J71" s="258">
        <v>23.3</v>
      </c>
      <c r="K71" s="270">
        <v>1007</v>
      </c>
      <c r="L71" s="270">
        <f t="shared" si="8"/>
        <v>-0.40000000000000213</v>
      </c>
      <c r="M71" s="269">
        <f t="shared" si="9"/>
        <v>-11.100000000000023</v>
      </c>
      <c r="N71" s="257">
        <v>-0.05</v>
      </c>
      <c r="O71" s="258">
        <v>0.05</v>
      </c>
      <c r="P71" s="258">
        <v>-0.02</v>
      </c>
      <c r="Q71" s="258">
        <v>-0.1</v>
      </c>
      <c r="R71" s="258">
        <v>0</v>
      </c>
      <c r="S71" s="258">
        <v>0</v>
      </c>
      <c r="T71" s="99">
        <f t="shared" si="4"/>
        <v>7.3484692283495356E-2</v>
      </c>
      <c r="U71" s="257">
        <v>-0.05</v>
      </c>
      <c r="V71" s="258">
        <v>0.05</v>
      </c>
      <c r="W71" s="258">
        <v>0.12</v>
      </c>
      <c r="X71" s="258">
        <v>359.9</v>
      </c>
      <c r="Y71" s="258">
        <v>0</v>
      </c>
      <c r="Z71" s="269">
        <v>0</v>
      </c>
      <c r="AA71" s="271">
        <f t="shared" si="0"/>
        <v>0.1392838827718412</v>
      </c>
      <c r="AB71" s="270">
        <v>-2.88</v>
      </c>
      <c r="AC71" s="158">
        <v>1.69015</v>
      </c>
      <c r="AD71" s="93">
        <f t="shared" si="1"/>
        <v>-5.208946439081874E-3</v>
      </c>
      <c r="AE71" s="94">
        <f t="shared" si="2"/>
        <v>-1.5064102564102511E-2</v>
      </c>
      <c r="AF71" s="272">
        <v>80</v>
      </c>
      <c r="AG71" s="115">
        <v>100</v>
      </c>
      <c r="AH71" s="273"/>
    </row>
    <row r="72" spans="2:34" x14ac:dyDescent="0.2">
      <c r="B72" s="267">
        <v>45042</v>
      </c>
      <c r="C72" s="268" t="s">
        <v>403</v>
      </c>
      <c r="D72" s="257">
        <v>995.4</v>
      </c>
      <c r="E72" s="258">
        <v>23.2</v>
      </c>
      <c r="F72" s="269">
        <f t="shared" si="3"/>
        <v>296.34999999999997</v>
      </c>
      <c r="G72" s="257">
        <v>85.483000000000004</v>
      </c>
      <c r="H72" s="258">
        <v>22.9</v>
      </c>
      <c r="I72" s="258">
        <v>995.4</v>
      </c>
      <c r="J72" s="258">
        <v>23.4</v>
      </c>
      <c r="K72" s="270">
        <v>1007</v>
      </c>
      <c r="L72" s="270">
        <f t="shared" si="8"/>
        <v>-0.5</v>
      </c>
      <c r="M72" s="269">
        <f t="shared" si="9"/>
        <v>-11.600000000000023</v>
      </c>
      <c r="N72" s="257">
        <v>0.18</v>
      </c>
      <c r="O72" s="258">
        <v>0</v>
      </c>
      <c r="P72" s="258">
        <v>0</v>
      </c>
      <c r="Q72" s="258">
        <v>0</v>
      </c>
      <c r="R72" s="258">
        <v>0</v>
      </c>
      <c r="S72" s="258">
        <v>0</v>
      </c>
      <c r="T72" s="99">
        <f t="shared" si="4"/>
        <v>0.18</v>
      </c>
      <c r="U72" s="257">
        <v>0.11</v>
      </c>
      <c r="V72" s="258">
        <v>7.0000000000000007E-2</v>
      </c>
      <c r="W72" s="258">
        <v>0.12</v>
      </c>
      <c r="X72" s="258">
        <v>359.9</v>
      </c>
      <c r="Y72" s="258">
        <v>0</v>
      </c>
      <c r="Z72" s="269">
        <v>0</v>
      </c>
      <c r="AA72" s="271">
        <f t="shared" si="0"/>
        <v>0.1772004514666935</v>
      </c>
      <c r="AB72" s="270">
        <v>-2.88</v>
      </c>
      <c r="AC72" s="158">
        <v>1.704</v>
      </c>
      <c r="AD72" s="93">
        <f t="shared" si="1"/>
        <v>2.9429075927014381E-3</v>
      </c>
      <c r="AE72" s="94">
        <f t="shared" si="2"/>
        <v>-6.9930069930069783E-3</v>
      </c>
      <c r="AF72" s="272">
        <v>100</v>
      </c>
      <c r="AG72" s="115">
        <v>100</v>
      </c>
      <c r="AH72" s="273" t="s">
        <v>376</v>
      </c>
    </row>
    <row r="73" spans="2:34" x14ac:dyDescent="0.2">
      <c r="B73" s="267">
        <v>45043</v>
      </c>
      <c r="C73" s="268" t="s">
        <v>406</v>
      </c>
      <c r="D73" s="257">
        <v>1000.7</v>
      </c>
      <c r="E73" s="258">
        <v>23.7</v>
      </c>
      <c r="F73" s="269">
        <f t="shared" si="3"/>
        <v>296.84999999999997</v>
      </c>
      <c r="G73" s="257">
        <v>85.483000000000004</v>
      </c>
      <c r="H73" s="258">
        <v>24</v>
      </c>
      <c r="I73" s="258">
        <v>1000.7</v>
      </c>
      <c r="J73" s="258">
        <v>23.1</v>
      </c>
      <c r="K73" s="270">
        <v>1012</v>
      </c>
      <c r="L73" s="270">
        <f t="shared" si="8"/>
        <v>0.89999999999999858</v>
      </c>
      <c r="M73" s="269">
        <f t="shared" si="9"/>
        <v>-11.299999999999955</v>
      </c>
      <c r="N73" s="257">
        <v>0.1</v>
      </c>
      <c r="O73" s="258">
        <v>0.08</v>
      </c>
      <c r="P73" s="258">
        <v>0.02</v>
      </c>
      <c r="Q73" s="258">
        <v>0</v>
      </c>
      <c r="R73" s="258">
        <v>0</v>
      </c>
      <c r="S73" s="258">
        <v>0</v>
      </c>
      <c r="T73" s="99">
        <f t="shared" si="4"/>
        <v>0.12961481396815722</v>
      </c>
      <c r="U73" s="257">
        <v>0.1</v>
      </c>
      <c r="V73" s="258">
        <v>0.08</v>
      </c>
      <c r="W73" s="258">
        <v>0.08</v>
      </c>
      <c r="X73" s="258">
        <v>0</v>
      </c>
      <c r="Y73" s="258">
        <v>0</v>
      </c>
      <c r="Z73" s="269">
        <v>0</v>
      </c>
      <c r="AA73" s="271">
        <f t="shared" si="0"/>
        <v>0.15099668870541499</v>
      </c>
      <c r="AB73" s="270">
        <v>-2.91</v>
      </c>
      <c r="AC73" s="158">
        <v>1.70268</v>
      </c>
      <c r="AD73" s="93">
        <f t="shared" si="1"/>
        <v>2.1659799882283171E-3</v>
      </c>
      <c r="AE73" s="94">
        <f t="shared" si="2"/>
        <v>-7.7622377622377225E-3</v>
      </c>
      <c r="AF73" s="272">
        <v>100</v>
      </c>
      <c r="AG73" s="115">
        <v>100</v>
      </c>
      <c r="AH73" s="273" t="s">
        <v>314</v>
      </c>
    </row>
    <row r="74" spans="2:34" x14ac:dyDescent="0.2">
      <c r="B74" s="267">
        <v>45044</v>
      </c>
      <c r="C74" s="268" t="s">
        <v>409</v>
      </c>
      <c r="D74" s="257">
        <v>1007.7</v>
      </c>
      <c r="E74" s="258">
        <v>23.3</v>
      </c>
      <c r="F74" s="269">
        <f t="shared" si="3"/>
        <v>296.45</v>
      </c>
      <c r="G74" s="257">
        <v>85.483000000000004</v>
      </c>
      <c r="H74" s="258">
        <v>22.8</v>
      </c>
      <c r="I74" s="258">
        <v>1007.7</v>
      </c>
      <c r="J74" s="258">
        <v>23.4</v>
      </c>
      <c r="K74" s="270">
        <v>1019</v>
      </c>
      <c r="L74" s="270">
        <f t="shared" si="8"/>
        <v>-0.59999999999999787</v>
      </c>
      <c r="M74" s="269">
        <f t="shared" si="9"/>
        <v>-11.299999999999955</v>
      </c>
      <c r="N74" s="257">
        <v>0.08</v>
      </c>
      <c r="O74" s="258">
        <v>0.08</v>
      </c>
      <c r="P74" s="258">
        <v>7.0000000000000007E-2</v>
      </c>
      <c r="Q74" s="258">
        <v>0</v>
      </c>
      <c r="R74" s="258">
        <v>0</v>
      </c>
      <c r="S74" s="258">
        <v>0</v>
      </c>
      <c r="T74" s="99">
        <f t="shared" si="4"/>
        <v>0.13304134695650072</v>
      </c>
      <c r="U74" s="257">
        <v>0.08</v>
      </c>
      <c r="V74" s="258">
        <v>0.08</v>
      </c>
      <c r="W74" s="258">
        <v>7.0000000000000007E-2</v>
      </c>
      <c r="X74" s="258">
        <v>0</v>
      </c>
      <c r="Y74" s="258">
        <v>0</v>
      </c>
      <c r="Z74" s="269">
        <v>0</v>
      </c>
      <c r="AA74" s="271">
        <f t="shared" si="0"/>
        <v>0.13304134695650072</v>
      </c>
      <c r="AB74" s="270">
        <v>-2.92</v>
      </c>
      <c r="AC74" s="158">
        <v>1.69201</v>
      </c>
      <c r="AD74" s="93">
        <f t="shared" si="1"/>
        <v>-4.1141848145967996E-3</v>
      </c>
      <c r="AE74" s="94">
        <f t="shared" si="2"/>
        <v>-1.3980186480186507E-2</v>
      </c>
      <c r="AF74" s="272">
        <v>86.1</v>
      </c>
      <c r="AG74" s="115">
        <v>100</v>
      </c>
      <c r="AH74" s="273" t="s">
        <v>326</v>
      </c>
    </row>
    <row r="75" spans="2:34" x14ac:dyDescent="0.2">
      <c r="B75" s="267">
        <v>45048</v>
      </c>
      <c r="C75" s="268" t="s">
        <v>412</v>
      </c>
      <c r="D75" s="257">
        <v>1002.1</v>
      </c>
      <c r="E75" s="258">
        <v>23</v>
      </c>
      <c r="F75" s="269">
        <f t="shared" si="3"/>
        <v>296.14999999999998</v>
      </c>
      <c r="G75" s="257">
        <v>85.483000000000004</v>
      </c>
      <c r="H75" s="258">
        <v>22.4</v>
      </c>
      <c r="I75" s="258">
        <v>1002.1</v>
      </c>
      <c r="J75" s="258">
        <v>23.4</v>
      </c>
      <c r="K75" s="270">
        <v>1014</v>
      </c>
      <c r="L75" s="270">
        <f t="shared" si="8"/>
        <v>-1</v>
      </c>
      <c r="M75" s="269">
        <f t="shared" si="9"/>
        <v>-11.899999999999977</v>
      </c>
      <c r="N75" s="257">
        <v>-0.09</v>
      </c>
      <c r="O75" s="258">
        <v>0.09</v>
      </c>
      <c r="P75" s="258">
        <v>0.02</v>
      </c>
      <c r="Q75" s="258">
        <v>0</v>
      </c>
      <c r="R75" s="258">
        <v>0</v>
      </c>
      <c r="S75" s="258">
        <v>0</v>
      </c>
      <c r="T75" s="99">
        <f t="shared" si="4"/>
        <v>0.12884098726725127</v>
      </c>
      <c r="U75" s="257">
        <v>0.09</v>
      </c>
      <c r="V75" s="258">
        <v>0.1</v>
      </c>
      <c r="W75" s="258">
        <v>0.11</v>
      </c>
      <c r="X75" s="258">
        <v>0</v>
      </c>
      <c r="Y75" s="258">
        <v>0</v>
      </c>
      <c r="Z75" s="269">
        <v>0</v>
      </c>
      <c r="AA75" s="271">
        <f t="shared" si="0"/>
        <v>0.17378147196982768</v>
      </c>
      <c r="AB75" s="270">
        <v>-2.89</v>
      </c>
      <c r="AC75" s="158">
        <v>1.6932199999999999</v>
      </c>
      <c r="AD75" s="93">
        <f t="shared" si="1"/>
        <v>-3.4020011771631609E-3</v>
      </c>
      <c r="AE75" s="94">
        <f t="shared" si="2"/>
        <v>-1.327505827505826E-2</v>
      </c>
      <c r="AF75" s="272">
        <v>89.4</v>
      </c>
      <c r="AG75" s="115">
        <v>100</v>
      </c>
      <c r="AH75" s="273" t="s">
        <v>314</v>
      </c>
    </row>
    <row r="76" spans="2:34" x14ac:dyDescent="0.2">
      <c r="B76" s="267">
        <v>45049</v>
      </c>
      <c r="C76" s="268" t="s">
        <v>415</v>
      </c>
      <c r="D76" s="257">
        <v>1015.2</v>
      </c>
      <c r="E76" s="258">
        <v>23.3</v>
      </c>
      <c r="F76" s="269">
        <f t="shared" si="3"/>
        <v>296.45</v>
      </c>
      <c r="G76" s="257">
        <v>85.483000000000004</v>
      </c>
      <c r="H76" s="258">
        <v>22.6</v>
      </c>
      <c r="I76" s="258">
        <v>1015.2</v>
      </c>
      <c r="J76" s="258">
        <v>23.5</v>
      </c>
      <c r="K76" s="270">
        <v>1027</v>
      </c>
      <c r="L76" s="270">
        <f t="shared" si="8"/>
        <v>-0.89999999999999858</v>
      </c>
      <c r="M76" s="269">
        <f t="shared" si="9"/>
        <v>-11.799999999999955</v>
      </c>
      <c r="N76" s="257">
        <v>-0.09</v>
      </c>
      <c r="O76" s="258">
        <v>0.09</v>
      </c>
      <c r="P76" s="258">
        <v>7.0000000000000007E-2</v>
      </c>
      <c r="Q76" s="258">
        <v>0</v>
      </c>
      <c r="R76" s="258">
        <v>0</v>
      </c>
      <c r="S76" s="258">
        <v>0</v>
      </c>
      <c r="T76" s="99">
        <f t="shared" si="4"/>
        <v>0.14525839046333949</v>
      </c>
      <c r="U76" s="257">
        <v>-0.16</v>
      </c>
      <c r="V76" s="258">
        <v>0.2</v>
      </c>
      <c r="W76" s="258">
        <v>0.12</v>
      </c>
      <c r="X76" s="258">
        <v>0</v>
      </c>
      <c r="Y76" s="258">
        <v>-0.1</v>
      </c>
      <c r="Z76" s="269">
        <v>0</v>
      </c>
      <c r="AA76" s="271">
        <f t="shared" si="0"/>
        <v>0.28284271247461901</v>
      </c>
      <c r="AB76" s="270">
        <v>-2.88</v>
      </c>
      <c r="AC76" s="158">
        <v>1.6921999999999999</v>
      </c>
      <c r="AD76" s="93">
        <f t="shared" si="1"/>
        <v>-4.0023543260742089E-3</v>
      </c>
      <c r="AE76" s="94">
        <f t="shared" si="2"/>
        <v>-1.3869463869463861E-2</v>
      </c>
      <c r="AF76" s="272">
        <v>89.4</v>
      </c>
      <c r="AG76" s="115">
        <v>100</v>
      </c>
      <c r="AH76" s="273" t="s">
        <v>314</v>
      </c>
    </row>
    <row r="77" spans="2:34" x14ac:dyDescent="0.2">
      <c r="B77" s="267">
        <v>45050</v>
      </c>
      <c r="C77" s="268" t="s">
        <v>268</v>
      </c>
      <c r="D77" s="257">
        <v>1024.3</v>
      </c>
      <c r="E77" s="258">
        <v>23.4</v>
      </c>
      <c r="F77" s="269">
        <f t="shared" si="3"/>
        <v>296.54999999999995</v>
      </c>
      <c r="G77" s="257">
        <v>85.483000000000004</v>
      </c>
      <c r="H77" s="258">
        <v>22.8</v>
      </c>
      <c r="I77" s="258">
        <v>1024.3</v>
      </c>
      <c r="J77" s="258">
        <v>23.4</v>
      </c>
      <c r="K77" s="270">
        <v>1036</v>
      </c>
      <c r="L77" s="270">
        <f t="shared" si="8"/>
        <v>-0.59999999999999787</v>
      </c>
      <c r="M77" s="269">
        <f t="shared" si="9"/>
        <v>-11.700000000000045</v>
      </c>
      <c r="N77" s="257">
        <v>0.08</v>
      </c>
      <c r="O77" s="258">
        <v>7.0000000000000007E-2</v>
      </c>
      <c r="P77" s="258">
        <v>0.03</v>
      </c>
      <c r="Q77" s="258">
        <v>0</v>
      </c>
      <c r="R77" s="258">
        <v>0</v>
      </c>
      <c r="S77" s="258">
        <v>0</v>
      </c>
      <c r="T77" s="99">
        <f t="shared" si="4"/>
        <v>0.11045361017187261</v>
      </c>
      <c r="U77" s="257">
        <v>0.08</v>
      </c>
      <c r="V77" s="258">
        <v>7.0000000000000007E-2</v>
      </c>
      <c r="W77" s="258">
        <v>0.11</v>
      </c>
      <c r="X77" s="258">
        <v>0</v>
      </c>
      <c r="Y77" s="258">
        <v>0</v>
      </c>
      <c r="Z77" s="269">
        <v>0</v>
      </c>
      <c r="AA77" s="271">
        <f t="shared" si="0"/>
        <v>0.15297058540778355</v>
      </c>
      <c r="AB77" s="270">
        <v>-2.89</v>
      </c>
      <c r="AC77" s="158">
        <v>1.69424</v>
      </c>
      <c r="AD77" s="93">
        <f t="shared" si="1"/>
        <v>-2.8016480282520018E-3</v>
      </c>
      <c r="AE77" s="94">
        <f t="shared" si="2"/>
        <v>-1.268065268065266E-2</v>
      </c>
      <c r="AF77" s="272">
        <v>98.6</v>
      </c>
      <c r="AG77" s="115">
        <v>100</v>
      </c>
      <c r="AH77" s="273" t="s">
        <v>376</v>
      </c>
    </row>
    <row r="78" spans="2:34" x14ac:dyDescent="0.2">
      <c r="B78" s="267">
        <v>45050</v>
      </c>
      <c r="C78" s="268" t="s">
        <v>420</v>
      </c>
      <c r="D78" s="257">
        <v>1025.5</v>
      </c>
      <c r="E78" s="258">
        <v>23.9</v>
      </c>
      <c r="F78" s="269">
        <f t="shared" si="3"/>
        <v>297.04999999999995</v>
      </c>
      <c r="G78" s="257">
        <v>85.483000000000004</v>
      </c>
      <c r="H78" s="258">
        <v>22.9</v>
      </c>
      <c r="I78" s="258">
        <v>1025.5</v>
      </c>
      <c r="J78" s="258">
        <v>23.6</v>
      </c>
      <c r="K78" s="270">
        <v>1037</v>
      </c>
      <c r="L78" s="270">
        <f t="shared" si="8"/>
        <v>-0.70000000000000284</v>
      </c>
      <c r="M78" s="269">
        <f t="shared" si="9"/>
        <v>-11.5</v>
      </c>
      <c r="N78" s="257">
        <v>7.0000000000000007E-2</v>
      </c>
      <c r="O78" s="258">
        <v>7.0000000000000007E-2</v>
      </c>
      <c r="P78" s="258">
        <v>0.12</v>
      </c>
      <c r="Q78" s="258">
        <v>-0.1</v>
      </c>
      <c r="R78" s="258">
        <v>0</v>
      </c>
      <c r="S78" s="258">
        <v>0</v>
      </c>
      <c r="T78" s="99">
        <f t="shared" si="4"/>
        <v>0.15556349186104046</v>
      </c>
      <c r="U78" s="257">
        <v>7.0000000000000007E-2</v>
      </c>
      <c r="V78" s="258">
        <v>7.0000000000000007E-2</v>
      </c>
      <c r="W78" s="258">
        <v>0.14000000000000001</v>
      </c>
      <c r="X78" s="258">
        <v>359.9</v>
      </c>
      <c r="Y78" s="258">
        <v>0</v>
      </c>
      <c r="Z78" s="269">
        <v>0</v>
      </c>
      <c r="AA78" s="271">
        <f t="shared" si="0"/>
        <v>0.17146428199482247</v>
      </c>
      <c r="AB78" s="270">
        <v>-2.86</v>
      </c>
      <c r="AC78" s="158">
        <v>1.696</v>
      </c>
      <c r="AD78" s="93">
        <f t="shared" si="1"/>
        <v>-1.7657445556210627E-3</v>
      </c>
      <c r="AE78" s="94">
        <f t="shared" si="2"/>
        <v>-1.1655011655011704E-2</v>
      </c>
      <c r="AF78" s="272">
        <v>98.6</v>
      </c>
      <c r="AG78" s="115">
        <v>100</v>
      </c>
      <c r="AH78" s="273"/>
    </row>
    <row r="79" spans="2:34" x14ac:dyDescent="0.2">
      <c r="B79" s="267">
        <v>45051</v>
      </c>
      <c r="C79" s="268" t="s">
        <v>423</v>
      </c>
      <c r="D79" s="257">
        <v>1027.9000000000001</v>
      </c>
      <c r="E79" s="258">
        <v>23.3</v>
      </c>
      <c r="F79" s="269">
        <f t="shared" si="3"/>
        <v>296.45</v>
      </c>
      <c r="G79" s="257">
        <v>85.483000000000004</v>
      </c>
      <c r="H79" s="258">
        <v>22.7</v>
      </c>
      <c r="I79" s="258">
        <v>1027.9000000000001</v>
      </c>
      <c r="J79" s="258">
        <v>23.1</v>
      </c>
      <c r="K79" s="270">
        <v>1039</v>
      </c>
      <c r="L79" s="270">
        <f t="shared" si="8"/>
        <v>-0.40000000000000213</v>
      </c>
      <c r="M79" s="269">
        <f t="shared" si="9"/>
        <v>-11.099999999999909</v>
      </c>
      <c r="N79" s="257">
        <v>0.08</v>
      </c>
      <c r="O79" s="258">
        <v>7.0000000000000007E-2</v>
      </c>
      <c r="P79" s="258">
        <v>0.08</v>
      </c>
      <c r="Q79" s="258">
        <v>0</v>
      </c>
      <c r="R79" s="258">
        <v>0</v>
      </c>
      <c r="S79" s="258">
        <v>0</v>
      </c>
      <c r="T79" s="99">
        <f t="shared" si="4"/>
        <v>0.13304134695650072</v>
      </c>
      <c r="U79" s="257">
        <v>0.08</v>
      </c>
      <c r="V79" s="258">
        <v>7.0000000000000007E-2</v>
      </c>
      <c r="W79" s="258">
        <v>0.12</v>
      </c>
      <c r="X79" s="258">
        <v>0</v>
      </c>
      <c r="Y79" s="258">
        <v>0</v>
      </c>
      <c r="Z79" s="269">
        <v>0</v>
      </c>
      <c r="AA79" s="271">
        <f t="shared" si="0"/>
        <v>0.16031219541881397</v>
      </c>
      <c r="AB79" s="270">
        <v>-2.88</v>
      </c>
      <c r="AC79" s="158">
        <v>1.6950000000000001</v>
      </c>
      <c r="AD79" s="93">
        <f t="shared" si="1"/>
        <v>-2.3543260741613059E-3</v>
      </c>
      <c r="AE79" s="94">
        <f t="shared" si="2"/>
        <v>-1.2237762237762184E-2</v>
      </c>
      <c r="AF79" s="272">
        <v>99.1</v>
      </c>
      <c r="AG79" s="115">
        <v>100</v>
      </c>
      <c r="AH79" s="273" t="s">
        <v>326</v>
      </c>
    </row>
    <row r="80" spans="2:34" x14ac:dyDescent="0.2">
      <c r="B80" s="267">
        <v>45054</v>
      </c>
      <c r="C80" s="268" t="s">
        <v>426</v>
      </c>
      <c r="D80" s="257">
        <v>1025.3</v>
      </c>
      <c r="E80" s="258">
        <v>23.6</v>
      </c>
      <c r="F80" s="269">
        <f t="shared" si="3"/>
        <v>296.75</v>
      </c>
      <c r="G80" s="257">
        <v>85.483000000000004</v>
      </c>
      <c r="H80" s="258">
        <v>23.1</v>
      </c>
      <c r="I80" s="258">
        <v>1025.3</v>
      </c>
      <c r="J80" s="258">
        <v>23.7</v>
      </c>
      <c r="K80" s="270">
        <v>1036</v>
      </c>
      <c r="L80" s="270">
        <f t="shared" si="8"/>
        <v>-0.59999999999999787</v>
      </c>
      <c r="M80" s="269">
        <f t="shared" si="9"/>
        <v>-10.700000000000045</v>
      </c>
      <c r="N80" s="257">
        <v>7.0000000000000007E-2</v>
      </c>
      <c r="O80" s="258">
        <v>0.08</v>
      </c>
      <c r="P80" s="258">
        <v>7.0000000000000007E-2</v>
      </c>
      <c r="Q80" s="258">
        <v>0.1</v>
      </c>
      <c r="R80" s="258">
        <v>0</v>
      </c>
      <c r="S80" s="258">
        <v>0</v>
      </c>
      <c r="T80" s="99">
        <f t="shared" si="4"/>
        <v>0.12727922061357858</v>
      </c>
      <c r="U80" s="257">
        <v>7.0000000000000007E-2</v>
      </c>
      <c r="V80" s="258">
        <v>0.08</v>
      </c>
      <c r="W80" s="258">
        <v>7.0000000000000007E-2</v>
      </c>
      <c r="X80" s="258">
        <v>0.1</v>
      </c>
      <c r="Y80" s="258">
        <v>0</v>
      </c>
      <c r="Z80" s="269">
        <v>0</v>
      </c>
      <c r="AA80" s="271">
        <f t="shared" si="0"/>
        <v>0.12727922061357858</v>
      </c>
      <c r="AB80" s="270">
        <v>-2.93</v>
      </c>
      <c r="AC80" s="158">
        <v>1.69</v>
      </c>
      <c r="AD80" s="93">
        <f t="shared" si="1"/>
        <v>-5.297233666862966E-3</v>
      </c>
      <c r="AE80" s="94">
        <f t="shared" si="2"/>
        <v>-1.5151515151515138E-2</v>
      </c>
      <c r="AF80" s="272">
        <v>75.400000000000006</v>
      </c>
      <c r="AG80" s="115">
        <v>100</v>
      </c>
      <c r="AH80" s="273" t="s">
        <v>326</v>
      </c>
    </row>
    <row r="81" spans="2:34" x14ac:dyDescent="0.2">
      <c r="B81" s="267">
        <v>45055</v>
      </c>
      <c r="C81" s="268" t="s">
        <v>429</v>
      </c>
      <c r="D81" s="257">
        <v>1019.9</v>
      </c>
      <c r="E81" s="258">
        <v>23.6</v>
      </c>
      <c r="F81" s="269">
        <f t="shared" si="3"/>
        <v>296.75</v>
      </c>
      <c r="G81" s="257">
        <v>85.483000000000004</v>
      </c>
      <c r="H81" s="258">
        <v>22.8</v>
      </c>
      <c r="I81" s="258">
        <v>1019.9</v>
      </c>
      <c r="J81" s="258">
        <v>24.4</v>
      </c>
      <c r="K81" s="270">
        <v>1031</v>
      </c>
      <c r="L81" s="270">
        <f t="shared" si="8"/>
        <v>-1.5999999999999979</v>
      </c>
      <c r="M81" s="269">
        <f t="shared" si="9"/>
        <v>-11.100000000000023</v>
      </c>
      <c r="N81" s="257">
        <v>0.08</v>
      </c>
      <c r="O81" s="258">
        <v>0.04</v>
      </c>
      <c r="P81" s="258">
        <v>0</v>
      </c>
      <c r="Q81" s="258">
        <v>-0.1</v>
      </c>
      <c r="R81" s="258">
        <v>0</v>
      </c>
      <c r="S81" s="258">
        <v>0</v>
      </c>
      <c r="T81" s="99">
        <f t="shared" si="4"/>
        <v>8.9442719099991588E-2</v>
      </c>
      <c r="U81" s="257">
        <v>0.08</v>
      </c>
      <c r="V81" s="258">
        <v>0.04</v>
      </c>
      <c r="W81" s="258">
        <v>0</v>
      </c>
      <c r="X81" s="258">
        <v>359.9</v>
      </c>
      <c r="Y81" s="258">
        <v>0</v>
      </c>
      <c r="Z81" s="269">
        <v>0</v>
      </c>
      <c r="AA81" s="271">
        <f t="shared" si="0"/>
        <v>8.9442719099991588E-2</v>
      </c>
      <c r="AB81" s="329">
        <v>-3</v>
      </c>
      <c r="AC81" s="158">
        <v>1.69</v>
      </c>
      <c r="AD81" s="93">
        <f t="shared" si="1"/>
        <v>-5.297233666862966E-3</v>
      </c>
      <c r="AE81" s="94">
        <f t="shared" si="2"/>
        <v>-1.5151515151515138E-2</v>
      </c>
      <c r="AF81" s="272">
        <v>79.3</v>
      </c>
      <c r="AG81" s="115">
        <v>100</v>
      </c>
      <c r="AH81" s="273" t="s">
        <v>346</v>
      </c>
    </row>
    <row r="82" spans="2:34" x14ac:dyDescent="0.2">
      <c r="B82" s="267">
        <v>45056</v>
      </c>
      <c r="C82" s="268" t="s">
        <v>432</v>
      </c>
      <c r="D82" s="257">
        <v>1015.8</v>
      </c>
      <c r="E82" s="258">
        <v>23.5</v>
      </c>
      <c r="F82" s="269">
        <f t="shared" si="3"/>
        <v>296.64999999999998</v>
      </c>
      <c r="G82" s="257">
        <v>85.483000000000004</v>
      </c>
      <c r="H82" s="258">
        <v>22.4</v>
      </c>
      <c r="I82" s="258">
        <v>1015.8</v>
      </c>
      <c r="J82" s="258">
        <v>23.7</v>
      </c>
      <c r="K82" s="270">
        <v>1027</v>
      </c>
      <c r="L82" s="270">
        <f t="shared" si="8"/>
        <v>-1.3000000000000007</v>
      </c>
      <c r="M82" s="269">
        <f t="shared" si="9"/>
        <v>-11.200000000000045</v>
      </c>
      <c r="N82" s="257">
        <v>0.09</v>
      </c>
      <c r="O82" s="258">
        <v>7.0000000000000007E-2</v>
      </c>
      <c r="P82" s="258">
        <v>0</v>
      </c>
      <c r="Q82" s="258">
        <v>-0.1</v>
      </c>
      <c r="R82" s="258">
        <v>0</v>
      </c>
      <c r="S82" s="258">
        <v>0</v>
      </c>
      <c r="T82" s="99">
        <f t="shared" si="4"/>
        <v>0.11401754250991381</v>
      </c>
      <c r="U82" s="257">
        <v>0.09</v>
      </c>
      <c r="V82" s="258">
        <v>7.0000000000000007E-2</v>
      </c>
      <c r="W82" s="258">
        <v>0.05</v>
      </c>
      <c r="X82" s="258">
        <v>359.9</v>
      </c>
      <c r="Y82" s="258">
        <v>0</v>
      </c>
      <c r="Z82" s="269">
        <v>0</v>
      </c>
      <c r="AA82" s="271">
        <f t="shared" si="0"/>
        <v>0.12449899597988733</v>
      </c>
      <c r="AB82" s="270">
        <v>-2.95</v>
      </c>
      <c r="AC82" s="158">
        <v>1.6930000000000001</v>
      </c>
      <c r="AD82" s="93">
        <f t="shared" si="1"/>
        <v>-3.5314891112419033E-3</v>
      </c>
      <c r="AE82" s="94">
        <f t="shared" si="2"/>
        <v>-1.3403263403263366E-2</v>
      </c>
      <c r="AF82" s="272">
        <v>93.1</v>
      </c>
      <c r="AG82" s="115">
        <v>100</v>
      </c>
      <c r="AH82" s="273" t="s">
        <v>346</v>
      </c>
    </row>
    <row r="83" spans="2:34" x14ac:dyDescent="0.2">
      <c r="B83" s="267">
        <v>45057</v>
      </c>
      <c r="C83" s="268" t="s">
        <v>403</v>
      </c>
      <c r="D83" s="257">
        <v>1017.8</v>
      </c>
      <c r="E83" s="258">
        <v>23.3</v>
      </c>
      <c r="F83" s="269">
        <f t="shared" si="3"/>
        <v>296.45</v>
      </c>
      <c r="G83" s="257">
        <v>85.483000000000004</v>
      </c>
      <c r="H83" s="258">
        <v>22.7</v>
      </c>
      <c r="I83" s="258">
        <v>1017.8</v>
      </c>
      <c r="J83" s="258">
        <v>24.2</v>
      </c>
      <c r="K83" s="270">
        <v>1027</v>
      </c>
      <c r="L83" s="270">
        <f t="shared" si="8"/>
        <v>-1.5</v>
      </c>
      <c r="M83" s="269">
        <f t="shared" si="9"/>
        <v>-9.2000000000000455</v>
      </c>
      <c r="N83" s="257">
        <v>0.08</v>
      </c>
      <c r="O83" s="258">
        <v>0.09</v>
      </c>
      <c r="P83" s="258">
        <v>0.03</v>
      </c>
      <c r="Q83" s="258">
        <v>0</v>
      </c>
      <c r="R83" s="258">
        <v>0</v>
      </c>
      <c r="S83" s="258">
        <v>0</v>
      </c>
      <c r="T83" s="99">
        <f t="shared" si="4"/>
        <v>0.12409673645990855</v>
      </c>
      <c r="U83" s="257">
        <v>0.08</v>
      </c>
      <c r="V83" s="258">
        <v>0.09</v>
      </c>
      <c r="W83" s="258">
        <v>0.04</v>
      </c>
      <c r="X83" s="258">
        <v>0</v>
      </c>
      <c r="Y83" s="258">
        <v>0</v>
      </c>
      <c r="Z83" s="269">
        <v>0</v>
      </c>
      <c r="AA83" s="271">
        <f t="shared" si="0"/>
        <v>0.12688577540449519</v>
      </c>
      <c r="AB83" s="270">
        <v>-2.96</v>
      </c>
      <c r="AC83" s="158">
        <v>1.6950000000000001</v>
      </c>
      <c r="AD83" s="93">
        <f t="shared" si="1"/>
        <v>-2.3543260741613059E-3</v>
      </c>
      <c r="AE83" s="94">
        <f t="shared" si="2"/>
        <v>-1.2237762237762184E-2</v>
      </c>
      <c r="AF83" s="272">
        <v>100</v>
      </c>
      <c r="AG83" s="115">
        <v>100</v>
      </c>
      <c r="AH83" s="273" t="s">
        <v>314</v>
      </c>
    </row>
    <row r="84" spans="2:34" x14ac:dyDescent="0.2">
      <c r="B84" s="267">
        <v>45058</v>
      </c>
      <c r="C84" s="268" t="s">
        <v>437</v>
      </c>
      <c r="D84" s="257">
        <v>1021.4</v>
      </c>
      <c r="E84" s="258">
        <v>23.6</v>
      </c>
      <c r="F84" s="269">
        <f t="shared" si="3"/>
        <v>296.75</v>
      </c>
      <c r="G84" s="257">
        <v>85.483000000000004</v>
      </c>
      <c r="H84" s="258">
        <v>22.9</v>
      </c>
      <c r="I84" s="258">
        <v>1021.3</v>
      </c>
      <c r="J84" s="258">
        <v>23.4</v>
      </c>
      <c r="K84" s="270">
        <v>1033</v>
      </c>
      <c r="L84" s="270">
        <f t="shared" si="8"/>
        <v>-0.5</v>
      </c>
      <c r="M84" s="269">
        <f t="shared" si="9"/>
        <v>-11.700000000000045</v>
      </c>
      <c r="N84" s="257">
        <v>0.09</v>
      </c>
      <c r="O84" s="258">
        <v>0.08</v>
      </c>
      <c r="P84" s="258">
        <v>-0.02</v>
      </c>
      <c r="Q84" s="258">
        <v>0</v>
      </c>
      <c r="R84" s="258">
        <v>0</v>
      </c>
      <c r="S84" s="258">
        <v>0</v>
      </c>
      <c r="T84" s="99">
        <f t="shared" si="4"/>
        <v>0.12206555615733702</v>
      </c>
      <c r="U84" s="257">
        <v>0.09</v>
      </c>
      <c r="V84" s="258">
        <v>0.08</v>
      </c>
      <c r="W84" s="258">
        <v>0.1</v>
      </c>
      <c r="X84" s="258">
        <v>0</v>
      </c>
      <c r="Y84" s="258">
        <v>0</v>
      </c>
      <c r="Z84" s="269">
        <v>0</v>
      </c>
      <c r="AA84" s="271">
        <f t="shared" si="0"/>
        <v>0.15652475842498528</v>
      </c>
      <c r="AB84" s="270">
        <v>-2.9</v>
      </c>
      <c r="AC84" s="158">
        <v>1.6970000000000001</v>
      </c>
      <c r="AD84" s="93">
        <f t="shared" si="1"/>
        <v>-1.1771630370805974E-3</v>
      </c>
      <c r="AE84" s="94">
        <f t="shared" si="2"/>
        <v>-1.1072261072261003E-2</v>
      </c>
      <c r="AF84" s="272">
        <v>100</v>
      </c>
      <c r="AG84" s="115">
        <v>100</v>
      </c>
      <c r="AH84" s="273" t="s">
        <v>441</v>
      </c>
    </row>
    <row r="85" spans="2:34" x14ac:dyDescent="0.2">
      <c r="B85" s="267">
        <v>45061</v>
      </c>
      <c r="C85" s="268" t="s">
        <v>442</v>
      </c>
      <c r="D85" s="257">
        <v>1013.5</v>
      </c>
      <c r="E85" s="258">
        <v>23.6</v>
      </c>
      <c r="F85" s="269">
        <f t="shared" si="3"/>
        <v>296.75</v>
      </c>
      <c r="G85" s="257">
        <v>85.483000000000004</v>
      </c>
      <c r="H85" s="258">
        <v>22.7</v>
      </c>
      <c r="I85" s="258">
        <v>1013.5</v>
      </c>
      <c r="J85" s="258">
        <v>23.5</v>
      </c>
      <c r="K85" s="270">
        <v>1024</v>
      </c>
      <c r="L85" s="270">
        <f t="shared" si="8"/>
        <v>-0.80000000000000071</v>
      </c>
      <c r="M85" s="269">
        <f t="shared" si="9"/>
        <v>-10.5</v>
      </c>
      <c r="N85" s="257">
        <v>0.08</v>
      </c>
      <c r="O85" s="258">
        <v>7.0000000000000007E-2</v>
      </c>
      <c r="P85" s="258">
        <v>0.03</v>
      </c>
      <c r="Q85" s="258">
        <v>-0.01</v>
      </c>
      <c r="R85" s="258">
        <v>0</v>
      </c>
      <c r="S85" s="258">
        <v>0</v>
      </c>
      <c r="T85" s="99">
        <f t="shared" si="4"/>
        <v>0.11045361017187261</v>
      </c>
      <c r="U85" s="257">
        <v>0.08</v>
      </c>
      <c r="V85" s="258">
        <v>7.0000000000000007E-2</v>
      </c>
      <c r="W85" s="258">
        <v>0.1</v>
      </c>
      <c r="X85" s="258">
        <v>359.9</v>
      </c>
      <c r="Y85" s="258">
        <v>0</v>
      </c>
      <c r="Z85" s="269">
        <v>0</v>
      </c>
      <c r="AA85" s="271">
        <f t="shared" si="0"/>
        <v>0.14594519519326427</v>
      </c>
      <c r="AB85" s="270">
        <v>-2.9</v>
      </c>
      <c r="AC85" s="158">
        <v>1.69</v>
      </c>
      <c r="AD85" s="93">
        <f t="shared" si="1"/>
        <v>-5.297233666862966E-3</v>
      </c>
      <c r="AE85" s="94">
        <f t="shared" si="2"/>
        <v>-1.5151515151515138E-2</v>
      </c>
      <c r="AF85" s="272">
        <v>76</v>
      </c>
      <c r="AG85" s="115">
        <v>100</v>
      </c>
      <c r="AH85" s="273" t="s">
        <v>346</v>
      </c>
    </row>
    <row r="86" spans="2:34" x14ac:dyDescent="0.2">
      <c r="B86" s="267">
        <v>45062</v>
      </c>
      <c r="C86" s="268" t="s">
        <v>445</v>
      </c>
      <c r="D86" s="257">
        <v>1003.4</v>
      </c>
      <c r="E86" s="258">
        <v>23.8</v>
      </c>
      <c r="F86" s="269">
        <f t="shared" si="3"/>
        <v>296.95</v>
      </c>
      <c r="G86" s="257">
        <v>85.483000000000004</v>
      </c>
      <c r="H86" s="258">
        <v>22.9</v>
      </c>
      <c r="I86" s="258">
        <v>1003.4</v>
      </c>
      <c r="J86" s="258">
        <v>23.4</v>
      </c>
      <c r="K86" s="270">
        <v>1013</v>
      </c>
      <c r="L86" s="270">
        <f t="shared" si="8"/>
        <v>-0.5</v>
      </c>
      <c r="M86" s="269">
        <f t="shared" si="9"/>
        <v>-9.6000000000000227</v>
      </c>
      <c r="N86" s="257">
        <v>7.0000000000000007E-2</v>
      </c>
      <c r="O86" s="258">
        <v>0.04</v>
      </c>
      <c r="P86" s="258">
        <v>7.0000000000000007E-2</v>
      </c>
      <c r="Q86" s="258">
        <v>-0.1</v>
      </c>
      <c r="R86" s="258">
        <v>0</v>
      </c>
      <c r="S86" s="258">
        <v>0</v>
      </c>
      <c r="T86" s="99">
        <f t="shared" si="4"/>
        <v>0.10677078252031312</v>
      </c>
      <c r="U86" s="257">
        <v>7.0000000000000007E-2</v>
      </c>
      <c r="V86" s="258">
        <v>0.05</v>
      </c>
      <c r="W86" s="258">
        <v>0.09</v>
      </c>
      <c r="X86" s="258">
        <v>359.9</v>
      </c>
      <c r="Y86" s="258">
        <v>0</v>
      </c>
      <c r="Z86" s="269">
        <v>0</v>
      </c>
      <c r="AA86" s="271">
        <f t="shared" si="0"/>
        <v>0.12449899597988733</v>
      </c>
      <c r="AB86" s="270">
        <v>-2.91</v>
      </c>
      <c r="AC86" s="158">
        <v>1.6926099999999999</v>
      </c>
      <c r="AD86" s="93">
        <f t="shared" si="1"/>
        <v>-3.7610359034726537E-3</v>
      </c>
      <c r="AE86" s="94">
        <f t="shared" si="2"/>
        <v>-1.3630536130536108E-2</v>
      </c>
      <c r="AF86" s="272">
        <v>91.7</v>
      </c>
      <c r="AG86" s="115">
        <v>100</v>
      </c>
      <c r="AH86" s="273" t="s">
        <v>449</v>
      </c>
    </row>
    <row r="87" spans="2:34" x14ac:dyDescent="0.2">
      <c r="B87" s="267">
        <v>45063</v>
      </c>
      <c r="C87" s="268" t="s">
        <v>452</v>
      </c>
      <c r="D87" s="257">
        <v>997.7</v>
      </c>
      <c r="E87" s="258">
        <v>23.2</v>
      </c>
      <c r="F87" s="269">
        <f t="shared" si="3"/>
        <v>296.34999999999997</v>
      </c>
      <c r="G87" s="257">
        <v>85.483000000000004</v>
      </c>
      <c r="H87" s="258">
        <v>22.9</v>
      </c>
      <c r="I87" s="258">
        <v>997.7</v>
      </c>
      <c r="J87" s="258">
        <v>23.3</v>
      </c>
      <c r="K87" s="270">
        <v>1009</v>
      </c>
      <c r="L87" s="270">
        <f t="shared" si="8"/>
        <v>-0.40000000000000213</v>
      </c>
      <c r="M87" s="269">
        <f t="shared" si="9"/>
        <v>-11.299999999999955</v>
      </c>
      <c r="N87" s="257">
        <v>7.0000000000000007E-2</v>
      </c>
      <c r="O87" s="258">
        <v>0.08</v>
      </c>
      <c r="P87" s="258">
        <v>0</v>
      </c>
      <c r="Q87" s="258">
        <v>-0.1</v>
      </c>
      <c r="R87" s="258">
        <v>0</v>
      </c>
      <c r="S87" s="258">
        <v>0</v>
      </c>
      <c r="T87" s="99">
        <f t="shared" si="4"/>
        <v>0.1063014581273465</v>
      </c>
      <c r="U87" s="257">
        <v>7.0000000000000007E-2</v>
      </c>
      <c r="V87" s="258">
        <v>0.08</v>
      </c>
      <c r="W87" s="258">
        <v>0.11</v>
      </c>
      <c r="X87" s="258">
        <v>359.9</v>
      </c>
      <c r="Y87" s="258">
        <v>0</v>
      </c>
      <c r="Z87" s="269">
        <v>0</v>
      </c>
      <c r="AA87" s="271">
        <f t="shared" si="0"/>
        <v>0.15297058540778355</v>
      </c>
      <c r="AB87" s="270">
        <v>-2.89</v>
      </c>
      <c r="AC87" s="158">
        <v>1.70123</v>
      </c>
      <c r="AD87" s="93">
        <f t="shared" si="1"/>
        <v>1.3125367863449089E-3</v>
      </c>
      <c r="AE87" s="94">
        <f t="shared" si="2"/>
        <v>-8.6072261072260847E-3</v>
      </c>
      <c r="AF87" s="272">
        <v>100</v>
      </c>
      <c r="AG87" s="115">
        <v>100</v>
      </c>
      <c r="AH87" s="273" t="s">
        <v>336</v>
      </c>
    </row>
    <row r="88" spans="2:34" x14ac:dyDescent="0.2">
      <c r="B88" s="267">
        <v>45065</v>
      </c>
      <c r="C88" s="268" t="s">
        <v>455</v>
      </c>
      <c r="D88" s="257">
        <v>1025.2</v>
      </c>
      <c r="E88" s="258">
        <v>23.4</v>
      </c>
      <c r="F88" s="269">
        <f t="shared" si="3"/>
        <v>296.54999999999995</v>
      </c>
      <c r="G88" s="257">
        <v>85.483000000000004</v>
      </c>
      <c r="H88" s="258">
        <v>22.7</v>
      </c>
      <c r="I88" s="258">
        <v>1025.2</v>
      </c>
      <c r="J88" s="258">
        <v>23.5</v>
      </c>
      <c r="K88" s="270">
        <v>1036</v>
      </c>
      <c r="L88" s="270">
        <f t="shared" si="8"/>
        <v>-0.80000000000000071</v>
      </c>
      <c r="M88" s="269">
        <f t="shared" si="9"/>
        <v>-10.799999999999955</v>
      </c>
      <c r="N88" s="257">
        <v>7.0000000000000007E-2</v>
      </c>
      <c r="O88" s="258">
        <v>7.0000000000000007E-2</v>
      </c>
      <c r="P88" s="258">
        <v>0.2</v>
      </c>
      <c r="Q88" s="258">
        <v>-0.2</v>
      </c>
      <c r="R88" s="258">
        <v>0</v>
      </c>
      <c r="S88" s="258">
        <v>0</v>
      </c>
      <c r="T88" s="99">
        <f t="shared" si="4"/>
        <v>0.223159136044214</v>
      </c>
      <c r="U88" s="257">
        <v>7.0000000000000007E-2</v>
      </c>
      <c r="V88" s="258">
        <v>7.0000000000000007E-2</v>
      </c>
      <c r="W88" s="258">
        <v>0.05</v>
      </c>
      <c r="X88" s="258">
        <v>359.8</v>
      </c>
      <c r="Y88" s="258">
        <v>0</v>
      </c>
      <c r="Z88" s="269">
        <v>0</v>
      </c>
      <c r="AA88" s="271">
        <f t="shared" si="0"/>
        <v>0.11090536506409418</v>
      </c>
      <c r="AB88" s="270">
        <v>-2.95</v>
      </c>
      <c r="AC88" s="158">
        <v>1.7070000000000001</v>
      </c>
      <c r="AD88" s="93">
        <f t="shared" si="1"/>
        <v>4.7086521483226118E-3</v>
      </c>
      <c r="AE88" s="94">
        <f t="shared" si="2"/>
        <v>-5.2447552447552059E-3</v>
      </c>
      <c r="AF88" s="272">
        <v>100</v>
      </c>
      <c r="AG88" s="115"/>
      <c r="AH88" s="273" t="s">
        <v>197</v>
      </c>
    </row>
    <row r="89" spans="2:34" x14ac:dyDescent="0.2">
      <c r="B89" s="267">
        <v>45068</v>
      </c>
      <c r="C89" s="268" t="s">
        <v>459</v>
      </c>
      <c r="D89" s="257">
        <v>1020.8</v>
      </c>
      <c r="E89" s="258">
        <v>23.4</v>
      </c>
      <c r="F89" s="269">
        <f t="shared" si="3"/>
        <v>296.54999999999995</v>
      </c>
      <c r="G89" s="257">
        <v>85.483000000000004</v>
      </c>
      <c r="H89" s="258">
        <v>22.8</v>
      </c>
      <c r="I89" s="258">
        <v>1020.8</v>
      </c>
      <c r="J89" s="258">
        <v>24.1</v>
      </c>
      <c r="K89" s="270">
        <v>1032</v>
      </c>
      <c r="L89" s="270">
        <f t="shared" si="8"/>
        <v>-1.3000000000000007</v>
      </c>
      <c r="M89" s="269">
        <f t="shared" si="9"/>
        <v>-11.200000000000045</v>
      </c>
      <c r="N89" s="257">
        <v>-0.03</v>
      </c>
      <c r="O89" s="258">
        <v>0</v>
      </c>
      <c r="P89" s="258">
        <v>0.05</v>
      </c>
      <c r="Q89" s="258">
        <v>0</v>
      </c>
      <c r="R89" s="258">
        <v>0</v>
      </c>
      <c r="S89" s="258">
        <v>0</v>
      </c>
      <c r="T89" s="99">
        <f t="shared" si="4"/>
        <v>5.8309518948453008E-2</v>
      </c>
      <c r="U89" s="257">
        <v>-0.09</v>
      </c>
      <c r="V89" s="258">
        <v>0.24</v>
      </c>
      <c r="W89" s="258">
        <v>0.05</v>
      </c>
      <c r="X89" s="258">
        <v>0</v>
      </c>
      <c r="Y89" s="258">
        <v>-0.1</v>
      </c>
      <c r="Z89" s="269">
        <v>0</v>
      </c>
      <c r="AA89" s="271">
        <f t="shared" si="0"/>
        <v>0.26115129714401192</v>
      </c>
      <c r="AB89" s="270">
        <v>-2.95</v>
      </c>
      <c r="AC89" s="158">
        <v>1.6912700000000001</v>
      </c>
      <c r="AD89" s="93">
        <f t="shared" si="1"/>
        <v>-4.5497351383166906E-3</v>
      </c>
      <c r="AE89" s="94">
        <f t="shared" si="2"/>
        <v>-1.4411421911421862E-2</v>
      </c>
      <c r="AF89" s="272">
        <v>88.9</v>
      </c>
      <c r="AG89" s="115">
        <v>100</v>
      </c>
      <c r="AH89" s="273" t="s">
        <v>221</v>
      </c>
    </row>
    <row r="90" spans="2:34" x14ac:dyDescent="0.2">
      <c r="B90" s="267">
        <v>45069</v>
      </c>
      <c r="C90" s="268" t="s">
        <v>462</v>
      </c>
      <c r="D90" s="257">
        <v>1010.6</v>
      </c>
      <c r="E90" s="258">
        <v>23.7</v>
      </c>
      <c r="F90" s="269">
        <f t="shared" si="3"/>
        <v>296.84999999999997</v>
      </c>
      <c r="G90" s="257">
        <v>85.483000000000004</v>
      </c>
      <c r="H90" s="258">
        <v>22.8</v>
      </c>
      <c r="I90" s="258">
        <v>1010.6</v>
      </c>
      <c r="J90" s="258">
        <v>23.3</v>
      </c>
      <c r="K90" s="270">
        <v>1021</v>
      </c>
      <c r="L90" s="270">
        <f t="shared" si="8"/>
        <v>-0.5</v>
      </c>
      <c r="M90" s="269">
        <f t="shared" si="9"/>
        <v>-10.399999999999977</v>
      </c>
      <c r="N90" s="257">
        <v>0.06</v>
      </c>
      <c r="O90" s="258">
        <v>0.08</v>
      </c>
      <c r="P90" s="258">
        <v>0.03</v>
      </c>
      <c r="Q90" s="258">
        <v>-0.1</v>
      </c>
      <c r="R90" s="258">
        <v>0</v>
      </c>
      <c r="S90" s="258">
        <v>0</v>
      </c>
      <c r="T90" s="99">
        <f t="shared" si="4"/>
        <v>0.1044030650891055</v>
      </c>
      <c r="U90" s="257">
        <v>0.04</v>
      </c>
      <c r="V90" s="258">
        <v>0.06</v>
      </c>
      <c r="W90" s="258">
        <v>0.03</v>
      </c>
      <c r="X90" s="258">
        <v>359.9</v>
      </c>
      <c r="Y90" s="258">
        <v>0</v>
      </c>
      <c r="Z90" s="269">
        <v>0</v>
      </c>
      <c r="AA90" s="271">
        <f t="shared" si="0"/>
        <v>7.8102496759066539E-2</v>
      </c>
      <c r="AB90" s="270">
        <v>-2.97</v>
      </c>
      <c r="AC90" s="158">
        <v>1.6916899999999999</v>
      </c>
      <c r="AD90" s="93">
        <f t="shared" si="1"/>
        <v>-4.3025309005297885E-3</v>
      </c>
      <c r="AE90" s="94">
        <f t="shared" si="2"/>
        <v>-1.4166666666666661E-2</v>
      </c>
      <c r="AF90" s="272">
        <v>88.3</v>
      </c>
      <c r="AG90" s="115">
        <v>100</v>
      </c>
      <c r="AH90" s="273" t="s">
        <v>209</v>
      </c>
    </row>
    <row r="91" spans="2:34" x14ac:dyDescent="0.2">
      <c r="B91" s="267">
        <v>45070</v>
      </c>
      <c r="C91" s="268" t="s">
        <v>465</v>
      </c>
      <c r="D91" s="257">
        <v>1012.5</v>
      </c>
      <c r="E91" s="258">
        <v>24.1</v>
      </c>
      <c r="F91" s="269">
        <f t="shared" si="3"/>
        <v>297.25</v>
      </c>
      <c r="G91" s="257">
        <v>85.483000000000004</v>
      </c>
      <c r="H91" s="258">
        <v>22.8</v>
      </c>
      <c r="I91" s="258">
        <v>1012.5</v>
      </c>
      <c r="J91" s="258">
        <v>23.2</v>
      </c>
      <c r="K91" s="270">
        <v>1023</v>
      </c>
      <c r="L91" s="270">
        <f t="shared" si="8"/>
        <v>-0.39999999999999858</v>
      </c>
      <c r="M91" s="269">
        <f t="shared" si="9"/>
        <v>-10.5</v>
      </c>
      <c r="N91" s="257">
        <v>7.0000000000000007E-2</v>
      </c>
      <c r="O91" s="258">
        <v>0.06</v>
      </c>
      <c r="P91" s="258">
        <v>0.03</v>
      </c>
      <c r="Q91" s="258">
        <v>-0.1</v>
      </c>
      <c r="R91" s="258">
        <v>0</v>
      </c>
      <c r="S91" s="258">
        <v>0</v>
      </c>
      <c r="T91" s="99">
        <f t="shared" si="4"/>
        <v>9.6953597148326576E-2</v>
      </c>
      <c r="U91" s="257">
        <v>7.0000000000000007E-2</v>
      </c>
      <c r="V91" s="258">
        <v>0.06</v>
      </c>
      <c r="W91" s="258">
        <v>7.0000000000000007E-2</v>
      </c>
      <c r="X91" s="258">
        <v>359.9</v>
      </c>
      <c r="Y91" s="258">
        <v>0</v>
      </c>
      <c r="Z91" s="269">
        <v>0</v>
      </c>
      <c r="AA91" s="271">
        <f t="shared" si="0"/>
        <v>0.11575836902790226</v>
      </c>
      <c r="AB91" s="270">
        <v>-2.93</v>
      </c>
      <c r="AC91" s="158">
        <v>1.6922299999999999</v>
      </c>
      <c r="AD91" s="93">
        <f t="shared" si="1"/>
        <v>-3.9846968805180571E-3</v>
      </c>
      <c r="AE91" s="94">
        <f t="shared" si="2"/>
        <v>-1.3851981351981402E-2</v>
      </c>
      <c r="AF91" s="272">
        <v>87.2</v>
      </c>
      <c r="AG91" s="115">
        <v>100</v>
      </c>
      <c r="AH91" s="273" t="s">
        <v>197</v>
      </c>
    </row>
    <row r="92" spans="2:34" x14ac:dyDescent="0.2">
      <c r="B92" s="267">
        <v>45071</v>
      </c>
      <c r="C92" s="268" t="s">
        <v>343</v>
      </c>
      <c r="D92" s="257">
        <v>1009.8</v>
      </c>
      <c r="E92" s="258">
        <v>24</v>
      </c>
      <c r="F92" s="269">
        <f t="shared" si="3"/>
        <v>297.14999999999998</v>
      </c>
      <c r="G92" s="257">
        <v>85.483000000000004</v>
      </c>
      <c r="H92" s="258">
        <v>22.8</v>
      </c>
      <c r="I92" s="258">
        <v>1009.8</v>
      </c>
      <c r="J92" s="258">
        <v>23.2</v>
      </c>
      <c r="K92" s="270">
        <v>1021</v>
      </c>
      <c r="L92" s="270">
        <f t="shared" si="8"/>
        <v>-0.39999999999999858</v>
      </c>
      <c r="M92" s="269">
        <f t="shared" si="9"/>
        <v>-11.200000000000045</v>
      </c>
      <c r="N92" s="257">
        <v>7.0000000000000007E-2</v>
      </c>
      <c r="O92" s="258">
        <v>7.0000000000000007E-2</v>
      </c>
      <c r="P92" s="258">
        <v>0</v>
      </c>
      <c r="Q92" s="258">
        <v>-0.1</v>
      </c>
      <c r="R92" s="258">
        <v>0</v>
      </c>
      <c r="S92" s="258">
        <v>0</v>
      </c>
      <c r="T92" s="99">
        <f t="shared" si="4"/>
        <v>9.8994949366116664E-2</v>
      </c>
      <c r="U92" s="257">
        <v>7.0000000000000007E-2</v>
      </c>
      <c r="V92" s="258">
        <v>0.08</v>
      </c>
      <c r="W92" s="258">
        <v>0.04</v>
      </c>
      <c r="X92" s="258">
        <v>359.9</v>
      </c>
      <c r="Y92" s="258">
        <v>0</v>
      </c>
      <c r="Z92" s="269">
        <v>0</v>
      </c>
      <c r="AA92" s="271">
        <f t="shared" si="0"/>
        <v>0.11357816691600547</v>
      </c>
      <c r="AB92" s="270">
        <v>-2.96</v>
      </c>
      <c r="AC92" s="158">
        <v>1.6891</v>
      </c>
      <c r="AD92" s="93">
        <f t="shared" si="1"/>
        <v>-5.8269570335491849E-3</v>
      </c>
      <c r="AE92" s="94">
        <f t="shared" si="2"/>
        <v>-1.5675990675990681E-2</v>
      </c>
      <c r="AF92" s="272">
        <v>73</v>
      </c>
      <c r="AG92" s="115">
        <v>100</v>
      </c>
      <c r="AH92" s="273" t="s">
        <v>221</v>
      </c>
    </row>
    <row r="93" spans="2:34" x14ac:dyDescent="0.2">
      <c r="B93" s="267">
        <v>45072</v>
      </c>
      <c r="C93" s="268" t="s">
        <v>470</v>
      </c>
      <c r="D93" s="257">
        <v>1010.6</v>
      </c>
      <c r="E93" s="258">
        <v>23.6</v>
      </c>
      <c r="F93" s="269">
        <f t="shared" si="3"/>
        <v>296.75</v>
      </c>
      <c r="G93" s="257">
        <v>85.483000000000004</v>
      </c>
      <c r="H93" s="258">
        <v>23.1</v>
      </c>
      <c r="I93" s="258">
        <v>1010.6</v>
      </c>
      <c r="J93" s="258">
        <v>23.7</v>
      </c>
      <c r="K93" s="270">
        <v>1022</v>
      </c>
      <c r="L93" s="270">
        <f t="shared" si="8"/>
        <v>-0.59999999999999787</v>
      </c>
      <c r="M93" s="269">
        <f t="shared" si="9"/>
        <v>-11.399999999999977</v>
      </c>
      <c r="N93" s="257">
        <v>0.05</v>
      </c>
      <c r="O93" s="258">
        <v>0.04</v>
      </c>
      <c r="P93" s="258">
        <v>0.03</v>
      </c>
      <c r="Q93" s="258">
        <v>0</v>
      </c>
      <c r="R93" s="258">
        <v>0</v>
      </c>
      <c r="S93" s="258">
        <v>0</v>
      </c>
      <c r="T93" s="99">
        <f t="shared" si="4"/>
        <v>7.0710678118654752E-2</v>
      </c>
      <c r="U93" s="257">
        <v>-0.02</v>
      </c>
      <c r="V93" s="258">
        <v>0.18</v>
      </c>
      <c r="W93" s="258">
        <v>7.0000000000000007E-2</v>
      </c>
      <c r="X93" s="258">
        <v>0</v>
      </c>
      <c r="Y93" s="258">
        <v>-0.1</v>
      </c>
      <c r="Z93" s="269">
        <v>0</v>
      </c>
      <c r="AA93" s="271">
        <f t="shared" si="0"/>
        <v>0.19416487838947599</v>
      </c>
      <c r="AB93" s="270">
        <v>-2.93</v>
      </c>
      <c r="AC93" s="158">
        <v>1.69</v>
      </c>
      <c r="AD93" s="93">
        <f t="shared" si="1"/>
        <v>-5.297233666862966E-3</v>
      </c>
      <c r="AE93" s="94">
        <f t="shared" si="2"/>
        <v>-1.5151515151515138E-2</v>
      </c>
      <c r="AF93" s="272">
        <v>80.7</v>
      </c>
      <c r="AG93" s="115">
        <v>100</v>
      </c>
      <c r="AH93" s="273" t="s">
        <v>162</v>
      </c>
    </row>
    <row r="94" spans="2:34" x14ac:dyDescent="0.2">
      <c r="B94" s="267">
        <v>45075</v>
      </c>
      <c r="C94" s="268" t="s">
        <v>273</v>
      </c>
      <c r="D94" s="257">
        <v>1016.4</v>
      </c>
      <c r="E94" s="258">
        <v>23.2</v>
      </c>
      <c r="F94" s="269">
        <f t="shared" si="3"/>
        <v>296.34999999999997</v>
      </c>
      <c r="G94" s="257">
        <v>85.483000000000004</v>
      </c>
      <c r="H94" s="258">
        <v>22.6</v>
      </c>
      <c r="I94" s="258">
        <v>1016.4</v>
      </c>
      <c r="J94" s="258">
        <v>23.8</v>
      </c>
      <c r="K94" s="270">
        <v>1027</v>
      </c>
      <c r="L94" s="270">
        <f t="shared" si="8"/>
        <v>-1.1999999999999993</v>
      </c>
      <c r="M94" s="269">
        <f t="shared" si="9"/>
        <v>-10.600000000000023</v>
      </c>
      <c r="N94" s="257">
        <v>7.0000000000000007E-2</v>
      </c>
      <c r="O94" s="258">
        <v>7.0000000000000007E-2</v>
      </c>
      <c r="P94" s="258">
        <v>0.08</v>
      </c>
      <c r="Q94" s="258">
        <v>-0.1</v>
      </c>
      <c r="R94" s="258">
        <v>0</v>
      </c>
      <c r="S94" s="258">
        <v>0</v>
      </c>
      <c r="T94" s="99">
        <f t="shared" si="4"/>
        <v>0.12727922061357858</v>
      </c>
      <c r="U94" s="257" t="s">
        <v>473</v>
      </c>
      <c r="V94" s="258">
        <v>7.0000000000000007E-2</v>
      </c>
      <c r="W94" s="258">
        <v>7.0000000000000007E-2</v>
      </c>
      <c r="X94" s="258">
        <v>359.9</v>
      </c>
      <c r="Y94" s="258">
        <v>0</v>
      </c>
      <c r="Z94" s="269">
        <v>0</v>
      </c>
      <c r="AA94" s="271"/>
      <c r="AB94" s="270">
        <v>-2.94</v>
      </c>
      <c r="AC94" s="158">
        <v>1.6879999999999999</v>
      </c>
      <c r="AD94" s="93">
        <f t="shared" si="1"/>
        <v>-6.4743967039435635E-3</v>
      </c>
      <c r="AE94" s="94">
        <f t="shared" si="2"/>
        <v>-1.631701631701632E-2</v>
      </c>
      <c r="AF94" s="272">
        <v>65.900000000000006</v>
      </c>
      <c r="AG94" s="115">
        <v>100</v>
      </c>
      <c r="AH94" s="273" t="s">
        <v>209</v>
      </c>
    </row>
    <row r="95" spans="2:34" x14ac:dyDescent="0.2">
      <c r="B95" s="267">
        <v>45076</v>
      </c>
      <c r="C95" s="268" t="s">
        <v>476</v>
      </c>
      <c r="D95" s="257">
        <v>1018.5</v>
      </c>
      <c r="E95" s="258">
        <v>23.2</v>
      </c>
      <c r="F95" s="269">
        <f t="shared" si="3"/>
        <v>296.34999999999997</v>
      </c>
      <c r="G95" s="257">
        <v>85.483000000000004</v>
      </c>
      <c r="H95" s="258">
        <v>22.6</v>
      </c>
      <c r="I95" s="258">
        <v>1018.5</v>
      </c>
      <c r="J95" s="258">
        <v>23</v>
      </c>
      <c r="K95" s="270">
        <v>1029</v>
      </c>
      <c r="L95" s="270">
        <f t="shared" si="8"/>
        <v>-0.39999999999999858</v>
      </c>
      <c r="M95" s="269">
        <f t="shared" si="9"/>
        <v>-10.5</v>
      </c>
      <c r="N95" s="257">
        <v>0.05</v>
      </c>
      <c r="O95" s="258">
        <v>0.04</v>
      </c>
      <c r="P95" s="258">
        <v>0.03</v>
      </c>
      <c r="Q95" s="258">
        <v>-0.1</v>
      </c>
      <c r="R95" s="258">
        <v>0</v>
      </c>
      <c r="S95" s="258">
        <v>0</v>
      </c>
      <c r="T95" s="99">
        <f t="shared" si="4"/>
        <v>7.0710678118654752E-2</v>
      </c>
      <c r="U95" s="257">
        <v>0.05</v>
      </c>
      <c r="V95" s="258">
        <v>0.04</v>
      </c>
      <c r="W95" s="258">
        <v>0.04</v>
      </c>
      <c r="X95" s="258">
        <v>359.9</v>
      </c>
      <c r="Y95" s="258">
        <v>0</v>
      </c>
      <c r="Z95" s="269">
        <v>0</v>
      </c>
      <c r="AA95" s="271"/>
      <c r="AB95" s="270">
        <v>-2.95</v>
      </c>
      <c r="AC95" s="158">
        <v>1.69038</v>
      </c>
      <c r="AD95" s="93">
        <f t="shared" si="1"/>
        <v>-5.0735726898175626E-3</v>
      </c>
      <c r="AE95" s="94">
        <f t="shared" si="2"/>
        <v>-1.4930069930069956E-2</v>
      </c>
      <c r="AF95" s="272">
        <v>83</v>
      </c>
      <c r="AG95" s="115">
        <v>100</v>
      </c>
      <c r="AH95" s="273" t="s">
        <v>376</v>
      </c>
    </row>
    <row r="96" spans="2:34" x14ac:dyDescent="0.2">
      <c r="B96" s="267">
        <v>45077</v>
      </c>
      <c r="C96" s="268" t="s">
        <v>268</v>
      </c>
      <c r="D96" s="257">
        <v>1011.8</v>
      </c>
      <c r="E96" s="258">
        <v>23.5</v>
      </c>
      <c r="F96" s="269">
        <f t="shared" si="3"/>
        <v>296.64999999999998</v>
      </c>
      <c r="G96" s="257">
        <v>85.483000000000004</v>
      </c>
      <c r="H96" s="258">
        <v>22.8</v>
      </c>
      <c r="I96" s="258">
        <v>1011.8</v>
      </c>
      <c r="J96" s="258">
        <v>22.2</v>
      </c>
      <c r="K96" s="270">
        <v>1022</v>
      </c>
      <c r="L96" s="270">
        <f t="shared" si="8"/>
        <v>0.60000000000000142</v>
      </c>
      <c r="M96" s="269">
        <f t="shared" si="9"/>
        <v>-10.200000000000045</v>
      </c>
      <c r="N96" s="257">
        <v>7.0000000000000007E-2</v>
      </c>
      <c r="O96" s="258">
        <v>0.08</v>
      </c>
      <c r="P96" s="258">
        <v>0.05</v>
      </c>
      <c r="Q96" s="258">
        <v>-0.1</v>
      </c>
      <c r="R96" s="258">
        <v>0</v>
      </c>
      <c r="S96" s="258">
        <v>0</v>
      </c>
      <c r="T96" s="99">
        <f t="shared" si="4"/>
        <v>0.11747340124470732</v>
      </c>
      <c r="U96" s="257">
        <v>0.06</v>
      </c>
      <c r="V96" s="258">
        <v>0.05</v>
      </c>
      <c r="W96" s="258">
        <v>0.05</v>
      </c>
      <c r="X96" s="258">
        <v>395.9</v>
      </c>
      <c r="Y96" s="258">
        <v>0</v>
      </c>
      <c r="Z96" s="269">
        <v>0</v>
      </c>
      <c r="AA96" s="271"/>
      <c r="AB96" s="270">
        <v>-2.95</v>
      </c>
      <c r="AC96" s="158">
        <v>1.6900299999999999</v>
      </c>
      <c r="AD96" s="93">
        <f t="shared" si="1"/>
        <v>-5.2795762213067032E-3</v>
      </c>
      <c r="AE96" s="94">
        <f t="shared" si="2"/>
        <v>-1.5134032634032679E-2</v>
      </c>
      <c r="AF96" s="272">
        <v>76</v>
      </c>
      <c r="AG96" s="115">
        <v>100</v>
      </c>
      <c r="AH96" s="273" t="s">
        <v>376</v>
      </c>
    </row>
    <row r="97" spans="2:34" x14ac:dyDescent="0.2">
      <c r="B97" s="267">
        <v>45078</v>
      </c>
      <c r="C97" s="268" t="s">
        <v>481</v>
      </c>
      <c r="D97" s="257">
        <v>1012.2</v>
      </c>
      <c r="E97" s="258">
        <v>23.3</v>
      </c>
      <c r="F97" s="269">
        <f t="shared" si="3"/>
        <v>296.45</v>
      </c>
      <c r="G97" s="257">
        <v>85.483000000000004</v>
      </c>
      <c r="H97" s="258">
        <v>23.3</v>
      </c>
      <c r="I97" s="258">
        <v>1012.2</v>
      </c>
      <c r="J97" s="258">
        <v>23.7</v>
      </c>
      <c r="K97" s="270">
        <v>1023</v>
      </c>
      <c r="L97" s="270">
        <f t="shared" si="8"/>
        <v>-0.39999999999999858</v>
      </c>
      <c r="M97" s="269">
        <f t="shared" si="9"/>
        <v>-10.799999999999955</v>
      </c>
      <c r="N97" s="257">
        <v>-0.04</v>
      </c>
      <c r="O97" s="258">
        <v>0.11</v>
      </c>
      <c r="P97" s="258">
        <v>0.03</v>
      </c>
      <c r="Q97" s="258">
        <v>-0.1</v>
      </c>
      <c r="R97" s="258">
        <v>0</v>
      </c>
      <c r="S97" s="258">
        <v>0</v>
      </c>
      <c r="T97" s="99">
        <f t="shared" si="4"/>
        <v>0.12083045973594572</v>
      </c>
      <c r="U97" s="257">
        <v>-0.1</v>
      </c>
      <c r="V97" s="258">
        <v>0.24</v>
      </c>
      <c r="W97" s="258">
        <v>0.06</v>
      </c>
      <c r="X97" s="258">
        <v>359.9</v>
      </c>
      <c r="Y97" s="258">
        <v>-0.1</v>
      </c>
      <c r="Z97" s="269">
        <v>0</v>
      </c>
      <c r="AA97" s="271"/>
      <c r="AB97" s="270">
        <v>-2.94</v>
      </c>
      <c r="AC97" s="158">
        <v>1.69858</v>
      </c>
      <c r="AD97" s="93">
        <f t="shared" si="1"/>
        <v>-2.4720423778701317E-4</v>
      </c>
      <c r="AE97" s="94">
        <f t="shared" si="2"/>
        <v>-1.0151515151515134E-2</v>
      </c>
      <c r="AF97" s="272">
        <v>100</v>
      </c>
      <c r="AG97" s="115"/>
      <c r="AH97" s="273" t="s">
        <v>197</v>
      </c>
    </row>
    <row r="98" spans="2:34" x14ac:dyDescent="0.2">
      <c r="B98" s="267">
        <v>45079</v>
      </c>
      <c r="C98" s="268" t="s">
        <v>204</v>
      </c>
      <c r="D98" s="257">
        <v>1015.9</v>
      </c>
      <c r="E98" s="258">
        <v>23.7</v>
      </c>
      <c r="F98" s="269">
        <f t="shared" si="3"/>
        <v>296.84999999999997</v>
      </c>
      <c r="G98" s="257">
        <v>85.483000000000004</v>
      </c>
      <c r="H98" s="258">
        <v>22.7</v>
      </c>
      <c r="I98" s="258">
        <v>1015.9</v>
      </c>
      <c r="J98" s="258">
        <v>23.5</v>
      </c>
      <c r="K98" s="270">
        <v>1027</v>
      </c>
      <c r="L98" s="270">
        <f t="shared" si="8"/>
        <v>-0.80000000000000071</v>
      </c>
      <c r="M98" s="269">
        <f t="shared" si="9"/>
        <v>-11.100000000000023</v>
      </c>
      <c r="N98" s="257">
        <v>7.0000000000000007E-2</v>
      </c>
      <c r="O98" s="258">
        <v>0.1</v>
      </c>
      <c r="P98" s="258">
        <v>0.05</v>
      </c>
      <c r="Q98" s="258">
        <v>-0.1</v>
      </c>
      <c r="R98" s="258">
        <v>0</v>
      </c>
      <c r="S98" s="258">
        <v>0</v>
      </c>
      <c r="T98" s="99">
        <f t="shared" si="4"/>
        <v>0.13190905958272922</v>
      </c>
      <c r="U98" s="257">
        <v>7.0000000000000007E-2</v>
      </c>
      <c r="V98" s="258">
        <v>0.1</v>
      </c>
      <c r="W98" s="258">
        <v>0.04</v>
      </c>
      <c r="X98" s="258">
        <v>359.9</v>
      </c>
      <c r="Y98" s="258">
        <v>0</v>
      </c>
      <c r="Z98" s="269">
        <v>0</v>
      </c>
      <c r="AA98" s="271"/>
      <c r="AB98" s="270">
        <v>-2.96</v>
      </c>
      <c r="AC98" s="158">
        <v>1.6887300000000001</v>
      </c>
      <c r="AD98" s="93">
        <f t="shared" si="1"/>
        <v>-6.0447321954090194E-3</v>
      </c>
      <c r="AE98" s="94">
        <f t="shared" si="2"/>
        <v>-1.5891608391608303E-2</v>
      </c>
      <c r="AF98" s="272">
        <v>80.099999999999994</v>
      </c>
      <c r="AG98" s="115">
        <v>100</v>
      </c>
      <c r="AH98" s="273" t="s">
        <v>162</v>
      </c>
    </row>
    <row r="99" spans="2:34" x14ac:dyDescent="0.2">
      <c r="B99" s="267">
        <v>45082</v>
      </c>
      <c r="C99" s="268" t="s">
        <v>487</v>
      </c>
      <c r="D99" s="257">
        <v>1016.5</v>
      </c>
      <c r="E99" s="258">
        <v>23.4</v>
      </c>
      <c r="F99" s="269">
        <f t="shared" si="3"/>
        <v>296.54999999999995</v>
      </c>
      <c r="G99" s="257">
        <v>85.483000000000004</v>
      </c>
      <c r="H99" s="258">
        <v>22.9</v>
      </c>
      <c r="I99" s="258">
        <v>1016.5</v>
      </c>
      <c r="J99" s="258">
        <v>23.9</v>
      </c>
      <c r="K99" s="270">
        <v>1027</v>
      </c>
      <c r="L99" s="270">
        <f t="shared" si="8"/>
        <v>-1</v>
      </c>
      <c r="M99" s="269">
        <f t="shared" si="9"/>
        <v>-10.5</v>
      </c>
      <c r="N99" s="257">
        <v>-0.02</v>
      </c>
      <c r="O99" s="258">
        <v>0.12</v>
      </c>
      <c r="P99" s="258">
        <v>0.05</v>
      </c>
      <c r="Q99" s="258">
        <v>0</v>
      </c>
      <c r="R99" s="258">
        <v>0</v>
      </c>
      <c r="S99" s="258">
        <v>0</v>
      </c>
      <c r="T99" s="99">
        <f t="shared" si="4"/>
        <v>0.13152946437965904</v>
      </c>
      <c r="U99" s="257">
        <v>-0.02</v>
      </c>
      <c r="V99" s="258">
        <v>-0.12</v>
      </c>
      <c r="W99" s="258">
        <v>0.05</v>
      </c>
      <c r="X99" s="258">
        <v>0</v>
      </c>
      <c r="Y99" s="258">
        <v>0</v>
      </c>
      <c r="Z99" s="269">
        <v>0</v>
      </c>
      <c r="AA99" s="271"/>
      <c r="AB99" s="270">
        <v>-2.95</v>
      </c>
      <c r="AC99" s="158">
        <v>1.6935899999999999</v>
      </c>
      <c r="AD99" s="93">
        <f t="shared" si="1"/>
        <v>-3.1842260153032154E-3</v>
      </c>
      <c r="AE99" s="94">
        <f t="shared" si="2"/>
        <v>-1.3059440559440638E-2</v>
      </c>
      <c r="AF99" s="272">
        <v>94.1</v>
      </c>
      <c r="AG99" s="115">
        <v>100</v>
      </c>
      <c r="AH99" s="273"/>
    </row>
    <row r="100" spans="2:34" x14ac:dyDescent="0.2">
      <c r="B100" s="267">
        <v>45084</v>
      </c>
      <c r="C100" s="268" t="s">
        <v>492</v>
      </c>
      <c r="D100" s="257">
        <v>1018.4</v>
      </c>
      <c r="E100" s="258">
        <v>23.8</v>
      </c>
      <c r="F100" s="269">
        <f t="shared" si="3"/>
        <v>296.95</v>
      </c>
      <c r="G100" s="257">
        <v>85.483000000000004</v>
      </c>
      <c r="H100" s="258">
        <v>22.9</v>
      </c>
      <c r="I100" s="258">
        <v>1018.4</v>
      </c>
      <c r="J100" s="258">
        <v>23.3</v>
      </c>
      <c r="K100" s="270">
        <v>1028</v>
      </c>
      <c r="L100" s="270">
        <f t="shared" si="8"/>
        <v>-0.40000000000000213</v>
      </c>
      <c r="M100" s="269">
        <f t="shared" si="9"/>
        <v>-9.6000000000000227</v>
      </c>
      <c r="N100" s="257">
        <v>7.0000000000000007E-2</v>
      </c>
      <c r="O100" s="258">
        <v>7.0000000000000007E-2</v>
      </c>
      <c r="P100" s="258">
        <v>0</v>
      </c>
      <c r="Q100" s="258">
        <v>-0.2</v>
      </c>
      <c r="R100" s="258">
        <v>0</v>
      </c>
      <c r="S100" s="258">
        <v>0</v>
      </c>
      <c r="T100" s="99">
        <f t="shared" si="4"/>
        <v>9.8994949366116664E-2</v>
      </c>
      <c r="U100" s="257">
        <v>7.0000000000000007E-2</v>
      </c>
      <c r="V100" s="258">
        <v>7.0000000000000007E-2</v>
      </c>
      <c r="W100" s="258">
        <v>0.06</v>
      </c>
      <c r="X100" s="258">
        <v>359.8</v>
      </c>
      <c r="Y100" s="258">
        <v>0</v>
      </c>
      <c r="Z100" s="269">
        <v>0</v>
      </c>
      <c r="AA100" s="271"/>
      <c r="AB100" s="270">
        <v>-2.94</v>
      </c>
      <c r="AC100" s="158">
        <v>1.7010000000000001</v>
      </c>
      <c r="AD100" s="93">
        <f t="shared" si="1"/>
        <v>1.1771630370807085E-3</v>
      </c>
      <c r="AE100" s="94">
        <f t="shared" si="2"/>
        <v>-8.7412587412586396E-3</v>
      </c>
      <c r="AF100" s="272">
        <v>100</v>
      </c>
      <c r="AG100" s="115"/>
      <c r="AH100" s="273" t="s">
        <v>376</v>
      </c>
    </row>
    <row r="101" spans="2:34" x14ac:dyDescent="0.2">
      <c r="B101" s="267">
        <v>45085</v>
      </c>
      <c r="C101" s="268" t="s">
        <v>495</v>
      </c>
      <c r="D101" s="257">
        <v>1013.7</v>
      </c>
      <c r="E101" s="258">
        <v>23.9</v>
      </c>
      <c r="F101" s="269">
        <f t="shared" si="3"/>
        <v>297.04999999999995</v>
      </c>
      <c r="G101" s="257">
        <v>85.483000000000004</v>
      </c>
      <c r="H101" s="258">
        <v>22.8</v>
      </c>
      <c r="I101" s="258">
        <v>1013.7</v>
      </c>
      <c r="J101" s="258">
        <v>23.6</v>
      </c>
      <c r="K101" s="270">
        <v>1025</v>
      </c>
      <c r="L101" s="270">
        <f t="shared" si="8"/>
        <v>-0.80000000000000071</v>
      </c>
      <c r="M101" s="269">
        <f t="shared" si="9"/>
        <v>-11.299999999999955</v>
      </c>
      <c r="N101" s="257">
        <v>0.08</v>
      </c>
      <c r="O101" s="258">
        <v>7.0000000000000007E-2</v>
      </c>
      <c r="P101" s="258">
        <v>0.05</v>
      </c>
      <c r="Q101" s="258">
        <v>-0.1</v>
      </c>
      <c r="R101" s="258">
        <v>0</v>
      </c>
      <c r="S101" s="258">
        <v>0</v>
      </c>
      <c r="T101" s="99">
        <f t="shared" si="4"/>
        <v>0.11747340124470732</v>
      </c>
      <c r="U101" s="257">
        <v>0.08</v>
      </c>
      <c r="V101" s="258">
        <v>0.08</v>
      </c>
      <c r="W101" s="258">
        <v>0.09</v>
      </c>
      <c r="X101" s="258">
        <v>359.9</v>
      </c>
      <c r="Y101" s="258">
        <v>0</v>
      </c>
      <c r="Z101" s="269">
        <v>0</v>
      </c>
      <c r="AA101" s="271"/>
      <c r="AB101" s="270">
        <v>-2.91</v>
      </c>
      <c r="AC101" s="158">
        <v>1.6859999999999999</v>
      </c>
      <c r="AD101" s="93">
        <f t="shared" si="1"/>
        <v>-7.6515597410241609E-3</v>
      </c>
      <c r="AE101" s="94">
        <f t="shared" si="2"/>
        <v>-1.7482517482517501E-2</v>
      </c>
      <c r="AF101" s="272">
        <v>100</v>
      </c>
      <c r="AG101" s="115"/>
      <c r="AH101" s="273" t="s">
        <v>346</v>
      </c>
    </row>
    <row r="102" spans="2:34" x14ac:dyDescent="0.2">
      <c r="B102" s="267">
        <v>45086</v>
      </c>
      <c r="C102" s="268" t="s">
        <v>499</v>
      </c>
      <c r="D102" s="257">
        <v>1021.5</v>
      </c>
      <c r="E102" s="258">
        <v>23.3</v>
      </c>
      <c r="F102" s="269">
        <f t="shared" si="3"/>
        <v>296.45</v>
      </c>
      <c r="G102" s="257">
        <v>85.483000000000004</v>
      </c>
      <c r="H102" s="258">
        <v>23.1</v>
      </c>
      <c r="I102" s="258">
        <v>1021.5</v>
      </c>
      <c r="J102" s="258">
        <v>23.7</v>
      </c>
      <c r="K102" s="270">
        <v>1032</v>
      </c>
      <c r="L102" s="270">
        <f t="shared" si="8"/>
        <v>-0.59999999999999787</v>
      </c>
      <c r="M102" s="269">
        <f t="shared" si="9"/>
        <v>-10.5</v>
      </c>
      <c r="N102" s="257">
        <v>-0.05</v>
      </c>
      <c r="O102" s="258">
        <v>0.09</v>
      </c>
      <c r="P102" s="258">
        <v>0.02</v>
      </c>
      <c r="Q102" s="258">
        <v>0</v>
      </c>
      <c r="R102" s="258">
        <v>0</v>
      </c>
      <c r="S102" s="258">
        <v>0</v>
      </c>
      <c r="T102" s="99">
        <f t="shared" si="4"/>
        <v>0.10488088481701516</v>
      </c>
      <c r="U102" s="257">
        <v>-0.05</v>
      </c>
      <c r="V102" s="258">
        <v>0.09</v>
      </c>
      <c r="W102" s="258">
        <v>0.11</v>
      </c>
      <c r="X102" s="258">
        <v>0</v>
      </c>
      <c r="Y102" s="258">
        <v>0</v>
      </c>
      <c r="Z102" s="269">
        <v>0</v>
      </c>
      <c r="AA102" s="271"/>
      <c r="AB102" s="270">
        <v>-2.89</v>
      </c>
      <c r="AC102" s="158">
        <v>1.70347</v>
      </c>
      <c r="AD102" s="93">
        <f t="shared" si="1"/>
        <v>2.6309593878752757E-3</v>
      </c>
      <c r="AE102" s="94">
        <f t="shared" si="2"/>
        <v>-7.301864801864788E-3</v>
      </c>
      <c r="AF102" s="272">
        <v>100</v>
      </c>
      <c r="AG102" s="115"/>
      <c r="AH102" s="273" t="s">
        <v>162</v>
      </c>
    </row>
    <row r="103" spans="2:34" x14ac:dyDescent="0.2">
      <c r="B103" s="267">
        <v>45089</v>
      </c>
      <c r="C103" s="268" t="s">
        <v>384</v>
      </c>
      <c r="D103" s="257">
        <v>1023.4</v>
      </c>
      <c r="E103" s="258">
        <v>23.5</v>
      </c>
      <c r="F103" s="269">
        <f t="shared" si="3"/>
        <v>296.64999999999998</v>
      </c>
      <c r="G103" s="257">
        <v>85.483000000000004</v>
      </c>
      <c r="H103" s="258">
        <v>22.5</v>
      </c>
      <c r="I103" s="258">
        <v>1023.4</v>
      </c>
      <c r="J103" s="258">
        <v>23.9</v>
      </c>
      <c r="K103" s="270">
        <v>1034</v>
      </c>
      <c r="L103" s="270">
        <f t="shared" si="8"/>
        <v>-1.3999999999999986</v>
      </c>
      <c r="M103" s="269">
        <f t="shared" si="9"/>
        <v>-10.600000000000023</v>
      </c>
      <c r="N103" s="257">
        <v>0.08</v>
      </c>
      <c r="O103" s="258">
        <v>0.08</v>
      </c>
      <c r="P103" s="258">
        <v>-0.02</v>
      </c>
      <c r="Q103" s="258">
        <v>0</v>
      </c>
      <c r="R103" s="258">
        <v>0</v>
      </c>
      <c r="S103" s="258">
        <v>0</v>
      </c>
      <c r="T103" s="99">
        <f t="shared" si="4"/>
        <v>0.11489125293076058</v>
      </c>
      <c r="U103" s="257">
        <v>0.08</v>
      </c>
      <c r="V103" s="258">
        <v>0.08</v>
      </c>
      <c r="W103" s="258">
        <v>7.0000000000000007E-2</v>
      </c>
      <c r="X103" s="258">
        <v>0</v>
      </c>
      <c r="Y103" s="258">
        <v>0</v>
      </c>
      <c r="Z103" s="269">
        <v>0</v>
      </c>
      <c r="AA103" s="271"/>
      <c r="AB103" s="270">
        <v>-2.93</v>
      </c>
      <c r="AC103" s="158">
        <v>1.7051700000000001</v>
      </c>
      <c r="AD103" s="93">
        <f t="shared" ref="AD103:AD216" si="10">IF(AC103="","",((AC103/$D$24)-1))</f>
        <v>3.6315479693938002E-3</v>
      </c>
      <c r="AE103" s="94">
        <f t="shared" si="2"/>
        <v>-6.3111888111887504E-3</v>
      </c>
      <c r="AF103" s="272">
        <v>100</v>
      </c>
      <c r="AG103" s="115">
        <v>100</v>
      </c>
      <c r="AH103" s="273" t="s">
        <v>162</v>
      </c>
    </row>
    <row r="104" spans="2:34" x14ac:dyDescent="0.2">
      <c r="B104" s="267">
        <v>45090</v>
      </c>
      <c r="C104" s="268" t="s">
        <v>504</v>
      </c>
      <c r="D104" s="257">
        <v>1018</v>
      </c>
      <c r="E104" s="258">
        <v>23.7</v>
      </c>
      <c r="F104" s="269">
        <f t="shared" ref="F104:F217" si="11">IF(E104="","",E104+273.15)</f>
        <v>296.84999999999997</v>
      </c>
      <c r="G104" s="257">
        <v>85.483000000000004</v>
      </c>
      <c r="H104" s="258">
        <v>22.8</v>
      </c>
      <c r="I104" s="258">
        <v>1018</v>
      </c>
      <c r="J104" s="258">
        <v>23.6</v>
      </c>
      <c r="K104" s="270">
        <v>1028</v>
      </c>
      <c r="L104" s="270">
        <f t="shared" si="8"/>
        <v>-0.80000000000000071</v>
      </c>
      <c r="M104" s="269">
        <f t="shared" si="9"/>
        <v>-10</v>
      </c>
      <c r="N104" s="257">
        <v>0.09</v>
      </c>
      <c r="O104" s="258">
        <v>7.0000000000000007E-2</v>
      </c>
      <c r="P104" s="258">
        <v>0.02</v>
      </c>
      <c r="Q104" s="258">
        <v>0</v>
      </c>
      <c r="R104" s="258">
        <v>0</v>
      </c>
      <c r="S104" s="258">
        <v>0</v>
      </c>
      <c r="T104" s="99">
        <f t="shared" ref="T104:T217" si="12">IF(N104="","",SQRT(N104^2+O104^2+P104^2))</f>
        <v>0.11575836902790225</v>
      </c>
      <c r="U104" s="257">
        <v>0.09</v>
      </c>
      <c r="V104" s="258">
        <v>0.09</v>
      </c>
      <c r="W104" s="258">
        <v>0.1</v>
      </c>
      <c r="X104" s="258">
        <v>0</v>
      </c>
      <c r="Y104" s="258">
        <v>0</v>
      </c>
      <c r="Z104" s="269">
        <v>0</v>
      </c>
      <c r="AA104" s="271"/>
      <c r="AB104" s="270">
        <v>-2.9</v>
      </c>
      <c r="AC104" s="158">
        <v>1.6990000000000001</v>
      </c>
      <c r="AD104" s="93">
        <f t="shared" si="10"/>
        <v>0</v>
      </c>
      <c r="AE104" s="94">
        <f t="shared" si="2"/>
        <v>-9.9067599067598211E-3</v>
      </c>
      <c r="AF104" s="272">
        <v>100</v>
      </c>
      <c r="AG104" s="115"/>
      <c r="AH104" s="273" t="s">
        <v>221</v>
      </c>
    </row>
    <row r="105" spans="2:34" x14ac:dyDescent="0.2">
      <c r="B105" s="267">
        <v>45091</v>
      </c>
      <c r="C105" s="268" t="s">
        <v>508</v>
      </c>
      <c r="D105" s="257">
        <v>1017.8</v>
      </c>
      <c r="E105" s="258">
        <v>23.9</v>
      </c>
      <c r="F105" s="269">
        <f t="shared" si="11"/>
        <v>297.04999999999995</v>
      </c>
      <c r="G105" s="257">
        <v>85.483000000000004</v>
      </c>
      <c r="H105" s="258">
        <v>22.8</v>
      </c>
      <c r="I105" s="258">
        <v>1017.8</v>
      </c>
      <c r="J105" s="258">
        <v>23.6</v>
      </c>
      <c r="K105" s="270">
        <v>1028</v>
      </c>
      <c r="L105" s="270">
        <f t="shared" si="8"/>
        <v>-0.80000000000000071</v>
      </c>
      <c r="M105" s="269">
        <f t="shared" si="9"/>
        <v>-10.200000000000045</v>
      </c>
      <c r="N105" s="257">
        <v>0.06</v>
      </c>
      <c r="O105" s="258">
        <v>0.06</v>
      </c>
      <c r="P105" s="258">
        <v>0</v>
      </c>
      <c r="Q105" s="258">
        <v>-0.1</v>
      </c>
      <c r="R105" s="258">
        <v>0</v>
      </c>
      <c r="S105" s="258">
        <v>0</v>
      </c>
      <c r="T105" s="99">
        <f t="shared" si="12"/>
        <v>8.4852813742385708E-2</v>
      </c>
      <c r="U105" s="257">
        <v>-0.02</v>
      </c>
      <c r="V105" s="258">
        <v>0.19</v>
      </c>
      <c r="W105" s="258">
        <v>0.08</v>
      </c>
      <c r="X105" s="258">
        <v>359.9</v>
      </c>
      <c r="Y105" s="258">
        <v>-0.1</v>
      </c>
      <c r="Z105" s="269">
        <v>0</v>
      </c>
      <c r="AA105" s="271"/>
      <c r="AB105" s="270">
        <v>-2.92</v>
      </c>
      <c r="AC105" s="158">
        <v>1.7040900000000001</v>
      </c>
      <c r="AD105" s="93">
        <f t="shared" si="10"/>
        <v>2.9958799293703375E-3</v>
      </c>
      <c r="AE105" s="94">
        <f t="shared" si="2"/>
        <v>-6.9405594405593796E-3</v>
      </c>
      <c r="AF105" s="272">
        <v>100</v>
      </c>
      <c r="AG105" s="115"/>
      <c r="AH105" s="273" t="s">
        <v>330</v>
      </c>
    </row>
    <row r="106" spans="2:34" x14ac:dyDescent="0.2">
      <c r="B106" s="267">
        <v>45092</v>
      </c>
      <c r="C106" s="268" t="s">
        <v>508</v>
      </c>
      <c r="D106" s="257">
        <v>1017</v>
      </c>
      <c r="E106" s="258">
        <v>23.7</v>
      </c>
      <c r="F106" s="269">
        <f t="shared" si="11"/>
        <v>296.84999999999997</v>
      </c>
      <c r="G106" s="257">
        <v>85.483000000000004</v>
      </c>
      <c r="H106" s="258">
        <v>22.8</v>
      </c>
      <c r="I106" s="258">
        <v>1017</v>
      </c>
      <c r="J106" s="258">
        <v>23.5</v>
      </c>
      <c r="K106" s="270">
        <v>1028</v>
      </c>
      <c r="L106" s="270">
        <f t="shared" si="8"/>
        <v>-0.69999999999999929</v>
      </c>
      <c r="M106" s="269">
        <f t="shared" si="9"/>
        <v>-11</v>
      </c>
      <c r="N106" s="257">
        <v>7.0000000000000007E-2</v>
      </c>
      <c r="O106" s="258">
        <v>0.06</v>
      </c>
      <c r="P106" s="258">
        <v>0</v>
      </c>
      <c r="Q106" s="258">
        <v>0</v>
      </c>
      <c r="R106" s="258">
        <v>0</v>
      </c>
      <c r="S106" s="258">
        <v>0</v>
      </c>
      <c r="T106" s="99">
        <f t="shared" si="12"/>
        <v>9.2195444572928872E-2</v>
      </c>
      <c r="U106" s="257">
        <v>7.0000000000000007E-2</v>
      </c>
      <c r="V106" s="258">
        <v>0.06</v>
      </c>
      <c r="W106" s="258">
        <v>0.11</v>
      </c>
      <c r="X106" s="258">
        <v>0</v>
      </c>
      <c r="Y106" s="258">
        <v>0</v>
      </c>
      <c r="Z106" s="269">
        <v>0</v>
      </c>
      <c r="AA106" s="271"/>
      <c r="AB106" s="270">
        <v>-2.89</v>
      </c>
      <c r="AC106" s="158">
        <v>1.70069</v>
      </c>
      <c r="AD106" s="93">
        <f t="shared" si="10"/>
        <v>9.9470276633306653E-4</v>
      </c>
      <c r="AE106" s="94">
        <f t="shared" si="2"/>
        <v>-8.9219114219113438E-3</v>
      </c>
      <c r="AF106" s="272">
        <v>100</v>
      </c>
      <c r="AG106" s="115"/>
      <c r="AH106" s="273" t="s">
        <v>330</v>
      </c>
    </row>
    <row r="107" spans="2:34" x14ac:dyDescent="0.2">
      <c r="B107" s="267">
        <v>45093</v>
      </c>
      <c r="C107" s="268" t="s">
        <v>513</v>
      </c>
      <c r="D107" s="257">
        <v>1013.7</v>
      </c>
      <c r="E107" s="258">
        <v>23.2</v>
      </c>
      <c r="F107" s="269">
        <f t="shared" si="11"/>
        <v>296.34999999999997</v>
      </c>
      <c r="G107" s="257">
        <v>85.483000000000004</v>
      </c>
      <c r="H107" s="258">
        <v>22.7</v>
      </c>
      <c r="I107" s="258">
        <v>1013.7</v>
      </c>
      <c r="J107" s="258">
        <v>23.7</v>
      </c>
      <c r="K107" s="270">
        <v>1024</v>
      </c>
      <c r="L107" s="270">
        <f t="shared" si="8"/>
        <v>-1</v>
      </c>
      <c r="M107" s="269">
        <f t="shared" si="9"/>
        <v>-10.299999999999955</v>
      </c>
      <c r="N107" s="257">
        <v>0.06</v>
      </c>
      <c r="O107" s="258">
        <v>0.08</v>
      </c>
      <c r="P107" s="258">
        <v>0</v>
      </c>
      <c r="Q107" s="258">
        <v>0</v>
      </c>
      <c r="R107" s="258">
        <v>0</v>
      </c>
      <c r="S107" s="258">
        <v>0</v>
      </c>
      <c r="T107" s="99">
        <f t="shared" si="12"/>
        <v>0.1</v>
      </c>
      <c r="U107" s="257">
        <v>0.06</v>
      </c>
      <c r="V107" s="258">
        <v>0.08</v>
      </c>
      <c r="W107" s="258">
        <v>7.0000000000000007E-2</v>
      </c>
      <c r="X107" s="258">
        <v>0</v>
      </c>
      <c r="Y107" s="258">
        <v>0</v>
      </c>
      <c r="Z107" s="269">
        <v>0</v>
      </c>
      <c r="AA107" s="271"/>
      <c r="AB107" s="270">
        <v>-2.93</v>
      </c>
      <c r="AC107" s="158">
        <v>1.6942600000000001</v>
      </c>
      <c r="AD107" s="93">
        <f t="shared" si="10"/>
        <v>-2.7898763978810859E-3</v>
      </c>
      <c r="AE107" s="94">
        <f t="shared" si="2"/>
        <v>-1.2668997668997539E-2</v>
      </c>
      <c r="AF107" s="272">
        <v>97.7</v>
      </c>
      <c r="AG107" s="115">
        <v>100</v>
      </c>
      <c r="AH107" s="273" t="s">
        <v>162</v>
      </c>
    </row>
    <row r="108" spans="2:34" x14ac:dyDescent="0.2">
      <c r="B108" s="267">
        <v>45096</v>
      </c>
      <c r="C108" s="268" t="s">
        <v>516</v>
      </c>
      <c r="D108" s="257">
        <v>1012.5</v>
      </c>
      <c r="E108" s="258">
        <v>23.2</v>
      </c>
      <c r="F108" s="269">
        <f t="shared" si="11"/>
        <v>296.34999999999997</v>
      </c>
      <c r="G108" s="257">
        <v>85.483000000000004</v>
      </c>
      <c r="H108" s="258">
        <v>22.6</v>
      </c>
      <c r="I108" s="258">
        <v>1012.5</v>
      </c>
      <c r="J108" s="258">
        <v>23.1</v>
      </c>
      <c r="K108" s="270">
        <v>1023</v>
      </c>
      <c r="L108" s="270">
        <f t="shared" si="8"/>
        <v>-0.5</v>
      </c>
      <c r="M108" s="269">
        <f t="shared" si="9"/>
        <v>-10.5</v>
      </c>
      <c r="N108" s="257">
        <v>0.08</v>
      </c>
      <c r="O108" s="258">
        <v>7.0000000000000007E-2</v>
      </c>
      <c r="P108" s="258">
        <v>0.02</v>
      </c>
      <c r="Q108" s="258">
        <v>-0.01</v>
      </c>
      <c r="R108" s="258">
        <v>0</v>
      </c>
      <c r="S108" s="258">
        <v>0</v>
      </c>
      <c r="T108" s="99">
        <f t="shared" si="12"/>
        <v>0.10816653826391968</v>
      </c>
      <c r="U108" s="257">
        <v>0.08</v>
      </c>
      <c r="V108" s="258">
        <v>7.0000000000000007E-2</v>
      </c>
      <c r="W108" s="258">
        <v>0.12</v>
      </c>
      <c r="X108" s="258">
        <v>359.9</v>
      </c>
      <c r="Y108" s="258">
        <v>0</v>
      </c>
      <c r="Z108" s="269">
        <v>0</v>
      </c>
      <c r="AA108" s="271"/>
      <c r="AB108" s="270">
        <v>-2.88</v>
      </c>
      <c r="AC108" s="158">
        <v>1.7210000000000001</v>
      </c>
      <c r="AD108" s="93">
        <f t="shared" si="10"/>
        <v>1.2948793407886905E-2</v>
      </c>
      <c r="AE108" s="94">
        <f t="shared" si="2"/>
        <v>2.9137529137530649E-3</v>
      </c>
      <c r="AF108" s="272">
        <v>90.6</v>
      </c>
      <c r="AG108" s="115">
        <v>100</v>
      </c>
      <c r="AH108" s="273" t="s">
        <v>372</v>
      </c>
    </row>
    <row r="109" spans="2:34" x14ac:dyDescent="0.2">
      <c r="B109" s="267">
        <v>45097</v>
      </c>
      <c r="C109" s="268" t="s">
        <v>384</v>
      </c>
      <c r="D109" s="257">
        <v>1012.8</v>
      </c>
      <c r="E109" s="258">
        <v>23.5</v>
      </c>
      <c r="F109" s="269">
        <f t="shared" si="11"/>
        <v>296.64999999999998</v>
      </c>
      <c r="G109" s="257">
        <v>85.483000000000004</v>
      </c>
      <c r="H109" s="258">
        <v>23.2</v>
      </c>
      <c r="I109" s="258">
        <v>1012.8</v>
      </c>
      <c r="J109" s="258">
        <v>23.5</v>
      </c>
      <c r="K109" s="270">
        <v>1023</v>
      </c>
      <c r="L109" s="270">
        <f t="shared" ref="L109:L172" si="13">IF(H109="","",H109-J109)</f>
        <v>-0.30000000000000071</v>
      </c>
      <c r="M109" s="269">
        <f t="shared" ref="M109:M172" si="14">IF(I109="","",I109-K109)</f>
        <v>-10.200000000000045</v>
      </c>
      <c r="N109" s="257">
        <v>0.09</v>
      </c>
      <c r="O109" s="258">
        <v>0.09</v>
      </c>
      <c r="P109" s="258">
        <v>0.08</v>
      </c>
      <c r="Q109" s="258">
        <v>0</v>
      </c>
      <c r="R109" s="258">
        <v>0</v>
      </c>
      <c r="S109" s="258">
        <v>0</v>
      </c>
      <c r="T109" s="99">
        <f t="shared" si="12"/>
        <v>0.15033296378372907</v>
      </c>
      <c r="U109" s="257">
        <v>0.09</v>
      </c>
      <c r="V109" s="258">
        <v>0.09</v>
      </c>
      <c r="W109" s="258">
        <v>0.01</v>
      </c>
      <c r="X109" s="258">
        <v>0</v>
      </c>
      <c r="Y109" s="258">
        <v>0</v>
      </c>
      <c r="Z109" s="269">
        <v>0</v>
      </c>
      <c r="AA109" s="271"/>
      <c r="AB109" s="270">
        <v>2.99</v>
      </c>
      <c r="AC109" s="158">
        <v>1.6970000000000001</v>
      </c>
      <c r="AD109" s="93">
        <f t="shared" si="10"/>
        <v>-1.1771630370805974E-3</v>
      </c>
      <c r="AE109" s="94">
        <f t="shared" si="2"/>
        <v>-1.1072261072261003E-2</v>
      </c>
      <c r="AF109" s="272">
        <v>89.4</v>
      </c>
      <c r="AG109" s="115">
        <v>100</v>
      </c>
      <c r="AH109" s="273" t="s">
        <v>221</v>
      </c>
    </row>
    <row r="110" spans="2:34" x14ac:dyDescent="0.2">
      <c r="B110" s="267">
        <v>45098</v>
      </c>
      <c r="C110" s="268" t="s">
        <v>523</v>
      </c>
      <c r="D110" s="257">
        <v>1011.9</v>
      </c>
      <c r="E110" s="258">
        <v>23.6</v>
      </c>
      <c r="F110" s="269">
        <f t="shared" si="11"/>
        <v>296.75</v>
      </c>
      <c r="G110" s="257">
        <v>85.483000000000004</v>
      </c>
      <c r="H110" s="258">
        <v>23.1</v>
      </c>
      <c r="I110" s="258">
        <v>1011.9</v>
      </c>
      <c r="J110" s="258">
        <v>23.3</v>
      </c>
      <c r="K110" s="270">
        <v>1023</v>
      </c>
      <c r="L110" s="270">
        <f t="shared" si="13"/>
        <v>-0.19999999999999929</v>
      </c>
      <c r="M110" s="269">
        <f t="shared" si="14"/>
        <v>-11.100000000000023</v>
      </c>
      <c r="N110" s="257">
        <v>0.04</v>
      </c>
      <c r="O110" s="258">
        <v>0.08</v>
      </c>
      <c r="P110" s="258">
        <v>-0.02</v>
      </c>
      <c r="Q110" s="258">
        <v>0</v>
      </c>
      <c r="R110" s="258">
        <v>0</v>
      </c>
      <c r="S110" s="258">
        <v>0</v>
      </c>
      <c r="T110" s="99">
        <f t="shared" si="12"/>
        <v>9.1651513899116799E-2</v>
      </c>
      <c r="U110" s="257">
        <v>0.04</v>
      </c>
      <c r="V110" s="258">
        <v>7.0000000000000007E-2</v>
      </c>
      <c r="W110" s="258">
        <v>0.02</v>
      </c>
      <c r="X110" s="258">
        <v>0</v>
      </c>
      <c r="Y110" s="258">
        <v>0</v>
      </c>
      <c r="Z110" s="269">
        <v>0</v>
      </c>
      <c r="AA110" s="271"/>
      <c r="AB110" s="270">
        <v>-2.98</v>
      </c>
      <c r="AC110" s="158">
        <v>1.6990000000000001</v>
      </c>
      <c r="AD110" s="93">
        <f t="shared" si="10"/>
        <v>0</v>
      </c>
      <c r="AE110" s="94">
        <f t="shared" si="2"/>
        <v>-9.9067599067598211E-3</v>
      </c>
      <c r="AF110" s="272">
        <v>100</v>
      </c>
      <c r="AG110" s="115"/>
      <c r="AH110" s="273" t="s">
        <v>209</v>
      </c>
    </row>
    <row r="111" spans="2:34" x14ac:dyDescent="0.2">
      <c r="B111" s="267">
        <v>45099</v>
      </c>
      <c r="C111" s="268" t="s">
        <v>340</v>
      </c>
      <c r="D111" s="257">
        <v>1006.1</v>
      </c>
      <c r="E111" s="258">
        <v>23.7</v>
      </c>
      <c r="F111" s="269">
        <f t="shared" si="11"/>
        <v>296.84999999999997</v>
      </c>
      <c r="G111" s="257">
        <v>85.483000000000004</v>
      </c>
      <c r="H111" s="258">
        <v>22.7</v>
      </c>
      <c r="I111" s="258">
        <v>1006.1</v>
      </c>
      <c r="J111" s="258">
        <v>23.2</v>
      </c>
      <c r="K111" s="270">
        <v>1016</v>
      </c>
      <c r="L111" s="270">
        <f t="shared" si="13"/>
        <v>-0.5</v>
      </c>
      <c r="M111" s="269">
        <f t="shared" si="14"/>
        <v>-9.8999999999999773</v>
      </c>
      <c r="N111" s="257">
        <v>0.08</v>
      </c>
      <c r="O111" s="258">
        <v>0.08</v>
      </c>
      <c r="P111" s="258">
        <v>0.05</v>
      </c>
      <c r="Q111" s="258">
        <v>-0.1</v>
      </c>
      <c r="R111" s="258">
        <v>0</v>
      </c>
      <c r="S111" s="258">
        <v>0</v>
      </c>
      <c r="T111" s="99">
        <f t="shared" si="12"/>
        <v>0.12369316876852982</v>
      </c>
      <c r="U111" s="257">
        <v>0</v>
      </c>
      <c r="V111" s="258">
        <v>0.21</v>
      </c>
      <c r="W111" s="258">
        <v>0.04</v>
      </c>
      <c r="X111" s="258">
        <v>359.9</v>
      </c>
      <c r="Y111" s="258">
        <v>0</v>
      </c>
      <c r="Z111" s="269">
        <v>0</v>
      </c>
      <c r="AA111" s="271"/>
      <c r="AB111" s="270">
        <v>-2.96</v>
      </c>
      <c r="AC111" s="158">
        <v>1.7030000000000001</v>
      </c>
      <c r="AD111" s="93">
        <f t="shared" si="10"/>
        <v>2.3543260741611949E-3</v>
      </c>
      <c r="AE111" s="94">
        <f t="shared" si="2"/>
        <v>-7.575757575757569E-3</v>
      </c>
      <c r="AF111" s="272">
        <v>100</v>
      </c>
      <c r="AG111" s="115"/>
      <c r="AH111" s="273" t="s">
        <v>528</v>
      </c>
    </row>
    <row r="112" spans="2:34" x14ac:dyDescent="0.2">
      <c r="B112" s="267">
        <v>45103</v>
      </c>
      <c r="C112" s="268" t="s">
        <v>403</v>
      </c>
      <c r="D112" s="257">
        <v>1011.7</v>
      </c>
      <c r="E112" s="258">
        <v>23.6</v>
      </c>
      <c r="F112" s="269">
        <f t="shared" si="11"/>
        <v>296.75</v>
      </c>
      <c r="G112" s="257">
        <v>85.483000000000004</v>
      </c>
      <c r="H112" s="258">
        <v>22.6</v>
      </c>
      <c r="I112" s="258">
        <v>1011.7</v>
      </c>
      <c r="J112" s="258">
        <v>23.2</v>
      </c>
      <c r="K112" s="270">
        <v>1022</v>
      </c>
      <c r="L112" s="270">
        <f t="shared" si="13"/>
        <v>-0.59999999999999787</v>
      </c>
      <c r="M112" s="269">
        <f t="shared" si="14"/>
        <v>-10.299999999999955</v>
      </c>
      <c r="N112" s="257">
        <v>7.0000000000000007E-2</v>
      </c>
      <c r="O112" s="258">
        <v>0.04</v>
      </c>
      <c r="P112" s="258">
        <v>0.02</v>
      </c>
      <c r="Q112" s="258">
        <v>-0.2</v>
      </c>
      <c r="R112" s="258">
        <v>0</v>
      </c>
      <c r="S112" s="258">
        <v>0</v>
      </c>
      <c r="T112" s="99">
        <f t="shared" si="12"/>
        <v>8.306623862918075E-2</v>
      </c>
      <c r="U112" s="257">
        <v>7.0000000000000007E-2</v>
      </c>
      <c r="V112" s="258">
        <v>0.04</v>
      </c>
      <c r="W112" s="258">
        <v>0.04</v>
      </c>
      <c r="X112" s="258">
        <v>359.8</v>
      </c>
      <c r="Y112" s="258">
        <v>0</v>
      </c>
      <c r="Z112" s="269">
        <v>0</v>
      </c>
      <c r="AA112" s="271"/>
      <c r="AB112" s="270">
        <v>-2.96</v>
      </c>
      <c r="AC112" s="158">
        <v>1.704</v>
      </c>
      <c r="AD112" s="93">
        <f t="shared" si="10"/>
        <v>2.9429075927014381E-3</v>
      </c>
      <c r="AE112" s="94">
        <f t="shared" si="2"/>
        <v>-6.9930069930069783E-3</v>
      </c>
      <c r="AF112" s="272">
        <v>100</v>
      </c>
      <c r="AG112" s="115"/>
      <c r="AH112" s="273" t="s">
        <v>320</v>
      </c>
    </row>
    <row r="113" spans="2:34" x14ac:dyDescent="0.2">
      <c r="B113" s="267">
        <v>45104</v>
      </c>
      <c r="C113" s="268" t="s">
        <v>516</v>
      </c>
      <c r="D113" s="257">
        <v>1003.9</v>
      </c>
      <c r="E113" s="258">
        <v>23.6</v>
      </c>
      <c r="F113" s="269">
        <f t="shared" si="11"/>
        <v>296.75</v>
      </c>
      <c r="G113" s="257">
        <v>85.483000000000004</v>
      </c>
      <c r="H113" s="258">
        <v>22.6</v>
      </c>
      <c r="I113" s="258">
        <v>1003.9</v>
      </c>
      <c r="J113" s="258">
        <v>22.7</v>
      </c>
      <c r="K113" s="270">
        <v>1014</v>
      </c>
      <c r="L113" s="270">
        <f t="shared" si="13"/>
        <v>-9.9999999999997868E-2</v>
      </c>
      <c r="M113" s="269">
        <f t="shared" si="14"/>
        <v>-10.100000000000023</v>
      </c>
      <c r="N113" s="257">
        <v>0.06</v>
      </c>
      <c r="O113" s="258">
        <v>7.0000000000000007E-2</v>
      </c>
      <c r="P113" s="258">
        <v>0.01</v>
      </c>
      <c r="Q113" s="258">
        <v>-0.1</v>
      </c>
      <c r="R113" s="258">
        <v>0</v>
      </c>
      <c r="S113" s="258">
        <v>0</v>
      </c>
      <c r="T113" s="99">
        <f t="shared" si="12"/>
        <v>9.2736184954957043E-2</v>
      </c>
      <c r="U113" s="257">
        <v>0.06</v>
      </c>
      <c r="V113" s="258">
        <v>7.0000000000000007E-2</v>
      </c>
      <c r="W113" s="258">
        <v>0.02</v>
      </c>
      <c r="X113" s="258">
        <v>359.9</v>
      </c>
      <c r="Y113" s="258">
        <v>0</v>
      </c>
      <c r="Z113" s="269">
        <v>0</v>
      </c>
      <c r="AA113" s="271"/>
      <c r="AB113" s="270">
        <v>-2.98</v>
      </c>
      <c r="AC113" s="158">
        <v>1.7070000000000001</v>
      </c>
      <c r="AD113" s="93">
        <f t="shared" si="10"/>
        <v>4.7086521483226118E-3</v>
      </c>
      <c r="AE113" s="94">
        <f t="shared" si="2"/>
        <v>-5.2447552447552059E-3</v>
      </c>
      <c r="AF113" s="272">
        <v>100</v>
      </c>
      <c r="AG113" s="115"/>
      <c r="AH113" s="273" t="s">
        <v>326</v>
      </c>
    </row>
    <row r="114" spans="2:34" x14ac:dyDescent="0.2">
      <c r="B114" s="267">
        <v>45105</v>
      </c>
      <c r="C114" s="268" t="s">
        <v>403</v>
      </c>
      <c r="D114" s="257">
        <v>1007.5</v>
      </c>
      <c r="E114" s="258">
        <v>23.7</v>
      </c>
      <c r="F114" s="269">
        <f t="shared" si="11"/>
        <v>296.84999999999997</v>
      </c>
      <c r="G114" s="257">
        <v>85.483000000000004</v>
      </c>
      <c r="H114" s="258">
        <v>22.6</v>
      </c>
      <c r="I114" s="258">
        <v>1007.5</v>
      </c>
      <c r="J114" s="258">
        <v>22.8</v>
      </c>
      <c r="K114" s="270">
        <v>1018</v>
      </c>
      <c r="L114" s="270">
        <f t="shared" si="13"/>
        <v>-0.19999999999999929</v>
      </c>
      <c r="M114" s="269">
        <f t="shared" si="14"/>
        <v>-10.5</v>
      </c>
      <c r="N114" s="257">
        <v>0.08</v>
      </c>
      <c r="O114" s="258">
        <v>0.08</v>
      </c>
      <c r="P114" s="258">
        <v>-0.02</v>
      </c>
      <c r="Q114" s="258">
        <v>-0.1</v>
      </c>
      <c r="R114" s="258">
        <v>0</v>
      </c>
      <c r="S114" s="258">
        <v>0</v>
      </c>
      <c r="T114" s="99">
        <f t="shared" si="12"/>
        <v>0.11489125293076058</v>
      </c>
      <c r="U114" s="257">
        <v>0.08</v>
      </c>
      <c r="V114" s="258">
        <v>0.08</v>
      </c>
      <c r="W114" s="258">
        <v>-0.05</v>
      </c>
      <c r="X114" s="258">
        <v>359.9</v>
      </c>
      <c r="Y114" s="258">
        <v>0</v>
      </c>
      <c r="Z114" s="269">
        <v>0</v>
      </c>
      <c r="AA114" s="271"/>
      <c r="AB114" s="270">
        <v>-3.05</v>
      </c>
      <c r="AC114" s="158">
        <v>1.704</v>
      </c>
      <c r="AD114" s="93">
        <f t="shared" si="10"/>
        <v>2.9429075927014381E-3</v>
      </c>
      <c r="AE114" s="94">
        <f t="shared" si="2"/>
        <v>-6.9930069930069783E-3</v>
      </c>
      <c r="AF114" s="272">
        <v>95.6</v>
      </c>
      <c r="AG114" s="115">
        <v>100</v>
      </c>
      <c r="AH114" s="273" t="s">
        <v>197</v>
      </c>
    </row>
    <row r="115" spans="2:34" x14ac:dyDescent="0.2">
      <c r="B115" s="267">
        <v>45106</v>
      </c>
      <c r="C115" s="268" t="s">
        <v>536</v>
      </c>
      <c r="D115" s="257">
        <v>1004.8</v>
      </c>
      <c r="E115" s="258">
        <v>23.7</v>
      </c>
      <c r="F115" s="269">
        <f t="shared" si="11"/>
        <v>296.84999999999997</v>
      </c>
      <c r="G115" s="257">
        <v>85.483000000000004</v>
      </c>
      <c r="H115" s="258">
        <v>22.6</v>
      </c>
      <c r="I115" s="258">
        <v>1004.8</v>
      </c>
      <c r="J115" s="258">
        <v>22.9</v>
      </c>
      <c r="K115" s="270">
        <v>1015</v>
      </c>
      <c r="L115" s="270">
        <f t="shared" si="13"/>
        <v>-0.29999999999999716</v>
      </c>
      <c r="M115" s="269">
        <f t="shared" si="14"/>
        <v>-10.200000000000045</v>
      </c>
      <c r="N115" s="257">
        <v>7.0000000000000007E-2</v>
      </c>
      <c r="O115" s="258">
        <v>0.05</v>
      </c>
      <c r="P115" s="258">
        <v>0.1</v>
      </c>
      <c r="Q115" s="258">
        <v>0</v>
      </c>
      <c r="R115" s="258">
        <v>0</v>
      </c>
      <c r="S115" s="258">
        <v>0</v>
      </c>
      <c r="T115" s="99">
        <f t="shared" si="12"/>
        <v>0.13190905958272919</v>
      </c>
      <c r="U115" s="257">
        <v>7.0000000000000007E-2</v>
      </c>
      <c r="V115" s="258">
        <v>0.06</v>
      </c>
      <c r="W115" s="258">
        <v>0.03</v>
      </c>
      <c r="X115" s="258">
        <v>0</v>
      </c>
      <c r="Y115" s="258">
        <v>0</v>
      </c>
      <c r="Z115" s="269">
        <v>0</v>
      </c>
      <c r="AA115" s="271"/>
      <c r="AB115" s="270">
        <v>-2.97</v>
      </c>
      <c r="AC115" s="158">
        <v>1.706</v>
      </c>
      <c r="AD115" s="93">
        <f t="shared" si="10"/>
        <v>4.1200706297821466E-3</v>
      </c>
      <c r="AE115" s="94">
        <f t="shared" si="2"/>
        <v>-5.8275058275057967E-3</v>
      </c>
      <c r="AF115" s="272">
        <v>100</v>
      </c>
      <c r="AG115" s="115"/>
      <c r="AH115" s="273"/>
    </row>
    <row r="116" spans="2:34" x14ac:dyDescent="0.2">
      <c r="B116" s="267">
        <v>45107</v>
      </c>
      <c r="C116" s="268" t="s">
        <v>546</v>
      </c>
      <c r="D116" s="257">
        <v>1001.1</v>
      </c>
      <c r="E116" s="258">
        <v>23.5</v>
      </c>
      <c r="F116" s="269">
        <f t="shared" si="11"/>
        <v>296.64999999999998</v>
      </c>
      <c r="G116" s="257">
        <v>85.483000000000004</v>
      </c>
      <c r="H116" s="258">
        <v>22.4</v>
      </c>
      <c r="I116" s="258">
        <v>1001.1</v>
      </c>
      <c r="J116" s="258">
        <v>23.1</v>
      </c>
      <c r="K116" s="270">
        <v>1012</v>
      </c>
      <c r="L116" s="270">
        <f t="shared" si="13"/>
        <v>-0.70000000000000284</v>
      </c>
      <c r="M116" s="269">
        <f t="shared" si="14"/>
        <v>-10.899999999999977</v>
      </c>
      <c r="N116" s="257">
        <v>0.08</v>
      </c>
      <c r="O116" s="258">
        <v>0.08</v>
      </c>
      <c r="P116" s="258">
        <v>0.06</v>
      </c>
      <c r="Q116" s="258">
        <v>0</v>
      </c>
      <c r="R116" s="258">
        <v>0</v>
      </c>
      <c r="S116" s="258">
        <v>0</v>
      </c>
      <c r="T116" s="99">
        <f t="shared" si="12"/>
        <v>0.12806248474865697</v>
      </c>
      <c r="U116" s="257">
        <v>0.08</v>
      </c>
      <c r="V116" s="258">
        <v>0.08</v>
      </c>
      <c r="W116" s="258">
        <v>7.0000000000000007E-2</v>
      </c>
      <c r="X116" s="258">
        <v>0</v>
      </c>
      <c r="Y116" s="258">
        <v>0</v>
      </c>
      <c r="Z116" s="269">
        <v>0</v>
      </c>
      <c r="AA116" s="271"/>
      <c r="AB116" s="270">
        <v>-2.93</v>
      </c>
      <c r="AC116" s="158">
        <v>1.702</v>
      </c>
      <c r="AD116" s="93">
        <f t="shared" si="10"/>
        <v>1.7657445556209517E-3</v>
      </c>
      <c r="AE116" s="94">
        <f t="shared" si="2"/>
        <v>-8.1585081585081598E-3</v>
      </c>
      <c r="AF116" s="272">
        <v>100</v>
      </c>
      <c r="AG116" s="115"/>
      <c r="AH116" s="273"/>
    </row>
    <row r="117" spans="2:34" x14ac:dyDescent="0.2">
      <c r="B117" s="267">
        <v>45110</v>
      </c>
      <c r="C117" s="268" t="s">
        <v>208</v>
      </c>
      <c r="D117" s="257">
        <v>984.8</v>
      </c>
      <c r="E117" s="258">
        <v>23.4</v>
      </c>
      <c r="F117" s="269">
        <f t="shared" si="11"/>
        <v>296.54999999999995</v>
      </c>
      <c r="G117" s="257">
        <v>85.483000000000004</v>
      </c>
      <c r="H117" s="258">
        <v>22.3</v>
      </c>
      <c r="I117" s="258">
        <v>984.8</v>
      </c>
      <c r="J117" s="258">
        <v>23.2</v>
      </c>
      <c r="K117" s="270">
        <v>995</v>
      </c>
      <c r="L117" s="270">
        <f t="shared" si="13"/>
        <v>-0.89999999999999858</v>
      </c>
      <c r="M117" s="269">
        <f t="shared" si="14"/>
        <v>-10.200000000000045</v>
      </c>
      <c r="N117" s="257">
        <v>0.08</v>
      </c>
      <c r="O117" s="258">
        <v>0.09</v>
      </c>
      <c r="P117" s="258">
        <v>-0.03</v>
      </c>
      <c r="Q117" s="258">
        <v>0</v>
      </c>
      <c r="R117" s="258">
        <v>0</v>
      </c>
      <c r="S117" s="258">
        <v>0</v>
      </c>
      <c r="T117" s="99">
        <f t="shared" si="12"/>
        <v>0.12409673645990855</v>
      </c>
      <c r="U117" s="257">
        <v>0.08</v>
      </c>
      <c r="V117" s="258">
        <v>0.08</v>
      </c>
      <c r="W117" s="258">
        <v>0.08</v>
      </c>
      <c r="X117" s="258">
        <v>0</v>
      </c>
      <c r="Y117" s="258">
        <v>0</v>
      </c>
      <c r="Z117" s="269">
        <v>0</v>
      </c>
      <c r="AA117" s="271"/>
      <c r="AB117" s="270">
        <v>-2.92</v>
      </c>
      <c r="AC117" s="158">
        <v>1.698</v>
      </c>
      <c r="AD117" s="93">
        <f t="shared" si="10"/>
        <v>-5.8858151854035423E-4</v>
      </c>
      <c r="AE117" s="94">
        <f t="shared" si="2"/>
        <v>-1.0489510489510523E-2</v>
      </c>
      <c r="AF117" s="272">
        <v>100</v>
      </c>
      <c r="AG117" s="115"/>
      <c r="AH117" s="273" t="s">
        <v>326</v>
      </c>
    </row>
    <row r="118" spans="2:34" x14ac:dyDescent="0.2">
      <c r="B118" s="267">
        <v>45111</v>
      </c>
      <c r="C118" s="268" t="s">
        <v>516</v>
      </c>
      <c r="D118" s="257">
        <v>991.5</v>
      </c>
      <c r="E118" s="258">
        <v>22.9</v>
      </c>
      <c r="F118" s="269">
        <f t="shared" si="11"/>
        <v>296.04999999999995</v>
      </c>
      <c r="G118" s="257">
        <v>85.483000000000004</v>
      </c>
      <c r="H118" s="258">
        <v>22.2</v>
      </c>
      <c r="I118" s="258">
        <v>991.5</v>
      </c>
      <c r="J118" s="258">
        <v>23</v>
      </c>
      <c r="K118" s="270">
        <v>1002</v>
      </c>
      <c r="L118" s="270">
        <f t="shared" si="13"/>
        <v>-0.80000000000000071</v>
      </c>
      <c r="M118" s="269">
        <f t="shared" si="14"/>
        <v>-10.5</v>
      </c>
      <c r="N118" s="257">
        <v>7.0000000000000007E-2</v>
      </c>
      <c r="O118" s="258">
        <v>7.0000000000000007E-2</v>
      </c>
      <c r="P118" s="258">
        <v>0</v>
      </c>
      <c r="Q118" s="258">
        <v>-0.1</v>
      </c>
      <c r="R118" s="258">
        <v>0</v>
      </c>
      <c r="S118" s="258">
        <v>0</v>
      </c>
      <c r="T118" s="99">
        <f t="shared" si="12"/>
        <v>9.8994949366116664E-2</v>
      </c>
      <c r="U118" s="257">
        <v>7.0000000000000007E-2</v>
      </c>
      <c r="V118" s="258">
        <v>7.0000000000000007E-2</v>
      </c>
      <c r="W118" s="258">
        <v>7.0000000000000007E-2</v>
      </c>
      <c r="X118" s="258">
        <v>359.9</v>
      </c>
      <c r="Y118" s="258">
        <v>0</v>
      </c>
      <c r="Z118" s="269">
        <v>0</v>
      </c>
      <c r="AA118" s="271"/>
      <c r="AB118" s="270">
        <v>-2.93</v>
      </c>
      <c r="AC118" s="158">
        <v>1.7</v>
      </c>
      <c r="AD118" s="93">
        <f t="shared" si="10"/>
        <v>5.8858151854024321E-4</v>
      </c>
      <c r="AE118" s="94">
        <f t="shared" si="2"/>
        <v>-9.3240093240093413E-3</v>
      </c>
      <c r="AF118" s="272">
        <v>100</v>
      </c>
      <c r="AG118" s="115"/>
      <c r="AH118" s="273" t="s">
        <v>326</v>
      </c>
    </row>
    <row r="119" spans="2:34" x14ac:dyDescent="0.2">
      <c r="B119" s="267">
        <v>45112</v>
      </c>
      <c r="C119" s="268" t="s">
        <v>553</v>
      </c>
      <c r="D119" s="257">
        <v>1000.6</v>
      </c>
      <c r="E119" s="258">
        <v>23.3</v>
      </c>
      <c r="F119" s="269">
        <f t="shared" si="11"/>
        <v>296.45</v>
      </c>
      <c r="G119" s="257">
        <v>85.483000000000004</v>
      </c>
      <c r="H119" s="258">
        <v>22.4</v>
      </c>
      <c r="I119" s="258">
        <v>1000.6</v>
      </c>
      <c r="J119" s="258">
        <v>23.2</v>
      </c>
      <c r="K119" s="270">
        <v>1012</v>
      </c>
      <c r="L119" s="270">
        <f t="shared" si="13"/>
        <v>-0.80000000000000071</v>
      </c>
      <c r="M119" s="269">
        <f t="shared" si="14"/>
        <v>-11.399999999999977</v>
      </c>
      <c r="N119" s="257">
        <v>0.08</v>
      </c>
      <c r="O119" s="258">
        <v>0.09</v>
      </c>
      <c r="P119" s="258">
        <v>0.03</v>
      </c>
      <c r="Q119" s="258">
        <v>-0.1</v>
      </c>
      <c r="R119" s="258">
        <v>0</v>
      </c>
      <c r="S119" s="258">
        <v>0</v>
      </c>
      <c r="T119" s="99">
        <f t="shared" si="12"/>
        <v>0.12409673645990855</v>
      </c>
      <c r="U119" s="257">
        <v>0.08</v>
      </c>
      <c r="V119" s="258">
        <v>0.09</v>
      </c>
      <c r="W119" s="258">
        <v>0.1</v>
      </c>
      <c r="X119" s="258">
        <v>359.9</v>
      </c>
      <c r="Y119" s="258">
        <v>0</v>
      </c>
      <c r="Z119" s="269">
        <v>0</v>
      </c>
      <c r="AA119" s="271"/>
      <c r="AB119" s="270">
        <v>-2.9</v>
      </c>
      <c r="AC119" s="158">
        <v>1.6970000000000001</v>
      </c>
      <c r="AD119" s="93">
        <f t="shared" si="10"/>
        <v>-1.1771630370805974E-3</v>
      </c>
      <c r="AE119" s="94">
        <f t="shared" si="2"/>
        <v>-1.1072261072261003E-2</v>
      </c>
      <c r="AF119" s="272">
        <v>100</v>
      </c>
      <c r="AG119" s="115"/>
      <c r="AH119" s="273" t="s">
        <v>197</v>
      </c>
    </row>
    <row r="120" spans="2:34" x14ac:dyDescent="0.2">
      <c r="B120" s="267">
        <v>45113</v>
      </c>
      <c r="C120" s="268" t="s">
        <v>273</v>
      </c>
      <c r="D120" s="257">
        <v>1005.5</v>
      </c>
      <c r="E120" s="258">
        <v>23.4</v>
      </c>
      <c r="F120" s="269">
        <f t="shared" si="11"/>
        <v>296.54999999999995</v>
      </c>
      <c r="G120" s="257">
        <v>85.483000000000004</v>
      </c>
      <c r="H120" s="258">
        <v>22.6</v>
      </c>
      <c r="I120" s="258">
        <v>1005.5</v>
      </c>
      <c r="J120" s="258">
        <v>23.5</v>
      </c>
      <c r="K120" s="270">
        <v>1016</v>
      </c>
      <c r="L120" s="270">
        <f t="shared" si="13"/>
        <v>-0.89999999999999858</v>
      </c>
      <c r="M120" s="269">
        <f t="shared" si="14"/>
        <v>-10.5</v>
      </c>
      <c r="N120" s="257">
        <v>0.06</v>
      </c>
      <c r="O120" s="258">
        <v>0.08</v>
      </c>
      <c r="P120" s="258">
        <v>0.02</v>
      </c>
      <c r="Q120" s="258">
        <v>0</v>
      </c>
      <c r="R120" s="258">
        <v>0</v>
      </c>
      <c r="S120" s="258">
        <v>0</v>
      </c>
      <c r="T120" s="99">
        <f t="shared" si="12"/>
        <v>0.10198039027185569</v>
      </c>
      <c r="U120" s="257">
        <v>0.06</v>
      </c>
      <c r="V120" s="258">
        <v>0.08</v>
      </c>
      <c r="W120" s="258">
        <v>0.1</v>
      </c>
      <c r="X120" s="258">
        <v>0</v>
      </c>
      <c r="Y120" s="258">
        <v>0</v>
      </c>
      <c r="Z120" s="269">
        <v>0</v>
      </c>
      <c r="AA120" s="271"/>
      <c r="AB120" s="270">
        <v>-2.9</v>
      </c>
      <c r="AC120" s="158">
        <v>1.694</v>
      </c>
      <c r="AD120" s="93">
        <f t="shared" si="10"/>
        <v>-2.9429075927016601E-3</v>
      </c>
      <c r="AE120" s="94">
        <f t="shared" si="2"/>
        <v>-1.2820512820512886E-2</v>
      </c>
      <c r="AF120" s="272">
        <v>96.9</v>
      </c>
      <c r="AG120" s="115">
        <v>100</v>
      </c>
      <c r="AH120" s="273" t="s">
        <v>197</v>
      </c>
    </row>
    <row r="121" spans="2:34" x14ac:dyDescent="0.2">
      <c r="B121" s="267">
        <v>45114</v>
      </c>
      <c r="C121" s="268" t="s">
        <v>381</v>
      </c>
      <c r="D121" s="257">
        <v>1007.9</v>
      </c>
      <c r="E121" s="258">
        <v>23.6</v>
      </c>
      <c r="F121" s="269">
        <f t="shared" si="11"/>
        <v>296.75</v>
      </c>
      <c r="G121" s="257">
        <v>85.483000000000004</v>
      </c>
      <c r="H121" s="258">
        <v>22.4</v>
      </c>
      <c r="I121" s="258">
        <v>1007.9</v>
      </c>
      <c r="J121" s="258">
        <v>23.1</v>
      </c>
      <c r="K121" s="270">
        <v>1018</v>
      </c>
      <c r="L121" s="270">
        <f t="shared" si="13"/>
        <v>-0.70000000000000284</v>
      </c>
      <c r="M121" s="269">
        <f t="shared" si="14"/>
        <v>-10.100000000000023</v>
      </c>
      <c r="N121" s="257">
        <v>0.06</v>
      </c>
      <c r="O121" s="258">
        <v>0.09</v>
      </c>
      <c r="P121" s="258">
        <v>0</v>
      </c>
      <c r="Q121" s="258">
        <v>-0.1</v>
      </c>
      <c r="R121" s="258">
        <v>0</v>
      </c>
      <c r="S121" s="258">
        <v>0</v>
      </c>
      <c r="T121" s="99">
        <f t="shared" si="12"/>
        <v>0.10816653826391967</v>
      </c>
      <c r="U121" s="257">
        <v>0.06</v>
      </c>
      <c r="V121" s="258">
        <v>0.09</v>
      </c>
      <c r="W121" s="258">
        <v>0.09</v>
      </c>
      <c r="X121" s="258">
        <v>359.9</v>
      </c>
      <c r="Y121" s="258">
        <v>0</v>
      </c>
      <c r="Z121" s="269">
        <v>0</v>
      </c>
      <c r="AA121" s="271"/>
      <c r="AB121" s="270">
        <v>-2.91</v>
      </c>
      <c r="AC121" s="158">
        <v>1.696</v>
      </c>
      <c r="AD121" s="93">
        <f t="shared" si="10"/>
        <v>-1.7657445556210627E-3</v>
      </c>
      <c r="AE121" s="94">
        <f t="shared" si="2"/>
        <v>-1.1655011655011704E-2</v>
      </c>
      <c r="AF121" s="272">
        <v>100</v>
      </c>
      <c r="AG121" s="115"/>
      <c r="AH121" s="273" t="s">
        <v>154</v>
      </c>
    </row>
    <row r="122" spans="2:34" x14ac:dyDescent="0.2">
      <c r="B122" s="267">
        <v>45117</v>
      </c>
      <c r="C122" s="268" t="s">
        <v>516</v>
      </c>
      <c r="D122" s="257">
        <v>1017.8</v>
      </c>
      <c r="E122" s="258">
        <v>23.4</v>
      </c>
      <c r="F122" s="269">
        <f t="shared" si="11"/>
        <v>296.54999999999995</v>
      </c>
      <c r="G122" s="257">
        <v>85.483000000000004</v>
      </c>
      <c r="H122" s="258">
        <v>22.8</v>
      </c>
      <c r="I122" s="258">
        <v>1017.8</v>
      </c>
      <c r="J122" s="258">
        <v>23.4</v>
      </c>
      <c r="K122" s="270">
        <v>1028</v>
      </c>
      <c r="L122" s="270">
        <f t="shared" si="13"/>
        <v>-0.59999999999999787</v>
      </c>
      <c r="M122" s="269">
        <f t="shared" si="14"/>
        <v>-10.200000000000045</v>
      </c>
      <c r="N122" s="257">
        <v>0.05</v>
      </c>
      <c r="O122" s="258">
        <v>7.0000000000000007E-2</v>
      </c>
      <c r="P122" s="258">
        <v>0.03</v>
      </c>
      <c r="Q122" s="258">
        <v>0</v>
      </c>
      <c r="R122" s="258">
        <v>0</v>
      </c>
      <c r="S122" s="258">
        <v>0</v>
      </c>
      <c r="T122" s="99">
        <f t="shared" si="12"/>
        <v>9.1104335791443003E-2</v>
      </c>
      <c r="U122" s="257">
        <v>0.05</v>
      </c>
      <c r="V122" s="258">
        <v>7.0000000000000007E-2</v>
      </c>
      <c r="W122" s="258">
        <v>7.0000000000000007E-2</v>
      </c>
      <c r="X122" s="258">
        <v>0</v>
      </c>
      <c r="Y122" s="258">
        <v>0</v>
      </c>
      <c r="Z122" s="269">
        <v>0</v>
      </c>
      <c r="AA122" s="271"/>
      <c r="AB122" s="270">
        <v>-2.93</v>
      </c>
      <c r="AC122" s="158">
        <v>1.6950000000000001</v>
      </c>
      <c r="AD122" s="93">
        <f t="shared" si="10"/>
        <v>-2.3543260741613059E-3</v>
      </c>
      <c r="AE122" s="94">
        <f t="shared" si="2"/>
        <v>-1.2237762237762184E-2</v>
      </c>
      <c r="AF122" s="272">
        <v>100</v>
      </c>
      <c r="AG122" s="115"/>
      <c r="AH122" s="273" t="s">
        <v>162</v>
      </c>
    </row>
    <row r="123" spans="2:34" x14ac:dyDescent="0.2">
      <c r="B123" s="267">
        <v>45118</v>
      </c>
      <c r="C123" s="268" t="s">
        <v>562</v>
      </c>
      <c r="D123" s="257">
        <v>1012.9</v>
      </c>
      <c r="E123" s="258">
        <v>23.1</v>
      </c>
      <c r="F123" s="269">
        <f t="shared" si="11"/>
        <v>296.25</v>
      </c>
      <c r="G123" s="257">
        <v>85.483000000000004</v>
      </c>
      <c r="H123" s="258">
        <v>22.6</v>
      </c>
      <c r="I123" s="258">
        <v>1012.9</v>
      </c>
      <c r="J123" s="258">
        <v>23.3</v>
      </c>
      <c r="K123" s="270">
        <v>1023</v>
      </c>
      <c r="L123" s="270">
        <f t="shared" si="13"/>
        <v>-0.69999999999999929</v>
      </c>
      <c r="M123" s="269">
        <f t="shared" si="14"/>
        <v>-10.100000000000023</v>
      </c>
      <c r="N123" s="257">
        <v>0.08</v>
      </c>
      <c r="O123" s="258">
        <v>7.0000000000000007E-2</v>
      </c>
      <c r="P123" s="258">
        <v>0</v>
      </c>
      <c r="Q123" s="258">
        <v>-0.1</v>
      </c>
      <c r="R123" s="258">
        <v>0</v>
      </c>
      <c r="S123" s="258">
        <v>0</v>
      </c>
      <c r="T123" s="99">
        <f t="shared" si="12"/>
        <v>0.1063014581273465</v>
      </c>
      <c r="U123" s="257">
        <v>0.08</v>
      </c>
      <c r="V123" s="258">
        <v>7.0000000000000007E-2</v>
      </c>
      <c r="W123" s="258">
        <v>0.01</v>
      </c>
      <c r="X123" s="258">
        <v>359.9</v>
      </c>
      <c r="Y123" s="258">
        <v>0</v>
      </c>
      <c r="Z123" s="269">
        <v>0</v>
      </c>
      <c r="AA123" s="271"/>
      <c r="AB123" s="270">
        <v>-2.99</v>
      </c>
      <c r="AC123" s="158">
        <v>1.6950000000000001</v>
      </c>
      <c r="AD123" s="93">
        <f t="shared" si="10"/>
        <v>-2.3543260741613059E-3</v>
      </c>
      <c r="AE123" s="94">
        <f t="shared" si="2"/>
        <v>-1.2237762237762184E-2</v>
      </c>
      <c r="AF123" s="272">
        <v>98.6</v>
      </c>
      <c r="AG123" s="115">
        <v>100</v>
      </c>
      <c r="AH123" s="273" t="s">
        <v>330</v>
      </c>
    </row>
    <row r="124" spans="2:34" x14ac:dyDescent="0.2">
      <c r="B124" s="267">
        <v>45119</v>
      </c>
      <c r="C124" s="268" t="s">
        <v>492</v>
      </c>
      <c r="D124" s="257">
        <v>1008.1</v>
      </c>
      <c r="E124" s="258">
        <v>22.9</v>
      </c>
      <c r="F124" s="269">
        <f t="shared" si="11"/>
        <v>296.04999999999995</v>
      </c>
      <c r="G124" s="257">
        <v>85.483000000000004</v>
      </c>
      <c r="H124" s="258">
        <v>22.4</v>
      </c>
      <c r="I124" s="258">
        <v>1008.1</v>
      </c>
      <c r="J124" s="258">
        <v>23</v>
      </c>
      <c r="K124" s="270">
        <v>1018</v>
      </c>
      <c r="L124" s="270">
        <f t="shared" si="13"/>
        <v>-0.60000000000000142</v>
      </c>
      <c r="M124" s="269">
        <f t="shared" si="14"/>
        <v>-9.8999999999999773</v>
      </c>
      <c r="N124" s="257">
        <v>7.0000000000000007E-2</v>
      </c>
      <c r="O124" s="258">
        <v>0.08</v>
      </c>
      <c r="P124" s="258">
        <v>0</v>
      </c>
      <c r="Q124" s="258">
        <v>-0.1</v>
      </c>
      <c r="R124" s="258">
        <v>0</v>
      </c>
      <c r="S124" s="258">
        <v>0</v>
      </c>
      <c r="T124" s="99">
        <f t="shared" si="12"/>
        <v>0.1063014581273465</v>
      </c>
      <c r="U124" s="257">
        <v>7.0000000000000007E-2</v>
      </c>
      <c r="V124" s="258">
        <v>0.08</v>
      </c>
      <c r="W124" s="258">
        <v>0</v>
      </c>
      <c r="X124" s="258">
        <v>359.9</v>
      </c>
      <c r="Y124" s="258">
        <v>0</v>
      </c>
      <c r="Z124" s="269">
        <v>0</v>
      </c>
      <c r="AA124" s="271"/>
      <c r="AB124" s="270">
        <v>-3.01</v>
      </c>
      <c r="AC124" s="158">
        <v>1.7010000000000001</v>
      </c>
      <c r="AD124" s="93">
        <f t="shared" si="10"/>
        <v>1.1771630370807085E-3</v>
      </c>
      <c r="AE124" s="94">
        <f t="shared" si="2"/>
        <v>-8.7412587412586396E-3</v>
      </c>
      <c r="AF124" s="272">
        <v>100</v>
      </c>
      <c r="AG124" s="115"/>
      <c r="AH124" s="273" t="s">
        <v>330</v>
      </c>
    </row>
    <row r="125" spans="2:34" x14ac:dyDescent="0.2">
      <c r="B125" s="267">
        <v>45120</v>
      </c>
      <c r="C125" s="268" t="s">
        <v>340</v>
      </c>
      <c r="D125" s="257">
        <v>1000.6</v>
      </c>
      <c r="E125" s="258">
        <v>23.1</v>
      </c>
      <c r="F125" s="269">
        <f t="shared" si="11"/>
        <v>296.25</v>
      </c>
      <c r="G125" s="257">
        <v>85.483000000000004</v>
      </c>
      <c r="H125" s="258">
        <v>22.4</v>
      </c>
      <c r="I125" s="258">
        <v>1000.6</v>
      </c>
      <c r="J125" s="258">
        <v>22.8</v>
      </c>
      <c r="K125" s="270">
        <v>1006</v>
      </c>
      <c r="L125" s="270">
        <f t="shared" si="13"/>
        <v>-0.40000000000000213</v>
      </c>
      <c r="M125" s="269">
        <f t="shared" si="14"/>
        <v>-5.3999999999999773</v>
      </c>
      <c r="N125" s="257">
        <v>0.09</v>
      </c>
      <c r="O125" s="258">
        <v>7.0000000000000007E-2</v>
      </c>
      <c r="P125" s="258">
        <v>0.05</v>
      </c>
      <c r="Q125" s="258">
        <v>0</v>
      </c>
      <c r="R125" s="258">
        <v>0</v>
      </c>
      <c r="S125" s="258">
        <v>0</v>
      </c>
      <c r="T125" s="99">
        <f t="shared" si="12"/>
        <v>0.12449899597988733</v>
      </c>
      <c r="U125" s="257">
        <v>0.09</v>
      </c>
      <c r="V125" s="258">
        <v>7.0000000000000007E-2</v>
      </c>
      <c r="W125" s="258">
        <v>0.05</v>
      </c>
      <c r="X125" s="258">
        <v>0</v>
      </c>
      <c r="Y125" s="258">
        <v>0</v>
      </c>
      <c r="Z125" s="269">
        <v>0</v>
      </c>
      <c r="AA125" s="271"/>
      <c r="AB125" s="270">
        <v>-2.95</v>
      </c>
      <c r="AC125" s="158">
        <v>1.702</v>
      </c>
      <c r="AD125" s="93">
        <f t="shared" si="10"/>
        <v>1.7657445556209517E-3</v>
      </c>
      <c r="AE125" s="94">
        <f t="shared" si="2"/>
        <v>-8.1585081585081598E-3</v>
      </c>
      <c r="AF125" s="272">
        <v>100</v>
      </c>
      <c r="AG125" s="115"/>
      <c r="AH125" s="273" t="s">
        <v>236</v>
      </c>
    </row>
    <row r="126" spans="2:34" x14ac:dyDescent="0.2">
      <c r="B126" s="267">
        <v>45121</v>
      </c>
      <c r="C126" s="268" t="s">
        <v>340</v>
      </c>
      <c r="D126" s="257">
        <v>1003.8</v>
      </c>
      <c r="E126" s="258">
        <v>23.4</v>
      </c>
      <c r="F126" s="269">
        <f t="shared" si="11"/>
        <v>296.54999999999995</v>
      </c>
      <c r="G126" s="257">
        <v>85.483000000000004</v>
      </c>
      <c r="H126" s="258">
        <v>22.4</v>
      </c>
      <c r="I126" s="258">
        <v>1003.8</v>
      </c>
      <c r="J126" s="258">
        <v>23.1</v>
      </c>
      <c r="K126" s="270">
        <v>1015</v>
      </c>
      <c r="L126" s="270">
        <f t="shared" si="13"/>
        <v>-0.70000000000000284</v>
      </c>
      <c r="M126" s="269">
        <f t="shared" si="14"/>
        <v>-11.200000000000045</v>
      </c>
      <c r="N126" s="257">
        <v>0.1</v>
      </c>
      <c r="O126" s="258">
        <v>0.09</v>
      </c>
      <c r="P126" s="258">
        <v>0.05</v>
      </c>
      <c r="Q126" s="258">
        <v>0</v>
      </c>
      <c r="R126" s="258">
        <v>0</v>
      </c>
      <c r="S126" s="258">
        <v>0</v>
      </c>
      <c r="T126" s="99">
        <f t="shared" si="12"/>
        <v>0.14352700094407325</v>
      </c>
      <c r="U126" s="257">
        <v>0.1</v>
      </c>
      <c r="V126" s="258">
        <v>0.1</v>
      </c>
      <c r="W126" s="258">
        <v>0.04</v>
      </c>
      <c r="X126" s="258">
        <v>0</v>
      </c>
      <c r="Y126" s="258">
        <v>0</v>
      </c>
      <c r="Z126" s="269">
        <v>0</v>
      </c>
      <c r="AA126" s="271"/>
      <c r="AB126" s="270">
        <v>-2.96</v>
      </c>
      <c r="AC126" s="158">
        <v>1.7110000000000001</v>
      </c>
      <c r="AD126" s="93">
        <f t="shared" si="10"/>
        <v>7.0629782224838067E-3</v>
      </c>
      <c r="AE126" s="94">
        <f t="shared" si="2"/>
        <v>-2.9137529137528428E-3</v>
      </c>
      <c r="AF126" s="272">
        <v>100</v>
      </c>
      <c r="AG126" s="115"/>
      <c r="AH126" s="273" t="s">
        <v>376</v>
      </c>
    </row>
    <row r="127" spans="2:34" x14ac:dyDescent="0.2">
      <c r="B127" s="267">
        <v>45124</v>
      </c>
      <c r="C127" s="268" t="s">
        <v>340</v>
      </c>
      <c r="D127" s="257">
        <v>1003.5</v>
      </c>
      <c r="E127" s="258">
        <v>23.1</v>
      </c>
      <c r="F127" s="269">
        <f t="shared" si="11"/>
        <v>296.25</v>
      </c>
      <c r="G127" s="257">
        <v>85.483000000000004</v>
      </c>
      <c r="H127" s="258">
        <v>22.3</v>
      </c>
      <c r="I127" s="258">
        <v>1004.5</v>
      </c>
      <c r="J127" s="258">
        <v>23.2</v>
      </c>
      <c r="K127" s="270">
        <v>1014</v>
      </c>
      <c r="L127" s="270">
        <f t="shared" si="13"/>
        <v>-0.89999999999999858</v>
      </c>
      <c r="M127" s="269">
        <f t="shared" si="14"/>
        <v>-9.5</v>
      </c>
      <c r="N127" s="257">
        <v>0.09</v>
      </c>
      <c r="O127" s="258">
        <v>0.06</v>
      </c>
      <c r="P127" s="258">
        <v>0.03</v>
      </c>
      <c r="Q127" s="258">
        <v>0.1</v>
      </c>
      <c r="R127" s="258">
        <v>0</v>
      </c>
      <c r="S127" s="258">
        <v>0</v>
      </c>
      <c r="T127" s="99">
        <f t="shared" si="12"/>
        <v>0.11224972160321824</v>
      </c>
      <c r="U127" s="257">
        <v>0.09</v>
      </c>
      <c r="V127" s="258">
        <v>0.06</v>
      </c>
      <c r="W127" s="258">
        <v>0.03</v>
      </c>
      <c r="X127" s="258">
        <v>359.9</v>
      </c>
      <c r="Y127" s="258">
        <v>0</v>
      </c>
      <c r="Z127" s="269">
        <v>0</v>
      </c>
      <c r="AA127" s="271"/>
      <c r="AB127" s="270">
        <v>-2.97</v>
      </c>
      <c r="AC127" s="158">
        <v>1.7050000000000001</v>
      </c>
      <c r="AD127" s="93">
        <f t="shared" si="10"/>
        <v>3.5314891112419033E-3</v>
      </c>
      <c r="AE127" s="94">
        <f t="shared" si="2"/>
        <v>-6.4102564102563875E-3</v>
      </c>
      <c r="AF127" s="272">
        <v>100</v>
      </c>
      <c r="AG127" s="115"/>
      <c r="AH127" s="273" t="s">
        <v>376</v>
      </c>
    </row>
    <row r="128" spans="2:34" x14ac:dyDescent="0.2">
      <c r="B128" s="267">
        <v>45125</v>
      </c>
      <c r="C128" s="268" t="s">
        <v>576</v>
      </c>
      <c r="D128" s="257">
        <v>999.5</v>
      </c>
      <c r="E128" s="258">
        <v>23</v>
      </c>
      <c r="F128" s="269">
        <f t="shared" si="11"/>
        <v>296.14999999999998</v>
      </c>
      <c r="G128" s="257">
        <v>85.483000000000004</v>
      </c>
      <c r="H128" s="258">
        <v>22.8</v>
      </c>
      <c r="I128" s="258">
        <v>999.6</v>
      </c>
      <c r="J128" s="258">
        <v>24.4</v>
      </c>
      <c r="K128" s="270">
        <v>1011</v>
      </c>
      <c r="L128" s="270">
        <f t="shared" si="13"/>
        <v>-1.5999999999999979</v>
      </c>
      <c r="M128" s="269">
        <f t="shared" si="14"/>
        <v>-11.399999999999977</v>
      </c>
      <c r="N128" s="257">
        <v>0.1</v>
      </c>
      <c r="O128" s="258">
        <v>0.08</v>
      </c>
      <c r="P128" s="258">
        <v>0.05</v>
      </c>
      <c r="Q128" s="258">
        <v>0</v>
      </c>
      <c r="R128" s="258">
        <v>0</v>
      </c>
      <c r="S128" s="258">
        <v>0</v>
      </c>
      <c r="T128" s="99">
        <f t="shared" si="12"/>
        <v>0.1374772708486752</v>
      </c>
      <c r="U128" s="257">
        <v>0.1</v>
      </c>
      <c r="V128" s="258">
        <v>0.09</v>
      </c>
      <c r="W128" s="258">
        <v>0.05</v>
      </c>
      <c r="X128" s="258">
        <v>0</v>
      </c>
      <c r="Y128" s="258">
        <v>0</v>
      </c>
      <c r="Z128" s="269">
        <v>0</v>
      </c>
      <c r="AA128" s="271"/>
      <c r="AB128" s="270">
        <v>-2.95</v>
      </c>
      <c r="AC128" s="158">
        <v>1.6947700000000001</v>
      </c>
      <c r="AD128" s="93">
        <f t="shared" si="10"/>
        <v>-2.4896998234255063E-3</v>
      </c>
      <c r="AE128" s="94">
        <f t="shared" si="2"/>
        <v>-1.2371794871794739E-2</v>
      </c>
      <c r="AF128" s="272">
        <v>98.2</v>
      </c>
      <c r="AG128" s="115">
        <v>100</v>
      </c>
      <c r="AH128" s="273" t="s">
        <v>326</v>
      </c>
    </row>
    <row r="129" spans="2:34" x14ac:dyDescent="0.2">
      <c r="B129" s="267">
        <v>45126</v>
      </c>
      <c r="C129" s="268" t="s">
        <v>536</v>
      </c>
      <c r="D129" s="257">
        <v>999.9</v>
      </c>
      <c r="E129" s="258">
        <v>23.5</v>
      </c>
      <c r="F129" s="269">
        <f t="shared" si="11"/>
        <v>296.64999999999998</v>
      </c>
      <c r="G129" s="257">
        <v>85.483000000000004</v>
      </c>
      <c r="H129" s="258">
        <v>22.2</v>
      </c>
      <c r="I129" s="258">
        <v>999.9</v>
      </c>
      <c r="J129" s="258">
        <v>22.7</v>
      </c>
      <c r="K129" s="270">
        <v>1011</v>
      </c>
      <c r="L129" s="270">
        <f t="shared" si="13"/>
        <v>-0.5</v>
      </c>
      <c r="M129" s="269">
        <f t="shared" si="14"/>
        <v>-11.100000000000023</v>
      </c>
      <c r="N129" s="257">
        <v>0.06</v>
      </c>
      <c r="O129" s="258">
        <v>0.05</v>
      </c>
      <c r="P129" s="258">
        <v>0.05</v>
      </c>
      <c r="Q129" s="258">
        <v>-0.1</v>
      </c>
      <c r="R129" s="258">
        <v>0</v>
      </c>
      <c r="S129" s="258">
        <v>0</v>
      </c>
      <c r="T129" s="99">
        <f t="shared" si="12"/>
        <v>9.2736184954957043E-2</v>
      </c>
      <c r="U129" s="257">
        <v>0.06</v>
      </c>
      <c r="V129" s="258">
        <v>0.05</v>
      </c>
      <c r="W129" s="258">
        <v>0.04</v>
      </c>
      <c r="X129" s="258">
        <v>359.9</v>
      </c>
      <c r="Y129" s="258">
        <v>0</v>
      </c>
      <c r="Z129" s="269">
        <v>0</v>
      </c>
      <c r="AA129" s="271"/>
      <c r="AB129" s="270">
        <v>-2.96</v>
      </c>
      <c r="AC129" s="158">
        <v>1.7070000000000001</v>
      </c>
      <c r="AD129" s="93">
        <f t="shared" si="10"/>
        <v>4.7086521483226118E-3</v>
      </c>
      <c r="AE129" s="94">
        <f t="shared" si="2"/>
        <v>-5.2447552447552059E-3</v>
      </c>
      <c r="AF129" s="272">
        <v>100</v>
      </c>
      <c r="AG129" s="115"/>
      <c r="AH129" s="273" t="s">
        <v>579</v>
      </c>
    </row>
    <row r="130" spans="2:34" x14ac:dyDescent="0.2">
      <c r="B130" s="267">
        <v>45127</v>
      </c>
      <c r="C130" s="268" t="s">
        <v>581</v>
      </c>
      <c r="D130" s="257">
        <v>997</v>
      </c>
      <c r="E130" s="258">
        <v>23.3</v>
      </c>
      <c r="F130" s="269">
        <f t="shared" si="11"/>
        <v>296.45</v>
      </c>
      <c r="G130" s="257">
        <v>85.483000000000004</v>
      </c>
      <c r="H130" s="258">
        <v>22.3</v>
      </c>
      <c r="I130" s="258">
        <v>997</v>
      </c>
      <c r="J130" s="258">
        <v>22.7</v>
      </c>
      <c r="K130" s="270">
        <v>1008</v>
      </c>
      <c r="L130" s="270">
        <f t="shared" si="13"/>
        <v>-0.39999999999999858</v>
      </c>
      <c r="M130" s="269">
        <f t="shared" si="14"/>
        <v>-11</v>
      </c>
      <c r="N130" s="257">
        <v>0.09</v>
      </c>
      <c r="O130" s="258">
        <v>0.05</v>
      </c>
      <c r="P130" s="258">
        <v>0.03</v>
      </c>
      <c r="Q130" s="258">
        <v>-0.1</v>
      </c>
      <c r="R130" s="258">
        <v>0</v>
      </c>
      <c r="S130" s="258">
        <v>0</v>
      </c>
      <c r="T130" s="99">
        <f t="shared" si="12"/>
        <v>0.10723805294763608</v>
      </c>
      <c r="U130" s="257">
        <v>0.09</v>
      </c>
      <c r="V130" s="258">
        <v>0.05</v>
      </c>
      <c r="W130" s="258">
        <v>0.11</v>
      </c>
      <c r="X130" s="258">
        <v>359.9</v>
      </c>
      <c r="Y130" s="258">
        <v>0</v>
      </c>
      <c r="Z130" s="269">
        <v>0</v>
      </c>
      <c r="AA130" s="271"/>
      <c r="AB130" s="270">
        <v>-2.89</v>
      </c>
      <c r="AC130" s="158">
        <v>1.7002999999999999</v>
      </c>
      <c r="AD130" s="93">
        <f t="shared" si="10"/>
        <v>7.6515597410242719E-4</v>
      </c>
      <c r="AE130" s="94">
        <f t="shared" si="2"/>
        <v>-9.1491841491841974E-3</v>
      </c>
      <c r="AF130" s="272">
        <v>89.4</v>
      </c>
      <c r="AG130" s="115">
        <v>100</v>
      </c>
      <c r="AH130" s="273" t="s">
        <v>376</v>
      </c>
    </row>
    <row r="131" spans="2:34" x14ac:dyDescent="0.2">
      <c r="B131" s="267">
        <v>45128</v>
      </c>
      <c r="C131" s="268" t="s">
        <v>208</v>
      </c>
      <c r="D131" s="257">
        <v>997.4</v>
      </c>
      <c r="E131" s="258">
        <v>23.4</v>
      </c>
      <c r="F131" s="269">
        <f t="shared" si="11"/>
        <v>296.54999999999995</v>
      </c>
      <c r="G131" s="257">
        <v>85.483000000000004</v>
      </c>
      <c r="H131" s="258">
        <v>22.7</v>
      </c>
      <c r="I131" s="258">
        <v>997.4</v>
      </c>
      <c r="J131" s="258">
        <v>23</v>
      </c>
      <c r="K131" s="270">
        <v>1008</v>
      </c>
      <c r="L131" s="270">
        <f t="shared" si="13"/>
        <v>-0.30000000000000071</v>
      </c>
      <c r="M131" s="269">
        <f t="shared" si="14"/>
        <v>-10.600000000000023</v>
      </c>
      <c r="N131" s="257">
        <v>0.06</v>
      </c>
      <c r="O131" s="258">
        <v>7.0000000000000007E-2</v>
      </c>
      <c r="P131" s="258">
        <v>0.02</v>
      </c>
      <c r="Q131" s="258">
        <v>0</v>
      </c>
      <c r="R131" s="258">
        <v>0</v>
      </c>
      <c r="S131" s="258">
        <v>0</v>
      </c>
      <c r="T131" s="99">
        <f t="shared" si="12"/>
        <v>9.4339811320566042E-2</v>
      </c>
      <c r="U131" s="257">
        <v>0.06</v>
      </c>
      <c r="V131" s="258">
        <v>7.0000000000000007E-2</v>
      </c>
      <c r="W131" s="258">
        <v>0.14000000000000001</v>
      </c>
      <c r="X131" s="258">
        <v>0</v>
      </c>
      <c r="Y131" s="258">
        <v>0</v>
      </c>
      <c r="Z131" s="269">
        <v>0</v>
      </c>
      <c r="AA131" s="271"/>
      <c r="AB131" s="270">
        <v>-2.86</v>
      </c>
      <c r="AC131" s="158">
        <v>1.704</v>
      </c>
      <c r="AD131" s="93">
        <f t="shared" si="10"/>
        <v>2.9429075927014381E-3</v>
      </c>
      <c r="AE131" s="94">
        <f t="shared" si="2"/>
        <v>-6.9930069930069783E-3</v>
      </c>
      <c r="AF131" s="272">
        <v>100</v>
      </c>
      <c r="AG131" s="115"/>
      <c r="AH131" s="273" t="s">
        <v>609</v>
      </c>
    </row>
    <row r="132" spans="2:34" x14ac:dyDescent="0.2">
      <c r="B132" s="267">
        <v>45131</v>
      </c>
      <c r="C132" s="268" t="s">
        <v>208</v>
      </c>
      <c r="D132" s="257">
        <v>998.4</v>
      </c>
      <c r="E132" s="258">
        <v>23.4</v>
      </c>
      <c r="F132" s="269">
        <f t="shared" si="11"/>
        <v>296.54999999999995</v>
      </c>
      <c r="G132" s="257">
        <v>85.483000000000004</v>
      </c>
      <c r="H132" s="258">
        <v>22.6</v>
      </c>
      <c r="I132" s="258">
        <v>998.4</v>
      </c>
      <c r="J132" s="258">
        <v>24</v>
      </c>
      <c r="K132" s="270">
        <v>1009</v>
      </c>
      <c r="L132" s="270">
        <f t="shared" si="13"/>
        <v>-1.3999999999999986</v>
      </c>
      <c r="M132" s="269">
        <f t="shared" si="14"/>
        <v>-10.600000000000023</v>
      </c>
      <c r="N132" s="257">
        <v>0.1</v>
      </c>
      <c r="O132" s="258">
        <v>0.06</v>
      </c>
      <c r="P132" s="258">
        <v>0.05</v>
      </c>
      <c r="Q132" s="258">
        <v>0</v>
      </c>
      <c r="R132" s="258">
        <v>0</v>
      </c>
      <c r="S132" s="258">
        <v>0</v>
      </c>
      <c r="T132" s="99">
        <f t="shared" si="12"/>
        <v>0.12688577540449522</v>
      </c>
      <c r="U132" s="257">
        <v>0.1</v>
      </c>
      <c r="V132" s="258">
        <v>0.06</v>
      </c>
      <c r="W132" s="258">
        <v>0.11</v>
      </c>
      <c r="X132" s="258">
        <v>0</v>
      </c>
      <c r="Y132" s="258">
        <v>0</v>
      </c>
      <c r="Z132" s="269">
        <v>0</v>
      </c>
      <c r="AA132" s="271"/>
      <c r="AB132" s="270">
        <v>-2.89</v>
      </c>
      <c r="AC132" s="158">
        <v>1.696</v>
      </c>
      <c r="AD132" s="93">
        <f t="shared" si="10"/>
        <v>-1.7657445556210627E-3</v>
      </c>
      <c r="AE132" s="94">
        <f t="shared" si="2"/>
        <v>-1.1655011655011704E-2</v>
      </c>
      <c r="AF132" s="272">
        <v>94.4</v>
      </c>
      <c r="AG132" s="115"/>
      <c r="AH132" s="273" t="s">
        <v>596</v>
      </c>
    </row>
    <row r="133" spans="2:34" x14ac:dyDescent="0.2">
      <c r="B133" s="267">
        <v>45132</v>
      </c>
      <c r="C133" s="268" t="s">
        <v>496</v>
      </c>
      <c r="D133" s="257">
        <v>990.7</v>
      </c>
      <c r="E133" s="258">
        <v>23.4</v>
      </c>
      <c r="F133" s="269">
        <f t="shared" si="11"/>
        <v>296.54999999999995</v>
      </c>
      <c r="G133" s="257">
        <v>85.483000000000004</v>
      </c>
      <c r="H133" s="258">
        <v>22.4</v>
      </c>
      <c r="I133" s="258">
        <v>990.7</v>
      </c>
      <c r="J133" s="258">
        <v>23</v>
      </c>
      <c r="K133" s="270">
        <v>1001</v>
      </c>
      <c r="L133" s="270">
        <f t="shared" si="13"/>
        <v>-0.60000000000000142</v>
      </c>
      <c r="M133" s="269">
        <f t="shared" si="14"/>
        <v>-10.299999999999955</v>
      </c>
      <c r="N133" s="257">
        <v>0.08</v>
      </c>
      <c r="O133" s="258">
        <v>0.08</v>
      </c>
      <c r="P133" s="258">
        <v>0.03</v>
      </c>
      <c r="Q133" s="258">
        <v>-0.1</v>
      </c>
      <c r="R133" s="258">
        <v>0</v>
      </c>
      <c r="S133" s="258">
        <v>0</v>
      </c>
      <c r="T133" s="99">
        <f t="shared" si="12"/>
        <v>0.11704699910719625</v>
      </c>
      <c r="U133" s="257">
        <v>0.08</v>
      </c>
      <c r="V133" s="258">
        <v>0.08</v>
      </c>
      <c r="W133" s="258">
        <v>7.0000000000000007E-2</v>
      </c>
      <c r="X133" s="258">
        <v>359.9</v>
      </c>
      <c r="Y133" s="258">
        <v>0</v>
      </c>
      <c r="Z133" s="269">
        <v>0</v>
      </c>
      <c r="AA133" s="271"/>
      <c r="AB133" s="270">
        <v>-2.93</v>
      </c>
      <c r="AC133" s="158">
        <v>1.6930000000000001</v>
      </c>
      <c r="AD133" s="93">
        <f t="shared" si="10"/>
        <v>-3.5314891112419033E-3</v>
      </c>
      <c r="AE133" s="94"/>
      <c r="AF133" s="272">
        <v>96.3</v>
      </c>
      <c r="AG133" s="115"/>
      <c r="AH133" s="273" t="s">
        <v>596</v>
      </c>
    </row>
    <row r="134" spans="2:34" x14ac:dyDescent="0.2">
      <c r="B134" s="267">
        <v>45133</v>
      </c>
      <c r="C134" s="268" t="s">
        <v>601</v>
      </c>
      <c r="D134" s="257">
        <v>993.8</v>
      </c>
      <c r="E134" s="258">
        <v>23.5</v>
      </c>
      <c r="F134" s="269">
        <f>IF(E134="","",E134+273.15)</f>
        <v>296.64999999999998</v>
      </c>
      <c r="G134" s="257">
        <v>85.483000000000004</v>
      </c>
      <c r="H134" s="258">
        <v>22.7</v>
      </c>
      <c r="I134" s="258">
        <v>993.8</v>
      </c>
      <c r="J134" s="258">
        <v>23.1</v>
      </c>
      <c r="K134" s="270">
        <v>1005</v>
      </c>
      <c r="L134" s="270">
        <f t="shared" si="13"/>
        <v>-0.40000000000000213</v>
      </c>
      <c r="M134" s="269">
        <f t="shared" si="14"/>
        <v>-11.200000000000045</v>
      </c>
      <c r="N134" s="257">
        <v>0.06</v>
      </c>
      <c r="O134" s="258">
        <v>7.0000000000000007E-2</v>
      </c>
      <c r="P134" s="258">
        <v>7.0000000000000007E-2</v>
      </c>
      <c r="Q134" s="258">
        <v>0</v>
      </c>
      <c r="R134" s="258">
        <v>0</v>
      </c>
      <c r="S134" s="258">
        <v>0</v>
      </c>
      <c r="T134" s="99">
        <f t="shared" si="12"/>
        <v>0.11575836902790226</v>
      </c>
      <c r="U134" s="257">
        <v>0.06</v>
      </c>
      <c r="V134" s="258">
        <v>7.0000000000000007E-2</v>
      </c>
      <c r="W134" s="258">
        <v>0.08</v>
      </c>
      <c r="X134" s="258">
        <v>0</v>
      </c>
      <c r="Y134" s="258">
        <v>0</v>
      </c>
      <c r="Z134" s="269">
        <v>0</v>
      </c>
      <c r="AA134" s="271"/>
      <c r="AB134" s="270">
        <v>-2.92</v>
      </c>
      <c r="AC134" s="158">
        <v>1.7010000000000001</v>
      </c>
      <c r="AD134" s="93">
        <f t="shared" si="10"/>
        <v>1.1771630370807085E-3</v>
      </c>
      <c r="AE134" s="94"/>
      <c r="AF134" s="272">
        <v>100</v>
      </c>
      <c r="AG134" s="115"/>
      <c r="AH134" s="273" t="s">
        <v>376</v>
      </c>
    </row>
    <row r="135" spans="2:34" x14ac:dyDescent="0.2">
      <c r="B135" s="267">
        <v>45134</v>
      </c>
      <c r="C135" s="268" t="s">
        <v>340</v>
      </c>
      <c r="D135" s="257">
        <v>998.7</v>
      </c>
      <c r="E135" s="258">
        <v>23</v>
      </c>
      <c r="F135" s="269">
        <f t="shared" si="11"/>
        <v>296.14999999999998</v>
      </c>
      <c r="G135" s="257">
        <v>85.483000000000004</v>
      </c>
      <c r="H135" s="258">
        <v>22.6</v>
      </c>
      <c r="I135" s="258">
        <v>998.7</v>
      </c>
      <c r="J135" s="258">
        <v>22.8</v>
      </c>
      <c r="K135" s="270">
        <v>1009</v>
      </c>
      <c r="L135" s="270">
        <f t="shared" si="13"/>
        <v>-0.19999999999999929</v>
      </c>
      <c r="M135" s="269">
        <f t="shared" si="14"/>
        <v>-10.299999999999955</v>
      </c>
      <c r="N135" s="257">
        <v>0.04</v>
      </c>
      <c r="O135" s="258">
        <v>7.0000000000000007E-2</v>
      </c>
      <c r="P135" s="258">
        <v>0.05</v>
      </c>
      <c r="Q135" s="258">
        <v>-0.1</v>
      </c>
      <c r="R135" s="258">
        <v>0</v>
      </c>
      <c r="S135" s="258">
        <v>0</v>
      </c>
      <c r="T135" s="99">
        <f t="shared" si="12"/>
        <v>9.4868329805051388E-2</v>
      </c>
      <c r="U135" s="257">
        <v>0.04</v>
      </c>
      <c r="V135" s="258">
        <v>7.0000000000000007E-2</v>
      </c>
      <c r="W135" s="258">
        <v>0.04</v>
      </c>
      <c r="X135" s="258">
        <v>359.9</v>
      </c>
      <c r="Y135" s="258">
        <v>0</v>
      </c>
      <c r="Z135" s="269">
        <v>0</v>
      </c>
      <c r="AA135" s="271"/>
      <c r="AB135" s="270">
        <v>-2.96</v>
      </c>
      <c r="AC135" s="158">
        <v>1.6950000000000001</v>
      </c>
      <c r="AD135" s="93">
        <f t="shared" si="10"/>
        <v>-2.3543260741613059E-3</v>
      </c>
      <c r="AE135" s="94"/>
      <c r="AF135" s="272">
        <v>99.1</v>
      </c>
      <c r="AG135" s="115"/>
      <c r="AH135" s="273" t="s">
        <v>596</v>
      </c>
    </row>
    <row r="136" spans="2:34" x14ac:dyDescent="0.2">
      <c r="B136" s="267">
        <v>45135</v>
      </c>
      <c r="C136" s="268" t="s">
        <v>340</v>
      </c>
      <c r="D136" s="257">
        <v>997.4</v>
      </c>
      <c r="E136" s="258">
        <v>23.4</v>
      </c>
      <c r="F136" s="269">
        <f t="shared" si="11"/>
        <v>296.54999999999995</v>
      </c>
      <c r="G136" s="257">
        <v>85.483000000000004</v>
      </c>
      <c r="H136" s="258">
        <v>22.6</v>
      </c>
      <c r="I136" s="258">
        <v>997.4</v>
      </c>
      <c r="J136" s="258">
        <v>22.9</v>
      </c>
      <c r="K136" s="270">
        <v>1008</v>
      </c>
      <c r="L136" s="270">
        <f>IF(H136="","",H136-J136)</f>
        <v>-0.29999999999999716</v>
      </c>
      <c r="M136" s="269">
        <f t="shared" si="14"/>
        <v>-10.600000000000023</v>
      </c>
      <c r="N136" s="257">
        <v>0.04</v>
      </c>
      <c r="O136" s="258">
        <v>0.06</v>
      </c>
      <c r="P136" s="258">
        <v>7.0000000000000007E-2</v>
      </c>
      <c r="Q136" s="258">
        <v>-0.1</v>
      </c>
      <c r="R136" s="258">
        <v>0</v>
      </c>
      <c r="S136" s="258">
        <v>0</v>
      </c>
      <c r="T136" s="99">
        <f t="shared" si="12"/>
        <v>0.10049875621120891</v>
      </c>
      <c r="U136" s="257">
        <v>0.04</v>
      </c>
      <c r="V136" s="258">
        <v>0.06</v>
      </c>
      <c r="W136" s="258">
        <v>0.06</v>
      </c>
      <c r="X136" s="258">
        <v>359.9</v>
      </c>
      <c r="Y136" s="258">
        <v>0</v>
      </c>
      <c r="Z136" s="269">
        <v>0</v>
      </c>
      <c r="AA136" s="271"/>
      <c r="AB136" s="270">
        <v>-2.93</v>
      </c>
      <c r="AC136" s="158">
        <v>1.7004999999999999</v>
      </c>
      <c r="AD136" s="93">
        <f t="shared" si="10"/>
        <v>8.8287227781047584E-4</v>
      </c>
      <c r="AE136" s="94"/>
      <c r="AF136" s="272">
        <v>100</v>
      </c>
      <c r="AG136" s="115"/>
      <c r="AH136" s="273" t="s">
        <v>608</v>
      </c>
    </row>
    <row r="137" spans="2:34" x14ac:dyDescent="0.2">
      <c r="B137" s="267"/>
      <c r="C137" s="268"/>
      <c r="D137" s="257"/>
      <c r="E137" s="258"/>
      <c r="F137" s="269" t="str">
        <f t="shared" si="11"/>
        <v/>
      </c>
      <c r="G137" s="257"/>
      <c r="H137" s="258"/>
      <c r="I137" s="258"/>
      <c r="J137" s="258"/>
      <c r="K137" s="270"/>
      <c r="L137" s="270" t="str">
        <f t="shared" si="13"/>
        <v/>
      </c>
      <c r="M137" s="269" t="str">
        <f t="shared" si="14"/>
        <v/>
      </c>
      <c r="N137" s="257"/>
      <c r="O137" s="258"/>
      <c r="P137" s="258"/>
      <c r="Q137" s="258"/>
      <c r="R137" s="258"/>
      <c r="S137" s="258"/>
      <c r="T137" s="99" t="str">
        <f t="shared" si="12"/>
        <v/>
      </c>
      <c r="U137" s="257"/>
      <c r="V137" s="258"/>
      <c r="W137" s="258"/>
      <c r="X137" s="258"/>
      <c r="Y137" s="258"/>
      <c r="Z137" s="269"/>
      <c r="AA137" s="271"/>
      <c r="AB137" s="270"/>
      <c r="AC137" s="158"/>
      <c r="AD137" s="93" t="str">
        <f t="shared" si="10"/>
        <v/>
      </c>
      <c r="AE137" s="94"/>
      <c r="AF137" s="272"/>
      <c r="AG137" s="115"/>
      <c r="AH137" s="273"/>
    </row>
    <row r="138" spans="2:34" x14ac:dyDescent="0.2">
      <c r="B138" s="267"/>
      <c r="C138" s="268"/>
      <c r="D138" s="257"/>
      <c r="E138" s="258"/>
      <c r="F138" s="269" t="str">
        <f t="shared" si="11"/>
        <v/>
      </c>
      <c r="G138" s="257"/>
      <c r="H138" s="258"/>
      <c r="I138" s="258"/>
      <c r="J138" s="258"/>
      <c r="K138" s="270"/>
      <c r="L138" s="270" t="str">
        <f t="shared" si="13"/>
        <v/>
      </c>
      <c r="M138" s="269" t="str">
        <f t="shared" si="14"/>
        <v/>
      </c>
      <c r="N138" s="257"/>
      <c r="O138" s="258"/>
      <c r="P138" s="258"/>
      <c r="Q138" s="258"/>
      <c r="R138" s="258"/>
      <c r="S138" s="258"/>
      <c r="T138" s="99" t="str">
        <f t="shared" si="12"/>
        <v/>
      </c>
      <c r="U138" s="257"/>
      <c r="V138" s="258"/>
      <c r="W138" s="258"/>
      <c r="X138" s="258"/>
      <c r="Y138" s="258"/>
      <c r="Z138" s="269"/>
      <c r="AA138" s="271"/>
      <c r="AB138" s="270"/>
      <c r="AC138" s="158"/>
      <c r="AD138" s="93" t="str">
        <f t="shared" si="10"/>
        <v/>
      </c>
      <c r="AE138" s="94"/>
      <c r="AF138" s="272"/>
      <c r="AG138" s="115"/>
      <c r="AH138" s="273"/>
    </row>
    <row r="139" spans="2:34" x14ac:dyDescent="0.2">
      <c r="B139" s="267"/>
      <c r="C139" s="268"/>
      <c r="D139" s="257"/>
      <c r="E139" s="258"/>
      <c r="F139" s="269" t="str">
        <f t="shared" si="11"/>
        <v/>
      </c>
      <c r="G139" s="257"/>
      <c r="H139" s="258"/>
      <c r="I139" s="258"/>
      <c r="J139" s="258"/>
      <c r="K139" s="270"/>
      <c r="L139" s="270" t="str">
        <f t="shared" si="13"/>
        <v/>
      </c>
      <c r="M139" s="269" t="str">
        <f t="shared" si="14"/>
        <v/>
      </c>
      <c r="N139" s="257"/>
      <c r="O139" s="258"/>
      <c r="P139" s="258"/>
      <c r="Q139" s="258"/>
      <c r="R139" s="258"/>
      <c r="S139" s="258"/>
      <c r="T139" s="99" t="str">
        <f t="shared" si="12"/>
        <v/>
      </c>
      <c r="U139" s="257"/>
      <c r="V139" s="258"/>
      <c r="W139" s="258"/>
      <c r="X139" s="258"/>
      <c r="Y139" s="258"/>
      <c r="Z139" s="269"/>
      <c r="AA139" s="271"/>
      <c r="AB139" s="270"/>
      <c r="AC139" s="158"/>
      <c r="AD139" s="93" t="str">
        <f t="shared" si="10"/>
        <v/>
      </c>
      <c r="AE139" s="94"/>
      <c r="AF139" s="272"/>
      <c r="AG139" s="115"/>
      <c r="AH139" s="273"/>
    </row>
    <row r="140" spans="2:34" x14ac:dyDescent="0.2">
      <c r="B140" s="267"/>
      <c r="C140" s="268"/>
      <c r="D140" s="257"/>
      <c r="E140" s="258"/>
      <c r="F140" s="269" t="str">
        <f t="shared" si="11"/>
        <v/>
      </c>
      <c r="G140" s="257"/>
      <c r="H140" s="258"/>
      <c r="I140" s="258"/>
      <c r="J140" s="258"/>
      <c r="K140" s="270"/>
      <c r="L140" s="270" t="str">
        <f t="shared" si="13"/>
        <v/>
      </c>
      <c r="M140" s="269" t="str">
        <f t="shared" si="14"/>
        <v/>
      </c>
      <c r="N140" s="257"/>
      <c r="O140" s="258"/>
      <c r="P140" s="258"/>
      <c r="Q140" s="258"/>
      <c r="R140" s="258"/>
      <c r="S140" s="258"/>
      <c r="T140" s="99" t="str">
        <f t="shared" si="12"/>
        <v/>
      </c>
      <c r="U140" s="257"/>
      <c r="V140" s="258"/>
      <c r="W140" s="258"/>
      <c r="X140" s="258"/>
      <c r="Y140" s="258"/>
      <c r="Z140" s="269"/>
      <c r="AA140" s="271"/>
      <c r="AB140" s="270"/>
      <c r="AC140" s="158"/>
      <c r="AD140" s="93" t="str">
        <f t="shared" si="10"/>
        <v/>
      </c>
      <c r="AE140" s="94"/>
      <c r="AF140" s="272"/>
      <c r="AG140" s="115"/>
      <c r="AH140" s="273"/>
    </row>
    <row r="141" spans="2:34" x14ac:dyDescent="0.2">
      <c r="B141" s="267"/>
      <c r="C141" s="268"/>
      <c r="D141" s="257"/>
      <c r="E141" s="258"/>
      <c r="F141" s="269" t="str">
        <f t="shared" si="11"/>
        <v/>
      </c>
      <c r="G141" s="257"/>
      <c r="H141" s="258"/>
      <c r="I141" s="258"/>
      <c r="J141" s="258"/>
      <c r="K141" s="270"/>
      <c r="L141" s="270" t="str">
        <f t="shared" si="13"/>
        <v/>
      </c>
      <c r="M141" s="269" t="str">
        <f t="shared" si="14"/>
        <v/>
      </c>
      <c r="N141" s="257"/>
      <c r="O141" s="258"/>
      <c r="P141" s="258"/>
      <c r="Q141" s="258"/>
      <c r="R141" s="258"/>
      <c r="S141" s="258"/>
      <c r="T141" s="99" t="str">
        <f t="shared" si="12"/>
        <v/>
      </c>
      <c r="U141" s="257"/>
      <c r="V141" s="258"/>
      <c r="W141" s="258"/>
      <c r="X141" s="258"/>
      <c r="Y141" s="258"/>
      <c r="Z141" s="269"/>
      <c r="AA141" s="271"/>
      <c r="AB141" s="270"/>
      <c r="AC141" s="158"/>
      <c r="AD141" s="93" t="str">
        <f t="shared" si="10"/>
        <v/>
      </c>
      <c r="AE141" s="94"/>
      <c r="AF141" s="272"/>
      <c r="AG141" s="115"/>
      <c r="AH141" s="273"/>
    </row>
    <row r="142" spans="2:34" x14ac:dyDescent="0.2">
      <c r="B142" s="267"/>
      <c r="C142" s="268"/>
      <c r="D142" s="257"/>
      <c r="E142" s="258"/>
      <c r="F142" s="269" t="str">
        <f t="shared" si="11"/>
        <v/>
      </c>
      <c r="G142" s="257"/>
      <c r="H142" s="258"/>
      <c r="I142" s="258"/>
      <c r="J142" s="258"/>
      <c r="K142" s="270"/>
      <c r="L142" s="270" t="str">
        <f t="shared" si="13"/>
        <v/>
      </c>
      <c r="M142" s="269" t="str">
        <f t="shared" si="14"/>
        <v/>
      </c>
      <c r="N142" s="257"/>
      <c r="O142" s="258"/>
      <c r="P142" s="258"/>
      <c r="Q142" s="258"/>
      <c r="R142" s="258"/>
      <c r="S142" s="258"/>
      <c r="T142" s="99" t="str">
        <f t="shared" si="12"/>
        <v/>
      </c>
      <c r="U142" s="257"/>
      <c r="V142" s="258"/>
      <c r="W142" s="258"/>
      <c r="X142" s="258"/>
      <c r="Y142" s="258"/>
      <c r="Z142" s="269"/>
      <c r="AA142" s="271"/>
      <c r="AB142" s="270"/>
      <c r="AC142" s="158"/>
      <c r="AD142" s="93" t="str">
        <f t="shared" si="10"/>
        <v/>
      </c>
      <c r="AE142" s="94"/>
      <c r="AF142" s="272"/>
      <c r="AG142" s="115"/>
      <c r="AH142" s="273"/>
    </row>
    <row r="143" spans="2:34" x14ac:dyDescent="0.2">
      <c r="B143" s="267"/>
      <c r="C143" s="268"/>
      <c r="D143" s="257"/>
      <c r="E143" s="258"/>
      <c r="F143" s="269" t="str">
        <f t="shared" si="11"/>
        <v/>
      </c>
      <c r="G143" s="257"/>
      <c r="H143" s="258"/>
      <c r="I143" s="258"/>
      <c r="J143" s="258"/>
      <c r="K143" s="270"/>
      <c r="L143" s="270" t="str">
        <f t="shared" si="13"/>
        <v/>
      </c>
      <c r="M143" s="269" t="str">
        <f t="shared" si="14"/>
        <v/>
      </c>
      <c r="N143" s="257"/>
      <c r="O143" s="258"/>
      <c r="P143" s="258"/>
      <c r="Q143" s="258"/>
      <c r="R143" s="258"/>
      <c r="S143" s="258"/>
      <c r="T143" s="99" t="str">
        <f t="shared" si="12"/>
        <v/>
      </c>
      <c r="U143" s="257"/>
      <c r="V143" s="258"/>
      <c r="W143" s="258"/>
      <c r="X143" s="258"/>
      <c r="Y143" s="258"/>
      <c r="Z143" s="269"/>
      <c r="AA143" s="271"/>
      <c r="AB143" s="270"/>
      <c r="AC143" s="158"/>
      <c r="AD143" s="93" t="str">
        <f t="shared" si="10"/>
        <v/>
      </c>
      <c r="AE143" s="94"/>
      <c r="AF143" s="272"/>
      <c r="AG143" s="115"/>
      <c r="AH143" s="273"/>
    </row>
    <row r="144" spans="2:34" x14ac:dyDescent="0.2">
      <c r="B144" s="267"/>
      <c r="C144" s="268"/>
      <c r="D144" s="257"/>
      <c r="E144" s="258"/>
      <c r="F144" s="269" t="str">
        <f t="shared" si="11"/>
        <v/>
      </c>
      <c r="G144" s="257"/>
      <c r="H144" s="258"/>
      <c r="I144" s="258"/>
      <c r="J144" s="258"/>
      <c r="K144" s="270"/>
      <c r="L144" s="270" t="str">
        <f t="shared" si="13"/>
        <v/>
      </c>
      <c r="M144" s="269" t="str">
        <f t="shared" si="14"/>
        <v/>
      </c>
      <c r="N144" s="257"/>
      <c r="O144" s="258"/>
      <c r="P144" s="258"/>
      <c r="Q144" s="258"/>
      <c r="R144" s="258"/>
      <c r="S144" s="258"/>
      <c r="T144" s="99" t="str">
        <f t="shared" si="12"/>
        <v/>
      </c>
      <c r="U144" s="257"/>
      <c r="V144" s="258"/>
      <c r="W144" s="258"/>
      <c r="X144" s="258"/>
      <c r="Y144" s="258"/>
      <c r="Z144" s="269"/>
      <c r="AA144" s="271"/>
      <c r="AB144" s="270"/>
      <c r="AC144" s="158"/>
      <c r="AD144" s="93" t="str">
        <f t="shared" si="10"/>
        <v/>
      </c>
      <c r="AE144" s="94"/>
      <c r="AF144" s="272"/>
      <c r="AG144" s="115"/>
      <c r="AH144" s="273"/>
    </row>
    <row r="145" spans="2:34" x14ac:dyDescent="0.2">
      <c r="B145" s="267"/>
      <c r="C145" s="268"/>
      <c r="D145" s="257"/>
      <c r="E145" s="258"/>
      <c r="F145" s="269" t="str">
        <f t="shared" si="11"/>
        <v/>
      </c>
      <c r="G145" s="257"/>
      <c r="H145" s="258"/>
      <c r="I145" s="258"/>
      <c r="J145" s="258"/>
      <c r="K145" s="270"/>
      <c r="L145" s="270" t="str">
        <f t="shared" si="13"/>
        <v/>
      </c>
      <c r="M145" s="269" t="str">
        <f t="shared" si="14"/>
        <v/>
      </c>
      <c r="N145" s="257"/>
      <c r="O145" s="258"/>
      <c r="P145" s="258"/>
      <c r="Q145" s="258"/>
      <c r="R145" s="258"/>
      <c r="S145" s="258"/>
      <c r="T145" s="99" t="str">
        <f t="shared" si="12"/>
        <v/>
      </c>
      <c r="U145" s="257"/>
      <c r="V145" s="258"/>
      <c r="W145" s="258"/>
      <c r="X145" s="258"/>
      <c r="Y145" s="258"/>
      <c r="Z145" s="269"/>
      <c r="AA145" s="271"/>
      <c r="AB145" s="270"/>
      <c r="AC145" s="158"/>
      <c r="AD145" s="93" t="str">
        <f t="shared" si="10"/>
        <v/>
      </c>
      <c r="AE145" s="94"/>
      <c r="AF145" s="272"/>
      <c r="AG145" s="115"/>
      <c r="AH145" s="273"/>
    </row>
    <row r="146" spans="2:34" x14ac:dyDescent="0.2">
      <c r="B146" s="267"/>
      <c r="C146" s="268"/>
      <c r="D146" s="257"/>
      <c r="E146" s="258"/>
      <c r="F146" s="269" t="str">
        <f t="shared" si="11"/>
        <v/>
      </c>
      <c r="G146" s="257"/>
      <c r="H146" s="258"/>
      <c r="I146" s="258"/>
      <c r="J146" s="258"/>
      <c r="K146" s="270"/>
      <c r="L146" s="270" t="str">
        <f t="shared" si="13"/>
        <v/>
      </c>
      <c r="M146" s="269" t="str">
        <f t="shared" si="14"/>
        <v/>
      </c>
      <c r="N146" s="257"/>
      <c r="O146" s="258"/>
      <c r="P146" s="258"/>
      <c r="Q146" s="258"/>
      <c r="R146" s="258"/>
      <c r="S146" s="258"/>
      <c r="T146" s="99" t="str">
        <f t="shared" si="12"/>
        <v/>
      </c>
      <c r="U146" s="257"/>
      <c r="V146" s="258"/>
      <c r="W146" s="258"/>
      <c r="X146" s="258"/>
      <c r="Y146" s="258"/>
      <c r="Z146" s="269"/>
      <c r="AA146" s="271"/>
      <c r="AB146" s="270"/>
      <c r="AC146" s="158"/>
      <c r="AD146" s="93" t="str">
        <f t="shared" si="10"/>
        <v/>
      </c>
      <c r="AE146" s="94"/>
      <c r="AF146" s="272"/>
      <c r="AG146" s="115"/>
      <c r="AH146" s="273"/>
    </row>
    <row r="147" spans="2:34" x14ac:dyDescent="0.2">
      <c r="B147" s="267"/>
      <c r="C147" s="268"/>
      <c r="D147" s="257"/>
      <c r="E147" s="258"/>
      <c r="F147" s="269" t="str">
        <f t="shared" si="11"/>
        <v/>
      </c>
      <c r="G147" s="257"/>
      <c r="H147" s="258"/>
      <c r="I147" s="258"/>
      <c r="J147" s="258"/>
      <c r="K147" s="270"/>
      <c r="L147" s="270" t="str">
        <f t="shared" si="13"/>
        <v/>
      </c>
      <c r="M147" s="269" t="str">
        <f t="shared" si="14"/>
        <v/>
      </c>
      <c r="N147" s="257"/>
      <c r="O147" s="258"/>
      <c r="P147" s="258"/>
      <c r="Q147" s="258"/>
      <c r="R147" s="258"/>
      <c r="S147" s="258"/>
      <c r="T147" s="99" t="str">
        <f t="shared" si="12"/>
        <v/>
      </c>
      <c r="U147" s="257"/>
      <c r="V147" s="258"/>
      <c r="W147" s="258"/>
      <c r="X147" s="258"/>
      <c r="Y147" s="258"/>
      <c r="Z147" s="269"/>
      <c r="AA147" s="271"/>
      <c r="AB147" s="270"/>
      <c r="AC147" s="158"/>
      <c r="AD147" s="93" t="str">
        <f t="shared" si="10"/>
        <v/>
      </c>
      <c r="AE147" s="94"/>
      <c r="AF147" s="272"/>
      <c r="AG147" s="115"/>
      <c r="AH147" s="273"/>
    </row>
    <row r="148" spans="2:34" x14ac:dyDescent="0.2">
      <c r="B148" s="267"/>
      <c r="C148" s="268"/>
      <c r="D148" s="257"/>
      <c r="E148" s="258"/>
      <c r="F148" s="269" t="str">
        <f t="shared" si="11"/>
        <v/>
      </c>
      <c r="G148" s="257"/>
      <c r="H148" s="258"/>
      <c r="I148" s="258"/>
      <c r="J148" s="258"/>
      <c r="K148" s="270"/>
      <c r="L148" s="270" t="str">
        <f t="shared" si="13"/>
        <v/>
      </c>
      <c r="M148" s="269" t="str">
        <f t="shared" si="14"/>
        <v/>
      </c>
      <c r="N148" s="257"/>
      <c r="O148" s="258"/>
      <c r="P148" s="258"/>
      <c r="Q148" s="258"/>
      <c r="R148" s="258"/>
      <c r="S148" s="258"/>
      <c r="T148" s="99" t="str">
        <f t="shared" si="12"/>
        <v/>
      </c>
      <c r="U148" s="257"/>
      <c r="V148" s="258"/>
      <c r="W148" s="258"/>
      <c r="X148" s="258"/>
      <c r="Y148" s="258"/>
      <c r="Z148" s="269"/>
      <c r="AA148" s="271"/>
      <c r="AB148" s="270"/>
      <c r="AC148" s="158"/>
      <c r="AD148" s="93" t="str">
        <f t="shared" si="10"/>
        <v/>
      </c>
      <c r="AE148" s="94"/>
      <c r="AF148" s="272"/>
      <c r="AG148" s="115"/>
      <c r="AH148" s="273"/>
    </row>
    <row r="149" spans="2:34" x14ac:dyDescent="0.2">
      <c r="B149" s="267"/>
      <c r="C149" s="268"/>
      <c r="D149" s="257"/>
      <c r="E149" s="258"/>
      <c r="F149" s="269" t="str">
        <f t="shared" si="11"/>
        <v/>
      </c>
      <c r="G149" s="257"/>
      <c r="H149" s="258"/>
      <c r="I149" s="258"/>
      <c r="J149" s="258"/>
      <c r="K149" s="270"/>
      <c r="L149" s="270" t="str">
        <f t="shared" si="13"/>
        <v/>
      </c>
      <c r="M149" s="269" t="str">
        <f t="shared" si="14"/>
        <v/>
      </c>
      <c r="N149" s="257"/>
      <c r="O149" s="258"/>
      <c r="P149" s="258"/>
      <c r="Q149" s="258"/>
      <c r="R149" s="258"/>
      <c r="S149" s="258"/>
      <c r="T149" s="99" t="str">
        <f t="shared" si="12"/>
        <v/>
      </c>
      <c r="U149" s="257"/>
      <c r="V149" s="258"/>
      <c r="W149" s="258"/>
      <c r="X149" s="258"/>
      <c r="Y149" s="258"/>
      <c r="Z149" s="269"/>
      <c r="AA149" s="271"/>
      <c r="AB149" s="270"/>
      <c r="AC149" s="158"/>
      <c r="AD149" s="93" t="str">
        <f t="shared" si="10"/>
        <v/>
      </c>
      <c r="AE149" s="94"/>
      <c r="AF149" s="272"/>
      <c r="AG149" s="115"/>
      <c r="AH149" s="273"/>
    </row>
    <row r="150" spans="2:34" x14ac:dyDescent="0.2">
      <c r="B150" s="267"/>
      <c r="C150" s="268"/>
      <c r="D150" s="257"/>
      <c r="E150" s="258"/>
      <c r="F150" s="269" t="str">
        <f t="shared" si="11"/>
        <v/>
      </c>
      <c r="G150" s="257"/>
      <c r="H150" s="258"/>
      <c r="I150" s="258"/>
      <c r="J150" s="258"/>
      <c r="K150" s="270"/>
      <c r="L150" s="270" t="str">
        <f t="shared" si="13"/>
        <v/>
      </c>
      <c r="M150" s="269" t="str">
        <f t="shared" si="14"/>
        <v/>
      </c>
      <c r="N150" s="257"/>
      <c r="O150" s="258"/>
      <c r="P150" s="258"/>
      <c r="Q150" s="258"/>
      <c r="R150" s="258"/>
      <c r="S150" s="258"/>
      <c r="T150" s="99" t="str">
        <f t="shared" si="12"/>
        <v/>
      </c>
      <c r="U150" s="257"/>
      <c r="V150" s="258"/>
      <c r="W150" s="258"/>
      <c r="X150" s="258"/>
      <c r="Y150" s="258"/>
      <c r="Z150" s="269"/>
      <c r="AA150" s="271"/>
      <c r="AB150" s="270"/>
      <c r="AC150" s="158"/>
      <c r="AD150" s="93" t="str">
        <f t="shared" si="10"/>
        <v/>
      </c>
      <c r="AE150" s="94"/>
      <c r="AF150" s="272"/>
      <c r="AG150" s="115"/>
      <c r="AH150" s="273"/>
    </row>
    <row r="151" spans="2:34" x14ac:dyDescent="0.2">
      <c r="B151" s="267"/>
      <c r="C151" s="268"/>
      <c r="D151" s="257"/>
      <c r="E151" s="258"/>
      <c r="F151" s="269" t="str">
        <f t="shared" si="11"/>
        <v/>
      </c>
      <c r="G151" s="257"/>
      <c r="H151" s="258"/>
      <c r="I151" s="258"/>
      <c r="J151" s="258"/>
      <c r="K151" s="270"/>
      <c r="L151" s="270" t="str">
        <f t="shared" si="13"/>
        <v/>
      </c>
      <c r="M151" s="269" t="str">
        <f t="shared" si="14"/>
        <v/>
      </c>
      <c r="N151" s="257"/>
      <c r="O151" s="258"/>
      <c r="P151" s="258"/>
      <c r="Q151" s="258"/>
      <c r="R151" s="258"/>
      <c r="S151" s="258"/>
      <c r="T151" s="99" t="str">
        <f t="shared" si="12"/>
        <v/>
      </c>
      <c r="U151" s="257"/>
      <c r="V151" s="258"/>
      <c r="W151" s="258"/>
      <c r="X151" s="258"/>
      <c r="Y151" s="258"/>
      <c r="Z151" s="269"/>
      <c r="AA151" s="271"/>
      <c r="AB151" s="270"/>
      <c r="AC151" s="158"/>
      <c r="AD151" s="93" t="str">
        <f t="shared" si="10"/>
        <v/>
      </c>
      <c r="AE151" s="94"/>
      <c r="AF151" s="272"/>
      <c r="AG151" s="115"/>
      <c r="AH151" s="273"/>
    </row>
    <row r="152" spans="2:34" x14ac:dyDescent="0.2">
      <c r="B152" s="267"/>
      <c r="C152" s="268"/>
      <c r="D152" s="257"/>
      <c r="E152" s="258"/>
      <c r="F152" s="269" t="str">
        <f t="shared" si="11"/>
        <v/>
      </c>
      <c r="G152" s="257"/>
      <c r="H152" s="258"/>
      <c r="I152" s="258"/>
      <c r="J152" s="258"/>
      <c r="K152" s="270"/>
      <c r="L152" s="270" t="str">
        <f t="shared" si="13"/>
        <v/>
      </c>
      <c r="M152" s="269" t="str">
        <f t="shared" si="14"/>
        <v/>
      </c>
      <c r="N152" s="257"/>
      <c r="O152" s="258"/>
      <c r="P152" s="258"/>
      <c r="Q152" s="258"/>
      <c r="R152" s="258"/>
      <c r="S152" s="258"/>
      <c r="T152" s="99" t="str">
        <f t="shared" si="12"/>
        <v/>
      </c>
      <c r="U152" s="257"/>
      <c r="V152" s="258"/>
      <c r="W152" s="258"/>
      <c r="X152" s="258"/>
      <c r="Y152" s="258"/>
      <c r="Z152" s="269"/>
      <c r="AA152" s="271"/>
      <c r="AB152" s="270"/>
      <c r="AC152" s="158"/>
      <c r="AD152" s="93" t="str">
        <f t="shared" si="10"/>
        <v/>
      </c>
      <c r="AE152" s="94"/>
      <c r="AF152" s="272"/>
      <c r="AG152" s="115"/>
      <c r="AH152" s="273"/>
    </row>
    <row r="153" spans="2:34" x14ac:dyDescent="0.2">
      <c r="B153" s="267"/>
      <c r="C153" s="268"/>
      <c r="D153" s="257"/>
      <c r="E153" s="258"/>
      <c r="F153" s="269" t="str">
        <f t="shared" si="11"/>
        <v/>
      </c>
      <c r="G153" s="257"/>
      <c r="H153" s="258"/>
      <c r="I153" s="258"/>
      <c r="J153" s="258"/>
      <c r="K153" s="270"/>
      <c r="L153" s="270" t="str">
        <f t="shared" si="13"/>
        <v/>
      </c>
      <c r="M153" s="269" t="str">
        <f t="shared" si="14"/>
        <v/>
      </c>
      <c r="N153" s="257"/>
      <c r="O153" s="258"/>
      <c r="P153" s="258"/>
      <c r="Q153" s="258"/>
      <c r="R153" s="258"/>
      <c r="S153" s="258"/>
      <c r="T153" s="99" t="str">
        <f t="shared" si="12"/>
        <v/>
      </c>
      <c r="U153" s="257"/>
      <c r="V153" s="258"/>
      <c r="W153" s="258"/>
      <c r="X153" s="258"/>
      <c r="Y153" s="258"/>
      <c r="Z153" s="269"/>
      <c r="AA153" s="271"/>
      <c r="AB153" s="270"/>
      <c r="AC153" s="158"/>
      <c r="AD153" s="93" t="str">
        <f t="shared" si="10"/>
        <v/>
      </c>
      <c r="AE153" s="94"/>
      <c r="AF153" s="272"/>
      <c r="AG153" s="115"/>
      <c r="AH153" s="273"/>
    </row>
    <row r="154" spans="2:34" x14ac:dyDescent="0.2">
      <c r="B154" s="267"/>
      <c r="C154" s="268"/>
      <c r="D154" s="257"/>
      <c r="E154" s="258"/>
      <c r="F154" s="269" t="str">
        <f t="shared" si="11"/>
        <v/>
      </c>
      <c r="G154" s="257"/>
      <c r="H154" s="258"/>
      <c r="I154" s="258"/>
      <c r="J154" s="258"/>
      <c r="K154" s="270"/>
      <c r="L154" s="270" t="str">
        <f t="shared" si="13"/>
        <v/>
      </c>
      <c r="M154" s="269" t="str">
        <f t="shared" si="14"/>
        <v/>
      </c>
      <c r="N154" s="257"/>
      <c r="O154" s="258"/>
      <c r="P154" s="258"/>
      <c r="Q154" s="258"/>
      <c r="R154" s="258"/>
      <c r="S154" s="258"/>
      <c r="T154" s="99" t="str">
        <f t="shared" si="12"/>
        <v/>
      </c>
      <c r="U154" s="257"/>
      <c r="V154" s="258"/>
      <c r="W154" s="258"/>
      <c r="X154" s="258"/>
      <c r="Y154" s="258"/>
      <c r="Z154" s="269"/>
      <c r="AA154" s="271"/>
      <c r="AB154" s="270"/>
      <c r="AC154" s="158"/>
      <c r="AD154" s="93" t="str">
        <f t="shared" si="10"/>
        <v/>
      </c>
      <c r="AE154" s="94"/>
      <c r="AF154" s="272"/>
      <c r="AG154" s="115"/>
      <c r="AH154" s="273"/>
    </row>
    <row r="155" spans="2:34" x14ac:dyDescent="0.2">
      <c r="B155" s="267"/>
      <c r="C155" s="268"/>
      <c r="D155" s="257"/>
      <c r="E155" s="258"/>
      <c r="F155" s="269" t="str">
        <f t="shared" si="11"/>
        <v/>
      </c>
      <c r="G155" s="257"/>
      <c r="H155" s="258"/>
      <c r="I155" s="258"/>
      <c r="J155" s="258"/>
      <c r="K155" s="270"/>
      <c r="L155" s="270" t="str">
        <f t="shared" si="13"/>
        <v/>
      </c>
      <c r="M155" s="269" t="str">
        <f t="shared" si="14"/>
        <v/>
      </c>
      <c r="N155" s="257"/>
      <c r="O155" s="258"/>
      <c r="P155" s="258"/>
      <c r="Q155" s="258"/>
      <c r="R155" s="258"/>
      <c r="S155" s="258"/>
      <c r="T155" s="99" t="str">
        <f t="shared" si="12"/>
        <v/>
      </c>
      <c r="U155" s="257"/>
      <c r="V155" s="258"/>
      <c r="W155" s="258"/>
      <c r="X155" s="258"/>
      <c r="Y155" s="258"/>
      <c r="Z155" s="269"/>
      <c r="AA155" s="271"/>
      <c r="AB155" s="270"/>
      <c r="AC155" s="158"/>
      <c r="AD155" s="93" t="str">
        <f t="shared" si="10"/>
        <v/>
      </c>
      <c r="AE155" s="94"/>
      <c r="AF155" s="272"/>
      <c r="AG155" s="115"/>
      <c r="AH155" s="273"/>
    </row>
    <row r="156" spans="2:34" x14ac:dyDescent="0.2">
      <c r="B156" s="267"/>
      <c r="C156" s="268"/>
      <c r="D156" s="257"/>
      <c r="E156" s="258"/>
      <c r="F156" s="269" t="str">
        <f t="shared" si="11"/>
        <v/>
      </c>
      <c r="G156" s="257"/>
      <c r="H156" s="258"/>
      <c r="I156" s="258"/>
      <c r="J156" s="258"/>
      <c r="K156" s="270"/>
      <c r="L156" s="270" t="str">
        <f t="shared" si="13"/>
        <v/>
      </c>
      <c r="M156" s="269" t="str">
        <f t="shared" si="14"/>
        <v/>
      </c>
      <c r="N156" s="257"/>
      <c r="O156" s="258"/>
      <c r="P156" s="258"/>
      <c r="Q156" s="258"/>
      <c r="R156" s="258"/>
      <c r="S156" s="258"/>
      <c r="T156" s="99" t="str">
        <f t="shared" si="12"/>
        <v/>
      </c>
      <c r="U156" s="257"/>
      <c r="V156" s="258"/>
      <c r="W156" s="258"/>
      <c r="X156" s="258"/>
      <c r="Y156" s="258"/>
      <c r="Z156" s="269"/>
      <c r="AA156" s="271"/>
      <c r="AB156" s="270"/>
      <c r="AC156" s="158"/>
      <c r="AD156" s="93" t="str">
        <f t="shared" si="10"/>
        <v/>
      </c>
      <c r="AE156" s="94"/>
      <c r="AF156" s="272"/>
      <c r="AG156" s="115"/>
      <c r="AH156" s="273"/>
    </row>
    <row r="157" spans="2:34" x14ac:dyDescent="0.2">
      <c r="B157" s="267"/>
      <c r="C157" s="268"/>
      <c r="D157" s="257"/>
      <c r="E157" s="258"/>
      <c r="F157" s="269" t="str">
        <f t="shared" si="11"/>
        <v/>
      </c>
      <c r="G157" s="257"/>
      <c r="H157" s="258"/>
      <c r="I157" s="258"/>
      <c r="J157" s="258"/>
      <c r="K157" s="270"/>
      <c r="L157" s="270" t="str">
        <f t="shared" si="13"/>
        <v/>
      </c>
      <c r="M157" s="269" t="str">
        <f t="shared" si="14"/>
        <v/>
      </c>
      <c r="N157" s="257"/>
      <c r="O157" s="258"/>
      <c r="P157" s="258"/>
      <c r="Q157" s="258"/>
      <c r="R157" s="258"/>
      <c r="S157" s="258"/>
      <c r="T157" s="99" t="str">
        <f t="shared" si="12"/>
        <v/>
      </c>
      <c r="U157" s="257"/>
      <c r="V157" s="258"/>
      <c r="W157" s="258"/>
      <c r="X157" s="258"/>
      <c r="Y157" s="258"/>
      <c r="Z157" s="269"/>
      <c r="AA157" s="271"/>
      <c r="AB157" s="270"/>
      <c r="AC157" s="158"/>
      <c r="AD157" s="93" t="str">
        <f t="shared" si="10"/>
        <v/>
      </c>
      <c r="AE157" s="94"/>
      <c r="AF157" s="272"/>
      <c r="AG157" s="115"/>
      <c r="AH157" s="273"/>
    </row>
    <row r="158" spans="2:34" x14ac:dyDescent="0.2">
      <c r="B158" s="267"/>
      <c r="C158" s="268"/>
      <c r="D158" s="257"/>
      <c r="E158" s="258"/>
      <c r="F158" s="269" t="str">
        <f t="shared" si="11"/>
        <v/>
      </c>
      <c r="G158" s="257"/>
      <c r="H158" s="258"/>
      <c r="I158" s="258"/>
      <c r="J158" s="258"/>
      <c r="K158" s="270"/>
      <c r="L158" s="270" t="str">
        <f t="shared" si="13"/>
        <v/>
      </c>
      <c r="M158" s="269" t="str">
        <f t="shared" si="14"/>
        <v/>
      </c>
      <c r="N158" s="257"/>
      <c r="O158" s="258"/>
      <c r="P158" s="258"/>
      <c r="Q158" s="258"/>
      <c r="R158" s="258"/>
      <c r="S158" s="258"/>
      <c r="T158" s="99" t="str">
        <f t="shared" si="12"/>
        <v/>
      </c>
      <c r="U158" s="257"/>
      <c r="V158" s="258"/>
      <c r="W158" s="258"/>
      <c r="X158" s="258"/>
      <c r="Y158" s="258"/>
      <c r="Z158" s="269"/>
      <c r="AA158" s="271"/>
      <c r="AB158" s="270"/>
      <c r="AC158" s="158"/>
      <c r="AD158" s="93" t="str">
        <f t="shared" si="10"/>
        <v/>
      </c>
      <c r="AE158" s="94"/>
      <c r="AF158" s="272"/>
      <c r="AG158" s="115"/>
      <c r="AH158" s="273"/>
    </row>
    <row r="159" spans="2:34" x14ac:dyDescent="0.2">
      <c r="B159" s="267"/>
      <c r="C159" s="268"/>
      <c r="D159" s="257"/>
      <c r="E159" s="258"/>
      <c r="F159" s="269" t="str">
        <f t="shared" si="11"/>
        <v/>
      </c>
      <c r="G159" s="257"/>
      <c r="H159" s="258"/>
      <c r="I159" s="258"/>
      <c r="J159" s="258"/>
      <c r="K159" s="270"/>
      <c r="L159" s="270" t="str">
        <f t="shared" si="13"/>
        <v/>
      </c>
      <c r="M159" s="269" t="str">
        <f t="shared" si="14"/>
        <v/>
      </c>
      <c r="N159" s="257"/>
      <c r="O159" s="258"/>
      <c r="P159" s="258"/>
      <c r="Q159" s="258"/>
      <c r="R159" s="258"/>
      <c r="S159" s="258"/>
      <c r="T159" s="99" t="str">
        <f t="shared" si="12"/>
        <v/>
      </c>
      <c r="U159" s="257"/>
      <c r="V159" s="258"/>
      <c r="W159" s="258"/>
      <c r="X159" s="258"/>
      <c r="Y159" s="258"/>
      <c r="Z159" s="269"/>
      <c r="AA159" s="271"/>
      <c r="AB159" s="270"/>
      <c r="AC159" s="158"/>
      <c r="AD159" s="93" t="str">
        <f t="shared" si="10"/>
        <v/>
      </c>
      <c r="AE159" s="94"/>
      <c r="AF159" s="272"/>
      <c r="AG159" s="115"/>
      <c r="AH159" s="273"/>
    </row>
    <row r="160" spans="2:34" x14ac:dyDescent="0.2">
      <c r="B160" s="267"/>
      <c r="C160" s="268"/>
      <c r="D160" s="257"/>
      <c r="E160" s="258"/>
      <c r="F160" s="269" t="str">
        <f t="shared" si="11"/>
        <v/>
      </c>
      <c r="G160" s="257"/>
      <c r="H160" s="258"/>
      <c r="I160" s="258"/>
      <c r="J160" s="258"/>
      <c r="K160" s="270"/>
      <c r="L160" s="270" t="str">
        <f t="shared" si="13"/>
        <v/>
      </c>
      <c r="M160" s="269" t="str">
        <f t="shared" si="14"/>
        <v/>
      </c>
      <c r="N160" s="257"/>
      <c r="O160" s="258"/>
      <c r="P160" s="258"/>
      <c r="Q160" s="258"/>
      <c r="R160" s="258"/>
      <c r="S160" s="258"/>
      <c r="T160" s="99" t="str">
        <f t="shared" si="12"/>
        <v/>
      </c>
      <c r="U160" s="257"/>
      <c r="V160" s="258"/>
      <c r="W160" s="258"/>
      <c r="X160" s="258"/>
      <c r="Y160" s="258"/>
      <c r="Z160" s="269"/>
      <c r="AA160" s="271"/>
      <c r="AB160" s="270"/>
      <c r="AC160" s="158"/>
      <c r="AD160" s="93" t="str">
        <f t="shared" si="10"/>
        <v/>
      </c>
      <c r="AE160" s="94"/>
      <c r="AF160" s="272"/>
      <c r="AG160" s="115"/>
      <c r="AH160" s="273"/>
    </row>
    <row r="161" spans="2:34" x14ac:dyDescent="0.2">
      <c r="B161" s="267"/>
      <c r="C161" s="268"/>
      <c r="D161" s="257"/>
      <c r="E161" s="258"/>
      <c r="F161" s="269" t="str">
        <f t="shared" si="11"/>
        <v/>
      </c>
      <c r="G161" s="257"/>
      <c r="H161" s="258"/>
      <c r="I161" s="258"/>
      <c r="J161" s="258"/>
      <c r="K161" s="270"/>
      <c r="L161" s="270" t="str">
        <f t="shared" si="13"/>
        <v/>
      </c>
      <c r="M161" s="269" t="str">
        <f t="shared" si="14"/>
        <v/>
      </c>
      <c r="N161" s="257"/>
      <c r="O161" s="258"/>
      <c r="P161" s="258"/>
      <c r="Q161" s="258"/>
      <c r="R161" s="258"/>
      <c r="S161" s="258"/>
      <c r="T161" s="99" t="str">
        <f t="shared" si="12"/>
        <v/>
      </c>
      <c r="U161" s="257"/>
      <c r="V161" s="258"/>
      <c r="W161" s="258"/>
      <c r="X161" s="258"/>
      <c r="Y161" s="258"/>
      <c r="Z161" s="269"/>
      <c r="AA161" s="271"/>
      <c r="AB161" s="270"/>
      <c r="AC161" s="158"/>
      <c r="AD161" s="93" t="str">
        <f t="shared" si="10"/>
        <v/>
      </c>
      <c r="AE161" s="94"/>
      <c r="AF161" s="272"/>
      <c r="AG161" s="115"/>
      <c r="AH161" s="273"/>
    </row>
    <row r="162" spans="2:34" x14ac:dyDescent="0.2">
      <c r="B162" s="267"/>
      <c r="C162" s="268"/>
      <c r="D162" s="257"/>
      <c r="E162" s="258"/>
      <c r="F162" s="269" t="str">
        <f t="shared" si="11"/>
        <v/>
      </c>
      <c r="G162" s="257"/>
      <c r="H162" s="258"/>
      <c r="I162" s="258"/>
      <c r="J162" s="258"/>
      <c r="K162" s="270"/>
      <c r="L162" s="270" t="str">
        <f t="shared" si="13"/>
        <v/>
      </c>
      <c r="M162" s="269" t="str">
        <f t="shared" si="14"/>
        <v/>
      </c>
      <c r="N162" s="257"/>
      <c r="O162" s="258"/>
      <c r="P162" s="258"/>
      <c r="Q162" s="258"/>
      <c r="R162" s="258"/>
      <c r="S162" s="258"/>
      <c r="T162" s="99" t="str">
        <f t="shared" si="12"/>
        <v/>
      </c>
      <c r="U162" s="257"/>
      <c r="V162" s="258"/>
      <c r="W162" s="258"/>
      <c r="X162" s="258"/>
      <c r="Y162" s="258"/>
      <c r="Z162" s="269"/>
      <c r="AA162" s="271"/>
      <c r="AB162" s="270"/>
      <c r="AC162" s="158"/>
      <c r="AD162" s="93" t="str">
        <f t="shared" si="10"/>
        <v/>
      </c>
      <c r="AE162" s="94"/>
      <c r="AF162" s="272"/>
      <c r="AG162" s="115"/>
      <c r="AH162" s="273"/>
    </row>
    <row r="163" spans="2:34" x14ac:dyDescent="0.2">
      <c r="B163" s="267"/>
      <c r="C163" s="268"/>
      <c r="D163" s="257"/>
      <c r="E163" s="258"/>
      <c r="F163" s="269" t="str">
        <f t="shared" si="11"/>
        <v/>
      </c>
      <c r="G163" s="257"/>
      <c r="H163" s="258"/>
      <c r="I163" s="258"/>
      <c r="J163" s="258"/>
      <c r="K163" s="270"/>
      <c r="L163" s="270" t="str">
        <f t="shared" si="13"/>
        <v/>
      </c>
      <c r="M163" s="269" t="str">
        <f t="shared" si="14"/>
        <v/>
      </c>
      <c r="N163" s="257"/>
      <c r="O163" s="258"/>
      <c r="P163" s="258"/>
      <c r="Q163" s="258"/>
      <c r="R163" s="258"/>
      <c r="S163" s="258"/>
      <c r="T163" s="99" t="str">
        <f t="shared" si="12"/>
        <v/>
      </c>
      <c r="U163" s="257"/>
      <c r="V163" s="258"/>
      <c r="W163" s="258"/>
      <c r="X163" s="258"/>
      <c r="Y163" s="258"/>
      <c r="Z163" s="269"/>
      <c r="AA163" s="271"/>
      <c r="AB163" s="270"/>
      <c r="AC163" s="158"/>
      <c r="AD163" s="93" t="str">
        <f t="shared" si="10"/>
        <v/>
      </c>
      <c r="AE163" s="94"/>
      <c r="AF163" s="272"/>
      <c r="AG163" s="115"/>
      <c r="AH163" s="273"/>
    </row>
    <row r="164" spans="2:34" x14ac:dyDescent="0.2">
      <c r="B164" s="267"/>
      <c r="C164" s="268"/>
      <c r="D164" s="257"/>
      <c r="E164" s="258"/>
      <c r="F164" s="269" t="str">
        <f t="shared" si="11"/>
        <v/>
      </c>
      <c r="G164" s="257"/>
      <c r="H164" s="258"/>
      <c r="I164" s="258"/>
      <c r="J164" s="258"/>
      <c r="K164" s="270"/>
      <c r="L164" s="270" t="str">
        <f t="shared" si="13"/>
        <v/>
      </c>
      <c r="M164" s="269" t="str">
        <f t="shared" si="14"/>
        <v/>
      </c>
      <c r="N164" s="257"/>
      <c r="O164" s="258"/>
      <c r="P164" s="258"/>
      <c r="Q164" s="258"/>
      <c r="R164" s="258"/>
      <c r="S164" s="258"/>
      <c r="T164" s="99" t="str">
        <f t="shared" si="12"/>
        <v/>
      </c>
      <c r="U164" s="257"/>
      <c r="V164" s="258"/>
      <c r="W164" s="258"/>
      <c r="X164" s="258"/>
      <c r="Y164" s="258"/>
      <c r="Z164" s="269"/>
      <c r="AA164" s="271"/>
      <c r="AB164" s="270"/>
      <c r="AC164" s="158"/>
      <c r="AD164" s="93" t="str">
        <f t="shared" si="10"/>
        <v/>
      </c>
      <c r="AE164" s="94"/>
      <c r="AF164" s="272"/>
      <c r="AG164" s="115"/>
      <c r="AH164" s="273"/>
    </row>
    <row r="165" spans="2:34" x14ac:dyDescent="0.2">
      <c r="B165" s="267"/>
      <c r="C165" s="268"/>
      <c r="D165" s="257"/>
      <c r="E165" s="258"/>
      <c r="F165" s="269" t="str">
        <f t="shared" si="11"/>
        <v/>
      </c>
      <c r="G165" s="257"/>
      <c r="H165" s="258"/>
      <c r="I165" s="258"/>
      <c r="J165" s="258"/>
      <c r="K165" s="270"/>
      <c r="L165" s="270" t="str">
        <f t="shared" si="13"/>
        <v/>
      </c>
      <c r="M165" s="269" t="str">
        <f t="shared" si="14"/>
        <v/>
      </c>
      <c r="N165" s="257"/>
      <c r="O165" s="258"/>
      <c r="P165" s="258"/>
      <c r="Q165" s="258"/>
      <c r="R165" s="258"/>
      <c r="S165" s="258"/>
      <c r="T165" s="99" t="str">
        <f t="shared" si="12"/>
        <v/>
      </c>
      <c r="U165" s="257"/>
      <c r="V165" s="258"/>
      <c r="W165" s="258"/>
      <c r="X165" s="258"/>
      <c r="Y165" s="258"/>
      <c r="Z165" s="269"/>
      <c r="AA165" s="271"/>
      <c r="AB165" s="270"/>
      <c r="AC165" s="158"/>
      <c r="AD165" s="93" t="str">
        <f t="shared" si="10"/>
        <v/>
      </c>
      <c r="AE165" s="94"/>
      <c r="AF165" s="272"/>
      <c r="AG165" s="115"/>
      <c r="AH165" s="273"/>
    </row>
    <row r="166" spans="2:34" x14ac:dyDescent="0.2">
      <c r="B166" s="267"/>
      <c r="C166" s="268"/>
      <c r="D166" s="257"/>
      <c r="E166" s="258"/>
      <c r="F166" s="269" t="str">
        <f t="shared" si="11"/>
        <v/>
      </c>
      <c r="G166" s="257"/>
      <c r="H166" s="258"/>
      <c r="I166" s="258"/>
      <c r="J166" s="258"/>
      <c r="K166" s="270"/>
      <c r="L166" s="270" t="str">
        <f t="shared" si="13"/>
        <v/>
      </c>
      <c r="M166" s="269" t="str">
        <f t="shared" si="14"/>
        <v/>
      </c>
      <c r="N166" s="257"/>
      <c r="O166" s="258"/>
      <c r="P166" s="258"/>
      <c r="Q166" s="258"/>
      <c r="R166" s="258"/>
      <c r="S166" s="258"/>
      <c r="T166" s="99" t="str">
        <f t="shared" si="12"/>
        <v/>
      </c>
      <c r="U166" s="257"/>
      <c r="V166" s="258"/>
      <c r="W166" s="258"/>
      <c r="X166" s="258"/>
      <c r="Y166" s="258"/>
      <c r="Z166" s="269"/>
      <c r="AA166" s="271"/>
      <c r="AB166" s="270"/>
      <c r="AC166" s="158"/>
      <c r="AD166" s="93" t="str">
        <f t="shared" si="10"/>
        <v/>
      </c>
      <c r="AE166" s="94"/>
      <c r="AF166" s="272"/>
      <c r="AG166" s="115"/>
      <c r="AH166" s="273"/>
    </row>
    <row r="167" spans="2:34" x14ac:dyDescent="0.2">
      <c r="B167" s="267"/>
      <c r="C167" s="268"/>
      <c r="D167" s="257"/>
      <c r="E167" s="258"/>
      <c r="F167" s="269" t="str">
        <f t="shared" si="11"/>
        <v/>
      </c>
      <c r="G167" s="257"/>
      <c r="H167" s="258"/>
      <c r="I167" s="258"/>
      <c r="J167" s="258"/>
      <c r="K167" s="270"/>
      <c r="L167" s="270" t="str">
        <f t="shared" si="13"/>
        <v/>
      </c>
      <c r="M167" s="269" t="str">
        <f t="shared" si="14"/>
        <v/>
      </c>
      <c r="N167" s="257"/>
      <c r="O167" s="258"/>
      <c r="P167" s="258"/>
      <c r="Q167" s="258"/>
      <c r="R167" s="258"/>
      <c r="S167" s="258"/>
      <c r="T167" s="99" t="str">
        <f t="shared" si="12"/>
        <v/>
      </c>
      <c r="U167" s="257"/>
      <c r="V167" s="258"/>
      <c r="W167" s="258"/>
      <c r="X167" s="258"/>
      <c r="Y167" s="258"/>
      <c r="Z167" s="269"/>
      <c r="AA167" s="271"/>
      <c r="AB167" s="270"/>
      <c r="AC167" s="158"/>
      <c r="AD167" s="93" t="str">
        <f t="shared" si="10"/>
        <v/>
      </c>
      <c r="AE167" s="94"/>
      <c r="AF167" s="272"/>
      <c r="AG167" s="115"/>
      <c r="AH167" s="273"/>
    </row>
    <row r="168" spans="2:34" x14ac:dyDescent="0.2">
      <c r="B168" s="267"/>
      <c r="C168" s="268"/>
      <c r="D168" s="257"/>
      <c r="E168" s="258"/>
      <c r="F168" s="269" t="str">
        <f t="shared" si="11"/>
        <v/>
      </c>
      <c r="G168" s="257"/>
      <c r="H168" s="258"/>
      <c r="I168" s="258"/>
      <c r="J168" s="258"/>
      <c r="K168" s="270"/>
      <c r="L168" s="270" t="str">
        <f t="shared" si="13"/>
        <v/>
      </c>
      <c r="M168" s="269" t="str">
        <f t="shared" si="14"/>
        <v/>
      </c>
      <c r="N168" s="257"/>
      <c r="O168" s="258"/>
      <c r="P168" s="258"/>
      <c r="Q168" s="258"/>
      <c r="R168" s="258"/>
      <c r="S168" s="258"/>
      <c r="T168" s="99" t="str">
        <f t="shared" si="12"/>
        <v/>
      </c>
      <c r="U168" s="257"/>
      <c r="V168" s="258"/>
      <c r="W168" s="258"/>
      <c r="X168" s="258"/>
      <c r="Y168" s="258"/>
      <c r="Z168" s="269"/>
      <c r="AA168" s="271"/>
      <c r="AB168" s="270"/>
      <c r="AC168" s="158"/>
      <c r="AD168" s="93" t="str">
        <f t="shared" si="10"/>
        <v/>
      </c>
      <c r="AE168" s="94"/>
      <c r="AF168" s="272"/>
      <c r="AG168" s="115"/>
      <c r="AH168" s="273"/>
    </row>
    <row r="169" spans="2:34" x14ac:dyDescent="0.2">
      <c r="B169" s="267"/>
      <c r="C169" s="268"/>
      <c r="D169" s="257"/>
      <c r="E169" s="258"/>
      <c r="F169" s="269" t="str">
        <f t="shared" si="11"/>
        <v/>
      </c>
      <c r="G169" s="257"/>
      <c r="H169" s="258"/>
      <c r="I169" s="258"/>
      <c r="J169" s="258"/>
      <c r="K169" s="270"/>
      <c r="L169" s="270" t="str">
        <f t="shared" si="13"/>
        <v/>
      </c>
      <c r="M169" s="269" t="str">
        <f t="shared" si="14"/>
        <v/>
      </c>
      <c r="N169" s="257"/>
      <c r="O169" s="258"/>
      <c r="P169" s="258"/>
      <c r="Q169" s="258"/>
      <c r="R169" s="258"/>
      <c r="S169" s="258"/>
      <c r="T169" s="99" t="str">
        <f t="shared" si="12"/>
        <v/>
      </c>
      <c r="U169" s="257"/>
      <c r="V169" s="258"/>
      <c r="W169" s="258"/>
      <c r="X169" s="258"/>
      <c r="Y169" s="258"/>
      <c r="Z169" s="269"/>
      <c r="AA169" s="271"/>
      <c r="AB169" s="270"/>
      <c r="AC169" s="158"/>
      <c r="AD169" s="93" t="str">
        <f t="shared" si="10"/>
        <v/>
      </c>
      <c r="AE169" s="94"/>
      <c r="AF169" s="272"/>
      <c r="AG169" s="115"/>
      <c r="AH169" s="273"/>
    </row>
    <row r="170" spans="2:34" x14ac:dyDescent="0.2">
      <c r="B170" s="267"/>
      <c r="C170" s="268"/>
      <c r="D170" s="257"/>
      <c r="E170" s="258"/>
      <c r="F170" s="269" t="str">
        <f t="shared" si="11"/>
        <v/>
      </c>
      <c r="G170" s="257"/>
      <c r="H170" s="258"/>
      <c r="I170" s="258"/>
      <c r="J170" s="258"/>
      <c r="K170" s="270"/>
      <c r="L170" s="270" t="str">
        <f t="shared" si="13"/>
        <v/>
      </c>
      <c r="M170" s="269" t="str">
        <f t="shared" si="14"/>
        <v/>
      </c>
      <c r="N170" s="257"/>
      <c r="O170" s="258"/>
      <c r="P170" s="258"/>
      <c r="Q170" s="258"/>
      <c r="R170" s="258"/>
      <c r="S170" s="258"/>
      <c r="T170" s="99" t="str">
        <f t="shared" si="12"/>
        <v/>
      </c>
      <c r="U170" s="257"/>
      <c r="V170" s="258"/>
      <c r="W170" s="258"/>
      <c r="X170" s="258"/>
      <c r="Y170" s="258"/>
      <c r="Z170" s="269"/>
      <c r="AA170" s="271"/>
      <c r="AB170" s="270"/>
      <c r="AC170" s="158"/>
      <c r="AD170" s="93" t="str">
        <f t="shared" si="10"/>
        <v/>
      </c>
      <c r="AE170" s="94"/>
      <c r="AF170" s="272"/>
      <c r="AG170" s="115"/>
      <c r="AH170" s="273"/>
    </row>
    <row r="171" spans="2:34" x14ac:dyDescent="0.2">
      <c r="B171" s="267"/>
      <c r="C171" s="268"/>
      <c r="D171" s="257"/>
      <c r="E171" s="258"/>
      <c r="F171" s="269" t="str">
        <f t="shared" si="11"/>
        <v/>
      </c>
      <c r="G171" s="257"/>
      <c r="H171" s="258"/>
      <c r="I171" s="258"/>
      <c r="J171" s="258"/>
      <c r="K171" s="270"/>
      <c r="L171" s="270" t="str">
        <f t="shared" si="13"/>
        <v/>
      </c>
      <c r="M171" s="269" t="str">
        <f t="shared" si="14"/>
        <v/>
      </c>
      <c r="N171" s="257"/>
      <c r="O171" s="258"/>
      <c r="P171" s="258"/>
      <c r="Q171" s="258"/>
      <c r="R171" s="258"/>
      <c r="S171" s="258"/>
      <c r="T171" s="99" t="str">
        <f t="shared" si="12"/>
        <v/>
      </c>
      <c r="U171" s="257"/>
      <c r="V171" s="258"/>
      <c r="W171" s="258"/>
      <c r="X171" s="258"/>
      <c r="Y171" s="258"/>
      <c r="Z171" s="269"/>
      <c r="AA171" s="271"/>
      <c r="AB171" s="270"/>
      <c r="AC171" s="158"/>
      <c r="AD171" s="93" t="str">
        <f t="shared" si="10"/>
        <v/>
      </c>
      <c r="AE171" s="94"/>
      <c r="AF171" s="272"/>
      <c r="AG171" s="115"/>
      <c r="AH171" s="273"/>
    </row>
    <row r="172" spans="2:34" x14ac:dyDescent="0.2">
      <c r="B172" s="267"/>
      <c r="C172" s="268"/>
      <c r="D172" s="257"/>
      <c r="E172" s="258"/>
      <c r="F172" s="269" t="str">
        <f t="shared" si="11"/>
        <v/>
      </c>
      <c r="G172" s="257"/>
      <c r="H172" s="258"/>
      <c r="I172" s="258"/>
      <c r="J172" s="258"/>
      <c r="K172" s="270"/>
      <c r="L172" s="270" t="str">
        <f t="shared" si="13"/>
        <v/>
      </c>
      <c r="M172" s="269" t="str">
        <f t="shared" si="14"/>
        <v/>
      </c>
      <c r="N172" s="257"/>
      <c r="O172" s="258"/>
      <c r="P172" s="258"/>
      <c r="Q172" s="258"/>
      <c r="R172" s="258"/>
      <c r="S172" s="258"/>
      <c r="T172" s="99" t="str">
        <f t="shared" si="12"/>
        <v/>
      </c>
      <c r="U172" s="257"/>
      <c r="V172" s="258"/>
      <c r="W172" s="258"/>
      <c r="X172" s="258"/>
      <c r="Y172" s="258"/>
      <c r="Z172" s="269"/>
      <c r="AA172" s="271"/>
      <c r="AB172" s="270"/>
      <c r="AC172" s="158"/>
      <c r="AD172" s="93" t="str">
        <f t="shared" si="10"/>
        <v/>
      </c>
      <c r="AE172" s="94"/>
      <c r="AF172" s="272"/>
      <c r="AG172" s="115"/>
      <c r="AH172" s="273"/>
    </row>
    <row r="173" spans="2:34" x14ac:dyDescent="0.2">
      <c r="B173" s="267"/>
      <c r="C173" s="268"/>
      <c r="D173" s="257"/>
      <c r="E173" s="258"/>
      <c r="F173" s="269" t="str">
        <f t="shared" si="11"/>
        <v/>
      </c>
      <c r="G173" s="257"/>
      <c r="H173" s="258"/>
      <c r="I173" s="258"/>
      <c r="J173" s="258"/>
      <c r="K173" s="270"/>
      <c r="L173" s="270" t="str">
        <f t="shared" ref="L173:L236" si="15">IF(H173="","",H173-J173)</f>
        <v/>
      </c>
      <c r="M173" s="269" t="str">
        <f t="shared" ref="M173:M236" si="16">IF(I173="","",I173-K173)</f>
        <v/>
      </c>
      <c r="N173" s="257"/>
      <c r="O173" s="258"/>
      <c r="P173" s="258"/>
      <c r="Q173" s="258"/>
      <c r="R173" s="258"/>
      <c r="S173" s="258"/>
      <c r="T173" s="99" t="str">
        <f t="shared" si="12"/>
        <v/>
      </c>
      <c r="U173" s="257"/>
      <c r="V173" s="258"/>
      <c r="W173" s="258"/>
      <c r="X173" s="258"/>
      <c r="Y173" s="258"/>
      <c r="Z173" s="269"/>
      <c r="AA173" s="271"/>
      <c r="AB173" s="270"/>
      <c r="AC173" s="158"/>
      <c r="AD173" s="93" t="str">
        <f t="shared" si="10"/>
        <v/>
      </c>
      <c r="AE173" s="94"/>
      <c r="AF173" s="272"/>
      <c r="AG173" s="115"/>
      <c r="AH173" s="273"/>
    </row>
    <row r="174" spans="2:34" x14ac:dyDescent="0.2">
      <c r="B174" s="267"/>
      <c r="C174" s="268"/>
      <c r="D174" s="257"/>
      <c r="E174" s="258"/>
      <c r="F174" s="269" t="str">
        <f t="shared" si="11"/>
        <v/>
      </c>
      <c r="G174" s="257"/>
      <c r="H174" s="258"/>
      <c r="I174" s="258"/>
      <c r="J174" s="258"/>
      <c r="K174" s="270"/>
      <c r="L174" s="270" t="str">
        <f t="shared" si="15"/>
        <v/>
      </c>
      <c r="M174" s="269" t="str">
        <f t="shared" si="16"/>
        <v/>
      </c>
      <c r="N174" s="257"/>
      <c r="O174" s="258"/>
      <c r="P174" s="258"/>
      <c r="Q174" s="258"/>
      <c r="R174" s="258"/>
      <c r="S174" s="258"/>
      <c r="T174" s="99" t="str">
        <f t="shared" si="12"/>
        <v/>
      </c>
      <c r="U174" s="257"/>
      <c r="V174" s="258"/>
      <c r="W174" s="258"/>
      <c r="X174" s="258"/>
      <c r="Y174" s="258"/>
      <c r="Z174" s="269"/>
      <c r="AA174" s="271"/>
      <c r="AB174" s="270"/>
      <c r="AC174" s="158"/>
      <c r="AD174" s="93" t="str">
        <f t="shared" si="10"/>
        <v/>
      </c>
      <c r="AE174" s="94"/>
      <c r="AF174" s="272"/>
      <c r="AG174" s="115"/>
      <c r="AH174" s="273"/>
    </row>
    <row r="175" spans="2:34" x14ac:dyDescent="0.2">
      <c r="B175" s="267"/>
      <c r="C175" s="268"/>
      <c r="D175" s="257"/>
      <c r="E175" s="258"/>
      <c r="F175" s="269" t="str">
        <f t="shared" si="11"/>
        <v/>
      </c>
      <c r="G175" s="257"/>
      <c r="H175" s="258"/>
      <c r="I175" s="258"/>
      <c r="J175" s="258"/>
      <c r="K175" s="270"/>
      <c r="L175" s="270" t="str">
        <f t="shared" si="15"/>
        <v/>
      </c>
      <c r="M175" s="269" t="str">
        <f t="shared" si="16"/>
        <v/>
      </c>
      <c r="N175" s="257"/>
      <c r="O175" s="258"/>
      <c r="P175" s="258"/>
      <c r="Q175" s="258"/>
      <c r="R175" s="258"/>
      <c r="S175" s="258"/>
      <c r="T175" s="99" t="str">
        <f t="shared" si="12"/>
        <v/>
      </c>
      <c r="U175" s="257"/>
      <c r="V175" s="258"/>
      <c r="W175" s="258"/>
      <c r="X175" s="258"/>
      <c r="Y175" s="258"/>
      <c r="Z175" s="269"/>
      <c r="AA175" s="271"/>
      <c r="AB175" s="270"/>
      <c r="AC175" s="158"/>
      <c r="AD175" s="93" t="str">
        <f t="shared" si="10"/>
        <v/>
      </c>
      <c r="AE175" s="94"/>
      <c r="AF175" s="272"/>
      <c r="AG175" s="115"/>
      <c r="AH175" s="273"/>
    </row>
    <row r="176" spans="2:34" x14ac:dyDescent="0.2">
      <c r="B176" s="267"/>
      <c r="C176" s="268"/>
      <c r="D176" s="257"/>
      <c r="E176" s="258"/>
      <c r="F176" s="269" t="str">
        <f t="shared" si="11"/>
        <v/>
      </c>
      <c r="G176" s="257"/>
      <c r="H176" s="258"/>
      <c r="I176" s="258"/>
      <c r="J176" s="258"/>
      <c r="K176" s="270"/>
      <c r="L176" s="270" t="str">
        <f t="shared" si="15"/>
        <v/>
      </c>
      <c r="M176" s="269" t="str">
        <f t="shared" si="16"/>
        <v/>
      </c>
      <c r="N176" s="257"/>
      <c r="O176" s="258"/>
      <c r="P176" s="258"/>
      <c r="Q176" s="258"/>
      <c r="R176" s="258"/>
      <c r="S176" s="258"/>
      <c r="T176" s="99" t="str">
        <f t="shared" si="12"/>
        <v/>
      </c>
      <c r="U176" s="257"/>
      <c r="V176" s="258"/>
      <c r="W176" s="258"/>
      <c r="X176" s="258"/>
      <c r="Y176" s="258"/>
      <c r="Z176" s="269"/>
      <c r="AA176" s="271"/>
      <c r="AB176" s="270"/>
      <c r="AC176" s="158"/>
      <c r="AD176" s="93" t="str">
        <f t="shared" si="10"/>
        <v/>
      </c>
      <c r="AE176" s="94"/>
      <c r="AF176" s="272"/>
      <c r="AG176" s="115"/>
      <c r="AH176" s="273"/>
    </row>
    <row r="177" spans="2:34" x14ac:dyDescent="0.2">
      <c r="B177" s="267"/>
      <c r="C177" s="268"/>
      <c r="D177" s="257"/>
      <c r="E177" s="258"/>
      <c r="F177" s="269" t="str">
        <f t="shared" si="11"/>
        <v/>
      </c>
      <c r="G177" s="257"/>
      <c r="H177" s="258"/>
      <c r="I177" s="258"/>
      <c r="J177" s="258"/>
      <c r="K177" s="270"/>
      <c r="L177" s="270" t="str">
        <f t="shared" si="15"/>
        <v/>
      </c>
      <c r="M177" s="269" t="str">
        <f t="shared" si="16"/>
        <v/>
      </c>
      <c r="N177" s="257"/>
      <c r="O177" s="258"/>
      <c r="P177" s="258"/>
      <c r="Q177" s="258"/>
      <c r="R177" s="258"/>
      <c r="S177" s="258"/>
      <c r="T177" s="99" t="str">
        <f t="shared" si="12"/>
        <v/>
      </c>
      <c r="U177" s="257"/>
      <c r="V177" s="258"/>
      <c r="W177" s="258"/>
      <c r="X177" s="258"/>
      <c r="Y177" s="258"/>
      <c r="Z177" s="269"/>
      <c r="AA177" s="271"/>
      <c r="AB177" s="270"/>
      <c r="AC177" s="158"/>
      <c r="AD177" s="93" t="str">
        <f t="shared" si="10"/>
        <v/>
      </c>
      <c r="AE177" s="94"/>
      <c r="AF177" s="272"/>
      <c r="AG177" s="115"/>
      <c r="AH177" s="273"/>
    </row>
    <row r="178" spans="2:34" x14ac:dyDescent="0.2">
      <c r="B178" s="267"/>
      <c r="C178" s="268"/>
      <c r="D178" s="257"/>
      <c r="E178" s="258"/>
      <c r="F178" s="269" t="str">
        <f t="shared" si="11"/>
        <v/>
      </c>
      <c r="G178" s="257"/>
      <c r="H178" s="258"/>
      <c r="I178" s="258"/>
      <c r="J178" s="258"/>
      <c r="K178" s="270"/>
      <c r="L178" s="270" t="str">
        <f t="shared" si="15"/>
        <v/>
      </c>
      <c r="M178" s="269" t="str">
        <f t="shared" si="16"/>
        <v/>
      </c>
      <c r="N178" s="257"/>
      <c r="O178" s="258"/>
      <c r="P178" s="258"/>
      <c r="Q178" s="258"/>
      <c r="R178" s="258"/>
      <c r="S178" s="258"/>
      <c r="T178" s="99" t="str">
        <f t="shared" si="12"/>
        <v/>
      </c>
      <c r="U178" s="257"/>
      <c r="V178" s="258"/>
      <c r="W178" s="258"/>
      <c r="X178" s="258"/>
      <c r="Y178" s="258"/>
      <c r="Z178" s="269"/>
      <c r="AA178" s="271"/>
      <c r="AB178" s="270"/>
      <c r="AC178" s="158"/>
      <c r="AD178" s="93" t="str">
        <f t="shared" si="10"/>
        <v/>
      </c>
      <c r="AE178" s="94"/>
      <c r="AF178" s="272"/>
      <c r="AG178" s="115"/>
      <c r="AH178" s="273"/>
    </row>
    <row r="179" spans="2:34" x14ac:dyDescent="0.2">
      <c r="B179" s="267"/>
      <c r="C179" s="268"/>
      <c r="D179" s="257"/>
      <c r="E179" s="258"/>
      <c r="F179" s="269" t="str">
        <f t="shared" si="11"/>
        <v/>
      </c>
      <c r="G179" s="257"/>
      <c r="H179" s="258"/>
      <c r="I179" s="258"/>
      <c r="J179" s="258"/>
      <c r="K179" s="270"/>
      <c r="L179" s="270" t="str">
        <f t="shared" si="15"/>
        <v/>
      </c>
      <c r="M179" s="269" t="str">
        <f t="shared" si="16"/>
        <v/>
      </c>
      <c r="N179" s="257"/>
      <c r="O179" s="258"/>
      <c r="P179" s="258"/>
      <c r="Q179" s="258"/>
      <c r="R179" s="258"/>
      <c r="S179" s="258"/>
      <c r="T179" s="99" t="str">
        <f t="shared" si="12"/>
        <v/>
      </c>
      <c r="U179" s="257"/>
      <c r="V179" s="258"/>
      <c r="W179" s="258"/>
      <c r="X179" s="258"/>
      <c r="Y179" s="258"/>
      <c r="Z179" s="269"/>
      <c r="AA179" s="271"/>
      <c r="AB179" s="270"/>
      <c r="AC179" s="158"/>
      <c r="AD179" s="93" t="str">
        <f t="shared" si="10"/>
        <v/>
      </c>
      <c r="AE179" s="94"/>
      <c r="AF179" s="272"/>
      <c r="AG179" s="115"/>
      <c r="AH179" s="273"/>
    </row>
    <row r="180" spans="2:34" x14ac:dyDescent="0.2">
      <c r="B180" s="267"/>
      <c r="C180" s="268"/>
      <c r="D180" s="257"/>
      <c r="E180" s="258"/>
      <c r="F180" s="269" t="str">
        <f t="shared" si="11"/>
        <v/>
      </c>
      <c r="G180" s="257"/>
      <c r="H180" s="258"/>
      <c r="I180" s="258"/>
      <c r="J180" s="258"/>
      <c r="K180" s="270"/>
      <c r="L180" s="270" t="str">
        <f t="shared" si="15"/>
        <v/>
      </c>
      <c r="M180" s="269" t="str">
        <f t="shared" si="16"/>
        <v/>
      </c>
      <c r="N180" s="257"/>
      <c r="O180" s="258"/>
      <c r="P180" s="258"/>
      <c r="Q180" s="258"/>
      <c r="R180" s="258"/>
      <c r="S180" s="258"/>
      <c r="T180" s="99" t="str">
        <f t="shared" si="12"/>
        <v/>
      </c>
      <c r="U180" s="257"/>
      <c r="V180" s="258"/>
      <c r="W180" s="258"/>
      <c r="X180" s="258"/>
      <c r="Y180" s="258"/>
      <c r="Z180" s="269"/>
      <c r="AA180" s="271"/>
      <c r="AB180" s="270"/>
      <c r="AC180" s="158"/>
      <c r="AD180" s="93" t="str">
        <f t="shared" si="10"/>
        <v/>
      </c>
      <c r="AE180" s="94"/>
      <c r="AF180" s="272"/>
      <c r="AG180" s="115"/>
      <c r="AH180" s="273"/>
    </row>
    <row r="181" spans="2:34" x14ac:dyDescent="0.2">
      <c r="B181" s="267"/>
      <c r="C181" s="268"/>
      <c r="D181" s="257"/>
      <c r="E181" s="258"/>
      <c r="F181" s="269" t="str">
        <f t="shared" si="11"/>
        <v/>
      </c>
      <c r="G181" s="257"/>
      <c r="H181" s="258"/>
      <c r="I181" s="258"/>
      <c r="J181" s="258"/>
      <c r="K181" s="270"/>
      <c r="L181" s="270" t="str">
        <f t="shared" si="15"/>
        <v/>
      </c>
      <c r="M181" s="269" t="str">
        <f t="shared" si="16"/>
        <v/>
      </c>
      <c r="N181" s="257"/>
      <c r="O181" s="258"/>
      <c r="P181" s="258"/>
      <c r="Q181" s="258"/>
      <c r="R181" s="258"/>
      <c r="S181" s="258"/>
      <c r="T181" s="99" t="str">
        <f t="shared" si="12"/>
        <v/>
      </c>
      <c r="U181" s="257"/>
      <c r="V181" s="258"/>
      <c r="W181" s="258"/>
      <c r="X181" s="258"/>
      <c r="Y181" s="258"/>
      <c r="Z181" s="269"/>
      <c r="AA181" s="271"/>
      <c r="AB181" s="270"/>
      <c r="AC181" s="158"/>
      <c r="AD181" s="93" t="str">
        <f t="shared" si="10"/>
        <v/>
      </c>
      <c r="AE181" s="94"/>
      <c r="AF181" s="272"/>
      <c r="AG181" s="115"/>
      <c r="AH181" s="273"/>
    </row>
    <row r="182" spans="2:34" x14ac:dyDescent="0.2">
      <c r="B182" s="267"/>
      <c r="C182" s="268"/>
      <c r="D182" s="257"/>
      <c r="E182" s="258"/>
      <c r="F182" s="269" t="str">
        <f t="shared" si="11"/>
        <v/>
      </c>
      <c r="G182" s="257"/>
      <c r="H182" s="258"/>
      <c r="I182" s="258"/>
      <c r="J182" s="258"/>
      <c r="K182" s="270"/>
      <c r="L182" s="270" t="str">
        <f t="shared" si="15"/>
        <v/>
      </c>
      <c r="M182" s="269" t="str">
        <f t="shared" si="16"/>
        <v/>
      </c>
      <c r="N182" s="257"/>
      <c r="O182" s="258"/>
      <c r="P182" s="258"/>
      <c r="Q182" s="258"/>
      <c r="R182" s="258"/>
      <c r="S182" s="258"/>
      <c r="T182" s="99" t="str">
        <f t="shared" si="12"/>
        <v/>
      </c>
      <c r="U182" s="257"/>
      <c r="V182" s="258"/>
      <c r="W182" s="258"/>
      <c r="X182" s="258"/>
      <c r="Y182" s="258"/>
      <c r="Z182" s="269"/>
      <c r="AA182" s="271"/>
      <c r="AB182" s="270"/>
      <c r="AC182" s="158"/>
      <c r="AD182" s="93" t="str">
        <f t="shared" si="10"/>
        <v/>
      </c>
      <c r="AE182" s="94"/>
      <c r="AF182" s="272"/>
      <c r="AG182" s="115"/>
      <c r="AH182" s="273"/>
    </row>
    <row r="183" spans="2:34" x14ac:dyDescent="0.2">
      <c r="B183" s="267"/>
      <c r="C183" s="268"/>
      <c r="D183" s="257"/>
      <c r="E183" s="258"/>
      <c r="F183" s="269" t="str">
        <f t="shared" si="11"/>
        <v/>
      </c>
      <c r="G183" s="257"/>
      <c r="H183" s="258"/>
      <c r="I183" s="258"/>
      <c r="J183" s="258"/>
      <c r="K183" s="270"/>
      <c r="L183" s="270" t="str">
        <f t="shared" si="15"/>
        <v/>
      </c>
      <c r="M183" s="269" t="str">
        <f t="shared" si="16"/>
        <v/>
      </c>
      <c r="N183" s="257"/>
      <c r="O183" s="258"/>
      <c r="P183" s="258"/>
      <c r="Q183" s="258"/>
      <c r="R183" s="258"/>
      <c r="S183" s="258"/>
      <c r="T183" s="99" t="str">
        <f t="shared" si="12"/>
        <v/>
      </c>
      <c r="U183" s="257"/>
      <c r="V183" s="258"/>
      <c r="W183" s="258"/>
      <c r="X183" s="258"/>
      <c r="Y183" s="258"/>
      <c r="Z183" s="269"/>
      <c r="AA183" s="271"/>
      <c r="AB183" s="270"/>
      <c r="AC183" s="158"/>
      <c r="AD183" s="93" t="str">
        <f t="shared" si="10"/>
        <v/>
      </c>
      <c r="AE183" s="94"/>
      <c r="AF183" s="272"/>
      <c r="AG183" s="115"/>
      <c r="AH183" s="273"/>
    </row>
    <row r="184" spans="2:34" x14ac:dyDescent="0.2">
      <c r="B184" s="267"/>
      <c r="C184" s="268"/>
      <c r="D184" s="257"/>
      <c r="E184" s="258"/>
      <c r="F184" s="269" t="str">
        <f t="shared" si="11"/>
        <v/>
      </c>
      <c r="G184" s="257"/>
      <c r="H184" s="258"/>
      <c r="I184" s="258"/>
      <c r="J184" s="258"/>
      <c r="K184" s="270"/>
      <c r="L184" s="270" t="str">
        <f t="shared" si="15"/>
        <v/>
      </c>
      <c r="M184" s="269" t="str">
        <f t="shared" si="16"/>
        <v/>
      </c>
      <c r="N184" s="257"/>
      <c r="O184" s="258"/>
      <c r="P184" s="258"/>
      <c r="Q184" s="258"/>
      <c r="R184" s="258"/>
      <c r="S184" s="258"/>
      <c r="T184" s="99" t="str">
        <f t="shared" si="12"/>
        <v/>
      </c>
      <c r="U184" s="257"/>
      <c r="V184" s="258"/>
      <c r="W184" s="258"/>
      <c r="X184" s="258"/>
      <c r="Y184" s="258"/>
      <c r="Z184" s="269"/>
      <c r="AA184" s="271"/>
      <c r="AB184" s="270"/>
      <c r="AC184" s="158"/>
      <c r="AD184" s="93" t="str">
        <f t="shared" si="10"/>
        <v/>
      </c>
      <c r="AE184" s="94"/>
      <c r="AF184" s="272"/>
      <c r="AG184" s="115"/>
      <c r="AH184" s="273"/>
    </row>
    <row r="185" spans="2:34" x14ac:dyDescent="0.2">
      <c r="B185" s="267"/>
      <c r="C185" s="268"/>
      <c r="D185" s="257"/>
      <c r="E185" s="258"/>
      <c r="F185" s="269" t="str">
        <f t="shared" si="11"/>
        <v/>
      </c>
      <c r="G185" s="257"/>
      <c r="H185" s="258"/>
      <c r="I185" s="258"/>
      <c r="J185" s="258"/>
      <c r="K185" s="270"/>
      <c r="L185" s="270" t="str">
        <f t="shared" si="15"/>
        <v/>
      </c>
      <c r="M185" s="269" t="str">
        <f t="shared" si="16"/>
        <v/>
      </c>
      <c r="N185" s="257"/>
      <c r="O185" s="258"/>
      <c r="P185" s="258"/>
      <c r="Q185" s="258"/>
      <c r="R185" s="258"/>
      <c r="S185" s="258"/>
      <c r="T185" s="99" t="str">
        <f t="shared" si="12"/>
        <v/>
      </c>
      <c r="U185" s="257"/>
      <c r="V185" s="258"/>
      <c r="W185" s="258"/>
      <c r="X185" s="258"/>
      <c r="Y185" s="258"/>
      <c r="Z185" s="269"/>
      <c r="AA185" s="271"/>
      <c r="AB185" s="270"/>
      <c r="AC185" s="158"/>
      <c r="AD185" s="93" t="str">
        <f t="shared" si="10"/>
        <v/>
      </c>
      <c r="AE185" s="94"/>
      <c r="AF185" s="272"/>
      <c r="AG185" s="115"/>
      <c r="AH185" s="273"/>
    </row>
    <row r="186" spans="2:34" x14ac:dyDescent="0.2">
      <c r="B186" s="267"/>
      <c r="C186" s="268"/>
      <c r="D186" s="257"/>
      <c r="E186" s="258"/>
      <c r="F186" s="269" t="str">
        <f t="shared" si="11"/>
        <v/>
      </c>
      <c r="G186" s="257"/>
      <c r="H186" s="258"/>
      <c r="I186" s="258"/>
      <c r="J186" s="258"/>
      <c r="K186" s="270"/>
      <c r="L186" s="270" t="str">
        <f t="shared" si="15"/>
        <v/>
      </c>
      <c r="M186" s="269" t="str">
        <f t="shared" si="16"/>
        <v/>
      </c>
      <c r="N186" s="257"/>
      <c r="O186" s="258"/>
      <c r="P186" s="258"/>
      <c r="Q186" s="258"/>
      <c r="R186" s="258"/>
      <c r="S186" s="258"/>
      <c r="T186" s="99" t="str">
        <f t="shared" si="12"/>
        <v/>
      </c>
      <c r="U186" s="257"/>
      <c r="V186" s="258"/>
      <c r="W186" s="258"/>
      <c r="X186" s="258"/>
      <c r="Y186" s="258"/>
      <c r="Z186" s="269"/>
      <c r="AA186" s="271"/>
      <c r="AB186" s="270"/>
      <c r="AC186" s="158"/>
      <c r="AD186" s="93" t="str">
        <f t="shared" si="10"/>
        <v/>
      </c>
      <c r="AE186" s="94"/>
      <c r="AF186" s="272"/>
      <c r="AG186" s="115"/>
      <c r="AH186" s="273"/>
    </row>
    <row r="187" spans="2:34" x14ac:dyDescent="0.2">
      <c r="B187" s="267"/>
      <c r="C187" s="268"/>
      <c r="D187" s="257"/>
      <c r="E187" s="258"/>
      <c r="F187" s="269" t="str">
        <f t="shared" si="11"/>
        <v/>
      </c>
      <c r="G187" s="257"/>
      <c r="H187" s="258"/>
      <c r="I187" s="258"/>
      <c r="J187" s="258"/>
      <c r="K187" s="270"/>
      <c r="L187" s="270" t="str">
        <f t="shared" si="15"/>
        <v/>
      </c>
      <c r="M187" s="269" t="str">
        <f t="shared" si="16"/>
        <v/>
      </c>
      <c r="N187" s="257"/>
      <c r="O187" s="258"/>
      <c r="P187" s="258"/>
      <c r="Q187" s="258"/>
      <c r="R187" s="258"/>
      <c r="S187" s="258"/>
      <c r="T187" s="99" t="str">
        <f t="shared" si="12"/>
        <v/>
      </c>
      <c r="U187" s="257"/>
      <c r="V187" s="258"/>
      <c r="W187" s="258"/>
      <c r="X187" s="258"/>
      <c r="Y187" s="258"/>
      <c r="Z187" s="269"/>
      <c r="AA187" s="271"/>
      <c r="AB187" s="270"/>
      <c r="AC187" s="158"/>
      <c r="AD187" s="93" t="str">
        <f t="shared" si="10"/>
        <v/>
      </c>
      <c r="AE187" s="94"/>
      <c r="AF187" s="272"/>
      <c r="AG187" s="115"/>
      <c r="AH187" s="273"/>
    </row>
    <row r="188" spans="2:34" x14ac:dyDescent="0.2">
      <c r="B188" s="267"/>
      <c r="C188" s="268"/>
      <c r="D188" s="257"/>
      <c r="E188" s="258"/>
      <c r="F188" s="269" t="str">
        <f t="shared" si="11"/>
        <v/>
      </c>
      <c r="G188" s="257"/>
      <c r="H188" s="258"/>
      <c r="I188" s="258"/>
      <c r="J188" s="258"/>
      <c r="K188" s="270"/>
      <c r="L188" s="270" t="str">
        <f t="shared" si="15"/>
        <v/>
      </c>
      <c r="M188" s="269" t="str">
        <f t="shared" si="16"/>
        <v/>
      </c>
      <c r="N188" s="257"/>
      <c r="O188" s="258"/>
      <c r="P188" s="258"/>
      <c r="Q188" s="258"/>
      <c r="R188" s="258"/>
      <c r="S188" s="258"/>
      <c r="T188" s="99" t="str">
        <f t="shared" si="12"/>
        <v/>
      </c>
      <c r="U188" s="257"/>
      <c r="V188" s="258"/>
      <c r="W188" s="258"/>
      <c r="X188" s="258"/>
      <c r="Y188" s="258"/>
      <c r="Z188" s="269"/>
      <c r="AA188" s="271"/>
      <c r="AB188" s="270"/>
      <c r="AC188" s="158"/>
      <c r="AD188" s="93" t="str">
        <f t="shared" si="10"/>
        <v/>
      </c>
      <c r="AE188" s="94"/>
      <c r="AF188" s="272"/>
      <c r="AG188" s="115"/>
      <c r="AH188" s="273"/>
    </row>
    <row r="189" spans="2:34" x14ac:dyDescent="0.2">
      <c r="B189" s="267"/>
      <c r="C189" s="268"/>
      <c r="D189" s="257"/>
      <c r="E189" s="258"/>
      <c r="F189" s="269" t="str">
        <f t="shared" si="11"/>
        <v/>
      </c>
      <c r="G189" s="257"/>
      <c r="H189" s="258"/>
      <c r="I189" s="258"/>
      <c r="J189" s="258"/>
      <c r="K189" s="270"/>
      <c r="L189" s="270" t="str">
        <f t="shared" si="15"/>
        <v/>
      </c>
      <c r="M189" s="269" t="str">
        <f t="shared" si="16"/>
        <v/>
      </c>
      <c r="N189" s="257"/>
      <c r="O189" s="258"/>
      <c r="P189" s="258"/>
      <c r="Q189" s="258"/>
      <c r="R189" s="258"/>
      <c r="S189" s="258"/>
      <c r="T189" s="99" t="str">
        <f t="shared" si="12"/>
        <v/>
      </c>
      <c r="U189" s="257"/>
      <c r="V189" s="258"/>
      <c r="W189" s="258"/>
      <c r="X189" s="258"/>
      <c r="Y189" s="258"/>
      <c r="Z189" s="269"/>
      <c r="AA189" s="271"/>
      <c r="AB189" s="270"/>
      <c r="AC189" s="158"/>
      <c r="AD189" s="93" t="str">
        <f t="shared" si="10"/>
        <v/>
      </c>
      <c r="AE189" s="94"/>
      <c r="AF189" s="272"/>
      <c r="AG189" s="115"/>
      <c r="AH189" s="273"/>
    </row>
    <row r="190" spans="2:34" x14ac:dyDescent="0.2">
      <c r="B190" s="267"/>
      <c r="C190" s="268"/>
      <c r="D190" s="257"/>
      <c r="E190" s="258"/>
      <c r="F190" s="269" t="str">
        <f t="shared" si="11"/>
        <v/>
      </c>
      <c r="G190" s="257"/>
      <c r="H190" s="258"/>
      <c r="I190" s="258"/>
      <c r="J190" s="258"/>
      <c r="K190" s="270"/>
      <c r="L190" s="270" t="str">
        <f t="shared" si="15"/>
        <v/>
      </c>
      <c r="M190" s="269" t="str">
        <f t="shared" si="16"/>
        <v/>
      </c>
      <c r="N190" s="257"/>
      <c r="O190" s="258"/>
      <c r="P190" s="258"/>
      <c r="Q190" s="258"/>
      <c r="R190" s="258"/>
      <c r="S190" s="258"/>
      <c r="T190" s="99" t="str">
        <f t="shared" si="12"/>
        <v/>
      </c>
      <c r="U190" s="257"/>
      <c r="V190" s="258"/>
      <c r="W190" s="258"/>
      <c r="X190" s="258"/>
      <c r="Y190" s="258"/>
      <c r="Z190" s="269"/>
      <c r="AA190" s="271"/>
      <c r="AB190" s="270"/>
      <c r="AC190" s="158"/>
      <c r="AD190" s="93" t="str">
        <f t="shared" si="10"/>
        <v/>
      </c>
      <c r="AE190" s="94"/>
      <c r="AF190" s="272"/>
      <c r="AG190" s="115"/>
      <c r="AH190" s="273"/>
    </row>
    <row r="191" spans="2:34" x14ac:dyDescent="0.2">
      <c r="B191" s="267"/>
      <c r="C191" s="268"/>
      <c r="D191" s="257"/>
      <c r="E191" s="258"/>
      <c r="F191" s="269" t="str">
        <f t="shared" si="11"/>
        <v/>
      </c>
      <c r="G191" s="257"/>
      <c r="H191" s="258"/>
      <c r="I191" s="258"/>
      <c r="J191" s="258"/>
      <c r="K191" s="270"/>
      <c r="L191" s="270" t="str">
        <f t="shared" si="15"/>
        <v/>
      </c>
      <c r="M191" s="269" t="str">
        <f t="shared" si="16"/>
        <v/>
      </c>
      <c r="N191" s="257"/>
      <c r="O191" s="258"/>
      <c r="P191" s="258"/>
      <c r="Q191" s="258"/>
      <c r="R191" s="258"/>
      <c r="S191" s="258"/>
      <c r="T191" s="99" t="str">
        <f t="shared" si="12"/>
        <v/>
      </c>
      <c r="U191" s="257"/>
      <c r="V191" s="258"/>
      <c r="W191" s="258"/>
      <c r="X191" s="258"/>
      <c r="Y191" s="258"/>
      <c r="Z191" s="269"/>
      <c r="AA191" s="271"/>
      <c r="AB191" s="270"/>
      <c r="AC191" s="158"/>
      <c r="AD191" s="93" t="str">
        <f t="shared" si="10"/>
        <v/>
      </c>
      <c r="AE191" s="94"/>
      <c r="AF191" s="272"/>
      <c r="AG191" s="115"/>
      <c r="AH191" s="273"/>
    </row>
    <row r="192" spans="2:34" x14ac:dyDescent="0.2">
      <c r="B192" s="267"/>
      <c r="C192" s="268"/>
      <c r="D192" s="257"/>
      <c r="E192" s="258"/>
      <c r="F192" s="269" t="str">
        <f t="shared" si="11"/>
        <v/>
      </c>
      <c r="G192" s="257"/>
      <c r="H192" s="258"/>
      <c r="I192" s="258"/>
      <c r="J192" s="258"/>
      <c r="K192" s="270"/>
      <c r="L192" s="270" t="str">
        <f t="shared" si="15"/>
        <v/>
      </c>
      <c r="M192" s="269" t="str">
        <f t="shared" si="16"/>
        <v/>
      </c>
      <c r="N192" s="257"/>
      <c r="O192" s="258"/>
      <c r="P192" s="258"/>
      <c r="Q192" s="258"/>
      <c r="R192" s="258"/>
      <c r="S192" s="258"/>
      <c r="T192" s="99" t="str">
        <f t="shared" si="12"/>
        <v/>
      </c>
      <c r="U192" s="257"/>
      <c r="V192" s="258"/>
      <c r="W192" s="258"/>
      <c r="X192" s="258"/>
      <c r="Y192" s="258"/>
      <c r="Z192" s="269"/>
      <c r="AA192" s="271"/>
      <c r="AB192" s="270"/>
      <c r="AC192" s="158"/>
      <c r="AD192" s="93" t="str">
        <f t="shared" si="10"/>
        <v/>
      </c>
      <c r="AE192" s="94"/>
      <c r="AF192" s="272"/>
      <c r="AG192" s="115"/>
      <c r="AH192" s="273"/>
    </row>
    <row r="193" spans="2:34" x14ac:dyDescent="0.2">
      <c r="B193" s="267"/>
      <c r="C193" s="268"/>
      <c r="D193" s="257"/>
      <c r="E193" s="258"/>
      <c r="F193" s="269" t="str">
        <f t="shared" si="11"/>
        <v/>
      </c>
      <c r="G193" s="257"/>
      <c r="H193" s="258"/>
      <c r="I193" s="258"/>
      <c r="J193" s="258"/>
      <c r="K193" s="270"/>
      <c r="L193" s="270" t="str">
        <f t="shared" si="15"/>
        <v/>
      </c>
      <c r="M193" s="269" t="str">
        <f t="shared" si="16"/>
        <v/>
      </c>
      <c r="N193" s="257"/>
      <c r="O193" s="258"/>
      <c r="P193" s="258"/>
      <c r="Q193" s="258"/>
      <c r="R193" s="258"/>
      <c r="S193" s="258"/>
      <c r="T193" s="99" t="str">
        <f t="shared" si="12"/>
        <v/>
      </c>
      <c r="U193" s="257"/>
      <c r="V193" s="258"/>
      <c r="W193" s="258"/>
      <c r="X193" s="258"/>
      <c r="Y193" s="258"/>
      <c r="Z193" s="269"/>
      <c r="AA193" s="271"/>
      <c r="AB193" s="270"/>
      <c r="AC193" s="158"/>
      <c r="AD193" s="93" t="str">
        <f t="shared" si="10"/>
        <v/>
      </c>
      <c r="AE193" s="94"/>
      <c r="AF193" s="272"/>
      <c r="AG193" s="115"/>
      <c r="AH193" s="273"/>
    </row>
    <row r="194" spans="2:34" x14ac:dyDescent="0.2">
      <c r="B194" s="267"/>
      <c r="C194" s="268"/>
      <c r="D194" s="257"/>
      <c r="E194" s="258"/>
      <c r="F194" s="269" t="str">
        <f t="shared" si="11"/>
        <v/>
      </c>
      <c r="G194" s="257"/>
      <c r="H194" s="258"/>
      <c r="I194" s="258"/>
      <c r="J194" s="258"/>
      <c r="K194" s="270"/>
      <c r="L194" s="270" t="str">
        <f t="shared" si="15"/>
        <v/>
      </c>
      <c r="M194" s="269" t="str">
        <f t="shared" si="16"/>
        <v/>
      </c>
      <c r="N194" s="257"/>
      <c r="O194" s="258"/>
      <c r="P194" s="258"/>
      <c r="Q194" s="258"/>
      <c r="R194" s="258"/>
      <c r="S194" s="258"/>
      <c r="T194" s="99" t="str">
        <f t="shared" si="12"/>
        <v/>
      </c>
      <c r="U194" s="257"/>
      <c r="V194" s="258"/>
      <c r="W194" s="258"/>
      <c r="X194" s="258"/>
      <c r="Y194" s="258"/>
      <c r="Z194" s="269"/>
      <c r="AA194" s="271"/>
      <c r="AB194" s="270"/>
      <c r="AC194" s="158"/>
      <c r="AD194" s="93" t="str">
        <f t="shared" si="10"/>
        <v/>
      </c>
      <c r="AE194" s="94"/>
      <c r="AF194" s="272"/>
      <c r="AG194" s="115"/>
      <c r="AH194" s="273"/>
    </row>
    <row r="195" spans="2:34" x14ac:dyDescent="0.2">
      <c r="B195" s="267"/>
      <c r="C195" s="268"/>
      <c r="D195" s="257"/>
      <c r="E195" s="258"/>
      <c r="F195" s="269" t="str">
        <f t="shared" si="11"/>
        <v/>
      </c>
      <c r="G195" s="257"/>
      <c r="H195" s="258"/>
      <c r="I195" s="258"/>
      <c r="J195" s="258"/>
      <c r="K195" s="270"/>
      <c r="L195" s="270" t="str">
        <f t="shared" si="15"/>
        <v/>
      </c>
      <c r="M195" s="269" t="str">
        <f t="shared" si="16"/>
        <v/>
      </c>
      <c r="N195" s="257"/>
      <c r="O195" s="258"/>
      <c r="P195" s="258"/>
      <c r="Q195" s="258"/>
      <c r="R195" s="258"/>
      <c r="S195" s="258"/>
      <c r="T195" s="99" t="str">
        <f t="shared" si="12"/>
        <v/>
      </c>
      <c r="U195" s="257"/>
      <c r="V195" s="258"/>
      <c r="W195" s="258"/>
      <c r="X195" s="258"/>
      <c r="Y195" s="258"/>
      <c r="Z195" s="269"/>
      <c r="AA195" s="271"/>
      <c r="AB195" s="270"/>
      <c r="AC195" s="158"/>
      <c r="AD195" s="93" t="str">
        <f t="shared" si="10"/>
        <v/>
      </c>
      <c r="AE195" s="94"/>
      <c r="AF195" s="272"/>
      <c r="AG195" s="115"/>
      <c r="AH195" s="273"/>
    </row>
    <row r="196" spans="2:34" x14ac:dyDescent="0.2">
      <c r="B196" s="267"/>
      <c r="C196" s="268"/>
      <c r="D196" s="257"/>
      <c r="E196" s="258"/>
      <c r="F196" s="269" t="str">
        <f t="shared" si="11"/>
        <v/>
      </c>
      <c r="G196" s="257"/>
      <c r="H196" s="258"/>
      <c r="I196" s="258"/>
      <c r="J196" s="258"/>
      <c r="K196" s="270"/>
      <c r="L196" s="270" t="str">
        <f t="shared" si="15"/>
        <v/>
      </c>
      <c r="M196" s="269" t="str">
        <f t="shared" si="16"/>
        <v/>
      </c>
      <c r="N196" s="257"/>
      <c r="O196" s="258"/>
      <c r="P196" s="258"/>
      <c r="Q196" s="258"/>
      <c r="R196" s="258"/>
      <c r="S196" s="258"/>
      <c r="T196" s="99" t="str">
        <f t="shared" si="12"/>
        <v/>
      </c>
      <c r="U196" s="257"/>
      <c r="V196" s="258"/>
      <c r="W196" s="258"/>
      <c r="X196" s="258"/>
      <c r="Y196" s="258"/>
      <c r="Z196" s="269"/>
      <c r="AA196" s="271"/>
      <c r="AB196" s="270"/>
      <c r="AC196" s="158"/>
      <c r="AD196" s="93" t="str">
        <f t="shared" si="10"/>
        <v/>
      </c>
      <c r="AE196" s="94"/>
      <c r="AF196" s="272"/>
      <c r="AG196" s="115"/>
      <c r="AH196" s="273"/>
    </row>
    <row r="197" spans="2:34" x14ac:dyDescent="0.2">
      <c r="B197" s="267"/>
      <c r="C197" s="268"/>
      <c r="D197" s="257"/>
      <c r="E197" s="258"/>
      <c r="F197" s="269" t="str">
        <f t="shared" si="11"/>
        <v/>
      </c>
      <c r="G197" s="257"/>
      <c r="H197" s="258"/>
      <c r="I197" s="258"/>
      <c r="J197" s="258"/>
      <c r="K197" s="270"/>
      <c r="L197" s="270" t="str">
        <f t="shared" si="15"/>
        <v/>
      </c>
      <c r="M197" s="269" t="str">
        <f t="shared" si="16"/>
        <v/>
      </c>
      <c r="N197" s="257"/>
      <c r="O197" s="258"/>
      <c r="P197" s="258"/>
      <c r="Q197" s="258"/>
      <c r="R197" s="258"/>
      <c r="S197" s="258"/>
      <c r="T197" s="99" t="str">
        <f t="shared" si="12"/>
        <v/>
      </c>
      <c r="U197" s="257"/>
      <c r="V197" s="258"/>
      <c r="W197" s="258"/>
      <c r="X197" s="258"/>
      <c r="Y197" s="258"/>
      <c r="Z197" s="269"/>
      <c r="AA197" s="271"/>
      <c r="AB197" s="270"/>
      <c r="AC197" s="158"/>
      <c r="AD197" s="93" t="str">
        <f t="shared" si="10"/>
        <v/>
      </c>
      <c r="AE197" s="94"/>
      <c r="AF197" s="272"/>
      <c r="AG197" s="115"/>
      <c r="AH197" s="273"/>
    </row>
    <row r="198" spans="2:34" x14ac:dyDescent="0.2">
      <c r="B198" s="267"/>
      <c r="C198" s="268"/>
      <c r="D198" s="257"/>
      <c r="E198" s="258"/>
      <c r="F198" s="269" t="str">
        <f t="shared" si="11"/>
        <v/>
      </c>
      <c r="G198" s="257"/>
      <c r="H198" s="258"/>
      <c r="I198" s="258"/>
      <c r="J198" s="258"/>
      <c r="K198" s="270"/>
      <c r="L198" s="270" t="str">
        <f t="shared" si="15"/>
        <v/>
      </c>
      <c r="M198" s="269" t="str">
        <f t="shared" si="16"/>
        <v/>
      </c>
      <c r="N198" s="257"/>
      <c r="O198" s="258"/>
      <c r="P198" s="258"/>
      <c r="Q198" s="258"/>
      <c r="R198" s="258"/>
      <c r="S198" s="258"/>
      <c r="T198" s="99" t="str">
        <f t="shared" si="12"/>
        <v/>
      </c>
      <c r="U198" s="257"/>
      <c r="V198" s="258"/>
      <c r="W198" s="258"/>
      <c r="X198" s="258"/>
      <c r="Y198" s="258"/>
      <c r="Z198" s="269"/>
      <c r="AA198" s="271"/>
      <c r="AB198" s="270"/>
      <c r="AC198" s="158"/>
      <c r="AD198" s="93" t="str">
        <f t="shared" si="10"/>
        <v/>
      </c>
      <c r="AE198" s="94"/>
      <c r="AF198" s="272"/>
      <c r="AG198" s="115"/>
      <c r="AH198" s="273"/>
    </row>
    <row r="199" spans="2:34" x14ac:dyDescent="0.2">
      <c r="B199" s="267"/>
      <c r="C199" s="268"/>
      <c r="D199" s="257"/>
      <c r="E199" s="258"/>
      <c r="F199" s="269" t="str">
        <f t="shared" si="11"/>
        <v/>
      </c>
      <c r="G199" s="257"/>
      <c r="H199" s="258"/>
      <c r="I199" s="258"/>
      <c r="J199" s="258"/>
      <c r="K199" s="270"/>
      <c r="L199" s="270" t="str">
        <f t="shared" si="15"/>
        <v/>
      </c>
      <c r="M199" s="269" t="str">
        <f t="shared" si="16"/>
        <v/>
      </c>
      <c r="N199" s="257"/>
      <c r="O199" s="258"/>
      <c r="P199" s="258"/>
      <c r="Q199" s="258"/>
      <c r="R199" s="258"/>
      <c r="S199" s="258"/>
      <c r="T199" s="99" t="str">
        <f t="shared" si="12"/>
        <v/>
      </c>
      <c r="U199" s="257"/>
      <c r="V199" s="258"/>
      <c r="W199" s="258"/>
      <c r="X199" s="258"/>
      <c r="Y199" s="258"/>
      <c r="Z199" s="269"/>
      <c r="AA199" s="271"/>
      <c r="AB199" s="270"/>
      <c r="AC199" s="158"/>
      <c r="AD199" s="93" t="str">
        <f t="shared" si="10"/>
        <v/>
      </c>
      <c r="AE199" s="94"/>
      <c r="AF199" s="272"/>
      <c r="AG199" s="115"/>
      <c r="AH199" s="273"/>
    </row>
    <row r="200" spans="2:34" x14ac:dyDescent="0.2">
      <c r="B200" s="267"/>
      <c r="C200" s="268"/>
      <c r="D200" s="257"/>
      <c r="E200" s="258"/>
      <c r="F200" s="269" t="str">
        <f t="shared" si="11"/>
        <v/>
      </c>
      <c r="G200" s="257"/>
      <c r="H200" s="258"/>
      <c r="I200" s="258"/>
      <c r="J200" s="258"/>
      <c r="K200" s="270"/>
      <c r="L200" s="270" t="str">
        <f t="shared" si="15"/>
        <v/>
      </c>
      <c r="M200" s="269" t="str">
        <f t="shared" si="16"/>
        <v/>
      </c>
      <c r="N200" s="257"/>
      <c r="O200" s="258"/>
      <c r="P200" s="258"/>
      <c r="Q200" s="258"/>
      <c r="R200" s="258"/>
      <c r="S200" s="258"/>
      <c r="T200" s="99" t="str">
        <f t="shared" si="12"/>
        <v/>
      </c>
      <c r="U200" s="257"/>
      <c r="V200" s="258"/>
      <c r="W200" s="258"/>
      <c r="X200" s="258"/>
      <c r="Y200" s="258"/>
      <c r="Z200" s="269"/>
      <c r="AA200" s="271"/>
      <c r="AB200" s="270"/>
      <c r="AC200" s="158"/>
      <c r="AD200" s="93" t="str">
        <f t="shared" si="10"/>
        <v/>
      </c>
      <c r="AE200" s="94"/>
      <c r="AF200" s="272"/>
      <c r="AG200" s="115"/>
      <c r="AH200" s="273"/>
    </row>
    <row r="201" spans="2:34" x14ac:dyDescent="0.2">
      <c r="B201" s="267"/>
      <c r="C201" s="268"/>
      <c r="D201" s="257"/>
      <c r="E201" s="258"/>
      <c r="F201" s="269" t="str">
        <f t="shared" si="11"/>
        <v/>
      </c>
      <c r="G201" s="257"/>
      <c r="H201" s="258"/>
      <c r="I201" s="258"/>
      <c r="J201" s="258"/>
      <c r="K201" s="270"/>
      <c r="L201" s="270" t="str">
        <f t="shared" si="15"/>
        <v/>
      </c>
      <c r="M201" s="269" t="str">
        <f t="shared" si="16"/>
        <v/>
      </c>
      <c r="N201" s="257"/>
      <c r="O201" s="258"/>
      <c r="P201" s="258"/>
      <c r="Q201" s="258"/>
      <c r="R201" s="258"/>
      <c r="S201" s="258"/>
      <c r="T201" s="99" t="str">
        <f t="shared" si="12"/>
        <v/>
      </c>
      <c r="U201" s="257"/>
      <c r="V201" s="258"/>
      <c r="W201" s="258"/>
      <c r="X201" s="258"/>
      <c r="Y201" s="258"/>
      <c r="Z201" s="269"/>
      <c r="AA201" s="271"/>
      <c r="AB201" s="270"/>
      <c r="AC201" s="158"/>
      <c r="AD201" s="93" t="str">
        <f t="shared" si="10"/>
        <v/>
      </c>
      <c r="AE201" s="94"/>
      <c r="AF201" s="272"/>
      <c r="AG201" s="115"/>
      <c r="AH201" s="273"/>
    </row>
    <row r="202" spans="2:34" x14ac:dyDescent="0.2">
      <c r="B202" s="267"/>
      <c r="C202" s="268"/>
      <c r="D202" s="257"/>
      <c r="E202" s="258"/>
      <c r="F202" s="269" t="str">
        <f t="shared" si="11"/>
        <v/>
      </c>
      <c r="G202" s="257"/>
      <c r="H202" s="258"/>
      <c r="I202" s="258"/>
      <c r="J202" s="258"/>
      <c r="K202" s="270"/>
      <c r="L202" s="270" t="str">
        <f t="shared" si="15"/>
        <v/>
      </c>
      <c r="M202" s="269" t="str">
        <f t="shared" si="16"/>
        <v/>
      </c>
      <c r="N202" s="257"/>
      <c r="O202" s="258"/>
      <c r="P202" s="258"/>
      <c r="Q202" s="258"/>
      <c r="R202" s="258"/>
      <c r="S202" s="258"/>
      <c r="T202" s="99" t="str">
        <f t="shared" si="12"/>
        <v/>
      </c>
      <c r="U202" s="257"/>
      <c r="V202" s="258"/>
      <c r="W202" s="258"/>
      <c r="X202" s="258"/>
      <c r="Y202" s="258"/>
      <c r="Z202" s="269"/>
      <c r="AA202" s="271"/>
      <c r="AB202" s="270"/>
      <c r="AC202" s="158"/>
      <c r="AD202" s="93" t="str">
        <f t="shared" si="10"/>
        <v/>
      </c>
      <c r="AE202" s="94"/>
      <c r="AF202" s="272"/>
      <c r="AG202" s="115"/>
      <c r="AH202" s="273"/>
    </row>
    <row r="203" spans="2:34" x14ac:dyDescent="0.2">
      <c r="B203" s="267"/>
      <c r="C203" s="268"/>
      <c r="D203" s="257"/>
      <c r="E203" s="258"/>
      <c r="F203" s="269" t="str">
        <f t="shared" si="11"/>
        <v/>
      </c>
      <c r="G203" s="257"/>
      <c r="H203" s="258"/>
      <c r="I203" s="258"/>
      <c r="J203" s="258"/>
      <c r="K203" s="270"/>
      <c r="L203" s="270" t="str">
        <f t="shared" si="15"/>
        <v/>
      </c>
      <c r="M203" s="269" t="str">
        <f t="shared" si="16"/>
        <v/>
      </c>
      <c r="N203" s="257"/>
      <c r="O203" s="258"/>
      <c r="P203" s="258"/>
      <c r="Q203" s="258"/>
      <c r="R203" s="258"/>
      <c r="S203" s="258"/>
      <c r="T203" s="99" t="str">
        <f t="shared" si="12"/>
        <v/>
      </c>
      <c r="U203" s="257"/>
      <c r="V203" s="258"/>
      <c r="W203" s="258"/>
      <c r="X203" s="258"/>
      <c r="Y203" s="258"/>
      <c r="Z203" s="269"/>
      <c r="AA203" s="271"/>
      <c r="AB203" s="270"/>
      <c r="AC203" s="158"/>
      <c r="AD203" s="93" t="str">
        <f t="shared" si="10"/>
        <v/>
      </c>
      <c r="AE203" s="94"/>
      <c r="AF203" s="272"/>
      <c r="AG203" s="115"/>
      <c r="AH203" s="273"/>
    </row>
    <row r="204" spans="2:34" x14ac:dyDescent="0.2">
      <c r="B204" s="267"/>
      <c r="C204" s="268"/>
      <c r="D204" s="257"/>
      <c r="E204" s="258"/>
      <c r="F204" s="269" t="str">
        <f t="shared" si="11"/>
        <v/>
      </c>
      <c r="G204" s="257"/>
      <c r="H204" s="258"/>
      <c r="I204" s="258"/>
      <c r="J204" s="258"/>
      <c r="K204" s="270"/>
      <c r="L204" s="270" t="str">
        <f t="shared" si="15"/>
        <v/>
      </c>
      <c r="M204" s="269" t="str">
        <f t="shared" si="16"/>
        <v/>
      </c>
      <c r="N204" s="257"/>
      <c r="O204" s="258"/>
      <c r="P204" s="258"/>
      <c r="Q204" s="258"/>
      <c r="R204" s="258"/>
      <c r="S204" s="258"/>
      <c r="T204" s="99" t="str">
        <f t="shared" si="12"/>
        <v/>
      </c>
      <c r="U204" s="257"/>
      <c r="V204" s="258"/>
      <c r="W204" s="258"/>
      <c r="X204" s="258"/>
      <c r="Y204" s="258"/>
      <c r="Z204" s="269"/>
      <c r="AA204" s="271"/>
      <c r="AB204" s="270"/>
      <c r="AC204" s="158"/>
      <c r="AD204" s="93" t="str">
        <f t="shared" si="10"/>
        <v/>
      </c>
      <c r="AE204" s="94"/>
      <c r="AF204" s="272"/>
      <c r="AG204" s="115"/>
      <c r="AH204" s="273"/>
    </row>
    <row r="205" spans="2:34" x14ac:dyDescent="0.2">
      <c r="B205" s="267"/>
      <c r="C205" s="268"/>
      <c r="D205" s="257"/>
      <c r="E205" s="258"/>
      <c r="F205" s="269" t="str">
        <f t="shared" si="11"/>
        <v/>
      </c>
      <c r="G205" s="257"/>
      <c r="H205" s="258"/>
      <c r="I205" s="258"/>
      <c r="J205" s="258"/>
      <c r="K205" s="270"/>
      <c r="L205" s="270" t="str">
        <f t="shared" si="15"/>
        <v/>
      </c>
      <c r="M205" s="269" t="str">
        <f t="shared" si="16"/>
        <v/>
      </c>
      <c r="N205" s="257"/>
      <c r="O205" s="258"/>
      <c r="P205" s="258"/>
      <c r="Q205" s="258"/>
      <c r="R205" s="258"/>
      <c r="S205" s="258"/>
      <c r="T205" s="99" t="str">
        <f t="shared" si="12"/>
        <v/>
      </c>
      <c r="U205" s="257"/>
      <c r="V205" s="258"/>
      <c r="W205" s="258"/>
      <c r="X205" s="258"/>
      <c r="Y205" s="258"/>
      <c r="Z205" s="269"/>
      <c r="AA205" s="271"/>
      <c r="AB205" s="270"/>
      <c r="AC205" s="158"/>
      <c r="AD205" s="93" t="str">
        <f t="shared" si="10"/>
        <v/>
      </c>
      <c r="AE205" s="94"/>
      <c r="AF205" s="272"/>
      <c r="AG205" s="115"/>
      <c r="AH205" s="273"/>
    </row>
    <row r="206" spans="2:34" x14ac:dyDescent="0.2">
      <c r="B206" s="267"/>
      <c r="C206" s="268"/>
      <c r="D206" s="257"/>
      <c r="E206" s="258"/>
      <c r="F206" s="269" t="str">
        <f t="shared" si="11"/>
        <v/>
      </c>
      <c r="G206" s="257"/>
      <c r="H206" s="258"/>
      <c r="I206" s="258"/>
      <c r="J206" s="258"/>
      <c r="K206" s="270"/>
      <c r="L206" s="270" t="str">
        <f t="shared" si="15"/>
        <v/>
      </c>
      <c r="M206" s="269" t="str">
        <f t="shared" si="16"/>
        <v/>
      </c>
      <c r="N206" s="257"/>
      <c r="O206" s="258"/>
      <c r="P206" s="258"/>
      <c r="Q206" s="258"/>
      <c r="R206" s="258"/>
      <c r="S206" s="258"/>
      <c r="T206" s="99" t="str">
        <f t="shared" si="12"/>
        <v/>
      </c>
      <c r="U206" s="257"/>
      <c r="V206" s="258"/>
      <c r="W206" s="258"/>
      <c r="X206" s="258"/>
      <c r="Y206" s="258"/>
      <c r="Z206" s="269"/>
      <c r="AA206" s="271"/>
      <c r="AB206" s="270"/>
      <c r="AC206" s="158"/>
      <c r="AD206" s="93" t="str">
        <f t="shared" si="10"/>
        <v/>
      </c>
      <c r="AE206" s="94"/>
      <c r="AF206" s="272"/>
      <c r="AG206" s="115"/>
      <c r="AH206" s="273"/>
    </row>
    <row r="207" spans="2:34" x14ac:dyDescent="0.2">
      <c r="B207" s="267"/>
      <c r="C207" s="268"/>
      <c r="D207" s="257"/>
      <c r="E207" s="258"/>
      <c r="F207" s="269" t="str">
        <f t="shared" si="11"/>
        <v/>
      </c>
      <c r="G207" s="257"/>
      <c r="H207" s="258"/>
      <c r="I207" s="258"/>
      <c r="J207" s="258"/>
      <c r="K207" s="270"/>
      <c r="L207" s="270" t="str">
        <f t="shared" si="15"/>
        <v/>
      </c>
      <c r="M207" s="269" t="str">
        <f t="shared" si="16"/>
        <v/>
      </c>
      <c r="N207" s="257"/>
      <c r="O207" s="258"/>
      <c r="P207" s="258"/>
      <c r="Q207" s="258"/>
      <c r="R207" s="258"/>
      <c r="S207" s="258"/>
      <c r="T207" s="99" t="str">
        <f t="shared" si="12"/>
        <v/>
      </c>
      <c r="U207" s="257"/>
      <c r="V207" s="258"/>
      <c r="W207" s="258"/>
      <c r="X207" s="258"/>
      <c r="Y207" s="258"/>
      <c r="Z207" s="269"/>
      <c r="AA207" s="271"/>
      <c r="AB207" s="270"/>
      <c r="AC207" s="158"/>
      <c r="AD207" s="93" t="str">
        <f t="shared" si="10"/>
        <v/>
      </c>
      <c r="AE207" s="94"/>
      <c r="AF207" s="272"/>
      <c r="AG207" s="115"/>
      <c r="AH207" s="273"/>
    </row>
    <row r="208" spans="2:34" x14ac:dyDescent="0.2">
      <c r="B208" s="267"/>
      <c r="C208" s="268"/>
      <c r="D208" s="257"/>
      <c r="E208" s="258"/>
      <c r="F208" s="269" t="str">
        <f t="shared" si="11"/>
        <v/>
      </c>
      <c r="G208" s="257"/>
      <c r="H208" s="258"/>
      <c r="I208" s="258"/>
      <c r="J208" s="258"/>
      <c r="K208" s="270"/>
      <c r="L208" s="270" t="str">
        <f t="shared" si="15"/>
        <v/>
      </c>
      <c r="M208" s="269" t="str">
        <f t="shared" si="16"/>
        <v/>
      </c>
      <c r="N208" s="257"/>
      <c r="O208" s="258"/>
      <c r="P208" s="258"/>
      <c r="Q208" s="258"/>
      <c r="R208" s="258"/>
      <c r="S208" s="258"/>
      <c r="T208" s="99" t="str">
        <f t="shared" si="12"/>
        <v/>
      </c>
      <c r="U208" s="257"/>
      <c r="V208" s="258"/>
      <c r="W208" s="258"/>
      <c r="X208" s="258"/>
      <c r="Y208" s="258"/>
      <c r="Z208" s="269"/>
      <c r="AA208" s="271"/>
      <c r="AB208" s="270"/>
      <c r="AC208" s="158"/>
      <c r="AD208" s="93" t="str">
        <f t="shared" si="10"/>
        <v/>
      </c>
      <c r="AE208" s="94"/>
      <c r="AF208" s="272"/>
      <c r="AG208" s="115"/>
      <c r="AH208" s="273"/>
    </row>
    <row r="209" spans="2:34" x14ac:dyDescent="0.2">
      <c r="B209" s="267"/>
      <c r="C209" s="268"/>
      <c r="D209" s="257"/>
      <c r="E209" s="258"/>
      <c r="F209" s="269" t="str">
        <f t="shared" si="11"/>
        <v/>
      </c>
      <c r="G209" s="257"/>
      <c r="H209" s="258"/>
      <c r="I209" s="258"/>
      <c r="J209" s="258"/>
      <c r="K209" s="270"/>
      <c r="L209" s="270" t="str">
        <f t="shared" si="15"/>
        <v/>
      </c>
      <c r="M209" s="269" t="str">
        <f t="shared" si="16"/>
        <v/>
      </c>
      <c r="N209" s="257"/>
      <c r="O209" s="258"/>
      <c r="P209" s="258"/>
      <c r="Q209" s="258"/>
      <c r="R209" s="258"/>
      <c r="S209" s="258"/>
      <c r="T209" s="99" t="str">
        <f t="shared" si="12"/>
        <v/>
      </c>
      <c r="U209" s="257"/>
      <c r="V209" s="258"/>
      <c r="W209" s="258"/>
      <c r="X209" s="258"/>
      <c r="Y209" s="258"/>
      <c r="Z209" s="269"/>
      <c r="AA209" s="271"/>
      <c r="AB209" s="270"/>
      <c r="AC209" s="158"/>
      <c r="AD209" s="93" t="str">
        <f t="shared" si="10"/>
        <v/>
      </c>
      <c r="AE209" s="94"/>
      <c r="AF209" s="272"/>
      <c r="AG209" s="115"/>
      <c r="AH209" s="273"/>
    </row>
    <row r="210" spans="2:34" x14ac:dyDescent="0.2">
      <c r="B210" s="267"/>
      <c r="C210" s="268"/>
      <c r="D210" s="257"/>
      <c r="E210" s="258"/>
      <c r="F210" s="269" t="str">
        <f t="shared" si="11"/>
        <v/>
      </c>
      <c r="G210" s="257"/>
      <c r="H210" s="258"/>
      <c r="I210" s="258"/>
      <c r="J210" s="258"/>
      <c r="K210" s="270"/>
      <c r="L210" s="270" t="str">
        <f t="shared" si="15"/>
        <v/>
      </c>
      <c r="M210" s="269" t="str">
        <f t="shared" si="16"/>
        <v/>
      </c>
      <c r="N210" s="257"/>
      <c r="O210" s="258"/>
      <c r="P210" s="258"/>
      <c r="Q210" s="258"/>
      <c r="R210" s="258"/>
      <c r="S210" s="258"/>
      <c r="T210" s="99" t="str">
        <f t="shared" si="12"/>
        <v/>
      </c>
      <c r="U210" s="257"/>
      <c r="V210" s="258"/>
      <c r="W210" s="258"/>
      <c r="X210" s="258"/>
      <c r="Y210" s="258"/>
      <c r="Z210" s="269"/>
      <c r="AA210" s="271"/>
      <c r="AB210" s="270"/>
      <c r="AC210" s="158"/>
      <c r="AD210" s="93" t="str">
        <f t="shared" si="10"/>
        <v/>
      </c>
      <c r="AE210" s="94"/>
      <c r="AF210" s="272"/>
      <c r="AG210" s="115"/>
      <c r="AH210" s="273"/>
    </row>
    <row r="211" spans="2:34" x14ac:dyDescent="0.2">
      <c r="B211" s="267"/>
      <c r="C211" s="268"/>
      <c r="D211" s="257"/>
      <c r="E211" s="258"/>
      <c r="F211" s="269" t="str">
        <f t="shared" si="11"/>
        <v/>
      </c>
      <c r="G211" s="257"/>
      <c r="H211" s="258"/>
      <c r="I211" s="258"/>
      <c r="J211" s="258"/>
      <c r="K211" s="270"/>
      <c r="L211" s="270" t="str">
        <f t="shared" si="15"/>
        <v/>
      </c>
      <c r="M211" s="269" t="str">
        <f t="shared" si="16"/>
        <v/>
      </c>
      <c r="N211" s="257"/>
      <c r="O211" s="258"/>
      <c r="P211" s="258"/>
      <c r="Q211" s="258"/>
      <c r="R211" s="258"/>
      <c r="S211" s="258"/>
      <c r="T211" s="99" t="str">
        <f t="shared" si="12"/>
        <v/>
      </c>
      <c r="U211" s="257"/>
      <c r="V211" s="258"/>
      <c r="W211" s="258"/>
      <c r="X211" s="258"/>
      <c r="Y211" s="258"/>
      <c r="Z211" s="269"/>
      <c r="AA211" s="271"/>
      <c r="AB211" s="270"/>
      <c r="AC211" s="158"/>
      <c r="AD211" s="93" t="str">
        <f t="shared" si="10"/>
        <v/>
      </c>
      <c r="AE211" s="94"/>
      <c r="AF211" s="272"/>
      <c r="AG211" s="115"/>
      <c r="AH211" s="273"/>
    </row>
    <row r="212" spans="2:34" x14ac:dyDescent="0.2">
      <c r="B212" s="267"/>
      <c r="C212" s="268"/>
      <c r="D212" s="257"/>
      <c r="E212" s="258"/>
      <c r="F212" s="269" t="str">
        <f t="shared" si="11"/>
        <v/>
      </c>
      <c r="G212" s="257"/>
      <c r="H212" s="258"/>
      <c r="I212" s="258"/>
      <c r="J212" s="258"/>
      <c r="K212" s="270"/>
      <c r="L212" s="270" t="str">
        <f t="shared" si="15"/>
        <v/>
      </c>
      <c r="M212" s="269" t="str">
        <f t="shared" si="16"/>
        <v/>
      </c>
      <c r="N212" s="257"/>
      <c r="O212" s="258"/>
      <c r="P212" s="258"/>
      <c r="Q212" s="258"/>
      <c r="R212" s="258"/>
      <c r="S212" s="258"/>
      <c r="T212" s="99" t="str">
        <f t="shared" si="12"/>
        <v/>
      </c>
      <c r="U212" s="257"/>
      <c r="V212" s="258"/>
      <c r="W212" s="258"/>
      <c r="X212" s="258"/>
      <c r="Y212" s="258"/>
      <c r="Z212" s="269"/>
      <c r="AA212" s="271"/>
      <c r="AB212" s="270"/>
      <c r="AC212" s="158"/>
      <c r="AD212" s="93" t="str">
        <f t="shared" si="10"/>
        <v/>
      </c>
      <c r="AE212" s="94"/>
      <c r="AF212" s="272"/>
      <c r="AG212" s="115"/>
      <c r="AH212" s="273"/>
    </row>
    <row r="213" spans="2:34" x14ac:dyDescent="0.2">
      <c r="B213" s="267"/>
      <c r="C213" s="268"/>
      <c r="D213" s="257"/>
      <c r="E213" s="258"/>
      <c r="F213" s="269" t="str">
        <f t="shared" si="11"/>
        <v/>
      </c>
      <c r="G213" s="257"/>
      <c r="H213" s="258"/>
      <c r="I213" s="258"/>
      <c r="J213" s="258"/>
      <c r="K213" s="270"/>
      <c r="L213" s="270" t="str">
        <f t="shared" si="15"/>
        <v/>
      </c>
      <c r="M213" s="269" t="str">
        <f t="shared" si="16"/>
        <v/>
      </c>
      <c r="N213" s="257"/>
      <c r="O213" s="258"/>
      <c r="P213" s="258"/>
      <c r="Q213" s="258"/>
      <c r="R213" s="258"/>
      <c r="S213" s="258"/>
      <c r="T213" s="99" t="str">
        <f t="shared" si="12"/>
        <v/>
      </c>
      <c r="U213" s="257"/>
      <c r="V213" s="258"/>
      <c r="W213" s="258"/>
      <c r="X213" s="258"/>
      <c r="Y213" s="258"/>
      <c r="Z213" s="269"/>
      <c r="AA213" s="271"/>
      <c r="AB213" s="270"/>
      <c r="AC213" s="158"/>
      <c r="AD213" s="93" t="str">
        <f t="shared" si="10"/>
        <v/>
      </c>
      <c r="AE213" s="94"/>
      <c r="AF213" s="272"/>
      <c r="AG213" s="115"/>
      <c r="AH213" s="273"/>
    </row>
    <row r="214" spans="2:34" x14ac:dyDescent="0.2">
      <c r="B214" s="267"/>
      <c r="C214" s="268"/>
      <c r="D214" s="257"/>
      <c r="E214" s="258"/>
      <c r="F214" s="269" t="str">
        <f t="shared" si="11"/>
        <v/>
      </c>
      <c r="G214" s="257"/>
      <c r="H214" s="258"/>
      <c r="I214" s="258"/>
      <c r="J214" s="258"/>
      <c r="K214" s="270"/>
      <c r="L214" s="270" t="str">
        <f t="shared" si="15"/>
        <v/>
      </c>
      <c r="M214" s="269" t="str">
        <f t="shared" si="16"/>
        <v/>
      </c>
      <c r="N214" s="257"/>
      <c r="O214" s="258"/>
      <c r="P214" s="258"/>
      <c r="Q214" s="258"/>
      <c r="R214" s="258"/>
      <c r="S214" s="258"/>
      <c r="T214" s="99" t="str">
        <f t="shared" si="12"/>
        <v/>
      </c>
      <c r="U214" s="257"/>
      <c r="V214" s="258"/>
      <c r="W214" s="258"/>
      <c r="X214" s="258"/>
      <c r="Y214" s="258"/>
      <c r="Z214" s="269"/>
      <c r="AA214" s="271"/>
      <c r="AB214" s="270"/>
      <c r="AC214" s="158"/>
      <c r="AD214" s="93" t="str">
        <f t="shared" si="10"/>
        <v/>
      </c>
      <c r="AE214" s="94"/>
      <c r="AF214" s="272"/>
      <c r="AG214" s="115"/>
      <c r="AH214" s="273"/>
    </row>
    <row r="215" spans="2:34" x14ac:dyDescent="0.2">
      <c r="B215" s="267"/>
      <c r="C215" s="268"/>
      <c r="D215" s="257"/>
      <c r="E215" s="258"/>
      <c r="F215" s="269" t="str">
        <f t="shared" si="11"/>
        <v/>
      </c>
      <c r="G215" s="257"/>
      <c r="H215" s="258"/>
      <c r="I215" s="258"/>
      <c r="J215" s="258"/>
      <c r="K215" s="270"/>
      <c r="L215" s="270" t="str">
        <f t="shared" si="15"/>
        <v/>
      </c>
      <c r="M215" s="269" t="str">
        <f t="shared" si="16"/>
        <v/>
      </c>
      <c r="N215" s="257"/>
      <c r="O215" s="258"/>
      <c r="P215" s="258"/>
      <c r="Q215" s="258"/>
      <c r="R215" s="258"/>
      <c r="S215" s="258"/>
      <c r="T215" s="99" t="str">
        <f t="shared" si="12"/>
        <v/>
      </c>
      <c r="U215" s="257"/>
      <c r="V215" s="258"/>
      <c r="W215" s="258"/>
      <c r="X215" s="258"/>
      <c r="Y215" s="258"/>
      <c r="Z215" s="269"/>
      <c r="AA215" s="271"/>
      <c r="AB215" s="270"/>
      <c r="AC215" s="158"/>
      <c r="AD215" s="93" t="str">
        <f t="shared" si="10"/>
        <v/>
      </c>
      <c r="AE215" s="94"/>
      <c r="AF215" s="272"/>
      <c r="AG215" s="115"/>
      <c r="AH215" s="273"/>
    </row>
    <row r="216" spans="2:34" x14ac:dyDescent="0.2">
      <c r="B216" s="267"/>
      <c r="C216" s="268"/>
      <c r="D216" s="257"/>
      <c r="E216" s="258"/>
      <c r="F216" s="269" t="str">
        <f t="shared" si="11"/>
        <v/>
      </c>
      <c r="G216" s="257"/>
      <c r="H216" s="258"/>
      <c r="I216" s="258"/>
      <c r="J216" s="258"/>
      <c r="K216" s="270"/>
      <c r="L216" s="270" t="str">
        <f t="shared" si="15"/>
        <v/>
      </c>
      <c r="M216" s="269" t="str">
        <f t="shared" si="16"/>
        <v/>
      </c>
      <c r="N216" s="257"/>
      <c r="O216" s="258"/>
      <c r="P216" s="258"/>
      <c r="Q216" s="258"/>
      <c r="R216" s="258"/>
      <c r="S216" s="258"/>
      <c r="T216" s="99" t="str">
        <f t="shared" si="12"/>
        <v/>
      </c>
      <c r="U216" s="257"/>
      <c r="V216" s="258"/>
      <c r="W216" s="258"/>
      <c r="X216" s="258"/>
      <c r="Y216" s="258"/>
      <c r="Z216" s="269"/>
      <c r="AA216" s="271"/>
      <c r="AB216" s="270"/>
      <c r="AC216" s="158"/>
      <c r="AD216" s="93" t="str">
        <f t="shared" si="10"/>
        <v/>
      </c>
      <c r="AE216" s="94"/>
      <c r="AF216" s="272"/>
      <c r="AG216" s="115"/>
      <c r="AH216" s="273"/>
    </row>
    <row r="217" spans="2:34" x14ac:dyDescent="0.2">
      <c r="B217" s="267"/>
      <c r="C217" s="268"/>
      <c r="D217" s="257"/>
      <c r="E217" s="258"/>
      <c r="F217" s="269" t="str">
        <f t="shared" si="11"/>
        <v/>
      </c>
      <c r="G217" s="257"/>
      <c r="H217" s="258"/>
      <c r="I217" s="258"/>
      <c r="J217" s="258"/>
      <c r="K217" s="270"/>
      <c r="L217" s="270" t="str">
        <f t="shared" si="15"/>
        <v/>
      </c>
      <c r="M217" s="269" t="str">
        <f t="shared" si="16"/>
        <v/>
      </c>
      <c r="N217" s="257"/>
      <c r="O217" s="258"/>
      <c r="P217" s="258"/>
      <c r="Q217" s="258"/>
      <c r="R217" s="258"/>
      <c r="S217" s="258"/>
      <c r="T217" s="99" t="str">
        <f t="shared" si="12"/>
        <v/>
      </c>
      <c r="U217" s="257"/>
      <c r="V217" s="258"/>
      <c r="W217" s="258"/>
      <c r="X217" s="258"/>
      <c r="Y217" s="258"/>
      <c r="Z217" s="269"/>
      <c r="AA217" s="271"/>
      <c r="AB217" s="270"/>
      <c r="AC217" s="158"/>
      <c r="AD217" s="93" t="str">
        <f t="shared" ref="AD217:AD239" si="17">IF(AC217="","",((AC217/$D$24)-1))</f>
        <v/>
      </c>
      <c r="AE217" s="94"/>
      <c r="AF217" s="272"/>
      <c r="AG217" s="115"/>
      <c r="AH217" s="273"/>
    </row>
    <row r="218" spans="2:34" x14ac:dyDescent="0.2">
      <c r="B218" s="267"/>
      <c r="C218" s="268"/>
      <c r="D218" s="257"/>
      <c r="E218" s="258"/>
      <c r="F218" s="269" t="str">
        <f t="shared" ref="F218:F239" si="18">IF(E218="","",E218+273.15)</f>
        <v/>
      </c>
      <c r="G218" s="257"/>
      <c r="H218" s="258"/>
      <c r="I218" s="258"/>
      <c r="J218" s="258"/>
      <c r="K218" s="270"/>
      <c r="L218" s="270" t="str">
        <f t="shared" si="15"/>
        <v/>
      </c>
      <c r="M218" s="269" t="str">
        <f t="shared" si="16"/>
        <v/>
      </c>
      <c r="N218" s="257"/>
      <c r="O218" s="258"/>
      <c r="P218" s="258"/>
      <c r="Q218" s="258"/>
      <c r="R218" s="258"/>
      <c r="S218" s="258"/>
      <c r="T218" s="99" t="str">
        <f t="shared" ref="T218:T239" si="19">IF(N218="","",SQRT(N218^2+O218^2+P218^2))</f>
        <v/>
      </c>
      <c r="U218" s="257"/>
      <c r="V218" s="258"/>
      <c r="W218" s="258"/>
      <c r="X218" s="258"/>
      <c r="Y218" s="258"/>
      <c r="Z218" s="269"/>
      <c r="AA218" s="271"/>
      <c r="AB218" s="270"/>
      <c r="AC218" s="158"/>
      <c r="AD218" s="93" t="str">
        <f t="shared" si="17"/>
        <v/>
      </c>
      <c r="AE218" s="94"/>
      <c r="AF218" s="272"/>
      <c r="AG218" s="115"/>
      <c r="AH218" s="273"/>
    </row>
    <row r="219" spans="2:34" x14ac:dyDescent="0.2">
      <c r="B219" s="267"/>
      <c r="C219" s="268"/>
      <c r="D219" s="257"/>
      <c r="E219" s="258"/>
      <c r="F219" s="269" t="str">
        <f t="shared" si="18"/>
        <v/>
      </c>
      <c r="G219" s="257"/>
      <c r="H219" s="258"/>
      <c r="I219" s="258"/>
      <c r="J219" s="258"/>
      <c r="K219" s="270"/>
      <c r="L219" s="270" t="str">
        <f t="shared" si="15"/>
        <v/>
      </c>
      <c r="M219" s="269" t="str">
        <f t="shared" si="16"/>
        <v/>
      </c>
      <c r="N219" s="257"/>
      <c r="O219" s="258"/>
      <c r="P219" s="258"/>
      <c r="Q219" s="258"/>
      <c r="R219" s="258"/>
      <c r="S219" s="258"/>
      <c r="T219" s="99" t="str">
        <f t="shared" si="19"/>
        <v/>
      </c>
      <c r="U219" s="257"/>
      <c r="V219" s="258"/>
      <c r="W219" s="258"/>
      <c r="X219" s="258"/>
      <c r="Y219" s="258"/>
      <c r="Z219" s="269"/>
      <c r="AA219" s="271"/>
      <c r="AB219" s="270"/>
      <c r="AC219" s="158"/>
      <c r="AD219" s="93" t="str">
        <f t="shared" si="17"/>
        <v/>
      </c>
      <c r="AE219" s="94"/>
      <c r="AF219" s="272"/>
      <c r="AG219" s="115"/>
      <c r="AH219" s="273"/>
    </row>
    <row r="220" spans="2:34" x14ac:dyDescent="0.2">
      <c r="B220" s="267"/>
      <c r="C220" s="268"/>
      <c r="D220" s="257"/>
      <c r="E220" s="258"/>
      <c r="F220" s="269" t="str">
        <f t="shared" si="18"/>
        <v/>
      </c>
      <c r="G220" s="257"/>
      <c r="H220" s="258"/>
      <c r="I220" s="258"/>
      <c r="J220" s="258"/>
      <c r="K220" s="270"/>
      <c r="L220" s="270" t="str">
        <f t="shared" si="15"/>
        <v/>
      </c>
      <c r="M220" s="269" t="str">
        <f t="shared" si="16"/>
        <v/>
      </c>
      <c r="N220" s="257"/>
      <c r="O220" s="258"/>
      <c r="P220" s="258"/>
      <c r="Q220" s="258"/>
      <c r="R220" s="258"/>
      <c r="S220" s="258"/>
      <c r="T220" s="99" t="str">
        <f t="shared" si="19"/>
        <v/>
      </c>
      <c r="U220" s="257"/>
      <c r="V220" s="258"/>
      <c r="W220" s="258"/>
      <c r="X220" s="258"/>
      <c r="Y220" s="258"/>
      <c r="Z220" s="269"/>
      <c r="AA220" s="271"/>
      <c r="AB220" s="270"/>
      <c r="AC220" s="158"/>
      <c r="AD220" s="93" t="str">
        <f t="shared" si="17"/>
        <v/>
      </c>
      <c r="AE220" s="94"/>
      <c r="AF220" s="272"/>
      <c r="AG220" s="115"/>
      <c r="AH220" s="273"/>
    </row>
    <row r="221" spans="2:34" x14ac:dyDescent="0.2">
      <c r="B221" s="267"/>
      <c r="C221" s="268"/>
      <c r="D221" s="257"/>
      <c r="E221" s="258"/>
      <c r="F221" s="269" t="str">
        <f t="shared" si="18"/>
        <v/>
      </c>
      <c r="G221" s="257"/>
      <c r="H221" s="258"/>
      <c r="I221" s="258"/>
      <c r="J221" s="258"/>
      <c r="K221" s="270"/>
      <c r="L221" s="270" t="str">
        <f t="shared" si="15"/>
        <v/>
      </c>
      <c r="M221" s="269" t="str">
        <f t="shared" si="16"/>
        <v/>
      </c>
      <c r="N221" s="257"/>
      <c r="O221" s="258"/>
      <c r="P221" s="258"/>
      <c r="Q221" s="258"/>
      <c r="R221" s="258"/>
      <c r="S221" s="258"/>
      <c r="T221" s="99" t="str">
        <f t="shared" si="19"/>
        <v/>
      </c>
      <c r="U221" s="257"/>
      <c r="V221" s="258"/>
      <c r="W221" s="258"/>
      <c r="X221" s="258"/>
      <c r="Y221" s="258"/>
      <c r="Z221" s="269"/>
      <c r="AA221" s="271"/>
      <c r="AB221" s="270"/>
      <c r="AC221" s="158"/>
      <c r="AD221" s="93" t="str">
        <f t="shared" si="17"/>
        <v/>
      </c>
      <c r="AE221" s="94"/>
      <c r="AF221" s="272"/>
      <c r="AG221" s="115"/>
      <c r="AH221" s="273"/>
    </row>
    <row r="222" spans="2:34" x14ac:dyDescent="0.2">
      <c r="B222" s="267"/>
      <c r="C222" s="268"/>
      <c r="D222" s="257"/>
      <c r="E222" s="258"/>
      <c r="F222" s="269" t="str">
        <f t="shared" si="18"/>
        <v/>
      </c>
      <c r="G222" s="257"/>
      <c r="H222" s="258"/>
      <c r="I222" s="258"/>
      <c r="J222" s="258"/>
      <c r="K222" s="270"/>
      <c r="L222" s="270" t="str">
        <f t="shared" si="15"/>
        <v/>
      </c>
      <c r="M222" s="269" t="str">
        <f t="shared" si="16"/>
        <v/>
      </c>
      <c r="N222" s="257"/>
      <c r="O222" s="258"/>
      <c r="P222" s="258"/>
      <c r="Q222" s="258"/>
      <c r="R222" s="258"/>
      <c r="S222" s="258"/>
      <c r="T222" s="99" t="str">
        <f t="shared" si="19"/>
        <v/>
      </c>
      <c r="U222" s="257"/>
      <c r="V222" s="258"/>
      <c r="W222" s="258"/>
      <c r="X222" s="258"/>
      <c r="Y222" s="258"/>
      <c r="Z222" s="269"/>
      <c r="AA222" s="271"/>
      <c r="AB222" s="270"/>
      <c r="AC222" s="158"/>
      <c r="AD222" s="93" t="str">
        <f t="shared" si="17"/>
        <v/>
      </c>
      <c r="AE222" s="94"/>
      <c r="AF222" s="272"/>
      <c r="AG222" s="115"/>
      <c r="AH222" s="273"/>
    </row>
    <row r="223" spans="2:34" x14ac:dyDescent="0.2">
      <c r="B223" s="267"/>
      <c r="C223" s="268"/>
      <c r="D223" s="257"/>
      <c r="E223" s="258"/>
      <c r="F223" s="269" t="str">
        <f t="shared" si="18"/>
        <v/>
      </c>
      <c r="G223" s="257"/>
      <c r="H223" s="258"/>
      <c r="I223" s="258"/>
      <c r="J223" s="258"/>
      <c r="K223" s="270"/>
      <c r="L223" s="270" t="str">
        <f t="shared" si="15"/>
        <v/>
      </c>
      <c r="M223" s="269" t="str">
        <f t="shared" si="16"/>
        <v/>
      </c>
      <c r="N223" s="257"/>
      <c r="O223" s="258"/>
      <c r="P223" s="258"/>
      <c r="Q223" s="258"/>
      <c r="R223" s="258"/>
      <c r="S223" s="258"/>
      <c r="T223" s="99" t="str">
        <f t="shared" si="19"/>
        <v/>
      </c>
      <c r="U223" s="257"/>
      <c r="V223" s="258"/>
      <c r="W223" s="258"/>
      <c r="X223" s="258"/>
      <c r="Y223" s="258"/>
      <c r="Z223" s="269"/>
      <c r="AA223" s="271"/>
      <c r="AB223" s="270"/>
      <c r="AC223" s="158"/>
      <c r="AD223" s="93" t="str">
        <f t="shared" si="17"/>
        <v/>
      </c>
      <c r="AE223" s="94"/>
      <c r="AF223" s="272"/>
      <c r="AG223" s="115"/>
      <c r="AH223" s="273"/>
    </row>
    <row r="224" spans="2:34" x14ac:dyDescent="0.2">
      <c r="B224" s="267"/>
      <c r="C224" s="268"/>
      <c r="D224" s="257"/>
      <c r="E224" s="258"/>
      <c r="F224" s="269" t="str">
        <f t="shared" si="18"/>
        <v/>
      </c>
      <c r="G224" s="257"/>
      <c r="H224" s="258"/>
      <c r="I224" s="258"/>
      <c r="J224" s="258"/>
      <c r="K224" s="270"/>
      <c r="L224" s="270" t="str">
        <f t="shared" si="15"/>
        <v/>
      </c>
      <c r="M224" s="269" t="str">
        <f t="shared" si="16"/>
        <v/>
      </c>
      <c r="N224" s="257"/>
      <c r="O224" s="258"/>
      <c r="P224" s="258"/>
      <c r="Q224" s="258"/>
      <c r="R224" s="258"/>
      <c r="S224" s="258"/>
      <c r="T224" s="99" t="str">
        <f t="shared" si="19"/>
        <v/>
      </c>
      <c r="U224" s="257"/>
      <c r="V224" s="258"/>
      <c r="W224" s="258"/>
      <c r="X224" s="258"/>
      <c r="Y224" s="258"/>
      <c r="Z224" s="269"/>
      <c r="AA224" s="271"/>
      <c r="AB224" s="270"/>
      <c r="AC224" s="158"/>
      <c r="AD224" s="93" t="str">
        <f t="shared" si="17"/>
        <v/>
      </c>
      <c r="AE224" s="94"/>
      <c r="AF224" s="272"/>
      <c r="AG224" s="115"/>
      <c r="AH224" s="273"/>
    </row>
    <row r="225" spans="2:34" x14ac:dyDescent="0.2">
      <c r="B225" s="267"/>
      <c r="C225" s="268"/>
      <c r="D225" s="257"/>
      <c r="E225" s="258"/>
      <c r="F225" s="269" t="str">
        <f t="shared" si="18"/>
        <v/>
      </c>
      <c r="G225" s="257"/>
      <c r="H225" s="258"/>
      <c r="I225" s="258"/>
      <c r="J225" s="258"/>
      <c r="K225" s="270"/>
      <c r="L225" s="270" t="str">
        <f t="shared" si="15"/>
        <v/>
      </c>
      <c r="M225" s="269" t="str">
        <f t="shared" si="16"/>
        <v/>
      </c>
      <c r="N225" s="257"/>
      <c r="O225" s="258"/>
      <c r="P225" s="258"/>
      <c r="Q225" s="258"/>
      <c r="R225" s="258"/>
      <c r="S225" s="258"/>
      <c r="T225" s="99" t="str">
        <f t="shared" si="19"/>
        <v/>
      </c>
      <c r="U225" s="257"/>
      <c r="V225" s="258"/>
      <c r="W225" s="258"/>
      <c r="X225" s="258"/>
      <c r="Y225" s="258"/>
      <c r="Z225" s="269"/>
      <c r="AA225" s="271"/>
      <c r="AB225" s="270"/>
      <c r="AC225" s="158"/>
      <c r="AD225" s="93" t="str">
        <f t="shared" si="17"/>
        <v/>
      </c>
      <c r="AE225" s="94"/>
      <c r="AF225" s="272"/>
      <c r="AG225" s="115"/>
      <c r="AH225" s="273"/>
    </row>
    <row r="226" spans="2:34" x14ac:dyDescent="0.2">
      <c r="B226" s="267"/>
      <c r="C226" s="268"/>
      <c r="D226" s="257"/>
      <c r="E226" s="258"/>
      <c r="F226" s="269" t="str">
        <f t="shared" si="18"/>
        <v/>
      </c>
      <c r="G226" s="257"/>
      <c r="H226" s="258"/>
      <c r="I226" s="258"/>
      <c r="J226" s="258"/>
      <c r="K226" s="270"/>
      <c r="L226" s="270" t="str">
        <f t="shared" si="15"/>
        <v/>
      </c>
      <c r="M226" s="269" t="str">
        <f t="shared" si="16"/>
        <v/>
      </c>
      <c r="N226" s="257"/>
      <c r="O226" s="258"/>
      <c r="P226" s="258"/>
      <c r="Q226" s="258"/>
      <c r="R226" s="258"/>
      <c r="S226" s="258"/>
      <c r="T226" s="99" t="str">
        <f t="shared" si="19"/>
        <v/>
      </c>
      <c r="U226" s="257"/>
      <c r="V226" s="258"/>
      <c r="W226" s="258"/>
      <c r="X226" s="258"/>
      <c r="Y226" s="258"/>
      <c r="Z226" s="269"/>
      <c r="AA226" s="271"/>
      <c r="AB226" s="270"/>
      <c r="AC226" s="158"/>
      <c r="AD226" s="93" t="str">
        <f t="shared" si="17"/>
        <v/>
      </c>
      <c r="AE226" s="94"/>
      <c r="AF226" s="272"/>
      <c r="AG226" s="115"/>
      <c r="AH226" s="273"/>
    </row>
    <row r="227" spans="2:34" x14ac:dyDescent="0.2">
      <c r="B227" s="267"/>
      <c r="C227" s="268"/>
      <c r="D227" s="257"/>
      <c r="E227" s="258"/>
      <c r="F227" s="269" t="str">
        <f t="shared" si="18"/>
        <v/>
      </c>
      <c r="G227" s="257"/>
      <c r="H227" s="258"/>
      <c r="I227" s="258"/>
      <c r="J227" s="258"/>
      <c r="K227" s="270"/>
      <c r="L227" s="270" t="str">
        <f t="shared" si="15"/>
        <v/>
      </c>
      <c r="M227" s="269" t="str">
        <f t="shared" si="16"/>
        <v/>
      </c>
      <c r="N227" s="257"/>
      <c r="O227" s="258"/>
      <c r="P227" s="258"/>
      <c r="Q227" s="258"/>
      <c r="R227" s="258"/>
      <c r="S227" s="258"/>
      <c r="T227" s="99" t="str">
        <f t="shared" si="19"/>
        <v/>
      </c>
      <c r="U227" s="257"/>
      <c r="V227" s="258"/>
      <c r="W227" s="258"/>
      <c r="X227" s="258"/>
      <c r="Y227" s="258"/>
      <c r="Z227" s="269"/>
      <c r="AA227" s="271"/>
      <c r="AB227" s="270"/>
      <c r="AC227" s="158"/>
      <c r="AD227" s="93" t="str">
        <f t="shared" si="17"/>
        <v/>
      </c>
      <c r="AE227" s="94"/>
      <c r="AF227" s="272"/>
      <c r="AG227" s="115"/>
      <c r="AH227" s="273"/>
    </row>
    <row r="228" spans="2:34" x14ac:dyDescent="0.2">
      <c r="B228" s="267"/>
      <c r="C228" s="268"/>
      <c r="D228" s="257"/>
      <c r="E228" s="258"/>
      <c r="F228" s="269" t="str">
        <f t="shared" si="18"/>
        <v/>
      </c>
      <c r="G228" s="257"/>
      <c r="H228" s="258"/>
      <c r="I228" s="258"/>
      <c r="J228" s="258"/>
      <c r="K228" s="270"/>
      <c r="L228" s="270" t="str">
        <f t="shared" si="15"/>
        <v/>
      </c>
      <c r="M228" s="269" t="str">
        <f t="shared" si="16"/>
        <v/>
      </c>
      <c r="N228" s="257"/>
      <c r="O228" s="258"/>
      <c r="P228" s="258"/>
      <c r="Q228" s="258"/>
      <c r="R228" s="258"/>
      <c r="S228" s="258"/>
      <c r="T228" s="99" t="str">
        <f t="shared" si="19"/>
        <v/>
      </c>
      <c r="U228" s="257"/>
      <c r="V228" s="258"/>
      <c r="W228" s="258"/>
      <c r="X228" s="258"/>
      <c r="Y228" s="258"/>
      <c r="Z228" s="269"/>
      <c r="AA228" s="271"/>
      <c r="AB228" s="270"/>
      <c r="AC228" s="158"/>
      <c r="AD228" s="93" t="str">
        <f t="shared" si="17"/>
        <v/>
      </c>
      <c r="AE228" s="94"/>
      <c r="AF228" s="272"/>
      <c r="AG228" s="115"/>
      <c r="AH228" s="273"/>
    </row>
    <row r="229" spans="2:34" x14ac:dyDescent="0.2">
      <c r="B229" s="267"/>
      <c r="C229" s="268"/>
      <c r="D229" s="257"/>
      <c r="E229" s="258"/>
      <c r="F229" s="269" t="str">
        <f t="shared" si="18"/>
        <v/>
      </c>
      <c r="G229" s="257"/>
      <c r="H229" s="258"/>
      <c r="I229" s="258"/>
      <c r="J229" s="258"/>
      <c r="K229" s="270"/>
      <c r="L229" s="270" t="str">
        <f t="shared" si="15"/>
        <v/>
      </c>
      <c r="M229" s="269" t="str">
        <f t="shared" si="16"/>
        <v/>
      </c>
      <c r="N229" s="257"/>
      <c r="O229" s="258"/>
      <c r="P229" s="258"/>
      <c r="Q229" s="258"/>
      <c r="R229" s="258"/>
      <c r="S229" s="258"/>
      <c r="T229" s="99" t="str">
        <f t="shared" si="19"/>
        <v/>
      </c>
      <c r="U229" s="257"/>
      <c r="V229" s="258"/>
      <c r="W229" s="258"/>
      <c r="X229" s="258"/>
      <c r="Y229" s="258"/>
      <c r="Z229" s="269"/>
      <c r="AA229" s="271"/>
      <c r="AB229" s="270"/>
      <c r="AC229" s="158"/>
      <c r="AD229" s="93" t="str">
        <f t="shared" si="17"/>
        <v/>
      </c>
      <c r="AE229" s="94"/>
      <c r="AF229" s="272"/>
      <c r="AG229" s="115"/>
      <c r="AH229" s="273"/>
    </row>
    <row r="230" spans="2:34" x14ac:dyDescent="0.2">
      <c r="B230" s="267"/>
      <c r="C230" s="268"/>
      <c r="D230" s="257"/>
      <c r="E230" s="258"/>
      <c r="F230" s="269" t="str">
        <f t="shared" si="18"/>
        <v/>
      </c>
      <c r="G230" s="257"/>
      <c r="H230" s="258"/>
      <c r="I230" s="258"/>
      <c r="J230" s="258"/>
      <c r="K230" s="270"/>
      <c r="L230" s="270" t="str">
        <f t="shared" si="15"/>
        <v/>
      </c>
      <c r="M230" s="269" t="str">
        <f t="shared" si="16"/>
        <v/>
      </c>
      <c r="N230" s="257"/>
      <c r="O230" s="258"/>
      <c r="P230" s="258"/>
      <c r="Q230" s="258"/>
      <c r="R230" s="258"/>
      <c r="S230" s="258"/>
      <c r="T230" s="99" t="str">
        <f t="shared" si="19"/>
        <v/>
      </c>
      <c r="U230" s="257"/>
      <c r="V230" s="258"/>
      <c r="W230" s="258"/>
      <c r="X230" s="258"/>
      <c r="Y230" s="258"/>
      <c r="Z230" s="269"/>
      <c r="AA230" s="271"/>
      <c r="AB230" s="270"/>
      <c r="AC230" s="158"/>
      <c r="AD230" s="93" t="str">
        <f t="shared" si="17"/>
        <v/>
      </c>
      <c r="AE230" s="94"/>
      <c r="AF230" s="272"/>
      <c r="AG230" s="115"/>
      <c r="AH230" s="273"/>
    </row>
    <row r="231" spans="2:34" x14ac:dyDescent="0.2">
      <c r="B231" s="267"/>
      <c r="C231" s="268"/>
      <c r="D231" s="257"/>
      <c r="E231" s="258"/>
      <c r="F231" s="269" t="str">
        <f t="shared" si="18"/>
        <v/>
      </c>
      <c r="G231" s="257"/>
      <c r="H231" s="258"/>
      <c r="I231" s="258"/>
      <c r="J231" s="258"/>
      <c r="K231" s="270"/>
      <c r="L231" s="270" t="str">
        <f t="shared" si="15"/>
        <v/>
      </c>
      <c r="M231" s="269" t="str">
        <f t="shared" si="16"/>
        <v/>
      </c>
      <c r="N231" s="257"/>
      <c r="O231" s="258"/>
      <c r="P231" s="258"/>
      <c r="Q231" s="258"/>
      <c r="R231" s="258"/>
      <c r="S231" s="258"/>
      <c r="T231" s="99" t="str">
        <f t="shared" si="19"/>
        <v/>
      </c>
      <c r="U231" s="257"/>
      <c r="V231" s="258"/>
      <c r="W231" s="258"/>
      <c r="X231" s="258"/>
      <c r="Y231" s="258"/>
      <c r="Z231" s="269"/>
      <c r="AA231" s="271"/>
      <c r="AB231" s="270"/>
      <c r="AC231" s="158"/>
      <c r="AD231" s="93" t="str">
        <f t="shared" si="17"/>
        <v/>
      </c>
      <c r="AE231" s="94"/>
      <c r="AF231" s="272"/>
      <c r="AG231" s="115"/>
      <c r="AH231" s="273"/>
    </row>
    <row r="232" spans="2:34" x14ac:dyDescent="0.2">
      <c r="B232" s="267"/>
      <c r="C232" s="268"/>
      <c r="D232" s="257"/>
      <c r="E232" s="258"/>
      <c r="F232" s="269" t="str">
        <f t="shared" si="18"/>
        <v/>
      </c>
      <c r="G232" s="257"/>
      <c r="H232" s="258"/>
      <c r="I232" s="258"/>
      <c r="J232" s="258"/>
      <c r="K232" s="270"/>
      <c r="L232" s="270" t="str">
        <f t="shared" si="15"/>
        <v/>
      </c>
      <c r="M232" s="269" t="str">
        <f t="shared" si="16"/>
        <v/>
      </c>
      <c r="N232" s="257"/>
      <c r="O232" s="258"/>
      <c r="P232" s="258"/>
      <c r="Q232" s="258"/>
      <c r="R232" s="258"/>
      <c r="S232" s="258"/>
      <c r="T232" s="99" t="str">
        <f t="shared" si="19"/>
        <v/>
      </c>
      <c r="U232" s="257"/>
      <c r="V232" s="258"/>
      <c r="W232" s="258"/>
      <c r="X232" s="258"/>
      <c r="Y232" s="258"/>
      <c r="Z232" s="269"/>
      <c r="AA232" s="271"/>
      <c r="AB232" s="270"/>
      <c r="AC232" s="158"/>
      <c r="AD232" s="93" t="str">
        <f t="shared" si="17"/>
        <v/>
      </c>
      <c r="AE232" s="94"/>
      <c r="AF232" s="272"/>
      <c r="AG232" s="115"/>
      <c r="AH232" s="273"/>
    </row>
    <row r="233" spans="2:34" x14ac:dyDescent="0.2">
      <c r="B233" s="267"/>
      <c r="C233" s="268"/>
      <c r="D233" s="257"/>
      <c r="E233" s="258"/>
      <c r="F233" s="269" t="str">
        <f t="shared" si="18"/>
        <v/>
      </c>
      <c r="G233" s="257"/>
      <c r="H233" s="258"/>
      <c r="I233" s="258"/>
      <c r="J233" s="258"/>
      <c r="K233" s="270"/>
      <c r="L233" s="270" t="str">
        <f t="shared" si="15"/>
        <v/>
      </c>
      <c r="M233" s="269" t="str">
        <f t="shared" si="16"/>
        <v/>
      </c>
      <c r="N233" s="257"/>
      <c r="O233" s="258"/>
      <c r="P233" s="258"/>
      <c r="Q233" s="258"/>
      <c r="R233" s="258"/>
      <c r="S233" s="258"/>
      <c r="T233" s="99" t="str">
        <f t="shared" si="19"/>
        <v/>
      </c>
      <c r="U233" s="257"/>
      <c r="V233" s="258"/>
      <c r="W233" s="258"/>
      <c r="X233" s="258"/>
      <c r="Y233" s="258"/>
      <c r="Z233" s="269"/>
      <c r="AA233" s="271"/>
      <c r="AB233" s="270"/>
      <c r="AC233" s="158"/>
      <c r="AD233" s="93" t="str">
        <f t="shared" si="17"/>
        <v/>
      </c>
      <c r="AE233" s="94"/>
      <c r="AF233" s="272"/>
      <c r="AG233" s="115"/>
      <c r="AH233" s="273"/>
    </row>
    <row r="234" spans="2:34" x14ac:dyDescent="0.2">
      <c r="B234" s="267"/>
      <c r="C234" s="268"/>
      <c r="D234" s="257"/>
      <c r="E234" s="258"/>
      <c r="F234" s="269" t="str">
        <f t="shared" si="18"/>
        <v/>
      </c>
      <c r="G234" s="257"/>
      <c r="H234" s="258"/>
      <c r="I234" s="258"/>
      <c r="J234" s="258"/>
      <c r="K234" s="270"/>
      <c r="L234" s="270" t="str">
        <f t="shared" si="15"/>
        <v/>
      </c>
      <c r="M234" s="269" t="str">
        <f t="shared" si="16"/>
        <v/>
      </c>
      <c r="N234" s="257"/>
      <c r="O234" s="258"/>
      <c r="P234" s="258"/>
      <c r="Q234" s="258"/>
      <c r="R234" s="258"/>
      <c r="S234" s="258"/>
      <c r="T234" s="99" t="str">
        <f t="shared" si="19"/>
        <v/>
      </c>
      <c r="U234" s="257"/>
      <c r="V234" s="258"/>
      <c r="W234" s="258"/>
      <c r="X234" s="258"/>
      <c r="Y234" s="258"/>
      <c r="Z234" s="269"/>
      <c r="AA234" s="271"/>
      <c r="AB234" s="270"/>
      <c r="AC234" s="158"/>
      <c r="AD234" s="93" t="str">
        <f t="shared" si="17"/>
        <v/>
      </c>
      <c r="AE234" s="94"/>
      <c r="AF234" s="272"/>
      <c r="AG234" s="115"/>
      <c r="AH234" s="273"/>
    </row>
    <row r="235" spans="2:34" x14ac:dyDescent="0.2">
      <c r="B235" s="267"/>
      <c r="C235" s="268"/>
      <c r="D235" s="257"/>
      <c r="E235" s="258"/>
      <c r="F235" s="269" t="str">
        <f t="shared" si="18"/>
        <v/>
      </c>
      <c r="G235" s="257"/>
      <c r="H235" s="258"/>
      <c r="I235" s="258"/>
      <c r="J235" s="258"/>
      <c r="K235" s="270"/>
      <c r="L235" s="270" t="str">
        <f t="shared" si="15"/>
        <v/>
      </c>
      <c r="M235" s="269" t="str">
        <f t="shared" si="16"/>
        <v/>
      </c>
      <c r="N235" s="257"/>
      <c r="O235" s="258"/>
      <c r="P235" s="258"/>
      <c r="Q235" s="258"/>
      <c r="R235" s="258"/>
      <c r="S235" s="258"/>
      <c r="T235" s="99" t="str">
        <f t="shared" si="19"/>
        <v/>
      </c>
      <c r="U235" s="257"/>
      <c r="V235" s="258"/>
      <c r="W235" s="258"/>
      <c r="X235" s="258"/>
      <c r="Y235" s="258"/>
      <c r="Z235" s="269"/>
      <c r="AA235" s="271"/>
      <c r="AB235" s="270"/>
      <c r="AC235" s="158"/>
      <c r="AD235" s="93" t="str">
        <f t="shared" si="17"/>
        <v/>
      </c>
      <c r="AE235" s="94"/>
      <c r="AF235" s="272"/>
      <c r="AG235" s="115"/>
      <c r="AH235" s="273"/>
    </row>
    <row r="236" spans="2:34" x14ac:dyDescent="0.2">
      <c r="B236" s="267"/>
      <c r="C236" s="268"/>
      <c r="D236" s="257"/>
      <c r="E236" s="258"/>
      <c r="F236" s="269" t="str">
        <f t="shared" si="18"/>
        <v/>
      </c>
      <c r="G236" s="257"/>
      <c r="H236" s="258"/>
      <c r="I236" s="258"/>
      <c r="J236" s="258"/>
      <c r="K236" s="270"/>
      <c r="L236" s="270" t="str">
        <f t="shared" si="15"/>
        <v/>
      </c>
      <c r="M236" s="269" t="str">
        <f t="shared" si="16"/>
        <v/>
      </c>
      <c r="N236" s="257"/>
      <c r="O236" s="258"/>
      <c r="P236" s="258"/>
      <c r="Q236" s="258"/>
      <c r="R236" s="258"/>
      <c r="S236" s="258"/>
      <c r="T236" s="99" t="str">
        <f t="shared" si="19"/>
        <v/>
      </c>
      <c r="U236" s="257"/>
      <c r="V236" s="258"/>
      <c r="W236" s="258"/>
      <c r="X236" s="258"/>
      <c r="Y236" s="258"/>
      <c r="Z236" s="269"/>
      <c r="AA236" s="271"/>
      <c r="AB236" s="270"/>
      <c r="AC236" s="158"/>
      <c r="AD236" s="93" t="str">
        <f t="shared" si="17"/>
        <v/>
      </c>
      <c r="AE236" s="94"/>
      <c r="AF236" s="272"/>
      <c r="AG236" s="115"/>
      <c r="AH236" s="273"/>
    </row>
    <row r="237" spans="2:34" x14ac:dyDescent="0.2">
      <c r="B237" s="267"/>
      <c r="C237" s="268"/>
      <c r="D237" s="257"/>
      <c r="E237" s="258"/>
      <c r="F237" s="269" t="str">
        <f t="shared" si="18"/>
        <v/>
      </c>
      <c r="G237" s="257"/>
      <c r="H237" s="258"/>
      <c r="I237" s="258"/>
      <c r="J237" s="258"/>
      <c r="K237" s="270"/>
      <c r="L237" s="270" t="str">
        <f t="shared" ref="L237:L239" si="20">IF(H237="","",H237-J237)</f>
        <v/>
      </c>
      <c r="M237" s="269" t="str">
        <f t="shared" ref="M237:M239" si="21">IF(I237="","",I237-K237)</f>
        <v/>
      </c>
      <c r="N237" s="257"/>
      <c r="O237" s="258"/>
      <c r="P237" s="258"/>
      <c r="Q237" s="258"/>
      <c r="R237" s="258"/>
      <c r="S237" s="258"/>
      <c r="T237" s="99" t="str">
        <f t="shared" si="19"/>
        <v/>
      </c>
      <c r="U237" s="257"/>
      <c r="V237" s="258"/>
      <c r="W237" s="258"/>
      <c r="X237" s="258"/>
      <c r="Y237" s="258"/>
      <c r="Z237" s="269"/>
      <c r="AA237" s="271"/>
      <c r="AB237" s="270"/>
      <c r="AC237" s="158"/>
      <c r="AD237" s="93" t="str">
        <f t="shared" si="17"/>
        <v/>
      </c>
      <c r="AE237" s="94"/>
      <c r="AF237" s="272"/>
      <c r="AG237" s="115"/>
      <c r="AH237" s="273"/>
    </row>
    <row r="238" spans="2:34" x14ac:dyDescent="0.2">
      <c r="B238" s="267"/>
      <c r="C238" s="268"/>
      <c r="D238" s="257"/>
      <c r="E238" s="258"/>
      <c r="F238" s="269" t="str">
        <f t="shared" si="18"/>
        <v/>
      </c>
      <c r="G238" s="257"/>
      <c r="H238" s="258"/>
      <c r="I238" s="258"/>
      <c r="J238" s="258"/>
      <c r="K238" s="270"/>
      <c r="L238" s="270" t="str">
        <f t="shared" si="20"/>
        <v/>
      </c>
      <c r="M238" s="269" t="str">
        <f t="shared" si="21"/>
        <v/>
      </c>
      <c r="N238" s="257"/>
      <c r="O238" s="258"/>
      <c r="P238" s="258"/>
      <c r="Q238" s="258"/>
      <c r="R238" s="258"/>
      <c r="S238" s="258"/>
      <c r="T238" s="99" t="str">
        <f t="shared" si="19"/>
        <v/>
      </c>
      <c r="U238" s="257"/>
      <c r="V238" s="258"/>
      <c r="W238" s="258"/>
      <c r="X238" s="258"/>
      <c r="Y238" s="258"/>
      <c r="Z238" s="269"/>
      <c r="AA238" s="271"/>
      <c r="AB238" s="270"/>
      <c r="AC238" s="158"/>
      <c r="AD238" s="93" t="str">
        <f t="shared" si="17"/>
        <v/>
      </c>
      <c r="AE238" s="94"/>
      <c r="AF238" s="272"/>
      <c r="AG238" s="115"/>
      <c r="AH238" s="273"/>
    </row>
    <row r="239" spans="2:34" x14ac:dyDescent="0.2">
      <c r="B239" s="267"/>
      <c r="C239" s="268"/>
      <c r="D239" s="257"/>
      <c r="E239" s="258"/>
      <c r="F239" s="269" t="str">
        <f t="shared" si="18"/>
        <v/>
      </c>
      <c r="G239" s="257"/>
      <c r="H239" s="258"/>
      <c r="I239" s="258"/>
      <c r="J239" s="258"/>
      <c r="K239" s="270"/>
      <c r="L239" s="270" t="str">
        <f t="shared" si="20"/>
        <v/>
      </c>
      <c r="M239" s="269" t="str">
        <f t="shared" si="21"/>
        <v/>
      </c>
      <c r="N239" s="257"/>
      <c r="O239" s="258"/>
      <c r="P239" s="258"/>
      <c r="Q239" s="258"/>
      <c r="R239" s="258"/>
      <c r="S239" s="258"/>
      <c r="T239" s="99" t="str">
        <f t="shared" si="19"/>
        <v/>
      </c>
      <c r="U239" s="257"/>
      <c r="V239" s="258"/>
      <c r="W239" s="258"/>
      <c r="X239" s="258"/>
      <c r="Y239" s="258"/>
      <c r="Z239" s="269"/>
      <c r="AA239" s="271"/>
      <c r="AB239" s="270"/>
      <c r="AC239" s="158"/>
      <c r="AD239" s="93" t="str">
        <f t="shared" si="17"/>
        <v/>
      </c>
      <c r="AE239" s="94"/>
      <c r="AF239" s="272"/>
      <c r="AG239" s="115"/>
      <c r="AH239" s="273"/>
    </row>
  </sheetData>
  <mergeCells count="13">
    <mergeCell ref="B13:AH13"/>
    <mergeCell ref="B5:AF5"/>
    <mergeCell ref="AG9:AH9"/>
    <mergeCell ref="AG10:AH10"/>
    <mergeCell ref="AG11:AH11"/>
    <mergeCell ref="AG6:AH6"/>
    <mergeCell ref="U37:Z37"/>
    <mergeCell ref="G37:M37"/>
    <mergeCell ref="B27:C27"/>
    <mergeCell ref="B33:C33"/>
    <mergeCell ref="D37:F37"/>
    <mergeCell ref="B30:C30"/>
    <mergeCell ref="N37:T37"/>
  </mergeCells>
  <conditionalFormatting sqref="B15 H15:L15 H16:M16 I19:M24 B31:C32 B34:C35 E36:G36 B37:C37">
    <cfRule type="containsBlanks" dxfId="443" priority="205">
      <formula>LEN(TRIM(B15))=0</formula>
    </cfRule>
  </conditionalFormatting>
  <conditionalFormatting sqref="B39:E239 N39:S239 U39:Z239">
    <cfRule type="containsBlanks" dxfId="442" priority="67" stopIfTrue="1">
      <formula>LEN(TRIM(B39))=0</formula>
    </cfRule>
  </conditionalFormatting>
  <conditionalFormatting sqref="G39:G239">
    <cfRule type="cellIs" dxfId="441" priority="2" operator="lessThan">
      <formula>$D$23</formula>
    </cfRule>
    <cfRule type="cellIs" dxfId="440" priority="3" operator="greaterThan">
      <formula>$D$23</formula>
    </cfRule>
    <cfRule type="cellIs" dxfId="439" priority="4" operator="equal">
      <formula>$D$23</formula>
    </cfRule>
  </conditionalFormatting>
  <conditionalFormatting sqref="G39:K239">
    <cfRule type="containsBlanks" dxfId="438" priority="1" stopIfTrue="1">
      <formula>LEN(TRIM(G39))=0</formula>
    </cfRule>
  </conditionalFormatting>
  <conditionalFormatting sqref="N37">
    <cfRule type="cellIs" dxfId="437" priority="68" operator="lessThanOrEqual">
      <formula>-2</formula>
    </cfRule>
    <cfRule type="cellIs" dxfId="436" priority="69" operator="lessThanOrEqual">
      <formula>-1</formula>
    </cfRule>
  </conditionalFormatting>
  <conditionalFormatting sqref="T39:T239">
    <cfRule type="cellIs" dxfId="435" priority="40" operator="lessThan">
      <formula>0.32</formula>
    </cfRule>
    <cfRule type="cellIs" dxfId="434" priority="39" operator="equal">
      <formula>0.32</formula>
    </cfRule>
    <cfRule type="cellIs" dxfId="433" priority="38" operator="greaterThan">
      <formula>0.32</formula>
    </cfRule>
    <cfRule type="containsBlanks" dxfId="432" priority="37" stopIfTrue="1">
      <formula>LEN(TRIM(T39))=0</formula>
    </cfRule>
    <cfRule type="cellIs" dxfId="431" priority="36" operator="lessThan">
      <formula>0.052</formula>
    </cfRule>
    <cfRule type="cellIs" dxfId="430" priority="35" operator="equal">
      <formula>0.052</formula>
    </cfRule>
    <cfRule type="cellIs" dxfId="429" priority="34" operator="greaterThan">
      <formula>0.053</formula>
    </cfRule>
    <cfRule type="containsBlanks" dxfId="428" priority="33" stopIfTrue="1">
      <formula>LEN(TRIM(T39))=0</formula>
    </cfRule>
  </conditionalFormatting>
  <conditionalFormatting sqref="AA39:AA239">
    <cfRule type="cellIs" dxfId="427" priority="44" operator="lessThan">
      <formula>0.32</formula>
    </cfRule>
    <cfRule type="cellIs" dxfId="426" priority="43" operator="equal">
      <formula>0.32</formula>
    </cfRule>
    <cfRule type="cellIs" dxfId="425" priority="42" operator="greaterThan">
      <formula>0.32</formula>
    </cfRule>
    <cfRule type="containsBlanks" dxfId="424" priority="41" stopIfTrue="1">
      <formula>LEN(TRIM(AA39))=0</formula>
    </cfRule>
    <cfRule type="notContainsBlanks" dxfId="423" priority="45" stopIfTrue="1">
      <formula>LEN(TRIM(AA39))&gt;0</formula>
    </cfRule>
  </conditionalFormatting>
  <conditionalFormatting sqref="AC39:AC239">
    <cfRule type="cellIs" dxfId="422" priority="26" operator="equal">
      <formula>$B$31</formula>
    </cfRule>
    <cfRule type="cellIs" dxfId="421" priority="22" operator="lessThan">
      <formula>$C$34</formula>
    </cfRule>
    <cfRule type="cellIs" dxfId="420" priority="31" operator="between">
      <formula>$B$28</formula>
      <formula>$C$28</formula>
    </cfRule>
    <cfRule type="cellIs" dxfId="419" priority="27" operator="greaterThan">
      <formula>$B$31</formula>
    </cfRule>
    <cfRule type="cellIs" dxfId="418" priority="23" operator="greaterThan">
      <formula>$B$34</formula>
    </cfRule>
    <cfRule type="cellIs" dxfId="417" priority="24" operator="equal">
      <formula>$C$31</formula>
    </cfRule>
    <cfRule type="cellIs" dxfId="416" priority="25" operator="lessThan">
      <formula>$C$31</formula>
    </cfRule>
  </conditionalFormatting>
  <conditionalFormatting sqref="AD39:AE239">
    <cfRule type="cellIs" dxfId="415" priority="20" operator="between">
      <formula>0.01</formula>
      <formula>-0.01</formula>
    </cfRule>
    <cfRule type="cellIs" dxfId="414" priority="19" operator="greaterThan">
      <formula>0.0101</formula>
    </cfRule>
    <cfRule type="cellIs" dxfId="413" priority="18" operator="lessThan">
      <formula>-0.0101</formula>
    </cfRule>
    <cfRule type="cellIs" dxfId="412" priority="17" operator="greaterThan">
      <formula>0.0201</formula>
    </cfRule>
    <cfRule type="cellIs" dxfId="411" priority="16" operator="lessThan">
      <formula>-0.0201</formula>
    </cfRule>
    <cfRule type="containsBlanks" priority="9" stopIfTrue="1">
      <formula>LEN(TRIM(AD39))=0</formula>
    </cfRule>
  </conditionalFormatting>
  <conditionalFormatting sqref="AD38:AH38">
    <cfRule type="containsBlanks" dxfId="410" priority="70">
      <formula>LEN(TRIM(AD38))=0</formula>
    </cfRule>
  </conditionalFormatting>
  <conditionalFormatting sqref="AF39:AF239">
    <cfRule type="cellIs" dxfId="409" priority="15" operator="between">
      <formula>85</formula>
      <formula>90</formula>
    </cfRule>
    <cfRule type="cellIs" dxfId="408" priority="10" operator="equal">
      <formula>90</formula>
    </cfRule>
    <cfRule type="cellIs" dxfId="407" priority="30" operator="greaterThan">
      <formula>90</formula>
    </cfRule>
    <cfRule type="cellIs" dxfId="406" priority="28" operator="lessThan">
      <formula>85</formula>
    </cfRule>
    <cfRule type="cellIs" dxfId="405" priority="29" operator="equal">
      <formula>90</formula>
    </cfRule>
  </conditionalFormatting>
  <conditionalFormatting sqref="AF39:AG239 AB39:AC239">
    <cfRule type="containsBlanks" dxfId="404" priority="11" stopIfTrue="1">
      <formula>LEN(TRIM(AB39))=0</formula>
    </cfRule>
  </conditionalFormatting>
  <conditionalFormatting sqref="AG39:AG239">
    <cfRule type="cellIs" dxfId="403" priority="21" operator="greaterThan">
      <formula>95</formula>
    </cfRule>
    <cfRule type="cellIs" dxfId="402" priority="14" operator="between">
      <formula>90</formula>
      <formula>95</formula>
    </cfRule>
    <cfRule type="cellIs" dxfId="401" priority="13" operator="lessThan">
      <formula>90</formula>
    </cfRule>
    <cfRule type="cellIs" dxfId="400" priority="12" operator="equal">
      <formula>95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W231"/>
  <sheetViews>
    <sheetView showGridLines="0" topLeftCell="A14" zoomScaleNormal="100" workbookViewId="0">
      <pane ySplit="22" topLeftCell="A128" activePane="bottomLeft" state="frozen"/>
      <selection activeCell="A14" sqref="A14"/>
      <selection pane="bottomLeft" activeCell="U133" sqref="U133"/>
    </sheetView>
  </sheetViews>
  <sheetFormatPr defaultRowHeight="15" x14ac:dyDescent="0.25"/>
  <cols>
    <col min="1" max="1" width="2.85546875" customWidth="1"/>
    <col min="2" max="2" width="18.85546875" style="38" customWidth="1"/>
    <col min="3" max="3" width="15.7109375" style="10" customWidth="1"/>
    <col min="4" max="4" width="13.85546875" style="10" customWidth="1"/>
    <col min="5" max="5" width="16.7109375" customWidth="1"/>
    <col min="6" max="6" width="10" customWidth="1"/>
    <col min="7" max="8" width="10" style="1" customWidth="1"/>
    <col min="9" max="9" width="10" style="34" customWidth="1"/>
    <col min="10" max="10" width="9.85546875" style="34" customWidth="1"/>
    <col min="11" max="11" width="11.5703125" style="34" bestFit="1" customWidth="1"/>
    <col min="12" max="12" width="11.7109375" style="34" bestFit="1" customWidth="1"/>
    <col min="13" max="19" width="10" style="34" customWidth="1"/>
    <col min="20" max="20" width="12" style="34" customWidth="1"/>
    <col min="21" max="21" width="12" style="276" customWidth="1"/>
    <col min="22" max="22" width="24.28515625" style="34" customWidth="1"/>
    <col min="23" max="23" width="0.85546875" style="34" customWidth="1"/>
    <col min="24" max="24" width="11.5703125" style="34" bestFit="1" customWidth="1"/>
    <col min="25" max="25" width="15.85546875" style="10" customWidth="1"/>
    <col min="26" max="26" width="11.85546875" style="6" customWidth="1"/>
    <col min="27" max="27" width="10.42578125" style="6" customWidth="1"/>
    <col min="28" max="28" width="5.42578125" style="32" bestFit="1" customWidth="1"/>
    <col min="29" max="29" width="5.85546875" style="32" bestFit="1" customWidth="1"/>
    <col min="30" max="30" width="6.42578125" style="32" bestFit="1" customWidth="1"/>
    <col min="31" max="32" width="5.42578125" style="32" bestFit="1" customWidth="1"/>
    <col min="33" max="38" width="255.5703125" style="6" customWidth="1"/>
    <col min="39" max="49" width="9.140625" style="6"/>
  </cols>
  <sheetData>
    <row r="2" spans="2:49" ht="19.5" customHeight="1" x14ac:dyDescent="0.25">
      <c r="B2" s="434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  <c r="O2" s="435"/>
      <c r="P2" s="435"/>
      <c r="Q2" s="435"/>
      <c r="R2" s="435"/>
      <c r="S2" s="435"/>
      <c r="T2" s="435"/>
      <c r="U2" s="435"/>
      <c r="V2" s="435"/>
      <c r="W2" s="435"/>
      <c r="X2" s="435"/>
      <c r="Y2" s="435"/>
      <c r="Z2" s="435"/>
      <c r="AA2" s="435"/>
      <c r="AB2" s="435"/>
      <c r="AC2" s="435"/>
      <c r="AD2" s="435"/>
      <c r="AE2" s="435"/>
      <c r="AF2" s="436"/>
    </row>
    <row r="3" spans="2:49" ht="19.5" customHeight="1" x14ac:dyDescent="0.25">
      <c r="B3" s="437"/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  <c r="AB3" s="438"/>
      <c r="AC3" s="438"/>
      <c r="AD3" s="438"/>
      <c r="AE3" s="438"/>
      <c r="AF3" s="439"/>
    </row>
    <row r="4" spans="2:49" ht="19.5" customHeight="1" x14ac:dyDescent="0.25">
      <c r="B4" s="440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1"/>
      <c r="U4" s="441"/>
      <c r="V4" s="441"/>
      <c r="W4" s="441"/>
      <c r="X4" s="441"/>
      <c r="Y4" s="441"/>
      <c r="Z4" s="441"/>
      <c r="AA4" s="441"/>
      <c r="AB4" s="441"/>
      <c r="AC4" s="441"/>
      <c r="AD4" s="441"/>
      <c r="AE4" s="441"/>
      <c r="AF4" s="442"/>
    </row>
    <row r="5" spans="2:49" x14ac:dyDescent="0.25">
      <c r="B5" s="191"/>
      <c r="C5" s="192"/>
      <c r="D5" s="192"/>
      <c r="E5" s="193"/>
      <c r="F5" s="193"/>
      <c r="G5" s="194"/>
      <c r="H5" s="194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274"/>
      <c r="V5" s="195"/>
      <c r="W5" s="195"/>
      <c r="X5" s="195"/>
      <c r="Y5" s="192"/>
      <c r="Z5" s="196"/>
      <c r="AA5" s="172" t="s">
        <v>118</v>
      </c>
      <c r="AB5" s="443"/>
      <c r="AC5" s="444"/>
      <c r="AD5" s="444"/>
      <c r="AE5" s="444"/>
      <c r="AF5" s="445"/>
    </row>
    <row r="6" spans="2:49" ht="15.75" customHeight="1" x14ac:dyDescent="0.25">
      <c r="B6" s="169" t="s">
        <v>113</v>
      </c>
      <c r="C6" s="12"/>
      <c r="D6" s="12"/>
      <c r="E6" s="28"/>
      <c r="F6" s="28"/>
      <c r="G6" s="29"/>
      <c r="H6" s="29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75"/>
      <c r="V6" s="143"/>
      <c r="W6" s="143"/>
      <c r="X6" s="143"/>
      <c r="Y6" s="12"/>
      <c r="Z6" s="197"/>
      <c r="AA6" s="197"/>
      <c r="AB6" s="169" t="s">
        <v>119</v>
      </c>
      <c r="AD6" s="198"/>
      <c r="AE6" s="198"/>
      <c r="AF6" s="199"/>
    </row>
    <row r="7" spans="2:49" ht="15.75" customHeight="1" x14ac:dyDescent="0.3">
      <c r="B7" s="222" t="s">
        <v>129</v>
      </c>
      <c r="C7" s="223"/>
      <c r="D7" s="223"/>
      <c r="E7" s="224"/>
      <c r="F7" s="224"/>
      <c r="G7" s="225"/>
      <c r="H7" s="225"/>
      <c r="I7" s="226"/>
      <c r="J7" s="226"/>
      <c r="K7" s="226"/>
      <c r="AB7" s="175" t="s">
        <v>120</v>
      </c>
      <c r="AC7" s="204"/>
      <c r="AD7" s="204"/>
      <c r="AE7" s="204"/>
      <c r="AF7" s="205"/>
    </row>
    <row r="8" spans="2:49" ht="15.75" customHeight="1" x14ac:dyDescent="0.25">
      <c r="B8" s="169" t="s">
        <v>114</v>
      </c>
      <c r="C8" s="12"/>
      <c r="D8" s="12"/>
      <c r="E8" s="28"/>
      <c r="F8" s="28"/>
      <c r="G8" s="29"/>
      <c r="H8" s="29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275"/>
      <c r="V8" s="143"/>
      <c r="W8" s="143"/>
      <c r="X8" s="143"/>
      <c r="Y8" s="12"/>
      <c r="Z8" s="197"/>
      <c r="AA8" s="176" t="s">
        <v>121</v>
      </c>
      <c r="AB8" s="446"/>
      <c r="AC8" s="447"/>
      <c r="AD8" s="447"/>
      <c r="AE8" s="447"/>
      <c r="AF8" s="448"/>
    </row>
    <row r="9" spans="2:49" ht="15.75" customHeight="1" x14ac:dyDescent="0.25">
      <c r="B9" s="170" t="s">
        <v>115</v>
      </c>
      <c r="C9" s="187" t="s">
        <v>125</v>
      </c>
      <c r="AA9" s="177"/>
      <c r="AF9" s="200"/>
    </row>
    <row r="10" spans="2:49" ht="15.75" customHeight="1" x14ac:dyDescent="0.25">
      <c r="B10" s="170" t="s">
        <v>116</v>
      </c>
      <c r="AA10" s="178" t="s">
        <v>122</v>
      </c>
      <c r="AB10" s="455"/>
      <c r="AC10" s="456"/>
      <c r="AD10" s="456"/>
      <c r="AE10" s="456"/>
      <c r="AF10" s="457"/>
    </row>
    <row r="11" spans="2:49" x14ac:dyDescent="0.25">
      <c r="B11" s="171" t="s">
        <v>117</v>
      </c>
      <c r="C11" s="126"/>
      <c r="D11" s="126"/>
      <c r="E11" s="159"/>
      <c r="F11" s="159"/>
      <c r="G11" s="201"/>
      <c r="H11" s="20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277"/>
      <c r="V11" s="81"/>
      <c r="W11" s="81"/>
      <c r="X11" s="81"/>
      <c r="Y11" s="126"/>
      <c r="Z11" s="202"/>
      <c r="AA11" s="179" t="s">
        <v>123</v>
      </c>
      <c r="AB11" s="458"/>
      <c r="AC11" s="459"/>
      <c r="AD11" s="459"/>
      <c r="AE11" s="459"/>
      <c r="AF11" s="460"/>
    </row>
    <row r="12" spans="2:49" ht="15.75" thickBot="1" x14ac:dyDescent="0.3">
      <c r="Y12" s="39"/>
    </row>
    <row r="13" spans="2:49" ht="19.5" thickBot="1" x14ac:dyDescent="0.35">
      <c r="B13" s="420" t="s">
        <v>140</v>
      </c>
      <c r="C13" s="421"/>
      <c r="D13" s="421"/>
      <c r="E13" s="421"/>
      <c r="F13" s="421"/>
      <c r="G13" s="421"/>
      <c r="H13" s="421"/>
      <c r="I13" s="421"/>
      <c r="J13" s="421"/>
      <c r="K13" s="421"/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421"/>
      <c r="X13" s="421"/>
      <c r="Y13" s="421"/>
      <c r="Z13" s="421"/>
      <c r="AA13" s="421"/>
      <c r="AB13" s="421"/>
      <c r="AC13" s="421"/>
      <c r="AD13" s="421"/>
      <c r="AE13" s="421"/>
      <c r="AF13" s="422"/>
    </row>
    <row r="14" spans="2:49" x14ac:dyDescent="0.25">
      <c r="B14" s="203"/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</row>
    <row r="15" spans="2:49" ht="28.5" x14ac:dyDescent="0.45">
      <c r="B15" s="8" t="s">
        <v>130</v>
      </c>
      <c r="C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 s="278"/>
      <c r="V15"/>
      <c r="W15"/>
      <c r="X15"/>
      <c r="Y15"/>
      <c r="Z15"/>
      <c r="AA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2:49" ht="18.75" x14ac:dyDescent="0.3">
      <c r="B16" s="9" t="s">
        <v>143</v>
      </c>
      <c r="C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 s="278"/>
      <c r="V16"/>
      <c r="W16"/>
      <c r="X16"/>
      <c r="Y16"/>
      <c r="Z16"/>
      <c r="AA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2:49" ht="15.75" thickBot="1" x14ac:dyDescent="0.3">
      <c r="B17"/>
      <c r="C17"/>
      <c r="D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 s="278"/>
      <c r="V17"/>
      <c r="W17"/>
      <c r="X17"/>
      <c r="Y17"/>
      <c r="Z17"/>
      <c r="AA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2:49" ht="15.75" thickBot="1" x14ac:dyDescent="0.3">
      <c r="B18" s="461" t="s">
        <v>92</v>
      </c>
      <c r="C18" s="462"/>
      <c r="D18" s="462"/>
      <c r="E18" s="462"/>
      <c r="F18" s="462"/>
      <c r="G18" s="462"/>
      <c r="H18" s="462"/>
      <c r="I18" s="463"/>
      <c r="J18"/>
      <c r="K18"/>
      <c r="M18"/>
      <c r="N18"/>
      <c r="O18"/>
      <c r="P18"/>
      <c r="Q18"/>
      <c r="R18"/>
      <c r="S18"/>
      <c r="T18"/>
      <c r="U18" s="278"/>
      <c r="V18"/>
      <c r="W18"/>
      <c r="X18"/>
      <c r="Y18"/>
      <c r="Z18"/>
      <c r="AA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2:49" x14ac:dyDescent="0.25">
      <c r="C19"/>
      <c r="D19" s="11"/>
      <c r="E19" s="4"/>
      <c r="G19"/>
      <c r="H19"/>
      <c r="I19" s="36"/>
      <c r="R19" s="36"/>
      <c r="S19" s="36"/>
      <c r="T19" s="36"/>
      <c r="U19" s="279"/>
      <c r="V19" s="36"/>
      <c r="W19" s="36"/>
      <c r="X19" s="36"/>
    </row>
    <row r="20" spans="2:49" ht="15.75" thickBot="1" x14ac:dyDescent="0.3">
      <c r="B20" s="124" t="s">
        <v>96</v>
      </c>
      <c r="C20" s="215" t="s">
        <v>94</v>
      </c>
      <c r="D20" s="449" t="s">
        <v>135</v>
      </c>
      <c r="E20" s="449"/>
      <c r="F20" s="450" t="s">
        <v>136</v>
      </c>
      <c r="G20" s="450"/>
      <c r="H20" s="451" t="s">
        <v>134</v>
      </c>
      <c r="I20" s="451"/>
      <c r="J20"/>
      <c r="K20"/>
      <c r="M20"/>
      <c r="N20"/>
      <c r="O20"/>
      <c r="P20"/>
      <c r="Q20"/>
      <c r="R20"/>
      <c r="S20"/>
      <c r="T20"/>
      <c r="U20" s="278"/>
      <c r="V20"/>
      <c r="W20"/>
      <c r="X20"/>
      <c r="Y20"/>
      <c r="Z20"/>
      <c r="AA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2:49" ht="15.75" thickTop="1" x14ac:dyDescent="0.25">
      <c r="B21" s="149" t="s">
        <v>173</v>
      </c>
      <c r="C21" s="216">
        <v>1.6990000000000001</v>
      </c>
      <c r="D21" s="150">
        <f>($C$21+($C$21*1%))</f>
        <v>1.7159900000000001</v>
      </c>
      <c r="E21" s="150">
        <f>($C$21-($C$21*1%))</f>
        <v>1.68201</v>
      </c>
      <c r="F21" s="151">
        <f>$C$21+($C$21*1%)+0.001</f>
        <v>1.71699</v>
      </c>
      <c r="G21" s="151">
        <f>$C$21+($C$21*-1%)-0.001</f>
        <v>1.6810100000000001</v>
      </c>
      <c r="H21" s="152">
        <f>$C$21+($C$21*2%)+0.001</f>
        <v>1.7339799999999999</v>
      </c>
      <c r="I21" s="152">
        <f>$C$21+($C$21*(-2%))-0.001</f>
        <v>1.6640200000000003</v>
      </c>
      <c r="J21"/>
      <c r="K21" s="78"/>
      <c r="M21"/>
      <c r="N21"/>
      <c r="O21"/>
      <c r="P21"/>
      <c r="Q21"/>
      <c r="R21"/>
      <c r="S21"/>
      <c r="T21"/>
      <c r="U21" s="278"/>
      <c r="V21"/>
      <c r="W21"/>
      <c r="X21"/>
      <c r="Y21"/>
      <c r="Z21"/>
      <c r="AA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2:49" x14ac:dyDescent="0.25">
      <c r="B22" s="125" t="s">
        <v>174</v>
      </c>
      <c r="C22" s="217">
        <v>1.716</v>
      </c>
      <c r="D22" s="57">
        <f>($C$22+($C$22*1%))</f>
        <v>1.73316</v>
      </c>
      <c r="E22" s="57">
        <f>($C$22-($C$22*1%))</f>
        <v>1.6988399999999999</v>
      </c>
      <c r="F22" s="55">
        <f>$C$22+($C$22*1%)+0.001</f>
        <v>1.7341599999999999</v>
      </c>
      <c r="G22" s="55">
        <f>$C$22+($C$22*-1%)-0.001</f>
        <v>1.69784</v>
      </c>
      <c r="H22" s="56">
        <f>$C$22+($C$22*2%)+0.001</f>
        <v>1.7513199999999998</v>
      </c>
      <c r="I22" s="56">
        <f>$C$22+($C$22*(-2%))-0.001</f>
        <v>1.6806800000000002</v>
      </c>
      <c r="J22" s="294"/>
      <c r="K22" s="79"/>
      <c r="M22"/>
      <c r="N22"/>
      <c r="O22"/>
      <c r="P22"/>
      <c r="Q22"/>
      <c r="R22"/>
      <c r="S22"/>
      <c r="T22"/>
      <c r="U22" s="278"/>
      <c r="V22"/>
      <c r="W22"/>
      <c r="X22"/>
      <c r="Y22"/>
      <c r="Z22"/>
      <c r="AA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2:49" x14ac:dyDescent="0.25">
      <c r="B23" s="34"/>
      <c r="C23" s="53"/>
      <c r="D23" s="58"/>
      <c r="E23" s="58"/>
      <c r="F23" s="58"/>
      <c r="G23" s="58"/>
      <c r="H23" s="53"/>
      <c r="I23" s="53"/>
      <c r="J23"/>
      <c r="K23" s="80"/>
      <c r="L23"/>
      <c r="M23"/>
      <c r="N23"/>
      <c r="O23"/>
      <c r="P23"/>
      <c r="Q23"/>
      <c r="R23"/>
      <c r="S23"/>
      <c r="T23"/>
      <c r="U23" s="278"/>
      <c r="V23"/>
      <c r="W23"/>
      <c r="X23"/>
      <c r="Y23"/>
      <c r="Z23"/>
      <c r="AA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2:49" ht="15.75" thickBot="1" x14ac:dyDescent="0.3">
      <c r="B24" s="124" t="s">
        <v>96</v>
      </c>
      <c r="C24" s="218" t="s">
        <v>93</v>
      </c>
      <c r="D24" s="454"/>
      <c r="E24" s="454"/>
      <c r="F24" s="452" t="s">
        <v>81</v>
      </c>
      <c r="G24" s="452"/>
      <c r="H24" s="453" t="s">
        <v>82</v>
      </c>
      <c r="I24" s="453"/>
      <c r="J24"/>
      <c r="K24"/>
      <c r="L24"/>
      <c r="M24"/>
      <c r="N24"/>
      <c r="O24"/>
      <c r="P24"/>
      <c r="Q24"/>
      <c r="R24"/>
      <c r="S24"/>
      <c r="T24"/>
      <c r="U24" s="278"/>
      <c r="V24"/>
      <c r="W24"/>
      <c r="X24"/>
      <c r="Y24"/>
      <c r="Z24"/>
      <c r="AA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2:49" ht="15.75" thickTop="1" x14ac:dyDescent="0.25">
      <c r="B25" s="149" t="s">
        <v>90</v>
      </c>
      <c r="C25" s="219">
        <f>AVERAGE(N36:Q45)</f>
        <v>7.9550000000000001</v>
      </c>
      <c r="D25" s="153">
        <f>C25+1</f>
        <v>8.9550000000000001</v>
      </c>
      <c r="E25" s="153">
        <f>C25-1</f>
        <v>6.9550000000000001</v>
      </c>
      <c r="F25" s="151">
        <f>C25+1+0.001</f>
        <v>8.9559999999999995</v>
      </c>
      <c r="G25" s="151">
        <f>C25-1-0.001</f>
        <v>6.9539999999999997</v>
      </c>
      <c r="H25" s="152">
        <f>C25+2+0.001</f>
        <v>9.9559999999999995</v>
      </c>
      <c r="I25" s="152">
        <f>C25-2-0.001</f>
        <v>5.9539999999999997</v>
      </c>
      <c r="J25"/>
      <c r="K25"/>
      <c r="L25"/>
      <c r="M25"/>
      <c r="N25"/>
      <c r="O25"/>
      <c r="P25"/>
      <c r="Q25"/>
      <c r="R25"/>
      <c r="S25"/>
      <c r="T25"/>
      <c r="U25" s="278"/>
      <c r="V25"/>
      <c r="W25"/>
      <c r="X25"/>
      <c r="Y25"/>
      <c r="Z25"/>
      <c r="AA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2:49" x14ac:dyDescent="0.25">
      <c r="B26" s="125" t="s">
        <v>91</v>
      </c>
      <c r="C26" s="220">
        <f>AVERAGE(R36:S45)</f>
        <v>104.97499999999999</v>
      </c>
      <c r="D26" s="73">
        <f>C26+1</f>
        <v>105.97499999999999</v>
      </c>
      <c r="E26" s="73">
        <f>C26-1</f>
        <v>103.97499999999999</v>
      </c>
      <c r="F26" s="71">
        <f>C26+1+0.001</f>
        <v>105.976</v>
      </c>
      <c r="G26" s="71">
        <f>C26-1-0.001</f>
        <v>103.97399999999999</v>
      </c>
      <c r="H26" s="72">
        <f>C26+2+0.001</f>
        <v>106.976</v>
      </c>
      <c r="I26" s="72">
        <f>C26-2-0.001</f>
        <v>102.97399999999999</v>
      </c>
      <c r="J26"/>
      <c r="K26"/>
      <c r="L26"/>
      <c r="M26"/>
      <c r="N26"/>
      <c r="O26"/>
      <c r="P26"/>
      <c r="Q26"/>
      <c r="R26"/>
      <c r="S26"/>
      <c r="T26"/>
      <c r="U26" s="278"/>
      <c r="V26"/>
      <c r="W26"/>
      <c r="X26"/>
      <c r="Y26"/>
      <c r="Z26"/>
      <c r="AA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2:49" x14ac:dyDescent="0.25">
      <c r="B27" s="34"/>
      <c r="C27" s="34"/>
      <c r="D27" s="34"/>
      <c r="E27" s="34"/>
      <c r="F27" s="34"/>
      <c r="G27" s="34"/>
      <c r="H27" s="34"/>
      <c r="J27"/>
      <c r="K27"/>
      <c r="L27"/>
      <c r="M27"/>
      <c r="N27"/>
      <c r="O27"/>
      <c r="P27"/>
      <c r="Q27"/>
      <c r="R27"/>
      <c r="S27"/>
      <c r="T27"/>
      <c r="U27" s="278"/>
      <c r="V27"/>
      <c r="W27"/>
      <c r="X27"/>
      <c r="Y27"/>
      <c r="Z27"/>
      <c r="AA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2:49" ht="15.75" thickBot="1" x14ac:dyDescent="0.3">
      <c r="B28" s="124" t="s">
        <v>96</v>
      </c>
      <c r="C28" s="215" t="s">
        <v>94</v>
      </c>
      <c r="D28" s="449" t="s">
        <v>85</v>
      </c>
      <c r="E28" s="449"/>
      <c r="F28" s="450" t="s">
        <v>86</v>
      </c>
      <c r="G28" s="450"/>
      <c r="H28" s="451" t="s">
        <v>79</v>
      </c>
      <c r="I28" s="451"/>
      <c r="J28"/>
      <c r="K28"/>
      <c r="L28"/>
      <c r="M28"/>
      <c r="N28"/>
      <c r="O28"/>
      <c r="P28"/>
      <c r="Q28"/>
      <c r="R28"/>
      <c r="S28"/>
      <c r="T28"/>
      <c r="U28" s="278"/>
      <c r="V28"/>
      <c r="W28"/>
      <c r="X28"/>
      <c r="Y28"/>
      <c r="Z28"/>
      <c r="AA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2:49" ht="15.75" thickTop="1" x14ac:dyDescent="0.25">
      <c r="B29" s="148" t="s">
        <v>69</v>
      </c>
      <c r="C29" s="221" t="s">
        <v>83</v>
      </c>
      <c r="D29" s="59">
        <v>0.5</v>
      </c>
      <c r="E29" s="59">
        <v>-0.5</v>
      </c>
      <c r="F29" s="60">
        <v>0.5</v>
      </c>
      <c r="G29" s="70">
        <v>-0.5</v>
      </c>
      <c r="H29" s="61">
        <v>1</v>
      </c>
      <c r="I29" s="61">
        <v>1</v>
      </c>
      <c r="J29"/>
      <c r="K29"/>
      <c r="L29"/>
      <c r="M29"/>
      <c r="N29"/>
      <c r="O29"/>
      <c r="P29"/>
      <c r="Q29"/>
      <c r="R29"/>
      <c r="S29"/>
      <c r="T29"/>
      <c r="U29" s="278"/>
      <c r="V29"/>
      <c r="W29"/>
      <c r="X29"/>
      <c r="Y29"/>
      <c r="Z29"/>
      <c r="AA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2:49" x14ac:dyDescent="0.25">
      <c r="B30" s="34"/>
      <c r="C30" s="34"/>
      <c r="D30" s="34"/>
      <c r="E30" s="34"/>
      <c r="F30" s="34"/>
      <c r="G30" s="34"/>
      <c r="H30" s="34"/>
      <c r="J30" s="63"/>
      <c r="K30" s="74"/>
      <c r="L30" s="62"/>
      <c r="M30" s="62"/>
      <c r="N30" s="60"/>
      <c r="O30" s="60"/>
      <c r="P30"/>
      <c r="Q30"/>
      <c r="R30" s="36"/>
      <c r="S30" s="36"/>
      <c r="T30" s="36"/>
      <c r="U30" s="279"/>
      <c r="V30" s="36"/>
      <c r="W30" s="36"/>
      <c r="X30" s="36"/>
    </row>
    <row r="31" spans="2:49" ht="15.75" thickBot="1" x14ac:dyDescent="0.3">
      <c r="B31" s="124" t="s">
        <v>96</v>
      </c>
      <c r="C31" s="215" t="s">
        <v>94</v>
      </c>
      <c r="D31" s="449" t="s">
        <v>87</v>
      </c>
      <c r="E31" s="449"/>
      <c r="F31" s="450" t="s">
        <v>88</v>
      </c>
      <c r="G31" s="450"/>
      <c r="H31" s="451" t="s">
        <v>84</v>
      </c>
      <c r="I31" s="451"/>
      <c r="J31" s="63"/>
      <c r="K31" s="74"/>
      <c r="L31" s="62"/>
      <c r="M31" s="62"/>
      <c r="N31" s="60"/>
      <c r="O31" s="60"/>
      <c r="P31"/>
      <c r="Q31"/>
      <c r="R31" s="36"/>
      <c r="S31" s="36"/>
      <c r="T31" s="36"/>
      <c r="U31" s="279"/>
      <c r="V31" s="36"/>
      <c r="W31" s="36"/>
      <c r="X31" s="36"/>
    </row>
    <row r="32" spans="2:49" ht="15.75" thickTop="1" x14ac:dyDescent="0.25">
      <c r="B32" s="148" t="s">
        <v>70</v>
      </c>
      <c r="C32" s="221" t="s">
        <v>83</v>
      </c>
      <c r="D32" s="62">
        <v>1</v>
      </c>
      <c r="E32" s="62">
        <v>-1</v>
      </c>
      <c r="F32" s="60">
        <v>2</v>
      </c>
      <c r="G32" s="60">
        <v>-2</v>
      </c>
      <c r="H32" s="61">
        <v>3</v>
      </c>
      <c r="I32" s="61">
        <v>-3</v>
      </c>
      <c r="J32" s="63"/>
      <c r="K32" s="74"/>
      <c r="L32" s="62"/>
      <c r="M32" s="62"/>
      <c r="N32" s="60"/>
      <c r="O32" s="60"/>
      <c r="P32"/>
      <c r="Q32"/>
      <c r="R32" s="36"/>
      <c r="S32" s="36"/>
      <c r="T32" s="36"/>
      <c r="U32" s="279"/>
      <c r="V32" s="36"/>
      <c r="W32" s="36"/>
      <c r="X32" s="36"/>
    </row>
    <row r="33" spans="2:49" ht="15.75" thickBot="1" x14ac:dyDescent="0.3">
      <c r="C33"/>
      <c r="D33" s="11"/>
      <c r="E33" s="4"/>
      <c r="G33"/>
      <c r="H33"/>
      <c r="I33" s="36"/>
      <c r="J33" s="63"/>
      <c r="K33" s="74"/>
      <c r="L33" s="62"/>
      <c r="M33" s="62"/>
      <c r="N33" s="60"/>
      <c r="O33" s="60"/>
      <c r="P33"/>
      <c r="Q33"/>
      <c r="R33" s="36"/>
      <c r="S33" s="36"/>
      <c r="T33" s="36"/>
      <c r="U33" s="279"/>
      <c r="V33" s="36"/>
      <c r="W33" s="36"/>
      <c r="X33" s="36"/>
    </row>
    <row r="34" spans="2:49" ht="15.75" thickBot="1" x14ac:dyDescent="0.3">
      <c r="B34" s="41"/>
      <c r="C34" s="464" t="s">
        <v>25</v>
      </c>
      <c r="D34" s="465"/>
      <c r="E34" s="465"/>
      <c r="F34" s="465"/>
      <c r="G34" s="465"/>
      <c r="H34" s="465"/>
      <c r="I34" s="465"/>
      <c r="J34" s="465"/>
      <c r="K34" s="465"/>
      <c r="L34" s="465"/>
      <c r="M34" s="465"/>
      <c r="N34" s="465"/>
      <c r="O34" s="465"/>
      <c r="P34" s="465"/>
      <c r="Q34" s="465"/>
      <c r="R34" s="465"/>
      <c r="S34" s="466"/>
      <c r="T34" s="35"/>
      <c r="U34" s="280"/>
      <c r="V34" s="35"/>
      <c r="W34" s="35"/>
      <c r="X34" s="467" t="s">
        <v>101</v>
      </c>
      <c r="Y34" s="468"/>
      <c r="Z34" s="468"/>
      <c r="AA34" s="469"/>
    </row>
    <row r="35" spans="2:49" ht="27.75" thickBot="1" x14ac:dyDescent="0.3">
      <c r="B35" s="84" t="s">
        <v>5</v>
      </c>
      <c r="C35" s="85" t="s">
        <v>77</v>
      </c>
      <c r="D35" s="86" t="s">
        <v>66</v>
      </c>
      <c r="E35" s="87" t="s">
        <v>172</v>
      </c>
      <c r="F35" s="88" t="s">
        <v>0</v>
      </c>
      <c r="G35" s="89" t="s">
        <v>1</v>
      </c>
      <c r="H35" s="89" t="s">
        <v>2</v>
      </c>
      <c r="I35" s="89" t="s">
        <v>3</v>
      </c>
      <c r="J35" s="89" t="s">
        <v>4</v>
      </c>
      <c r="K35" s="89" t="s">
        <v>20</v>
      </c>
      <c r="L35" s="89" t="s">
        <v>21</v>
      </c>
      <c r="M35" s="89" t="s">
        <v>7</v>
      </c>
      <c r="N35" s="89" t="s">
        <v>10</v>
      </c>
      <c r="O35" s="89" t="s">
        <v>11</v>
      </c>
      <c r="P35" s="89" t="s">
        <v>13</v>
      </c>
      <c r="Q35" s="89" t="s">
        <v>12</v>
      </c>
      <c r="R35" s="89" t="s">
        <v>14</v>
      </c>
      <c r="S35" s="90" t="s">
        <v>15</v>
      </c>
      <c r="T35" s="156" t="s">
        <v>27</v>
      </c>
      <c r="U35" s="91" t="s">
        <v>28</v>
      </c>
      <c r="V35" s="157" t="s">
        <v>6</v>
      </c>
      <c r="W35" s="77"/>
      <c r="X35" s="163" t="s">
        <v>5</v>
      </c>
      <c r="Y35" s="154" t="s">
        <v>98</v>
      </c>
      <c r="Z35" s="106" t="s">
        <v>100</v>
      </c>
      <c r="AA35" s="114" t="s">
        <v>99</v>
      </c>
      <c r="AB35" s="160" t="s">
        <v>102</v>
      </c>
      <c r="AC35" s="162">
        <v>0.01</v>
      </c>
      <c r="AD35" s="162">
        <v>-0.01</v>
      </c>
      <c r="AE35" s="162">
        <v>0.02</v>
      </c>
      <c r="AF35" s="162">
        <v>-0.02</v>
      </c>
    </row>
    <row r="36" spans="2:49" x14ac:dyDescent="0.25">
      <c r="B36" s="331">
        <v>20221118</v>
      </c>
      <c r="C36" s="92">
        <v>1.7070000000000001</v>
      </c>
      <c r="D36" s="93">
        <f t="shared" ref="D36:D38" si="0">IF(C36="","",((C36/$C$21)-1))</f>
        <v>4.7086521483226118E-3</v>
      </c>
      <c r="E36" s="94">
        <f t="shared" ref="E36:E38" si="1">IF(C36="","",((C36/$C$22)-1))</f>
        <v>-5.2447552447552059E-3</v>
      </c>
      <c r="F36" s="95">
        <v>0.66</v>
      </c>
      <c r="G36" s="96">
        <v>0.7</v>
      </c>
      <c r="H36" s="96">
        <v>-0.4</v>
      </c>
      <c r="I36" s="96">
        <v>0.13</v>
      </c>
      <c r="J36" s="96">
        <v>1.25</v>
      </c>
      <c r="K36" s="96">
        <v>-0.36</v>
      </c>
      <c r="L36" s="96">
        <v>0.11</v>
      </c>
      <c r="M36" s="97">
        <v>1.7070000000000001</v>
      </c>
      <c r="N36" s="98">
        <v>8.1</v>
      </c>
      <c r="O36" s="98">
        <v>8.6999999999999993</v>
      </c>
      <c r="P36" s="98">
        <v>7.2</v>
      </c>
      <c r="Q36" s="98">
        <v>7.7</v>
      </c>
      <c r="R36" s="98">
        <v>104.7</v>
      </c>
      <c r="S36" s="99">
        <v>105.2</v>
      </c>
      <c r="T36" s="332" t="s">
        <v>154</v>
      </c>
      <c r="U36" s="333" t="s">
        <v>83</v>
      </c>
      <c r="V36" s="334" t="s">
        <v>163</v>
      </c>
      <c r="W36" s="233"/>
      <c r="X36" s="335">
        <f>DATE(LEFT(B36,4), MID(B36,5,2), RIGHT(B36,2))</f>
        <v>44883</v>
      </c>
      <c r="Y36" s="336">
        <f>IF(C36="","",C36/$C$21)</f>
        <v>1.0047086521483226</v>
      </c>
      <c r="Z36" s="337">
        <f>IF(C36="",IF(Y36="","",Y36),AVERAGE(Y26:Y46))</f>
        <v>0.99780619615816768</v>
      </c>
      <c r="AA36" s="338">
        <f>IF(C36="",IF(Z36="","",Z36),AVERAGE(Y15:Y55))</f>
        <v>0.99649793996468483</v>
      </c>
      <c r="AB36" s="161">
        <v>1</v>
      </c>
      <c r="AC36" s="161">
        <v>1.01</v>
      </c>
      <c r="AD36" s="161">
        <v>0.99</v>
      </c>
      <c r="AE36" s="161">
        <v>1.02</v>
      </c>
      <c r="AF36" s="161">
        <v>0.98</v>
      </c>
    </row>
    <row r="37" spans="2:49" x14ac:dyDescent="0.25">
      <c r="B37" s="331">
        <v>20221118</v>
      </c>
      <c r="C37" s="92">
        <v>1.7090000000000001</v>
      </c>
      <c r="D37" s="93">
        <f t="shared" si="0"/>
        <v>5.8858151854030982E-3</v>
      </c>
      <c r="E37" s="94">
        <f t="shared" si="1"/>
        <v>-4.0792540792540244E-3</v>
      </c>
      <c r="F37" s="95">
        <v>0.69</v>
      </c>
      <c r="G37" s="96">
        <v>0.61</v>
      </c>
      <c r="H37" s="96">
        <v>-0.41</v>
      </c>
      <c r="I37" s="96">
        <v>0.16</v>
      </c>
      <c r="J37" s="96">
        <v>1.29</v>
      </c>
      <c r="K37" s="96">
        <v>-0.35</v>
      </c>
      <c r="L37" s="96">
        <v>0.1</v>
      </c>
      <c r="M37" s="97">
        <v>1.7090000000000001</v>
      </c>
      <c r="N37" s="98">
        <v>8.1999999999999993</v>
      </c>
      <c r="O37" s="98">
        <v>8.6</v>
      </c>
      <c r="P37" s="98">
        <v>7.4</v>
      </c>
      <c r="Q37" s="98">
        <v>7.7</v>
      </c>
      <c r="R37" s="98">
        <v>104.7</v>
      </c>
      <c r="S37" s="99">
        <v>105.1</v>
      </c>
      <c r="T37" s="332" t="s">
        <v>154</v>
      </c>
      <c r="U37" s="333" t="s">
        <v>83</v>
      </c>
      <c r="V37" s="339" t="s">
        <v>164</v>
      </c>
      <c r="W37" s="340"/>
      <c r="X37" s="335">
        <f>DATE(LEFT(B37,4), MID(B37,5,2), RIGHT(B37,2))</f>
        <v>44883</v>
      </c>
      <c r="Y37" s="336">
        <f>IF(C37="","",C37/$C$21)</f>
        <v>1.0058858151854031</v>
      </c>
      <c r="Z37" s="337">
        <f t="shared" ref="Z37:Z66" si="2">IF(C37="",IF(Y37="","",Y37),AVERAGE(Y27:Y47))</f>
        <v>0.99754757700608188</v>
      </c>
      <c r="AA37" s="338">
        <f>IF(C37="",IF(Z37="","",Z37),AVERAGE(Y16:Y56))</f>
        <v>0.99655259396283502</v>
      </c>
      <c r="AB37" s="161">
        <v>1</v>
      </c>
      <c r="AC37" s="161">
        <v>1.01</v>
      </c>
      <c r="AD37" s="161">
        <v>0.99</v>
      </c>
      <c r="AE37" s="161">
        <v>1.02</v>
      </c>
      <c r="AF37" s="161">
        <v>0.98</v>
      </c>
    </row>
    <row r="38" spans="2:49" s="328" customFormat="1" ht="25.5" x14ac:dyDescent="0.2">
      <c r="B38" s="341">
        <v>20221118</v>
      </c>
      <c r="C38" s="297">
        <v>1.708</v>
      </c>
      <c r="D38" s="325">
        <f t="shared" si="0"/>
        <v>5.297233666862855E-3</v>
      </c>
      <c r="E38" s="326">
        <f t="shared" si="1"/>
        <v>-4.6620046620046152E-3</v>
      </c>
      <c r="F38" s="327">
        <v>0.66</v>
      </c>
      <c r="G38" s="301">
        <v>0.7</v>
      </c>
      <c r="H38" s="301">
        <v>-0.41</v>
      </c>
      <c r="I38" s="301">
        <v>0.09</v>
      </c>
      <c r="J38" s="301">
        <v>1.22</v>
      </c>
      <c r="K38" s="301">
        <v>-0.37</v>
      </c>
      <c r="L38" s="301">
        <v>0.09</v>
      </c>
      <c r="M38" s="302">
        <v>1.708</v>
      </c>
      <c r="N38" s="303">
        <v>8.1</v>
      </c>
      <c r="O38" s="303">
        <v>8.6999999999999993</v>
      </c>
      <c r="P38" s="303">
        <v>7.4</v>
      </c>
      <c r="Q38" s="303">
        <v>7.6</v>
      </c>
      <c r="R38" s="303">
        <v>104.7</v>
      </c>
      <c r="S38" s="304">
        <v>105.1</v>
      </c>
      <c r="T38" s="332" t="s">
        <v>154</v>
      </c>
      <c r="U38" s="342" t="s">
        <v>83</v>
      </c>
      <c r="V38" s="343" t="s">
        <v>519</v>
      </c>
      <c r="W38" s="344"/>
      <c r="X38" s="345">
        <f>DATE(LEFT(B38,4), MID(B38,5,2), RIGHT(B38,2))</f>
        <v>44883</v>
      </c>
      <c r="Y38" s="346">
        <f t="shared" ref="Y38:Y105" si="3">IF(C38="","",C38/$C$21)</f>
        <v>1.0052972336668629</v>
      </c>
      <c r="Z38" s="337">
        <f t="shared" si="2"/>
        <v>0.99701181690587204</v>
      </c>
      <c r="AA38" s="338">
        <f t="shared" ref="AA38:AA57" si="4">IF(C38="",IF(Z38="","",Z38),AVERAGE(Y17:Y57))</f>
        <v>0.99660227941569879</v>
      </c>
      <c r="AB38" s="315">
        <v>1</v>
      </c>
      <c r="AC38" s="315">
        <v>1.01</v>
      </c>
      <c r="AD38" s="315">
        <v>0.99</v>
      </c>
      <c r="AE38" s="315">
        <v>1.02</v>
      </c>
      <c r="AF38" s="315">
        <v>0.98</v>
      </c>
      <c r="AG38" s="310"/>
      <c r="AH38" s="310"/>
      <c r="AI38" s="310"/>
      <c r="AJ38" s="310"/>
      <c r="AK38" s="310"/>
      <c r="AL38" s="310"/>
      <c r="AM38" s="310"/>
      <c r="AN38" s="310"/>
      <c r="AO38" s="310"/>
      <c r="AP38" s="310"/>
      <c r="AQ38" s="310"/>
      <c r="AR38" s="310"/>
      <c r="AS38" s="310"/>
      <c r="AT38" s="310"/>
      <c r="AU38" s="310"/>
      <c r="AV38" s="310"/>
      <c r="AW38" s="310"/>
    </row>
    <row r="39" spans="2:49" x14ac:dyDescent="0.25">
      <c r="B39" s="331">
        <v>20230313</v>
      </c>
      <c r="C39" s="92">
        <v>1.6870000000000001</v>
      </c>
      <c r="D39" s="93">
        <f t="shared" ref="D39:D231" si="5">IF(C39="","",((C39/$C$21)-1))</f>
        <v>-7.0629782224838067E-3</v>
      </c>
      <c r="E39" s="94">
        <f t="shared" ref="E39:E231" si="6">IF(C39="","",((C39/$C$22)-1))</f>
        <v>-1.6899766899766799E-2</v>
      </c>
      <c r="F39" s="95">
        <v>0.54</v>
      </c>
      <c r="G39" s="96">
        <v>0.62</v>
      </c>
      <c r="H39" s="96">
        <v>-0.3</v>
      </c>
      <c r="I39" s="96">
        <v>0.13</v>
      </c>
      <c r="J39" s="96">
        <v>1.1299999999999999</v>
      </c>
      <c r="K39" s="96">
        <v>-0.28000000000000003</v>
      </c>
      <c r="L39" s="96">
        <v>0.08</v>
      </c>
      <c r="M39" s="97">
        <v>1.6870000000000001</v>
      </c>
      <c r="N39" s="98">
        <v>8.1</v>
      </c>
      <c r="O39" s="98">
        <v>8.6</v>
      </c>
      <c r="P39" s="98">
        <v>7.4</v>
      </c>
      <c r="Q39" s="98">
        <v>7.6</v>
      </c>
      <c r="R39" s="98">
        <v>104.8</v>
      </c>
      <c r="S39" s="99">
        <v>105.2</v>
      </c>
      <c r="T39" s="332" t="s">
        <v>204</v>
      </c>
      <c r="U39" s="333" t="s">
        <v>162</v>
      </c>
      <c r="V39" s="339" t="s">
        <v>287</v>
      </c>
      <c r="W39" s="340"/>
      <c r="X39" s="335">
        <f t="shared" ref="X39:X231" si="7">DATE(LEFT(B39,4), MID(B39,5,2), RIGHT(B39,2))</f>
        <v>44998</v>
      </c>
      <c r="Y39" s="336">
        <f t="shared" si="3"/>
        <v>0.99293702177751619</v>
      </c>
      <c r="Z39" s="337">
        <f t="shared" si="2"/>
        <v>0.99667871857395085</v>
      </c>
      <c r="AA39" s="338">
        <f t="shared" si="4"/>
        <v>0.99654528239117612</v>
      </c>
      <c r="AB39" s="161">
        <v>1</v>
      </c>
      <c r="AC39" s="161">
        <v>1.01</v>
      </c>
      <c r="AD39" s="161">
        <v>0.99</v>
      </c>
      <c r="AE39" s="161">
        <v>1.02</v>
      </c>
      <c r="AF39" s="161">
        <v>0.98</v>
      </c>
    </row>
    <row r="40" spans="2:49" x14ac:dyDescent="0.25">
      <c r="B40" s="331">
        <v>20230314</v>
      </c>
      <c r="C40" s="92">
        <v>1.6879999999999999</v>
      </c>
      <c r="D40" s="93">
        <f t="shared" si="5"/>
        <v>-6.4743967039435635E-3</v>
      </c>
      <c r="E40" s="94">
        <f t="shared" si="6"/>
        <v>-1.631701631701632E-2</v>
      </c>
      <c r="F40" s="95">
        <v>0.6</v>
      </c>
      <c r="G40" s="96">
        <v>0.55000000000000004</v>
      </c>
      <c r="H40" s="96">
        <v>-0.37</v>
      </c>
      <c r="I40" s="96">
        <v>0.13</v>
      </c>
      <c r="J40" s="96">
        <v>1.06</v>
      </c>
      <c r="K40" s="96">
        <v>-0.32</v>
      </c>
      <c r="L40" s="96">
        <v>0.09</v>
      </c>
      <c r="M40" s="97">
        <v>1.6879999999999999</v>
      </c>
      <c r="N40" s="98">
        <v>8.1999999999999993</v>
      </c>
      <c r="O40" s="98">
        <v>8.6</v>
      </c>
      <c r="P40" s="98">
        <v>7.1</v>
      </c>
      <c r="Q40" s="98">
        <v>7.8</v>
      </c>
      <c r="R40" s="98">
        <v>104.8</v>
      </c>
      <c r="S40" s="99">
        <v>105.2</v>
      </c>
      <c r="T40" s="332" t="s">
        <v>290</v>
      </c>
      <c r="U40" s="333" t="s">
        <v>293</v>
      </c>
      <c r="V40" s="339" t="s">
        <v>291</v>
      </c>
      <c r="W40" s="340"/>
      <c r="X40" s="335">
        <f t="shared" si="7"/>
        <v>44999</v>
      </c>
      <c r="Y40" s="336">
        <f t="shared" si="3"/>
        <v>0.99352560329605644</v>
      </c>
      <c r="Z40" s="337">
        <f t="shared" si="2"/>
        <v>0.99674318226407665</v>
      </c>
      <c r="AA40" s="338">
        <f t="shared" si="4"/>
        <v>0.99654208357857532</v>
      </c>
      <c r="AB40" s="161">
        <v>1</v>
      </c>
      <c r="AC40" s="161">
        <v>1.01</v>
      </c>
      <c r="AD40" s="161">
        <v>0.99</v>
      </c>
      <c r="AE40" s="161">
        <v>1.02</v>
      </c>
      <c r="AF40" s="161">
        <v>0.98</v>
      </c>
    </row>
    <row r="41" spans="2:49" x14ac:dyDescent="0.25">
      <c r="B41" s="331">
        <v>20230315</v>
      </c>
      <c r="C41" s="92">
        <v>1.6890000000000001</v>
      </c>
      <c r="D41" s="93">
        <f t="shared" si="5"/>
        <v>-5.8858151854032092E-3</v>
      </c>
      <c r="E41" s="94">
        <f t="shared" si="6"/>
        <v>-1.5734265734265729E-2</v>
      </c>
      <c r="F41" s="95">
        <v>0.59</v>
      </c>
      <c r="G41" s="96">
        <v>0.43</v>
      </c>
      <c r="H41" s="96">
        <v>-0.37</v>
      </c>
      <c r="I41" s="96">
        <v>0.06</v>
      </c>
      <c r="J41" s="96">
        <v>1.02</v>
      </c>
      <c r="K41" s="96">
        <v>-0.28999999999999998</v>
      </c>
      <c r="L41" s="96">
        <v>0.05</v>
      </c>
      <c r="M41" s="97">
        <v>1.6890000000000001</v>
      </c>
      <c r="N41" s="98">
        <v>8.1</v>
      </c>
      <c r="O41" s="98">
        <v>8.6999999999999993</v>
      </c>
      <c r="P41" s="98">
        <v>7.3</v>
      </c>
      <c r="Q41" s="98">
        <v>7.7</v>
      </c>
      <c r="R41" s="98">
        <v>104.8</v>
      </c>
      <c r="S41" s="99">
        <v>105.2</v>
      </c>
      <c r="T41" s="332" t="s">
        <v>265</v>
      </c>
      <c r="U41" s="333" t="s">
        <v>209</v>
      </c>
      <c r="V41" s="339" t="s">
        <v>295</v>
      </c>
      <c r="W41" s="340"/>
      <c r="X41" s="335">
        <f t="shared" si="7"/>
        <v>45000</v>
      </c>
      <c r="Y41" s="336">
        <f t="shared" si="3"/>
        <v>0.99411418481459679</v>
      </c>
      <c r="Z41" s="337">
        <f t="shared" si="2"/>
        <v>0.99657886992348421</v>
      </c>
      <c r="AA41" s="338">
        <f t="shared" si="4"/>
        <v>0.99637433784579132</v>
      </c>
      <c r="AB41" s="161">
        <v>1</v>
      </c>
      <c r="AC41" s="161">
        <v>1.01</v>
      </c>
      <c r="AD41" s="161">
        <v>0.99</v>
      </c>
      <c r="AE41" s="161">
        <v>1.02</v>
      </c>
      <c r="AF41" s="161">
        <v>0.98</v>
      </c>
    </row>
    <row r="42" spans="2:49" x14ac:dyDescent="0.25">
      <c r="B42" s="331">
        <v>20230316</v>
      </c>
      <c r="C42" s="92">
        <v>1.69</v>
      </c>
      <c r="D42" s="93">
        <f t="shared" si="5"/>
        <v>-5.297233666862966E-3</v>
      </c>
      <c r="E42" s="94">
        <f t="shared" si="6"/>
        <v>-1.5151515151515138E-2</v>
      </c>
      <c r="F42" s="95">
        <v>0.42</v>
      </c>
      <c r="G42" s="96">
        <v>0.42</v>
      </c>
      <c r="H42" s="96">
        <v>-0.24</v>
      </c>
      <c r="I42" s="96">
        <v>0.03</v>
      </c>
      <c r="J42" s="96">
        <v>0.96</v>
      </c>
      <c r="K42" s="96">
        <v>-0.24</v>
      </c>
      <c r="L42" s="96">
        <v>0.01</v>
      </c>
      <c r="M42" s="97">
        <v>1.69</v>
      </c>
      <c r="N42" s="98">
        <v>8</v>
      </c>
      <c r="O42" s="98">
        <v>8.8000000000000007</v>
      </c>
      <c r="P42" s="98">
        <v>7.6</v>
      </c>
      <c r="Q42" s="98">
        <v>7.4</v>
      </c>
      <c r="R42" s="98">
        <v>104.8</v>
      </c>
      <c r="S42" s="99">
        <v>105.2</v>
      </c>
      <c r="T42" s="332" t="s">
        <v>264</v>
      </c>
      <c r="U42" s="333" t="s">
        <v>154</v>
      </c>
      <c r="V42" s="339" t="s">
        <v>298</v>
      </c>
      <c r="W42" s="340"/>
      <c r="X42" s="335">
        <f t="shared" si="7"/>
        <v>45001</v>
      </c>
      <c r="Y42" s="336">
        <f t="shared" si="3"/>
        <v>0.99470276633313703</v>
      </c>
      <c r="Z42" s="337">
        <f t="shared" si="2"/>
        <v>0.99646851088875787</v>
      </c>
      <c r="AA42" s="338">
        <f t="shared" si="4"/>
        <v>0.99621949563091383</v>
      </c>
      <c r="AB42" s="161">
        <v>1</v>
      </c>
      <c r="AC42" s="161">
        <v>1.01</v>
      </c>
      <c r="AD42" s="161">
        <v>0.99</v>
      </c>
      <c r="AE42" s="161">
        <v>1.02</v>
      </c>
      <c r="AF42" s="161">
        <v>0.98</v>
      </c>
    </row>
    <row r="43" spans="2:49" x14ac:dyDescent="0.25">
      <c r="B43" s="331">
        <v>20230320</v>
      </c>
      <c r="C43" s="92">
        <v>1.69</v>
      </c>
      <c r="D43" s="93">
        <f t="shared" si="5"/>
        <v>-5.297233666862966E-3</v>
      </c>
      <c r="E43" s="94">
        <f t="shared" si="6"/>
        <v>-1.5151515151515138E-2</v>
      </c>
      <c r="F43" s="95">
        <v>0.46</v>
      </c>
      <c r="G43" s="96">
        <v>0.63</v>
      </c>
      <c r="H43" s="96">
        <v>-0.28999999999999998</v>
      </c>
      <c r="I43" s="96">
        <v>0.16</v>
      </c>
      <c r="J43" s="96">
        <v>1.07</v>
      </c>
      <c r="K43" s="96">
        <v>-0.24</v>
      </c>
      <c r="L43" s="96">
        <v>0.1</v>
      </c>
      <c r="M43" s="97">
        <v>1.69</v>
      </c>
      <c r="N43" s="98">
        <v>8</v>
      </c>
      <c r="O43" s="98">
        <v>8.8000000000000007</v>
      </c>
      <c r="P43" s="98">
        <v>7.7</v>
      </c>
      <c r="Q43" s="98">
        <v>7.5</v>
      </c>
      <c r="R43" s="98">
        <v>104.8</v>
      </c>
      <c r="S43" s="99">
        <v>105.2</v>
      </c>
      <c r="T43" s="332" t="s">
        <v>162</v>
      </c>
      <c r="U43" s="333" t="s">
        <v>301</v>
      </c>
      <c r="V43" s="339" t="s">
        <v>302</v>
      </c>
      <c r="W43" s="340"/>
      <c r="X43" s="335">
        <f t="shared" si="7"/>
        <v>45005</v>
      </c>
      <c r="Y43" s="336">
        <f t="shared" si="3"/>
        <v>0.99470276633313703</v>
      </c>
      <c r="Z43" s="337">
        <f t="shared" si="2"/>
        <v>0.99646851088875776</v>
      </c>
      <c r="AA43" s="338">
        <f t="shared" si="4"/>
        <v>0.99614152115623533</v>
      </c>
      <c r="AB43" s="161">
        <v>1</v>
      </c>
      <c r="AC43" s="161">
        <v>1.01</v>
      </c>
      <c r="AD43" s="161">
        <v>0.99</v>
      </c>
      <c r="AE43" s="161">
        <v>1.02</v>
      </c>
      <c r="AF43" s="161">
        <v>0.98</v>
      </c>
    </row>
    <row r="44" spans="2:49" x14ac:dyDescent="0.25">
      <c r="B44" s="331">
        <v>20230321</v>
      </c>
      <c r="C44" s="92">
        <v>1.6930000000000001</v>
      </c>
      <c r="D44" s="93">
        <f t="shared" si="5"/>
        <v>-3.5314891112419033E-3</v>
      </c>
      <c r="E44" s="94">
        <f t="shared" si="6"/>
        <v>-1.3403263403263366E-2</v>
      </c>
      <c r="F44" s="95">
        <v>0.53</v>
      </c>
      <c r="G44" s="96">
        <v>0.53</v>
      </c>
      <c r="H44" s="96">
        <v>-0.33</v>
      </c>
      <c r="I44" s="96">
        <v>7.0000000000000007E-2</v>
      </c>
      <c r="J44" s="96">
        <v>1.03</v>
      </c>
      <c r="K44" s="96">
        <v>-0.27</v>
      </c>
      <c r="L44" s="96">
        <v>0.05</v>
      </c>
      <c r="M44" s="97">
        <v>1.6930000000000001</v>
      </c>
      <c r="N44" s="98">
        <v>8.1</v>
      </c>
      <c r="O44" s="98">
        <v>8.6999999999999993</v>
      </c>
      <c r="P44" s="98">
        <v>7.6</v>
      </c>
      <c r="Q44" s="98">
        <v>7.5</v>
      </c>
      <c r="R44" s="98">
        <v>104.8</v>
      </c>
      <c r="S44" s="99">
        <v>105.2</v>
      </c>
      <c r="T44" s="332" t="s">
        <v>306</v>
      </c>
      <c r="U44" s="333" t="s">
        <v>221</v>
      </c>
      <c r="V44" s="339" t="s">
        <v>308</v>
      </c>
      <c r="W44" s="340"/>
      <c r="X44" s="335">
        <f t="shared" si="7"/>
        <v>45006</v>
      </c>
      <c r="Y44" s="336">
        <f t="shared" si="3"/>
        <v>0.9964685108887581</v>
      </c>
      <c r="Z44" s="337">
        <f t="shared" si="2"/>
        <v>0.99634459899011762</v>
      </c>
      <c r="AA44" s="338">
        <f t="shared" si="4"/>
        <v>0.99606911628689099</v>
      </c>
      <c r="AB44" s="161">
        <v>1</v>
      </c>
      <c r="AC44" s="161">
        <v>1.01</v>
      </c>
      <c r="AD44" s="161">
        <v>0.99</v>
      </c>
      <c r="AE44" s="161">
        <v>1.02</v>
      </c>
      <c r="AF44" s="161">
        <v>0.98</v>
      </c>
    </row>
    <row r="45" spans="2:49" x14ac:dyDescent="0.25">
      <c r="B45" s="331">
        <v>20230322</v>
      </c>
      <c r="C45" s="92">
        <v>1.6930000000000001</v>
      </c>
      <c r="D45" s="93">
        <f t="shared" si="5"/>
        <v>-3.5314891112419033E-3</v>
      </c>
      <c r="E45" s="94">
        <f t="shared" si="6"/>
        <v>-1.3403263403263366E-2</v>
      </c>
      <c r="F45" s="95">
        <v>0.44</v>
      </c>
      <c r="G45" s="96">
        <v>0.56000000000000005</v>
      </c>
      <c r="H45" s="96">
        <v>-0.28999999999999998</v>
      </c>
      <c r="I45" s="96">
        <v>0.09</v>
      </c>
      <c r="J45" s="96">
        <v>1.08</v>
      </c>
      <c r="K45" s="96">
        <v>-0.27</v>
      </c>
      <c r="L45" s="96">
        <v>7.0000000000000007E-2</v>
      </c>
      <c r="M45" s="97">
        <v>1.6930000000000001</v>
      </c>
      <c r="N45" s="98">
        <v>8</v>
      </c>
      <c r="O45" s="98">
        <v>8.8000000000000007</v>
      </c>
      <c r="P45" s="98">
        <v>7.4</v>
      </c>
      <c r="Q45" s="98">
        <v>7.7</v>
      </c>
      <c r="R45" s="98">
        <v>104.8</v>
      </c>
      <c r="S45" s="99">
        <v>105.2</v>
      </c>
      <c r="T45" s="332" t="s">
        <v>275</v>
      </c>
      <c r="U45" s="333" t="s">
        <v>209</v>
      </c>
      <c r="V45" s="339" t="s">
        <v>312</v>
      </c>
      <c r="W45" s="340"/>
      <c r="X45" s="335">
        <f t="shared" si="7"/>
        <v>45007</v>
      </c>
      <c r="Y45" s="336">
        <f t="shared" si="3"/>
        <v>0.9964685108887581</v>
      </c>
      <c r="Z45" s="337">
        <f t="shared" si="2"/>
        <v>0.99649793996468483</v>
      </c>
      <c r="AA45" s="338">
        <f t="shared" si="4"/>
        <v>0.99596111302794699</v>
      </c>
      <c r="AB45" s="161">
        <v>1</v>
      </c>
      <c r="AC45" s="161">
        <v>1.01</v>
      </c>
      <c r="AD45" s="161">
        <v>0.99</v>
      </c>
      <c r="AE45" s="161">
        <v>1.02</v>
      </c>
      <c r="AF45" s="161">
        <v>0.98</v>
      </c>
    </row>
    <row r="46" spans="2:49" x14ac:dyDescent="0.25">
      <c r="B46" s="331">
        <v>20230323</v>
      </c>
      <c r="C46" s="92">
        <v>1.694</v>
      </c>
      <c r="D46" s="93">
        <f t="shared" si="5"/>
        <v>-2.9429075927016601E-3</v>
      </c>
      <c r="E46" s="94">
        <f t="shared" si="6"/>
        <v>-1.2820512820512886E-2</v>
      </c>
      <c r="F46" s="95">
        <v>0.56000000000000005</v>
      </c>
      <c r="G46" s="96">
        <v>0.61</v>
      </c>
      <c r="H46" s="96">
        <v>-0.25</v>
      </c>
      <c r="I46" s="96">
        <v>0.09</v>
      </c>
      <c r="J46" s="96">
        <v>1.04</v>
      </c>
      <c r="K46" s="96">
        <v>-0.26</v>
      </c>
      <c r="L46" s="96">
        <v>0.05</v>
      </c>
      <c r="M46" s="97">
        <v>1.694</v>
      </c>
      <c r="N46" s="98">
        <v>8.5</v>
      </c>
      <c r="O46" s="98">
        <v>8.3000000000000007</v>
      </c>
      <c r="P46" s="98">
        <v>7.1</v>
      </c>
      <c r="Q46" s="98">
        <v>7.9</v>
      </c>
      <c r="R46" s="98">
        <v>104.8</v>
      </c>
      <c r="S46" s="99">
        <v>105.2</v>
      </c>
      <c r="T46" s="332" t="s">
        <v>317</v>
      </c>
      <c r="U46" s="333" t="s">
        <v>154</v>
      </c>
      <c r="V46" s="339" t="s">
        <v>318</v>
      </c>
      <c r="W46" s="340"/>
      <c r="X46" s="335">
        <f t="shared" si="7"/>
        <v>45008</v>
      </c>
      <c r="Y46" s="336">
        <f t="shared" si="3"/>
        <v>0.99705709240729834</v>
      </c>
      <c r="Z46" s="337">
        <f t="shared" si="2"/>
        <v>0.99655259396283502</v>
      </c>
      <c r="AA46" s="338">
        <f t="shared" si="4"/>
        <v>0.99597802628997401</v>
      </c>
      <c r="AB46" s="161">
        <v>1</v>
      </c>
      <c r="AC46" s="161">
        <v>1.01</v>
      </c>
      <c r="AD46" s="161">
        <v>0.99</v>
      </c>
      <c r="AE46" s="161">
        <v>1.02</v>
      </c>
      <c r="AF46" s="161">
        <v>0.98</v>
      </c>
    </row>
    <row r="47" spans="2:49" x14ac:dyDescent="0.25">
      <c r="B47" s="331">
        <v>20230324</v>
      </c>
      <c r="C47" s="92">
        <v>1.69</v>
      </c>
      <c r="D47" s="93">
        <f t="shared" si="5"/>
        <v>-5.297233666862966E-3</v>
      </c>
      <c r="E47" s="94">
        <f t="shared" si="6"/>
        <v>-1.5151515151515138E-2</v>
      </c>
      <c r="F47" s="95">
        <v>0.54</v>
      </c>
      <c r="G47" s="96">
        <v>0.52</v>
      </c>
      <c r="H47" s="96">
        <v>-0.31</v>
      </c>
      <c r="I47" s="96">
        <v>0.09</v>
      </c>
      <c r="J47" s="96">
        <v>1.02</v>
      </c>
      <c r="K47" s="96">
        <v>-0.28000000000000003</v>
      </c>
      <c r="L47" s="96">
        <v>0.05</v>
      </c>
      <c r="M47" s="97">
        <v>1.69</v>
      </c>
      <c r="N47" s="98">
        <v>7.6</v>
      </c>
      <c r="O47" s="98">
        <v>9</v>
      </c>
      <c r="P47" s="98">
        <v>7.1</v>
      </c>
      <c r="Q47" s="98">
        <v>7.9</v>
      </c>
      <c r="R47" s="98">
        <v>104.8</v>
      </c>
      <c r="S47" s="99">
        <v>105.2</v>
      </c>
      <c r="T47" s="332" t="s">
        <v>290</v>
      </c>
      <c r="U47" s="333" t="s">
        <v>227</v>
      </c>
      <c r="V47" s="339" t="s">
        <v>321</v>
      </c>
      <c r="W47" s="340"/>
      <c r="X47" s="335">
        <f t="shared" si="7"/>
        <v>45009</v>
      </c>
      <c r="Y47" s="336">
        <f t="shared" si="3"/>
        <v>0.99470276633313703</v>
      </c>
      <c r="Z47" s="337">
        <f t="shared" si="2"/>
        <v>0.99621626166652655</v>
      </c>
      <c r="AA47" s="338">
        <f t="shared" si="4"/>
        <v>0.99591790237141342</v>
      </c>
      <c r="AB47" s="161">
        <v>1</v>
      </c>
      <c r="AC47" s="161">
        <v>1.01</v>
      </c>
      <c r="AD47" s="161">
        <v>0.99</v>
      </c>
      <c r="AE47" s="161">
        <v>1.02</v>
      </c>
      <c r="AF47" s="161">
        <v>0.98</v>
      </c>
    </row>
    <row r="48" spans="2:49" x14ac:dyDescent="0.25">
      <c r="B48" s="331">
        <v>20230327</v>
      </c>
      <c r="C48" s="92">
        <v>1.6830000000000001</v>
      </c>
      <c r="D48" s="93">
        <f t="shared" si="5"/>
        <v>-9.4173042966451126E-3</v>
      </c>
      <c r="E48" s="94">
        <f t="shared" si="6"/>
        <v>-1.9230769230769162E-2</v>
      </c>
      <c r="F48" s="95">
        <v>0.39</v>
      </c>
      <c r="G48" s="96">
        <v>0.56999999999999995</v>
      </c>
      <c r="H48" s="96">
        <v>-0.24</v>
      </c>
      <c r="I48" s="96">
        <v>7.0000000000000007E-2</v>
      </c>
      <c r="J48" s="96">
        <v>0.97</v>
      </c>
      <c r="K48" s="96">
        <v>-0.23</v>
      </c>
      <c r="L48" s="96">
        <v>0.03</v>
      </c>
      <c r="M48" s="97">
        <v>1.6830000000000001</v>
      </c>
      <c r="N48" s="98">
        <v>8.1</v>
      </c>
      <c r="O48" s="98">
        <v>8.6999999999999993</v>
      </c>
      <c r="P48" s="98">
        <v>6.8</v>
      </c>
      <c r="Q48" s="98">
        <v>7.9</v>
      </c>
      <c r="R48" s="98">
        <v>104.8</v>
      </c>
      <c r="S48" s="99">
        <v>105.2</v>
      </c>
      <c r="T48" s="332" t="s">
        <v>323</v>
      </c>
      <c r="U48" s="333" t="s">
        <v>162</v>
      </c>
      <c r="V48" s="339" t="s">
        <v>324</v>
      </c>
      <c r="W48" s="340"/>
      <c r="X48" s="335">
        <f t="shared" si="7"/>
        <v>45012</v>
      </c>
      <c r="Y48" s="336">
        <f t="shared" si="3"/>
        <v>0.99058269570335489</v>
      </c>
      <c r="Z48" s="337">
        <f t="shared" si="2"/>
        <v>0.99571176322206323</v>
      </c>
      <c r="AA48" s="338">
        <f t="shared" si="4"/>
        <v>0.9958799293702173</v>
      </c>
      <c r="AB48" s="161">
        <v>1</v>
      </c>
      <c r="AC48" s="161">
        <v>1.01</v>
      </c>
      <c r="AD48" s="161">
        <v>0.99</v>
      </c>
      <c r="AE48" s="161">
        <v>1.02</v>
      </c>
      <c r="AF48" s="161">
        <v>0.98</v>
      </c>
    </row>
    <row r="49" spans="2:32" x14ac:dyDescent="0.25">
      <c r="B49" s="331">
        <v>20230328</v>
      </c>
      <c r="C49" s="92">
        <v>1.6859999999999999</v>
      </c>
      <c r="D49" s="93">
        <f t="shared" si="5"/>
        <v>-7.6515597410241609E-3</v>
      </c>
      <c r="E49" s="94">
        <f t="shared" si="6"/>
        <v>-1.7482517482517501E-2</v>
      </c>
      <c r="F49" s="95">
        <v>0.62</v>
      </c>
      <c r="G49" s="96">
        <v>0.59</v>
      </c>
      <c r="H49" s="96">
        <v>-0.31</v>
      </c>
      <c r="I49" s="96">
        <v>7.0000000000000007E-2</v>
      </c>
      <c r="J49" s="96">
        <v>1.2</v>
      </c>
      <c r="K49" s="96">
        <v>-0.28000000000000003</v>
      </c>
      <c r="L49" s="96">
        <v>0.08</v>
      </c>
      <c r="M49" s="97">
        <v>1.6859999999999999</v>
      </c>
      <c r="N49" s="98">
        <v>8.4</v>
      </c>
      <c r="O49" s="98">
        <v>8.4</v>
      </c>
      <c r="P49" s="98">
        <v>7.1</v>
      </c>
      <c r="Q49" s="98">
        <v>7.9</v>
      </c>
      <c r="R49" s="98">
        <v>104.8</v>
      </c>
      <c r="S49" s="99">
        <v>105.2</v>
      </c>
      <c r="T49" s="332" t="s">
        <v>260</v>
      </c>
      <c r="U49" s="333" t="s">
        <v>293</v>
      </c>
      <c r="V49" s="339" t="s">
        <v>328</v>
      </c>
      <c r="W49" s="340"/>
      <c r="X49" s="335">
        <f t="shared" si="7"/>
        <v>45013</v>
      </c>
      <c r="Y49" s="336">
        <f t="shared" si="3"/>
        <v>0.99234844025897584</v>
      </c>
      <c r="Z49" s="337">
        <f t="shared" si="2"/>
        <v>0.99529134785167728</v>
      </c>
      <c r="AA49" s="338">
        <f t="shared" si="4"/>
        <v>0.99584425776303309</v>
      </c>
      <c r="AB49" s="161">
        <v>1</v>
      </c>
      <c r="AC49" s="161">
        <v>1.01</v>
      </c>
      <c r="AD49" s="161">
        <v>0.99</v>
      </c>
      <c r="AE49" s="161">
        <v>1.02</v>
      </c>
      <c r="AF49" s="161">
        <v>0.98</v>
      </c>
    </row>
    <row r="50" spans="2:32" x14ac:dyDescent="0.25">
      <c r="B50" s="331">
        <v>20230329</v>
      </c>
      <c r="C50" s="92">
        <v>1.6950000000000001</v>
      </c>
      <c r="D50" s="93">
        <f t="shared" si="5"/>
        <v>-2.3543260741613059E-3</v>
      </c>
      <c r="E50" s="94">
        <f t="shared" si="6"/>
        <v>-1.2237762237762184E-2</v>
      </c>
      <c r="F50" s="95">
        <v>0.46</v>
      </c>
      <c r="G50" s="96">
        <v>0.56999999999999995</v>
      </c>
      <c r="H50" s="96">
        <v>-0.24</v>
      </c>
      <c r="I50" s="96">
        <v>0.1</v>
      </c>
      <c r="J50" s="96">
        <v>0.97</v>
      </c>
      <c r="K50" s="96">
        <v>-0.22</v>
      </c>
      <c r="L50" s="96">
        <v>0.09</v>
      </c>
      <c r="M50" s="97">
        <v>1.6950000000000001</v>
      </c>
      <c r="N50" s="98">
        <v>8.4</v>
      </c>
      <c r="O50" s="98">
        <v>8.4</v>
      </c>
      <c r="P50" s="98">
        <v>7.4</v>
      </c>
      <c r="Q50" s="98">
        <v>7.7</v>
      </c>
      <c r="R50" s="98">
        <v>104.8</v>
      </c>
      <c r="S50" s="99">
        <v>105.2</v>
      </c>
      <c r="T50" s="332" t="s">
        <v>332</v>
      </c>
      <c r="U50" s="333" t="s">
        <v>335</v>
      </c>
      <c r="V50" s="339" t="s">
        <v>333</v>
      </c>
      <c r="W50" s="340"/>
      <c r="X50" s="335">
        <f t="shared" si="7"/>
        <v>45014</v>
      </c>
      <c r="Y50" s="336">
        <f t="shared" si="3"/>
        <v>0.99764567392583869</v>
      </c>
      <c r="Z50" s="337">
        <f t="shared" si="2"/>
        <v>0.99526332016031827</v>
      </c>
      <c r="AA50" s="338">
        <f t="shared" si="4"/>
        <v>0.99605304158155283</v>
      </c>
      <c r="AB50" s="161">
        <v>1</v>
      </c>
      <c r="AC50" s="161">
        <v>1.01</v>
      </c>
      <c r="AD50" s="161">
        <v>0.99</v>
      </c>
      <c r="AE50" s="161">
        <v>1.02</v>
      </c>
      <c r="AF50" s="161">
        <v>0.98</v>
      </c>
    </row>
    <row r="51" spans="2:32" x14ac:dyDescent="0.25">
      <c r="B51" s="331">
        <v>20230330</v>
      </c>
      <c r="C51" s="92">
        <v>1.6890000000000001</v>
      </c>
      <c r="D51" s="93">
        <f t="shared" si="5"/>
        <v>-5.8858151854032092E-3</v>
      </c>
      <c r="E51" s="94">
        <f t="shared" si="6"/>
        <v>-1.5734265734265729E-2</v>
      </c>
      <c r="F51" s="95">
        <v>0.41</v>
      </c>
      <c r="G51" s="96">
        <v>0.56999999999999995</v>
      </c>
      <c r="H51" s="96">
        <v>-0.2</v>
      </c>
      <c r="I51" s="96">
        <v>0.12</v>
      </c>
      <c r="J51" s="96">
        <v>0.98</v>
      </c>
      <c r="K51" s="96">
        <v>-0.21</v>
      </c>
      <c r="L51" s="96">
        <v>0.1</v>
      </c>
      <c r="M51" s="97">
        <v>1.6890000000000001</v>
      </c>
      <c r="N51" s="98">
        <v>8.3000000000000007</v>
      </c>
      <c r="O51" s="98">
        <v>8.5</v>
      </c>
      <c r="P51" s="98">
        <v>7.4</v>
      </c>
      <c r="Q51" s="98">
        <v>7.6</v>
      </c>
      <c r="R51" s="98">
        <v>104.8</v>
      </c>
      <c r="S51" s="99">
        <v>105.2</v>
      </c>
      <c r="T51" s="332" t="s">
        <v>337</v>
      </c>
      <c r="U51" s="333" t="s">
        <v>340</v>
      </c>
      <c r="V51" s="339" t="s">
        <v>338</v>
      </c>
      <c r="W51" s="340"/>
      <c r="X51" s="335">
        <f t="shared" si="7"/>
        <v>45015</v>
      </c>
      <c r="Y51" s="336">
        <f t="shared" si="3"/>
        <v>0.99411418481459679</v>
      </c>
      <c r="Z51" s="337">
        <f t="shared" si="2"/>
        <v>0.99520726477760013</v>
      </c>
      <c r="AA51" s="338">
        <f t="shared" si="4"/>
        <v>0.99623307828134167</v>
      </c>
      <c r="AB51" s="161">
        <v>1</v>
      </c>
      <c r="AC51" s="161">
        <v>1.01</v>
      </c>
      <c r="AD51" s="161">
        <v>0.99</v>
      </c>
      <c r="AE51" s="161">
        <v>1.02</v>
      </c>
      <c r="AF51" s="161">
        <v>0.98</v>
      </c>
    </row>
    <row r="52" spans="2:32" x14ac:dyDescent="0.25">
      <c r="B52" s="331">
        <v>20230331</v>
      </c>
      <c r="C52" s="92">
        <v>1.69</v>
      </c>
      <c r="D52" s="93">
        <f t="shared" si="5"/>
        <v>-5.297233666862966E-3</v>
      </c>
      <c r="E52" s="94">
        <f t="shared" si="6"/>
        <v>-1.5151515151515138E-2</v>
      </c>
      <c r="F52" s="95">
        <v>0.55000000000000004</v>
      </c>
      <c r="G52" s="96">
        <v>0.63</v>
      </c>
      <c r="H52" s="96">
        <v>-0.31</v>
      </c>
      <c r="I52" s="96">
        <v>0.12</v>
      </c>
      <c r="J52" s="96">
        <v>1.1499999999999999</v>
      </c>
      <c r="K52" s="96">
        <v>-0.32</v>
      </c>
      <c r="L52" s="96">
        <v>0.09</v>
      </c>
      <c r="M52" s="97">
        <v>1.69</v>
      </c>
      <c r="N52" s="98">
        <v>8</v>
      </c>
      <c r="O52" s="98">
        <v>8.8000000000000007</v>
      </c>
      <c r="P52" s="98">
        <v>7.5</v>
      </c>
      <c r="Q52" s="98">
        <v>7.6</v>
      </c>
      <c r="R52" s="98">
        <v>104.8</v>
      </c>
      <c r="S52" s="99">
        <v>105.2</v>
      </c>
      <c r="T52" s="332" t="s">
        <v>343</v>
      </c>
      <c r="U52" s="333" t="s">
        <v>221</v>
      </c>
      <c r="V52" s="339" t="s">
        <v>344</v>
      </c>
      <c r="W52" s="340"/>
      <c r="X52" s="335">
        <f t="shared" si="7"/>
        <v>45016</v>
      </c>
      <c r="Y52" s="336">
        <f t="shared" si="3"/>
        <v>0.99470276633313703</v>
      </c>
      <c r="Z52" s="337">
        <f t="shared" si="2"/>
        <v>0.99520726477760002</v>
      </c>
      <c r="AA52" s="338">
        <f t="shared" si="4"/>
        <v>0.99622326858936594</v>
      </c>
      <c r="AB52" s="161">
        <v>1</v>
      </c>
      <c r="AC52" s="161">
        <v>1.01</v>
      </c>
      <c r="AD52" s="161">
        <v>0.99</v>
      </c>
      <c r="AE52" s="161">
        <v>1.02</v>
      </c>
      <c r="AF52" s="161">
        <v>0.98</v>
      </c>
    </row>
    <row r="53" spans="2:32" x14ac:dyDescent="0.25">
      <c r="B53" s="331">
        <v>20230403</v>
      </c>
      <c r="C53" s="92">
        <v>1.6930000000000001</v>
      </c>
      <c r="D53" s="93">
        <f t="shared" si="5"/>
        <v>-3.5314891112419033E-3</v>
      </c>
      <c r="E53" s="94">
        <f t="shared" si="6"/>
        <v>-1.3403263403263366E-2</v>
      </c>
      <c r="F53" s="95">
        <v>0.6</v>
      </c>
      <c r="G53" s="96">
        <v>0.56999999999999995</v>
      </c>
      <c r="H53" s="96">
        <v>-0.31</v>
      </c>
      <c r="I53" s="96">
        <v>0.13</v>
      </c>
      <c r="J53" s="96">
        <v>1.18</v>
      </c>
      <c r="K53" s="96">
        <v>-0.3</v>
      </c>
      <c r="L53" s="96">
        <v>0.09</v>
      </c>
      <c r="M53" s="97">
        <v>1.6930000000000001</v>
      </c>
      <c r="N53" s="98">
        <v>8.4</v>
      </c>
      <c r="O53" s="98">
        <v>8.4</v>
      </c>
      <c r="P53" s="98">
        <v>7.5</v>
      </c>
      <c r="Q53" s="98">
        <v>7.5</v>
      </c>
      <c r="R53" s="98">
        <v>104.8</v>
      </c>
      <c r="S53" s="99">
        <v>105.2</v>
      </c>
      <c r="T53" s="332" t="s">
        <v>347</v>
      </c>
      <c r="U53" s="333" t="s">
        <v>293</v>
      </c>
      <c r="V53" s="339" t="s">
        <v>348</v>
      </c>
      <c r="W53" s="340"/>
      <c r="X53" s="335">
        <f t="shared" si="7"/>
        <v>45019</v>
      </c>
      <c r="Y53" s="336">
        <f t="shared" si="3"/>
        <v>0.9964685108887581</v>
      </c>
      <c r="Z53" s="337">
        <f t="shared" si="2"/>
        <v>0.99517923708624101</v>
      </c>
      <c r="AA53" s="338">
        <f t="shared" si="4"/>
        <v>0.99622989675961993</v>
      </c>
      <c r="AB53" s="161">
        <v>1</v>
      </c>
      <c r="AC53" s="161">
        <v>1.01</v>
      </c>
      <c r="AD53" s="161">
        <v>0.99</v>
      </c>
      <c r="AE53" s="161">
        <v>1.02</v>
      </c>
      <c r="AF53" s="161">
        <v>0.98</v>
      </c>
    </row>
    <row r="54" spans="2:32" x14ac:dyDescent="0.25">
      <c r="B54" s="331">
        <v>20230404</v>
      </c>
      <c r="C54" s="92">
        <v>1.6890000000000001</v>
      </c>
      <c r="D54" s="93">
        <f t="shared" si="5"/>
        <v>-5.8858151854032092E-3</v>
      </c>
      <c r="E54" s="94">
        <f t="shared" si="6"/>
        <v>-1.5734265734265729E-2</v>
      </c>
      <c r="F54" s="95">
        <v>0.56999999999999995</v>
      </c>
      <c r="G54" s="96">
        <v>0.55000000000000004</v>
      </c>
      <c r="H54" s="96">
        <v>-0.36</v>
      </c>
      <c r="I54" s="96">
        <v>0.11</v>
      </c>
      <c r="J54" s="96">
        <v>1.1100000000000001</v>
      </c>
      <c r="K54" s="96">
        <v>-0.32</v>
      </c>
      <c r="L54" s="96">
        <v>7.0000000000000007E-2</v>
      </c>
      <c r="M54" s="97">
        <v>1.6890000000000001</v>
      </c>
      <c r="N54" s="98">
        <v>8.1</v>
      </c>
      <c r="O54" s="98">
        <v>8.8000000000000007</v>
      </c>
      <c r="P54" s="98">
        <v>7.4</v>
      </c>
      <c r="Q54" s="98">
        <v>7.7</v>
      </c>
      <c r="R54" s="98">
        <v>104.8</v>
      </c>
      <c r="S54" s="99">
        <v>105.2</v>
      </c>
      <c r="T54" s="332" t="s">
        <v>340</v>
      </c>
      <c r="U54" s="333" t="s">
        <v>221</v>
      </c>
      <c r="V54" s="339" t="s">
        <v>352</v>
      </c>
      <c r="W54" s="340"/>
      <c r="X54" s="335">
        <f t="shared" si="7"/>
        <v>45020</v>
      </c>
      <c r="Y54" s="336">
        <f t="shared" si="3"/>
        <v>0.99411418481459679</v>
      </c>
      <c r="Z54" s="337">
        <f t="shared" si="2"/>
        <v>0.99509515401216386</v>
      </c>
      <c r="AA54" s="338">
        <f t="shared" si="4"/>
        <v>0.99622068709147771</v>
      </c>
      <c r="AB54" s="161">
        <v>1</v>
      </c>
      <c r="AC54" s="161">
        <v>1.01</v>
      </c>
      <c r="AD54" s="161">
        <v>0.99</v>
      </c>
      <c r="AE54" s="161">
        <v>1.02</v>
      </c>
      <c r="AF54" s="161">
        <v>0.98</v>
      </c>
    </row>
    <row r="55" spans="2:32" x14ac:dyDescent="0.25">
      <c r="B55" s="331">
        <v>20230405</v>
      </c>
      <c r="C55" s="92">
        <v>1.698</v>
      </c>
      <c r="D55" s="93">
        <f t="shared" si="5"/>
        <v>-5.8858151854035423E-4</v>
      </c>
      <c r="E55" s="94">
        <f t="shared" si="6"/>
        <v>-1.0489510489510523E-2</v>
      </c>
      <c r="F55" s="95">
        <v>0.48</v>
      </c>
      <c r="G55" s="96">
        <v>0.64</v>
      </c>
      <c r="H55" s="96">
        <v>-0.23</v>
      </c>
      <c r="I55" s="96">
        <v>0.13</v>
      </c>
      <c r="J55" s="96">
        <v>1.06</v>
      </c>
      <c r="K55" s="96">
        <v>-0.24</v>
      </c>
      <c r="L55" s="96">
        <v>0.09</v>
      </c>
      <c r="M55" s="97">
        <v>1.698</v>
      </c>
      <c r="N55" s="98">
        <v>8.4</v>
      </c>
      <c r="O55" s="98">
        <v>8.4</v>
      </c>
      <c r="P55" s="98">
        <v>7.4</v>
      </c>
      <c r="Q55" s="98">
        <v>7.7</v>
      </c>
      <c r="R55" s="98">
        <v>104.8</v>
      </c>
      <c r="S55" s="99">
        <v>105.2</v>
      </c>
      <c r="T55" s="332" t="s">
        <v>260</v>
      </c>
      <c r="U55" s="333" t="s">
        <v>221</v>
      </c>
      <c r="V55" s="339" t="s">
        <v>355</v>
      </c>
      <c r="W55" s="340"/>
      <c r="X55" s="335">
        <f t="shared" si="7"/>
        <v>45021</v>
      </c>
      <c r="Y55" s="336">
        <f t="shared" si="3"/>
        <v>0.99941141848145965</v>
      </c>
      <c r="Z55" s="337">
        <f t="shared" si="2"/>
        <v>0.99509515401216375</v>
      </c>
      <c r="AA55" s="338">
        <f t="shared" si="4"/>
        <v>0.99624213338162693</v>
      </c>
      <c r="AB55" s="161">
        <v>1</v>
      </c>
      <c r="AC55" s="161">
        <v>1.01</v>
      </c>
      <c r="AD55" s="161">
        <v>0.99</v>
      </c>
      <c r="AE55" s="161">
        <v>1.02</v>
      </c>
      <c r="AF55" s="161">
        <v>0.98</v>
      </c>
    </row>
    <row r="56" spans="2:32" x14ac:dyDescent="0.25">
      <c r="B56" s="331">
        <v>20230406</v>
      </c>
      <c r="C56" s="92">
        <v>1.6950000000000001</v>
      </c>
      <c r="D56" s="93">
        <f t="shared" si="5"/>
        <v>-2.3543260741613059E-3</v>
      </c>
      <c r="E56" s="94">
        <f t="shared" si="6"/>
        <v>-1.2237762237762184E-2</v>
      </c>
      <c r="F56" s="95">
        <v>0.56999999999999995</v>
      </c>
      <c r="G56" s="96">
        <v>0.56999999999999995</v>
      </c>
      <c r="H56" s="96">
        <v>-0.31</v>
      </c>
      <c r="I56" s="96">
        <v>0.12</v>
      </c>
      <c r="J56" s="96">
        <v>1.1100000000000001</v>
      </c>
      <c r="K56" s="96">
        <v>-0.28000000000000003</v>
      </c>
      <c r="L56" s="96">
        <v>0.08</v>
      </c>
      <c r="M56" s="97">
        <v>1.6950000000000001</v>
      </c>
      <c r="N56" s="98">
        <v>8.5</v>
      </c>
      <c r="O56" s="98">
        <v>8.4</v>
      </c>
      <c r="P56" s="98">
        <v>7.2</v>
      </c>
      <c r="Q56" s="98">
        <v>7.9</v>
      </c>
      <c r="R56" s="98">
        <v>104.8</v>
      </c>
      <c r="S56" s="99">
        <v>105.2</v>
      </c>
      <c r="T56" s="332" t="s">
        <v>264</v>
      </c>
      <c r="U56" s="333" t="s">
        <v>209</v>
      </c>
      <c r="V56" s="339" t="s">
        <v>358</v>
      </c>
      <c r="W56" s="340"/>
      <c r="X56" s="335">
        <f t="shared" si="7"/>
        <v>45022</v>
      </c>
      <c r="Y56" s="336">
        <f t="shared" si="3"/>
        <v>0.99764567392583869</v>
      </c>
      <c r="Z56" s="337">
        <f t="shared" si="2"/>
        <v>0.99498304324672726</v>
      </c>
      <c r="AA56" s="338">
        <f>IF(C56="",IF(Z56="","",Z56),AVERAGE(Y35:Y75))</f>
        <v>0.9962919364331958</v>
      </c>
      <c r="AB56" s="161">
        <v>1</v>
      </c>
      <c r="AC56" s="161">
        <v>1.01</v>
      </c>
      <c r="AD56" s="161">
        <v>0.99</v>
      </c>
      <c r="AE56" s="161">
        <v>1.02</v>
      </c>
      <c r="AF56" s="161">
        <v>0.98</v>
      </c>
    </row>
    <row r="57" spans="2:32" x14ac:dyDescent="0.25">
      <c r="B57" s="331">
        <v>20230407</v>
      </c>
      <c r="C57" s="92">
        <v>1.6950000000000001</v>
      </c>
      <c r="D57" s="93">
        <f t="shared" si="5"/>
        <v>-2.3543260741613059E-3</v>
      </c>
      <c r="E57" s="94">
        <f t="shared" si="6"/>
        <v>-1.2237762237762184E-2</v>
      </c>
      <c r="F57" s="95">
        <v>0.52</v>
      </c>
      <c r="G57" s="96">
        <v>0.67</v>
      </c>
      <c r="H57" s="96">
        <v>-0.28000000000000003</v>
      </c>
      <c r="I57" s="96">
        <v>0.18</v>
      </c>
      <c r="J57" s="96">
        <v>1.03</v>
      </c>
      <c r="K57" s="96">
        <v>-0.28999999999999998</v>
      </c>
      <c r="L57" s="96">
        <v>0.13</v>
      </c>
      <c r="M57" s="97">
        <v>1.6950000000000001</v>
      </c>
      <c r="N57" s="98">
        <v>8</v>
      </c>
      <c r="O57" s="98">
        <v>8.8000000000000007</v>
      </c>
      <c r="P57" s="98">
        <v>7.4</v>
      </c>
      <c r="Q57" s="98">
        <v>7.8</v>
      </c>
      <c r="R57" s="98">
        <v>104.8</v>
      </c>
      <c r="S57" s="99">
        <v>105.2</v>
      </c>
      <c r="T57" s="332" t="s">
        <v>360</v>
      </c>
      <c r="U57" s="333" t="s">
        <v>209</v>
      </c>
      <c r="V57" s="339" t="s">
        <v>361</v>
      </c>
      <c r="W57" s="340"/>
      <c r="X57" s="335">
        <f t="shared" si="7"/>
        <v>45023</v>
      </c>
      <c r="Y57" s="336">
        <f t="shared" si="3"/>
        <v>0.99764567392583869</v>
      </c>
      <c r="Z57" s="337">
        <f t="shared" si="2"/>
        <v>0.99487093248129155</v>
      </c>
      <c r="AA57" s="338">
        <f t="shared" si="4"/>
        <v>0.99632495442082125</v>
      </c>
      <c r="AB57" s="161">
        <v>1</v>
      </c>
      <c r="AC57" s="161">
        <v>1.01</v>
      </c>
      <c r="AD57" s="161">
        <v>0.99</v>
      </c>
      <c r="AE57" s="161">
        <v>1.02</v>
      </c>
      <c r="AF57" s="161">
        <v>0.98</v>
      </c>
    </row>
    <row r="58" spans="2:32" x14ac:dyDescent="0.25">
      <c r="B58" s="331">
        <v>20230411</v>
      </c>
      <c r="C58" s="92">
        <v>1.6910000000000001</v>
      </c>
      <c r="D58" s="93">
        <f t="shared" si="5"/>
        <v>-4.7086521483225008E-3</v>
      </c>
      <c r="E58" s="94">
        <f t="shared" si="6"/>
        <v>-1.4568764568764547E-2</v>
      </c>
      <c r="F58" s="95">
        <v>0.55000000000000004</v>
      </c>
      <c r="G58" s="96">
        <v>0.56000000000000005</v>
      </c>
      <c r="H58" s="96">
        <v>-0.35</v>
      </c>
      <c r="I58" s="96">
        <v>7.0000000000000007E-2</v>
      </c>
      <c r="J58" s="96">
        <v>1.08</v>
      </c>
      <c r="K58" s="96">
        <v>-0.28000000000000003</v>
      </c>
      <c r="L58" s="96">
        <v>7.0000000000000007E-2</v>
      </c>
      <c r="M58" s="97">
        <v>1.6910000000000001</v>
      </c>
      <c r="N58" s="98">
        <v>8.1999999999999993</v>
      </c>
      <c r="O58" s="98">
        <v>8.6</v>
      </c>
      <c r="P58" s="98">
        <v>7.2</v>
      </c>
      <c r="Q58" s="98">
        <v>8</v>
      </c>
      <c r="R58" s="98">
        <v>104.8</v>
      </c>
      <c r="S58" s="99">
        <v>105.2</v>
      </c>
      <c r="T58" s="332" t="s">
        <v>364</v>
      </c>
      <c r="U58" s="333" t="s">
        <v>221</v>
      </c>
      <c r="V58" s="339" t="s">
        <v>365</v>
      </c>
      <c r="W58" s="340"/>
      <c r="X58" s="335">
        <f t="shared" si="7"/>
        <v>45027</v>
      </c>
      <c r="Y58" s="336">
        <f t="shared" si="3"/>
        <v>0.9952913478516775</v>
      </c>
      <c r="Z58" s="337">
        <f t="shared" si="2"/>
        <v>0.99487093248129133</v>
      </c>
      <c r="AA58" s="338">
        <f t="shared" ref="AA58:AA70" si="8">IF(C58="",IF(Z58="","",Z58),AVERAGE(Y37:Y76))</f>
        <v>0.99611536197763384</v>
      </c>
      <c r="AB58" s="161">
        <v>1</v>
      </c>
      <c r="AC58" s="161">
        <v>1.01</v>
      </c>
      <c r="AD58" s="161">
        <v>0.99</v>
      </c>
      <c r="AE58" s="161">
        <v>1.02</v>
      </c>
      <c r="AF58" s="161">
        <v>0.98</v>
      </c>
    </row>
    <row r="59" spans="2:32" x14ac:dyDescent="0.25">
      <c r="B59" s="331">
        <v>20230412</v>
      </c>
      <c r="C59" s="92">
        <v>1.6930000000000001</v>
      </c>
      <c r="D59" s="93">
        <f t="shared" si="5"/>
        <v>-3.5314891112419033E-3</v>
      </c>
      <c r="E59" s="94">
        <f t="shared" si="6"/>
        <v>-1.3403263403263366E-2</v>
      </c>
      <c r="F59" s="95">
        <v>0.5</v>
      </c>
      <c r="G59" s="96">
        <v>0.63</v>
      </c>
      <c r="H59" s="96">
        <v>-0.31</v>
      </c>
      <c r="I59" s="96">
        <v>0.11</v>
      </c>
      <c r="J59" s="96">
        <v>1.0900000000000001</v>
      </c>
      <c r="K59" s="96">
        <v>-0.28999999999999998</v>
      </c>
      <c r="L59" s="96">
        <v>7.0000000000000007E-2</v>
      </c>
      <c r="M59" s="97">
        <v>1.6930000000000001</v>
      </c>
      <c r="N59" s="98">
        <v>7.8</v>
      </c>
      <c r="O59" s="98">
        <v>8.9</v>
      </c>
      <c r="P59" s="98">
        <v>7.4</v>
      </c>
      <c r="Q59" s="98">
        <v>7.8</v>
      </c>
      <c r="R59" s="98">
        <v>104.8</v>
      </c>
      <c r="S59" s="99">
        <v>105.2</v>
      </c>
      <c r="T59" s="332" t="s">
        <v>367</v>
      </c>
      <c r="U59" s="333" t="s">
        <v>370</v>
      </c>
      <c r="V59" s="339" t="s">
        <v>368</v>
      </c>
      <c r="W59" s="340"/>
      <c r="X59" s="335">
        <f t="shared" si="7"/>
        <v>45028</v>
      </c>
      <c r="Y59" s="336">
        <f t="shared" si="3"/>
        <v>0.9964685108887581</v>
      </c>
      <c r="Z59" s="337">
        <f t="shared" si="2"/>
        <v>0.9954595139998319</v>
      </c>
      <c r="AA59" s="338">
        <f t="shared" si="8"/>
        <v>0.99583578575632692</v>
      </c>
      <c r="AB59" s="161">
        <v>1</v>
      </c>
      <c r="AC59" s="161">
        <v>1.01</v>
      </c>
      <c r="AD59" s="161">
        <v>0.99</v>
      </c>
      <c r="AE59" s="161">
        <v>1.02</v>
      </c>
      <c r="AF59" s="161">
        <v>0.98</v>
      </c>
    </row>
    <row r="60" spans="2:32" x14ac:dyDescent="0.25">
      <c r="B60" s="331">
        <v>20230413</v>
      </c>
      <c r="C60" s="92">
        <v>1.6859999999999999</v>
      </c>
      <c r="D60" s="93">
        <f t="shared" si="5"/>
        <v>-7.6515597410241609E-3</v>
      </c>
      <c r="E60" s="94">
        <f t="shared" si="6"/>
        <v>-1.7482517482517501E-2</v>
      </c>
      <c r="F60" s="95">
        <v>0.56999999999999995</v>
      </c>
      <c r="G60" s="96">
        <v>0.65</v>
      </c>
      <c r="H60" s="96">
        <v>-0.34</v>
      </c>
      <c r="I60" s="96">
        <v>0.17</v>
      </c>
      <c r="J60" s="96">
        <v>1.0900000000000001</v>
      </c>
      <c r="K60" s="96">
        <v>-0.3</v>
      </c>
      <c r="L60" s="96">
        <v>0.12</v>
      </c>
      <c r="M60" s="97">
        <v>1.6859999999999999</v>
      </c>
      <c r="N60" s="98">
        <v>7.8</v>
      </c>
      <c r="O60" s="98">
        <v>8.9</v>
      </c>
      <c r="P60" s="98">
        <v>7.6</v>
      </c>
      <c r="Q60" s="98">
        <v>7.5</v>
      </c>
      <c r="R60" s="98">
        <v>104.8</v>
      </c>
      <c r="S60" s="99">
        <v>105.2</v>
      </c>
      <c r="T60" s="332" t="s">
        <v>373</v>
      </c>
      <c r="U60" s="333" t="s">
        <v>293</v>
      </c>
      <c r="V60" s="339" t="s">
        <v>374</v>
      </c>
      <c r="W60" s="340"/>
      <c r="X60" s="335">
        <f t="shared" si="7"/>
        <v>45029</v>
      </c>
      <c r="Y60" s="336">
        <f t="shared" si="3"/>
        <v>0.99234844025897584</v>
      </c>
      <c r="Z60" s="337">
        <f t="shared" si="2"/>
        <v>0.99593598475293599</v>
      </c>
      <c r="AA60" s="338">
        <f t="shared" si="8"/>
        <v>0.99557092407298364</v>
      </c>
      <c r="AB60" s="161">
        <v>1</v>
      </c>
      <c r="AC60" s="161">
        <v>1.01</v>
      </c>
      <c r="AD60" s="161">
        <v>0.99</v>
      </c>
      <c r="AE60" s="161">
        <v>1.02</v>
      </c>
      <c r="AF60" s="161">
        <v>0.98</v>
      </c>
    </row>
    <row r="61" spans="2:32" x14ac:dyDescent="0.25">
      <c r="B61" s="331">
        <v>20230414</v>
      </c>
      <c r="C61" s="92">
        <v>1.6859999999999999</v>
      </c>
      <c r="D61" s="93">
        <f t="shared" si="5"/>
        <v>-7.6515597410241609E-3</v>
      </c>
      <c r="E61" s="94">
        <f t="shared" si="6"/>
        <v>-1.7482517482517501E-2</v>
      </c>
      <c r="F61" s="95">
        <v>0.5</v>
      </c>
      <c r="G61" s="96">
        <v>0.59</v>
      </c>
      <c r="H61" s="96">
        <v>-0.31</v>
      </c>
      <c r="I61" s="96">
        <v>0.14000000000000001</v>
      </c>
      <c r="J61" s="96">
        <v>1.05</v>
      </c>
      <c r="K61" s="96">
        <v>-0.27</v>
      </c>
      <c r="L61" s="96">
        <v>0.11</v>
      </c>
      <c r="M61" s="97">
        <v>1.6859999999999999</v>
      </c>
      <c r="N61" s="98">
        <v>8.1999999999999993</v>
      </c>
      <c r="O61" s="98">
        <v>8.6</v>
      </c>
      <c r="P61" s="98">
        <v>7</v>
      </c>
      <c r="Q61" s="98">
        <v>8</v>
      </c>
      <c r="R61" s="98">
        <v>104.8</v>
      </c>
      <c r="S61" s="99">
        <v>105.2</v>
      </c>
      <c r="T61" s="332" t="s">
        <v>377</v>
      </c>
      <c r="U61" s="333" t="s">
        <v>221</v>
      </c>
      <c r="V61" s="339" t="s">
        <v>378</v>
      </c>
      <c r="W61" s="340"/>
      <c r="X61" s="335">
        <f t="shared" si="7"/>
        <v>45030</v>
      </c>
      <c r="Y61" s="336">
        <f t="shared" si="3"/>
        <v>0.99234844025897584</v>
      </c>
      <c r="Z61" s="337">
        <f t="shared" si="2"/>
        <v>0.99585190167885873</v>
      </c>
      <c r="AA61" s="338">
        <f t="shared" si="8"/>
        <v>0.99567392583872816</v>
      </c>
      <c r="AB61" s="161">
        <v>1</v>
      </c>
      <c r="AC61" s="161">
        <v>1.01</v>
      </c>
      <c r="AD61" s="161">
        <v>0.99</v>
      </c>
      <c r="AE61" s="161">
        <v>1.02</v>
      </c>
      <c r="AF61" s="161">
        <v>0.98</v>
      </c>
    </row>
    <row r="62" spans="2:32" x14ac:dyDescent="0.25">
      <c r="B62" s="331">
        <v>20230417</v>
      </c>
      <c r="C62" s="92">
        <v>1.6890000000000001</v>
      </c>
      <c r="D62" s="93">
        <f t="shared" si="5"/>
        <v>-5.8858151854032092E-3</v>
      </c>
      <c r="E62" s="94">
        <f t="shared" si="6"/>
        <v>-1.5734265734265729E-2</v>
      </c>
      <c r="F62" s="95">
        <v>0.49</v>
      </c>
      <c r="G62" s="96">
        <v>0.64</v>
      </c>
      <c r="H62" s="96">
        <v>-0.28999999999999998</v>
      </c>
      <c r="I62" s="96">
        <v>0.14000000000000001</v>
      </c>
      <c r="J62" s="96">
        <v>0.94</v>
      </c>
      <c r="K62" s="96">
        <v>-0.26</v>
      </c>
      <c r="L62" s="96">
        <v>7.0000000000000007E-2</v>
      </c>
      <c r="M62" s="97">
        <v>1.6890000000000001</v>
      </c>
      <c r="N62" s="98">
        <v>7.4</v>
      </c>
      <c r="O62" s="98">
        <v>9.1999999999999993</v>
      </c>
      <c r="P62" s="98">
        <v>7.3</v>
      </c>
      <c r="Q62" s="98">
        <v>7.6</v>
      </c>
      <c r="R62" s="98">
        <v>104.7</v>
      </c>
      <c r="S62" s="99">
        <v>105.2</v>
      </c>
      <c r="T62" s="332" t="s">
        <v>381</v>
      </c>
      <c r="U62" s="333" t="s">
        <v>221</v>
      </c>
      <c r="V62" s="339" t="s">
        <v>382</v>
      </c>
      <c r="W62" s="340"/>
      <c r="X62" s="335">
        <f t="shared" si="7"/>
        <v>45033</v>
      </c>
      <c r="Y62" s="336">
        <f t="shared" si="3"/>
        <v>0.99411418481459679</v>
      </c>
      <c r="Z62" s="337">
        <f t="shared" si="2"/>
        <v>0.995964012444295</v>
      </c>
      <c r="AA62" s="338">
        <f t="shared" si="8"/>
        <v>0.99577692760447278</v>
      </c>
      <c r="AB62" s="161">
        <v>1</v>
      </c>
      <c r="AC62" s="161">
        <v>1.01</v>
      </c>
      <c r="AD62" s="161">
        <v>0.99</v>
      </c>
      <c r="AE62" s="161">
        <v>1.02</v>
      </c>
      <c r="AF62" s="161">
        <v>0.98</v>
      </c>
    </row>
    <row r="63" spans="2:32" x14ac:dyDescent="0.25">
      <c r="B63" s="331">
        <v>20230418</v>
      </c>
      <c r="C63" s="92">
        <v>1.6890000000000001</v>
      </c>
      <c r="D63" s="93">
        <f t="shared" si="5"/>
        <v>-5.8858151854032092E-3</v>
      </c>
      <c r="E63" s="94">
        <f t="shared" si="6"/>
        <v>-1.5734265734265729E-2</v>
      </c>
      <c r="F63" s="95">
        <v>0.53</v>
      </c>
      <c r="G63" s="96">
        <v>0.55000000000000004</v>
      </c>
      <c r="H63" s="96">
        <v>-0.32</v>
      </c>
      <c r="I63" s="96">
        <v>0.12</v>
      </c>
      <c r="J63" s="96">
        <v>1.05</v>
      </c>
      <c r="K63" s="96">
        <v>-0.3</v>
      </c>
      <c r="L63" s="96">
        <v>0.08</v>
      </c>
      <c r="M63" s="97">
        <v>1.6890000000000001</v>
      </c>
      <c r="N63" s="98">
        <v>7.5</v>
      </c>
      <c r="O63" s="98">
        <v>9.1</v>
      </c>
      <c r="P63" s="98">
        <v>7.2</v>
      </c>
      <c r="Q63" s="98">
        <v>7.8</v>
      </c>
      <c r="R63" s="98">
        <v>104.8</v>
      </c>
      <c r="S63" s="99">
        <v>105.2</v>
      </c>
      <c r="T63" s="332" t="s">
        <v>384</v>
      </c>
      <c r="U63" s="333" t="s">
        <v>221</v>
      </c>
      <c r="V63" s="339" t="s">
        <v>387</v>
      </c>
      <c r="W63" s="340"/>
      <c r="X63" s="335">
        <f t="shared" si="7"/>
        <v>45034</v>
      </c>
      <c r="Y63" s="336">
        <f t="shared" si="3"/>
        <v>0.99411418481459679</v>
      </c>
      <c r="Z63" s="337">
        <f t="shared" si="2"/>
        <v>0.99602006782701324</v>
      </c>
      <c r="AA63" s="338">
        <f t="shared" si="8"/>
        <v>0.99589464390818083</v>
      </c>
      <c r="AB63" s="161">
        <v>1</v>
      </c>
      <c r="AC63" s="161">
        <v>1.01</v>
      </c>
      <c r="AD63" s="161">
        <v>0.99</v>
      </c>
      <c r="AE63" s="161">
        <v>1.02</v>
      </c>
      <c r="AF63" s="161">
        <v>0.98</v>
      </c>
    </row>
    <row r="64" spans="2:32" x14ac:dyDescent="0.25">
      <c r="B64" s="331">
        <v>20230419</v>
      </c>
      <c r="C64" s="92">
        <v>1.6870000000000001</v>
      </c>
      <c r="D64" s="93">
        <f t="shared" si="5"/>
        <v>-7.0629782224838067E-3</v>
      </c>
      <c r="E64" s="94">
        <f t="shared" si="6"/>
        <v>-1.6899766899766799E-2</v>
      </c>
      <c r="F64" s="95">
        <v>0.59</v>
      </c>
      <c r="G64" s="96">
        <v>0.56999999999999995</v>
      </c>
      <c r="H64" s="96">
        <v>-0.31</v>
      </c>
      <c r="I64" s="96">
        <v>0.11</v>
      </c>
      <c r="J64" s="96">
        <v>1.2</v>
      </c>
      <c r="K64" s="96">
        <v>-0.28000000000000003</v>
      </c>
      <c r="L64" s="96">
        <v>0.1</v>
      </c>
      <c r="M64" s="97">
        <v>1.6870000000000001</v>
      </c>
      <c r="N64" s="98">
        <v>8.4</v>
      </c>
      <c r="O64" s="98">
        <v>8.4</v>
      </c>
      <c r="P64" s="98">
        <v>7.4</v>
      </c>
      <c r="Q64" s="98">
        <v>7.6</v>
      </c>
      <c r="R64" s="98">
        <v>104.8</v>
      </c>
      <c r="S64" s="99">
        <v>105.2</v>
      </c>
      <c r="T64" s="332" t="s">
        <v>389</v>
      </c>
      <c r="U64" s="333" t="s">
        <v>209</v>
      </c>
      <c r="V64" s="339" t="s">
        <v>390</v>
      </c>
      <c r="W64" s="340"/>
      <c r="X64" s="335">
        <f t="shared" si="7"/>
        <v>45035</v>
      </c>
      <c r="Y64" s="336">
        <f t="shared" si="3"/>
        <v>0.99293702177751619</v>
      </c>
      <c r="Z64" s="337">
        <f t="shared" si="2"/>
        <v>0.99604809551837226</v>
      </c>
      <c r="AA64" s="338">
        <f t="shared" si="8"/>
        <v>0.99589464390818083</v>
      </c>
      <c r="AB64" s="161">
        <v>1</v>
      </c>
      <c r="AC64" s="161">
        <v>1.01</v>
      </c>
      <c r="AD64" s="161">
        <v>0.99</v>
      </c>
      <c r="AE64" s="161">
        <v>1.02</v>
      </c>
      <c r="AF64" s="161">
        <v>0.98</v>
      </c>
    </row>
    <row r="65" spans="2:32" x14ac:dyDescent="0.25">
      <c r="B65" s="331">
        <v>20230420</v>
      </c>
      <c r="C65" s="92">
        <v>1.6930000000000001</v>
      </c>
      <c r="D65" s="93">
        <f t="shared" si="5"/>
        <v>-3.5314891112419033E-3</v>
      </c>
      <c r="E65" s="94">
        <f t="shared" si="6"/>
        <v>-1.3403263403263366E-2</v>
      </c>
      <c r="F65" s="95">
        <v>0.56999999999999995</v>
      </c>
      <c r="G65" s="96">
        <v>0.56000000000000005</v>
      </c>
      <c r="H65" s="96">
        <v>-0.34</v>
      </c>
      <c r="I65" s="96">
        <v>0.1</v>
      </c>
      <c r="J65" s="96">
        <v>1.1200000000000001</v>
      </c>
      <c r="K65" s="96">
        <v>-0.33</v>
      </c>
      <c r="L65" s="96">
        <v>7.0000000000000007E-2</v>
      </c>
      <c r="M65" s="97">
        <v>1.6930000000000001</v>
      </c>
      <c r="N65" s="98">
        <v>7.9</v>
      </c>
      <c r="O65" s="98">
        <v>8.8000000000000007</v>
      </c>
      <c r="P65" s="98">
        <v>7.5</v>
      </c>
      <c r="Q65" s="98">
        <v>7.7</v>
      </c>
      <c r="R65" s="98">
        <v>104.8</v>
      </c>
      <c r="S65" s="99">
        <v>105.2</v>
      </c>
      <c r="T65" s="332" t="s">
        <v>392</v>
      </c>
      <c r="U65" s="333" t="s">
        <v>209</v>
      </c>
      <c r="V65" s="339" t="s">
        <v>393</v>
      </c>
      <c r="W65" s="340"/>
      <c r="X65" s="335">
        <f t="shared" ref="X65:X96" si="9">DATE(LEFT(B65,4), MID(B65,5,2), RIGHT(B65,2))</f>
        <v>45036</v>
      </c>
      <c r="Y65" s="336">
        <f t="shared" ref="Y65:Y96" si="10">IF(C65="","",C65/$C$21)</f>
        <v>0.9964685108887581</v>
      </c>
      <c r="Z65" s="337">
        <f t="shared" si="2"/>
        <v>0.99624428935788578</v>
      </c>
      <c r="AA65" s="338">
        <f t="shared" si="8"/>
        <v>0.99593878752207166</v>
      </c>
      <c r="AB65" s="161">
        <v>1</v>
      </c>
      <c r="AC65" s="161">
        <v>1.01</v>
      </c>
      <c r="AD65" s="161">
        <v>0.99</v>
      </c>
      <c r="AE65" s="161">
        <v>1.02</v>
      </c>
      <c r="AF65" s="161">
        <v>0.98</v>
      </c>
    </row>
    <row r="66" spans="2:32" x14ac:dyDescent="0.25">
      <c r="B66" s="331">
        <v>20230421</v>
      </c>
      <c r="C66" s="92">
        <v>1.6890000000000001</v>
      </c>
      <c r="D66" s="93">
        <f t="shared" si="5"/>
        <v>-5.8858151854032092E-3</v>
      </c>
      <c r="E66" s="94">
        <f t="shared" si="6"/>
        <v>-1.5734265734265729E-2</v>
      </c>
      <c r="F66" s="95">
        <v>0.45</v>
      </c>
      <c r="G66" s="96">
        <v>0.65</v>
      </c>
      <c r="H66" s="96">
        <v>-0.28999999999999998</v>
      </c>
      <c r="I66" s="96">
        <v>0.09</v>
      </c>
      <c r="J66" s="96">
        <v>1.1599999999999999</v>
      </c>
      <c r="K66" s="96">
        <v>-0.28999999999999998</v>
      </c>
      <c r="L66" s="96">
        <v>0.06</v>
      </c>
      <c r="M66" s="97">
        <v>1.6890000000000001</v>
      </c>
      <c r="N66" s="98">
        <v>7.7</v>
      </c>
      <c r="O66" s="98">
        <v>9</v>
      </c>
      <c r="P66" s="98">
        <v>7.5</v>
      </c>
      <c r="Q66" s="98">
        <v>7.6</v>
      </c>
      <c r="R66" s="98">
        <v>104.7</v>
      </c>
      <c r="S66" s="99">
        <v>105.2</v>
      </c>
      <c r="T66" s="332" t="s">
        <v>395</v>
      </c>
      <c r="U66" s="333" t="s">
        <v>209</v>
      </c>
      <c r="V66" s="339" t="s">
        <v>396</v>
      </c>
      <c r="W66" s="340"/>
      <c r="X66" s="335">
        <f t="shared" si="9"/>
        <v>45037</v>
      </c>
      <c r="Y66" s="336">
        <f t="shared" si="10"/>
        <v>0.99411418481459679</v>
      </c>
      <c r="Z66" s="337">
        <f t="shared" si="2"/>
        <v>0.99616020628380875</v>
      </c>
      <c r="AA66" s="338">
        <f t="shared" si="8"/>
        <v>0.99605650382577959</v>
      </c>
      <c r="AB66" s="161">
        <v>1</v>
      </c>
      <c r="AC66" s="161">
        <v>1.01</v>
      </c>
      <c r="AD66" s="161">
        <v>0.99</v>
      </c>
      <c r="AE66" s="161">
        <v>1.02</v>
      </c>
      <c r="AF66" s="161">
        <v>0.98</v>
      </c>
    </row>
    <row r="67" spans="2:32" x14ac:dyDescent="0.25">
      <c r="B67" s="331">
        <v>20230424</v>
      </c>
      <c r="C67" s="92">
        <v>1.69</v>
      </c>
      <c r="D67" s="93">
        <f t="shared" ref="D67:D68" si="11">IF(C67="","",((C67/$C$21)-1))</f>
        <v>-5.297233666862966E-3</v>
      </c>
      <c r="E67" s="94">
        <f t="shared" ref="E67:E68" si="12">IF(C67="","",((C67/$C$22)-1))</f>
        <v>-1.5151515151515138E-2</v>
      </c>
      <c r="F67" s="95">
        <v>0.56999999999999995</v>
      </c>
      <c r="G67" s="96">
        <v>0.5</v>
      </c>
      <c r="H67" s="96">
        <v>-0.32</v>
      </c>
      <c r="I67" s="96">
        <v>0.1</v>
      </c>
      <c r="J67" s="96">
        <v>1.1399999999999999</v>
      </c>
      <c r="K67" s="96">
        <v>-0.31</v>
      </c>
      <c r="L67" s="96">
        <v>0.09</v>
      </c>
      <c r="M67" s="97">
        <v>1.69</v>
      </c>
      <c r="N67" s="98">
        <v>8.3000000000000007</v>
      </c>
      <c r="O67" s="98">
        <v>8.5</v>
      </c>
      <c r="P67" s="98">
        <v>7.3</v>
      </c>
      <c r="Q67" s="98">
        <v>7.7</v>
      </c>
      <c r="R67" s="98">
        <v>104.8</v>
      </c>
      <c r="S67" s="99">
        <v>105.2</v>
      </c>
      <c r="T67" s="332" t="s">
        <v>398</v>
      </c>
      <c r="U67" s="333" t="s">
        <v>293</v>
      </c>
      <c r="V67" s="339" t="s">
        <v>399</v>
      </c>
      <c r="W67" s="340"/>
      <c r="X67" s="335">
        <f t="shared" si="9"/>
        <v>45040</v>
      </c>
      <c r="Y67" s="336">
        <f t="shared" si="10"/>
        <v>0.99470276633313703</v>
      </c>
      <c r="Z67" s="337">
        <f t="shared" ref="Z67:Z76" si="13">IF(C67="",IF(Y67="","",Y67),AVERAGE(Y57:Y76))</f>
        <v>0.99608593290170711</v>
      </c>
      <c r="AA67" s="338">
        <f t="shared" si="8"/>
        <v>0.99614479105356057</v>
      </c>
      <c r="AB67" s="161">
        <v>1</v>
      </c>
      <c r="AC67" s="161">
        <v>1.01</v>
      </c>
      <c r="AD67" s="161">
        <v>0.99</v>
      </c>
      <c r="AE67" s="161">
        <v>1.02</v>
      </c>
      <c r="AF67" s="161">
        <v>0.98</v>
      </c>
    </row>
    <row r="68" spans="2:32" x14ac:dyDescent="0.25">
      <c r="B68" s="331">
        <v>20230425</v>
      </c>
      <c r="C68" s="92">
        <v>1.69</v>
      </c>
      <c r="D68" s="93">
        <f t="shared" si="11"/>
        <v>-5.297233666862966E-3</v>
      </c>
      <c r="E68" s="94">
        <f t="shared" si="12"/>
        <v>-1.5151515151515138E-2</v>
      </c>
      <c r="F68" s="95">
        <v>0.49</v>
      </c>
      <c r="G68" s="96">
        <v>0.69</v>
      </c>
      <c r="H68" s="96">
        <v>-0.3</v>
      </c>
      <c r="I68" s="96">
        <v>0.15</v>
      </c>
      <c r="J68" s="96">
        <v>1</v>
      </c>
      <c r="K68" s="96">
        <v>-0.25</v>
      </c>
      <c r="L68" s="96">
        <v>0.08</v>
      </c>
      <c r="M68" s="97">
        <v>1.69</v>
      </c>
      <c r="N68" s="98">
        <v>7.8</v>
      </c>
      <c r="O68" s="98">
        <v>8.9</v>
      </c>
      <c r="P68" s="98">
        <v>7.6</v>
      </c>
      <c r="Q68" s="98">
        <v>7.3</v>
      </c>
      <c r="R68" s="98">
        <v>104.8</v>
      </c>
      <c r="S68" s="99">
        <v>105.2</v>
      </c>
      <c r="T68" s="332" t="s">
        <v>260</v>
      </c>
      <c r="U68" s="333" t="s">
        <v>209</v>
      </c>
      <c r="V68" s="339" t="s">
        <v>401</v>
      </c>
      <c r="W68" s="340"/>
      <c r="X68" s="335">
        <f t="shared" si="9"/>
        <v>45041</v>
      </c>
      <c r="Y68" s="336">
        <f t="shared" si="10"/>
        <v>0.99470276633313703</v>
      </c>
      <c r="Z68" s="337">
        <f t="shared" si="13"/>
        <v>0.99593878752207199</v>
      </c>
      <c r="AA68" s="338">
        <f t="shared" si="8"/>
        <v>0.99610064743967042</v>
      </c>
      <c r="AB68" s="161">
        <v>1</v>
      </c>
      <c r="AC68" s="161">
        <v>1.01</v>
      </c>
      <c r="AD68" s="161">
        <v>0.99</v>
      </c>
      <c r="AE68" s="161">
        <v>1.02</v>
      </c>
      <c r="AF68" s="161">
        <v>0.98</v>
      </c>
    </row>
    <row r="69" spans="2:32" x14ac:dyDescent="0.25">
      <c r="B69" s="331">
        <v>20230426</v>
      </c>
      <c r="C69" s="92">
        <v>1.704</v>
      </c>
      <c r="D69" s="93">
        <f t="shared" ref="D69" si="14">IF(C69="","",((C69/$C$21)-1))</f>
        <v>2.9429075927014381E-3</v>
      </c>
      <c r="E69" s="94">
        <f t="shared" ref="E69:E71" si="15">IF(C69="","",((C69/$C$22)-1))</f>
        <v>-6.9930069930069783E-3</v>
      </c>
      <c r="F69" s="95">
        <v>0.56000000000000005</v>
      </c>
      <c r="G69" s="96">
        <v>0.57999999999999996</v>
      </c>
      <c r="H69" s="96">
        <v>-0.34</v>
      </c>
      <c r="I69" s="96">
        <v>0.11</v>
      </c>
      <c r="J69" s="96">
        <v>1.07</v>
      </c>
      <c r="K69" s="96">
        <v>-0.31</v>
      </c>
      <c r="L69" s="96">
        <v>0.06</v>
      </c>
      <c r="M69" s="97">
        <v>1.704</v>
      </c>
      <c r="N69" s="98">
        <v>7.9</v>
      </c>
      <c r="O69" s="98">
        <v>8.8000000000000007</v>
      </c>
      <c r="P69" s="98">
        <v>6.9</v>
      </c>
      <c r="Q69" s="98">
        <v>7.9</v>
      </c>
      <c r="R69" s="98">
        <v>104.8</v>
      </c>
      <c r="S69" s="99">
        <v>105.2</v>
      </c>
      <c r="T69" s="332" t="s">
        <v>403</v>
      </c>
      <c r="U69" s="333" t="s">
        <v>293</v>
      </c>
      <c r="V69" s="339" t="s">
        <v>404</v>
      </c>
      <c r="W69" s="340"/>
      <c r="X69" s="335">
        <f t="shared" si="9"/>
        <v>45042</v>
      </c>
      <c r="Y69" s="336">
        <f>IF(C69="","",C69/$C$21)</f>
        <v>1.0029429075927014</v>
      </c>
      <c r="Z69" s="337">
        <f t="shared" si="13"/>
        <v>0.9959093584461447</v>
      </c>
      <c r="AA69" s="338">
        <f t="shared" si="8"/>
        <v>0.99613007651559737</v>
      </c>
      <c r="AB69" s="161">
        <v>1</v>
      </c>
      <c r="AC69" s="161">
        <v>1.01</v>
      </c>
      <c r="AD69" s="161">
        <v>0.99</v>
      </c>
      <c r="AE69" s="161">
        <v>1.02</v>
      </c>
      <c r="AF69" s="161">
        <v>0.98</v>
      </c>
    </row>
    <row r="70" spans="2:32" x14ac:dyDescent="0.25">
      <c r="B70" s="331">
        <v>20230427</v>
      </c>
      <c r="C70" s="92">
        <v>1.7030000000000001</v>
      </c>
      <c r="D70" s="93">
        <f>IF(C70="","",((C70/$C$21)-1))</f>
        <v>2.3543260741611949E-3</v>
      </c>
      <c r="E70" s="94">
        <f t="shared" si="15"/>
        <v>-7.575757575757569E-3</v>
      </c>
      <c r="F70" s="95">
        <v>0.49</v>
      </c>
      <c r="G70" s="96">
        <v>0.63</v>
      </c>
      <c r="H70" s="96">
        <v>-0.3</v>
      </c>
      <c r="I70" s="96">
        <v>0.12</v>
      </c>
      <c r="J70" s="96">
        <v>1.1200000000000001</v>
      </c>
      <c r="K70" s="96">
        <v>-0.28000000000000003</v>
      </c>
      <c r="L70" s="96">
        <v>0.08</v>
      </c>
      <c r="M70" s="97">
        <v>1.7030000000000001</v>
      </c>
      <c r="N70" s="98">
        <v>8.1</v>
      </c>
      <c r="O70" s="98">
        <v>8.6999999999999993</v>
      </c>
      <c r="P70" s="98">
        <v>7.2</v>
      </c>
      <c r="Q70" s="98">
        <v>7.8</v>
      </c>
      <c r="R70" s="98">
        <v>104.8</v>
      </c>
      <c r="S70" s="99">
        <v>105.2</v>
      </c>
      <c r="T70" s="332" t="s">
        <v>406</v>
      </c>
      <c r="U70" s="333" t="s">
        <v>209</v>
      </c>
      <c r="V70" s="339" t="s">
        <v>407</v>
      </c>
      <c r="W70" s="340"/>
      <c r="X70" s="335">
        <f t="shared" si="9"/>
        <v>45043</v>
      </c>
      <c r="Y70" s="336">
        <f t="shared" si="10"/>
        <v>1.0023543260741612</v>
      </c>
      <c r="Z70" s="337">
        <f t="shared" si="13"/>
        <v>0.99593878752207188</v>
      </c>
      <c r="AA70" s="338">
        <f t="shared" si="8"/>
        <v>0.99626250735726907</v>
      </c>
      <c r="AB70" s="161">
        <v>1</v>
      </c>
      <c r="AC70" s="161">
        <v>1.01</v>
      </c>
      <c r="AD70" s="161">
        <v>0.99</v>
      </c>
      <c r="AE70" s="161">
        <v>1.02</v>
      </c>
      <c r="AF70" s="161">
        <v>0.98</v>
      </c>
    </row>
    <row r="71" spans="2:32" x14ac:dyDescent="0.25">
      <c r="B71" s="331">
        <v>20230428</v>
      </c>
      <c r="C71" s="92">
        <v>1.6919999999999999</v>
      </c>
      <c r="D71" s="93">
        <f>IF(C71="","",((C71/$C$21)-1))</f>
        <v>-4.1200706297822576E-3</v>
      </c>
      <c r="E71" s="94">
        <f t="shared" si="15"/>
        <v>-1.3986013986013957E-2</v>
      </c>
      <c r="F71" s="95">
        <v>0.52</v>
      </c>
      <c r="G71" s="96">
        <v>0.69</v>
      </c>
      <c r="H71" s="96">
        <v>-0.23</v>
      </c>
      <c r="I71" s="96">
        <v>0.03</v>
      </c>
      <c r="J71" s="96">
        <v>1.03</v>
      </c>
      <c r="K71" s="96">
        <v>-0.19</v>
      </c>
      <c r="L71" s="96">
        <v>7.0000000000000007E-2</v>
      </c>
      <c r="M71" s="97">
        <v>1.6919999999999999</v>
      </c>
      <c r="N71" s="98">
        <v>8.6</v>
      </c>
      <c r="O71" s="98">
        <v>8.1999999999999993</v>
      </c>
      <c r="P71" s="98">
        <v>6.9</v>
      </c>
      <c r="Q71" s="98">
        <v>8</v>
      </c>
      <c r="R71" s="98">
        <v>104.8</v>
      </c>
      <c r="S71" s="99">
        <v>105.2</v>
      </c>
      <c r="T71" s="332" t="s">
        <v>409</v>
      </c>
      <c r="U71" s="333" t="s">
        <v>162</v>
      </c>
      <c r="V71" s="339" t="s">
        <v>410</v>
      </c>
      <c r="W71" s="340"/>
      <c r="X71" s="335">
        <f t="shared" si="9"/>
        <v>45044</v>
      </c>
      <c r="Y71" s="336">
        <f t="shared" si="10"/>
        <v>0.99587992937021774</v>
      </c>
      <c r="Z71" s="337">
        <f t="shared" si="13"/>
        <v>0.99620364920541493</v>
      </c>
      <c r="AA71" s="338">
        <f t="shared" ref="AA71:AA76" si="16">IF(C71="",IF(Z71="","",Z71),AVERAGE(Y50:Y88))</f>
        <v>0.99636286805209717</v>
      </c>
      <c r="AB71" s="161">
        <v>1</v>
      </c>
      <c r="AC71" s="161">
        <v>1.01</v>
      </c>
      <c r="AD71" s="161">
        <v>0.99</v>
      </c>
      <c r="AE71" s="161">
        <v>1.02</v>
      </c>
      <c r="AF71" s="161">
        <v>0.98</v>
      </c>
    </row>
    <row r="72" spans="2:32" x14ac:dyDescent="0.25">
      <c r="B72" s="331">
        <v>20230502</v>
      </c>
      <c r="C72" s="92">
        <v>1.6930000000000001</v>
      </c>
      <c r="D72" s="93">
        <f t="shared" ref="D72:D105" si="17">IF(C72="","",((C72/$C$21)-1))</f>
        <v>-3.5314891112419033E-3</v>
      </c>
      <c r="E72" s="94">
        <f t="shared" ref="E72:E105" si="18">IF(C72="","",((C72/$C$22)-1))</f>
        <v>-1.3403263403263366E-2</v>
      </c>
      <c r="F72" s="95">
        <v>0.48</v>
      </c>
      <c r="G72" s="96">
        <v>0.71</v>
      </c>
      <c r="H72" s="96">
        <v>-0.28999999999999998</v>
      </c>
      <c r="I72" s="96">
        <v>7.0000000000000007E-2</v>
      </c>
      <c r="J72" s="96">
        <v>1.1000000000000001</v>
      </c>
      <c r="K72" s="96">
        <v>-0.27</v>
      </c>
      <c r="L72" s="96">
        <v>7.0000000000000007E-2</v>
      </c>
      <c r="M72" s="97">
        <v>1.6930000000000001</v>
      </c>
      <c r="N72" s="98">
        <v>8.1</v>
      </c>
      <c r="O72" s="98">
        <v>8.6999999999999993</v>
      </c>
      <c r="P72" s="98">
        <v>7.3</v>
      </c>
      <c r="Q72" s="98">
        <v>7.7</v>
      </c>
      <c r="R72" s="98">
        <v>104.8</v>
      </c>
      <c r="S72" s="99">
        <v>105.2</v>
      </c>
      <c r="T72" s="332" t="s">
        <v>260</v>
      </c>
      <c r="U72" s="333" t="s">
        <v>209</v>
      </c>
      <c r="V72" s="339" t="s">
        <v>413</v>
      </c>
      <c r="W72" s="340"/>
      <c r="X72" s="335">
        <f t="shared" si="9"/>
        <v>45048</v>
      </c>
      <c r="Y72" s="336">
        <f t="shared" si="10"/>
        <v>0.9964685108887581</v>
      </c>
      <c r="Z72" s="337">
        <f t="shared" si="13"/>
        <v>0.99652736904061212</v>
      </c>
      <c r="AA72" s="338">
        <f t="shared" si="16"/>
        <v>0.99627231704924468</v>
      </c>
      <c r="AB72" s="161">
        <v>1</v>
      </c>
      <c r="AC72" s="161">
        <v>1.01</v>
      </c>
      <c r="AD72" s="161">
        <v>0.99</v>
      </c>
      <c r="AE72" s="161">
        <v>1.02</v>
      </c>
      <c r="AF72" s="161">
        <v>0.98</v>
      </c>
    </row>
    <row r="73" spans="2:32" x14ac:dyDescent="0.25">
      <c r="B73" s="331">
        <v>20230503</v>
      </c>
      <c r="C73" s="92">
        <v>1.6919999999999999</v>
      </c>
      <c r="D73" s="93">
        <f t="shared" si="17"/>
        <v>-4.1200706297822576E-3</v>
      </c>
      <c r="E73" s="94">
        <f t="shared" si="18"/>
        <v>-1.3986013986013957E-2</v>
      </c>
      <c r="F73" s="95">
        <v>0.5</v>
      </c>
      <c r="G73" s="96">
        <v>0.55000000000000004</v>
      </c>
      <c r="H73" s="96">
        <v>-0.32</v>
      </c>
      <c r="I73" s="96">
        <v>0.05</v>
      </c>
      <c r="J73" s="96">
        <v>1.04</v>
      </c>
      <c r="K73" s="96">
        <v>-0.28000000000000003</v>
      </c>
      <c r="L73" s="96">
        <v>0.05</v>
      </c>
      <c r="M73" s="97">
        <v>1.6919999999999999</v>
      </c>
      <c r="N73" s="98">
        <v>8</v>
      </c>
      <c r="O73" s="98">
        <v>8.8000000000000007</v>
      </c>
      <c r="P73" s="98">
        <v>7.4</v>
      </c>
      <c r="Q73" s="98">
        <v>7.6</v>
      </c>
      <c r="R73" s="98">
        <v>104.8</v>
      </c>
      <c r="S73" s="99">
        <v>105.2</v>
      </c>
      <c r="T73" s="332" t="s">
        <v>340</v>
      </c>
      <c r="U73" s="333" t="s">
        <v>209</v>
      </c>
      <c r="V73" s="339" t="s">
        <v>416</v>
      </c>
      <c r="W73" s="340"/>
      <c r="X73" s="335">
        <f t="shared" si="9"/>
        <v>45049</v>
      </c>
      <c r="Y73" s="336">
        <f t="shared" si="10"/>
        <v>0.99587992937021774</v>
      </c>
      <c r="Z73" s="337">
        <f t="shared" si="13"/>
        <v>0.99655679811653908</v>
      </c>
      <c r="AA73" s="338">
        <f t="shared" si="16"/>
        <v>0.99628740888305345</v>
      </c>
      <c r="AB73" s="161">
        <v>1</v>
      </c>
      <c r="AC73" s="161">
        <v>1.01</v>
      </c>
      <c r="AD73" s="161">
        <v>0.99</v>
      </c>
      <c r="AE73" s="161">
        <v>1.02</v>
      </c>
      <c r="AF73" s="161">
        <v>0.98</v>
      </c>
    </row>
    <row r="74" spans="2:32" x14ac:dyDescent="0.25">
      <c r="B74" s="331">
        <v>20230504</v>
      </c>
      <c r="C74" s="92">
        <v>1.694</v>
      </c>
      <c r="D74" s="93">
        <f t="shared" si="17"/>
        <v>-2.9429075927016601E-3</v>
      </c>
      <c r="E74" s="94">
        <f t="shared" si="18"/>
        <v>-1.2820512820512886E-2</v>
      </c>
      <c r="F74" s="95">
        <v>0.54</v>
      </c>
      <c r="G74" s="96">
        <v>0.52</v>
      </c>
      <c r="H74" s="96">
        <v>-0.35</v>
      </c>
      <c r="I74" s="96">
        <v>0.1</v>
      </c>
      <c r="J74" s="96">
        <v>1.07</v>
      </c>
      <c r="K74" s="96">
        <v>-0.31</v>
      </c>
      <c r="L74" s="96">
        <v>0.06</v>
      </c>
      <c r="M74" s="97">
        <v>1.694</v>
      </c>
      <c r="N74" s="98">
        <v>7.6</v>
      </c>
      <c r="O74" s="98">
        <v>9</v>
      </c>
      <c r="P74" s="98">
        <v>7.2</v>
      </c>
      <c r="Q74" s="98">
        <v>7.8</v>
      </c>
      <c r="R74" s="98">
        <v>104.7</v>
      </c>
      <c r="S74" s="99">
        <v>105.2</v>
      </c>
      <c r="T74" s="332" t="s">
        <v>268</v>
      </c>
      <c r="U74" s="333" t="s">
        <v>293</v>
      </c>
      <c r="V74" s="339" t="s">
        <v>418</v>
      </c>
      <c r="W74" s="340"/>
      <c r="X74" s="335">
        <f t="shared" si="9"/>
        <v>45050</v>
      </c>
      <c r="Y74" s="336">
        <f t="shared" si="10"/>
        <v>0.99705709240729834</v>
      </c>
      <c r="Z74" s="337">
        <f t="shared" si="13"/>
        <v>0.99667451442024713</v>
      </c>
      <c r="AA74" s="338">
        <f t="shared" si="16"/>
        <v>0.99625722521543614</v>
      </c>
      <c r="AB74" s="161">
        <v>1</v>
      </c>
      <c r="AC74" s="161">
        <v>1.01</v>
      </c>
      <c r="AD74" s="161">
        <v>0.99</v>
      </c>
      <c r="AE74" s="161">
        <v>1.02</v>
      </c>
      <c r="AF74" s="161">
        <v>0.98</v>
      </c>
    </row>
    <row r="75" spans="2:32" x14ac:dyDescent="0.25">
      <c r="B75" s="331">
        <v>20230504</v>
      </c>
      <c r="C75" s="92">
        <v>1.696</v>
      </c>
      <c r="D75" s="93">
        <f t="shared" si="17"/>
        <v>-1.7657445556210627E-3</v>
      </c>
      <c r="E75" s="94">
        <f t="shared" si="18"/>
        <v>-1.1655011655011704E-2</v>
      </c>
      <c r="F75" s="95">
        <v>0.63</v>
      </c>
      <c r="G75" s="96">
        <v>0.61</v>
      </c>
      <c r="H75" s="96">
        <v>-0.37</v>
      </c>
      <c r="I75" s="96">
        <v>0.09</v>
      </c>
      <c r="J75" s="96">
        <v>1.18</v>
      </c>
      <c r="K75" s="96">
        <v>-0.31</v>
      </c>
      <c r="L75" s="96">
        <v>0.06</v>
      </c>
      <c r="M75" s="97">
        <v>1.696</v>
      </c>
      <c r="N75" s="98">
        <v>8</v>
      </c>
      <c r="O75" s="98">
        <v>8.8000000000000007</v>
      </c>
      <c r="P75" s="98">
        <v>7.5</v>
      </c>
      <c r="Q75" s="98">
        <v>7.6</v>
      </c>
      <c r="R75" s="98">
        <v>104.8</v>
      </c>
      <c r="S75" s="99">
        <v>105.2</v>
      </c>
      <c r="T75" s="332" t="s">
        <v>420</v>
      </c>
      <c r="U75" s="333" t="s">
        <v>154</v>
      </c>
      <c r="V75" s="339" t="s">
        <v>421</v>
      </c>
      <c r="W75" s="340"/>
      <c r="X75" s="335">
        <f t="shared" si="9"/>
        <v>45050</v>
      </c>
      <c r="Y75" s="336">
        <f t="shared" si="10"/>
        <v>0.99823425544437894</v>
      </c>
      <c r="Z75" s="337">
        <f t="shared" si="13"/>
        <v>0.9970865214832253</v>
      </c>
      <c r="AA75" s="338">
        <f t="shared" si="16"/>
        <v>0.99621194971400973</v>
      </c>
      <c r="AB75" s="161">
        <v>1</v>
      </c>
      <c r="AC75" s="161">
        <v>1.01</v>
      </c>
      <c r="AD75" s="161">
        <v>0.99</v>
      </c>
      <c r="AE75" s="161">
        <v>1.02</v>
      </c>
      <c r="AF75" s="161">
        <v>0.98</v>
      </c>
    </row>
    <row r="76" spans="2:32" x14ac:dyDescent="0.25">
      <c r="B76" s="331">
        <v>20230505</v>
      </c>
      <c r="C76" s="92">
        <v>1.6950000000000001</v>
      </c>
      <c r="D76" s="93">
        <f t="shared" si="17"/>
        <v>-2.3543260741613059E-3</v>
      </c>
      <c r="E76" s="94">
        <f t="shared" si="18"/>
        <v>-1.2237762237762184E-2</v>
      </c>
      <c r="F76" s="95">
        <v>0.57999999999999996</v>
      </c>
      <c r="G76" s="96">
        <v>0.59</v>
      </c>
      <c r="H76" s="96">
        <v>-0.31</v>
      </c>
      <c r="I76" s="96">
        <v>0.14000000000000001</v>
      </c>
      <c r="J76" s="96">
        <v>1.08</v>
      </c>
      <c r="K76" s="96">
        <v>-0.27</v>
      </c>
      <c r="L76" s="96">
        <v>7.0000000000000007E-2</v>
      </c>
      <c r="M76" s="97">
        <v>1.6950000000000001</v>
      </c>
      <c r="N76" s="98">
        <v>8.4</v>
      </c>
      <c r="O76" s="98">
        <v>8.5</v>
      </c>
      <c r="P76" s="98">
        <v>7.5</v>
      </c>
      <c r="Q76" s="98">
        <v>7.6</v>
      </c>
      <c r="R76" s="98">
        <v>104.8</v>
      </c>
      <c r="S76" s="99">
        <v>105.2</v>
      </c>
      <c r="T76" s="332" t="s">
        <v>423</v>
      </c>
      <c r="U76" s="333" t="s">
        <v>162</v>
      </c>
      <c r="V76" s="339" t="s">
        <v>424</v>
      </c>
      <c r="W76" s="340"/>
      <c r="X76" s="335">
        <f t="shared" si="9"/>
        <v>45051</v>
      </c>
      <c r="Y76" s="336">
        <f t="shared" si="10"/>
        <v>0.99764567392583869</v>
      </c>
      <c r="Z76" s="337">
        <f t="shared" si="13"/>
        <v>0.99726309593878726</v>
      </c>
      <c r="AA76" s="338">
        <f t="shared" si="16"/>
        <v>0.99622704154781838</v>
      </c>
      <c r="AB76" s="161">
        <v>1</v>
      </c>
      <c r="AC76" s="161">
        <v>1.01</v>
      </c>
      <c r="AD76" s="161">
        <v>0.99</v>
      </c>
      <c r="AE76" s="161">
        <v>1.02</v>
      </c>
      <c r="AF76" s="161">
        <v>0.98</v>
      </c>
    </row>
    <row r="77" spans="2:32" x14ac:dyDescent="0.25">
      <c r="B77" s="331">
        <v>20230508</v>
      </c>
      <c r="C77" s="92">
        <v>1.69</v>
      </c>
      <c r="D77" s="93">
        <f t="shared" si="17"/>
        <v>-5.297233666862966E-3</v>
      </c>
      <c r="E77" s="94">
        <f t="shared" si="18"/>
        <v>-1.5151515151515138E-2</v>
      </c>
      <c r="F77" s="95">
        <v>0.65</v>
      </c>
      <c r="G77" s="96">
        <v>0.64</v>
      </c>
      <c r="H77" s="96">
        <v>-0.37</v>
      </c>
      <c r="I77" s="96">
        <v>0.08</v>
      </c>
      <c r="J77" s="96">
        <v>1.19</v>
      </c>
      <c r="K77" s="96">
        <v>-0.35</v>
      </c>
      <c r="L77" s="96">
        <v>0.05</v>
      </c>
      <c r="M77" s="97">
        <v>1.69</v>
      </c>
      <c r="N77" s="98">
        <v>8.1999999999999993</v>
      </c>
      <c r="O77" s="98">
        <v>8.6</v>
      </c>
      <c r="P77" s="98">
        <v>7.2</v>
      </c>
      <c r="Q77" s="98">
        <v>7.9</v>
      </c>
      <c r="R77" s="98">
        <v>104.8</v>
      </c>
      <c r="S77" s="99">
        <v>105.2</v>
      </c>
      <c r="T77" s="332" t="s">
        <v>426</v>
      </c>
      <c r="U77" s="333" t="s">
        <v>162</v>
      </c>
      <c r="V77" s="339" t="s">
        <v>427</v>
      </c>
      <c r="W77" s="340"/>
      <c r="X77" s="335">
        <f t="shared" si="9"/>
        <v>45054</v>
      </c>
      <c r="Y77" s="336">
        <f t="shared" si="10"/>
        <v>0.99470276633313703</v>
      </c>
      <c r="Z77" s="337">
        <f t="shared" ref="Z77:Z78" si="19">IF(C77="",IF(Y77="","",Y77),AVERAGE(Y68:Y87))</f>
        <v>0.99738081224249553</v>
      </c>
      <c r="AA77" s="338">
        <f t="shared" ref="AA77:AA87" si="20">IF(C77="",IF(Z77="","",Z77),AVERAGE(Y57:Y95))</f>
        <v>0.99615158237877488</v>
      </c>
      <c r="AB77" s="161">
        <v>1</v>
      </c>
      <c r="AC77" s="161">
        <v>1.01</v>
      </c>
      <c r="AD77" s="161">
        <v>0.99</v>
      </c>
      <c r="AE77" s="161">
        <v>1.02</v>
      </c>
      <c r="AF77" s="161">
        <v>0.98</v>
      </c>
    </row>
    <row r="78" spans="2:32" x14ac:dyDescent="0.25">
      <c r="B78" s="331">
        <v>20230509</v>
      </c>
      <c r="C78" s="92">
        <v>1.69</v>
      </c>
      <c r="D78" s="93">
        <f t="shared" si="17"/>
        <v>-5.297233666862966E-3</v>
      </c>
      <c r="E78" s="94">
        <f t="shared" si="18"/>
        <v>-1.5151515151515138E-2</v>
      </c>
      <c r="F78" s="95">
        <v>0.43</v>
      </c>
      <c r="G78" s="96">
        <v>0.57999999999999996</v>
      </c>
      <c r="H78" s="96">
        <v>-0.28000000000000003</v>
      </c>
      <c r="I78" s="96">
        <v>0.11</v>
      </c>
      <c r="J78" s="96">
        <v>0.99</v>
      </c>
      <c r="K78" s="96">
        <v>-0.24</v>
      </c>
      <c r="L78" s="96">
        <v>0.09</v>
      </c>
      <c r="M78" s="97">
        <v>1.69</v>
      </c>
      <c r="N78" s="98">
        <v>8.1</v>
      </c>
      <c r="O78" s="98">
        <v>8.6</v>
      </c>
      <c r="P78" s="98">
        <v>6.7</v>
      </c>
      <c r="Q78" s="98">
        <v>7.9</v>
      </c>
      <c r="R78" s="98">
        <v>104.8</v>
      </c>
      <c r="S78" s="99">
        <v>105.2</v>
      </c>
      <c r="T78" s="332" t="s">
        <v>265</v>
      </c>
      <c r="U78" s="333" t="s">
        <v>221</v>
      </c>
      <c r="V78" s="339" t="s">
        <v>430</v>
      </c>
      <c r="W78" s="340"/>
      <c r="X78" s="335">
        <f t="shared" si="9"/>
        <v>45055</v>
      </c>
      <c r="Y78" s="336">
        <f t="shared" si="10"/>
        <v>0.99470276633313703</v>
      </c>
      <c r="Z78" s="337">
        <f t="shared" si="19"/>
        <v>0.99743967039434955</v>
      </c>
      <c r="AA78" s="338">
        <f t="shared" si="20"/>
        <v>0.99613649054496611</v>
      </c>
      <c r="AB78" s="161">
        <v>1</v>
      </c>
      <c r="AC78" s="161">
        <v>1.01</v>
      </c>
      <c r="AD78" s="161">
        <v>0.99</v>
      </c>
      <c r="AE78" s="161">
        <v>1.02</v>
      </c>
      <c r="AF78" s="161">
        <v>0.98</v>
      </c>
    </row>
    <row r="79" spans="2:32" x14ac:dyDescent="0.25">
      <c r="B79" s="331">
        <v>20230510</v>
      </c>
      <c r="C79" s="92">
        <v>1.694</v>
      </c>
      <c r="D79" s="93">
        <f t="shared" si="17"/>
        <v>-2.9429075927016601E-3</v>
      </c>
      <c r="E79" s="94">
        <f t="shared" si="18"/>
        <v>-1.2820512820512886E-2</v>
      </c>
      <c r="F79" s="95">
        <v>0.47</v>
      </c>
      <c r="G79" s="96">
        <v>0.68</v>
      </c>
      <c r="H79" s="96">
        <v>-0.28000000000000003</v>
      </c>
      <c r="I79" s="96">
        <v>0.16</v>
      </c>
      <c r="J79" s="96">
        <v>1.03</v>
      </c>
      <c r="K79" s="96">
        <v>-0.28000000000000003</v>
      </c>
      <c r="L79" s="96">
        <v>0.08</v>
      </c>
      <c r="M79" s="97">
        <v>1.694</v>
      </c>
      <c r="N79" s="98">
        <v>8</v>
      </c>
      <c r="O79" s="98">
        <v>8.8000000000000007</v>
      </c>
      <c r="P79" s="98">
        <v>7.3</v>
      </c>
      <c r="Q79" s="98">
        <v>7.6</v>
      </c>
      <c r="R79" s="98">
        <v>104.8</v>
      </c>
      <c r="S79" s="99">
        <v>105.2</v>
      </c>
      <c r="T79" s="332" t="s">
        <v>340</v>
      </c>
      <c r="U79" s="333" t="s">
        <v>221</v>
      </c>
      <c r="V79" s="339" t="s">
        <v>433</v>
      </c>
      <c r="W79" s="340"/>
      <c r="X79" s="335">
        <f t="shared" si="9"/>
        <v>45056</v>
      </c>
      <c r="Y79" s="336">
        <f t="shared" si="10"/>
        <v>0.99705709240729834</v>
      </c>
      <c r="Z79" s="337">
        <f t="shared" ref="Z79:Z86" si="21">IF(C79="",IF(Y79="","",Y79),AVERAGE(Y70:Y88))</f>
        <v>0.99715002633127836</v>
      </c>
      <c r="AA79" s="338">
        <f t="shared" si="20"/>
        <v>0.99630250071686188</v>
      </c>
      <c r="AB79" s="161">
        <v>1</v>
      </c>
      <c r="AC79" s="161">
        <v>1.01</v>
      </c>
      <c r="AD79" s="161">
        <v>0.99</v>
      </c>
      <c r="AE79" s="161">
        <v>1.02</v>
      </c>
      <c r="AF79" s="161">
        <v>0.98</v>
      </c>
    </row>
    <row r="80" spans="2:32" x14ac:dyDescent="0.25">
      <c r="B80" s="331">
        <v>20230511</v>
      </c>
      <c r="C80" s="92">
        <v>1.6950000000000001</v>
      </c>
      <c r="D80" s="93">
        <f t="shared" si="17"/>
        <v>-2.3543260741613059E-3</v>
      </c>
      <c r="E80" s="94">
        <f t="shared" si="18"/>
        <v>-1.2237762237762184E-2</v>
      </c>
      <c r="F80" s="95">
        <v>0.6</v>
      </c>
      <c r="G80" s="96">
        <v>0.59</v>
      </c>
      <c r="H80" s="96">
        <v>-0.33</v>
      </c>
      <c r="I80" s="96">
        <v>0.08</v>
      </c>
      <c r="J80" s="96">
        <v>1.0900000000000001</v>
      </c>
      <c r="K80" s="96">
        <v>-0.3</v>
      </c>
      <c r="L80" s="96">
        <v>0.05</v>
      </c>
      <c r="M80" s="97">
        <v>1.6950000000000001</v>
      </c>
      <c r="N80" s="98">
        <v>8.4</v>
      </c>
      <c r="O80" s="98">
        <v>8.4</v>
      </c>
      <c r="P80" s="98">
        <v>7.5</v>
      </c>
      <c r="Q80" s="98">
        <v>7.5</v>
      </c>
      <c r="R80" s="98">
        <v>104.8</v>
      </c>
      <c r="S80" s="99">
        <v>105.2</v>
      </c>
      <c r="T80" s="332" t="s">
        <v>208</v>
      </c>
      <c r="U80" s="333" t="s">
        <v>209</v>
      </c>
      <c r="V80" s="339" t="s">
        <v>435</v>
      </c>
      <c r="W80" s="340"/>
      <c r="X80" s="335">
        <f t="shared" si="9"/>
        <v>45057</v>
      </c>
      <c r="Y80" s="336">
        <f t="shared" si="10"/>
        <v>0.99764567392583869</v>
      </c>
      <c r="Z80" s="337">
        <f t="shared" si="21"/>
        <v>0.99671633468603815</v>
      </c>
      <c r="AA80" s="338">
        <f t="shared" si="20"/>
        <v>0.99649869455637541</v>
      </c>
      <c r="AB80" s="161">
        <v>1</v>
      </c>
      <c r="AC80" s="161">
        <v>1.01</v>
      </c>
      <c r="AD80" s="161">
        <v>0.99</v>
      </c>
      <c r="AE80" s="161">
        <v>1.02</v>
      </c>
      <c r="AF80" s="161">
        <v>0.98</v>
      </c>
    </row>
    <row r="81" spans="2:32" x14ac:dyDescent="0.25">
      <c r="B81" s="331">
        <v>20230512</v>
      </c>
      <c r="C81" s="92">
        <v>1.6970000000000001</v>
      </c>
      <c r="D81" s="93">
        <f t="shared" si="17"/>
        <v>-1.1771630370805974E-3</v>
      </c>
      <c r="E81" s="94">
        <f t="shared" si="18"/>
        <v>-1.1072261072261003E-2</v>
      </c>
      <c r="F81" s="95">
        <v>0.49</v>
      </c>
      <c r="G81" s="96">
        <v>0.56999999999999995</v>
      </c>
      <c r="H81" s="96">
        <v>-0.31</v>
      </c>
      <c r="I81" s="96">
        <v>7.0000000000000007E-2</v>
      </c>
      <c r="J81" s="96">
        <v>1.0900000000000001</v>
      </c>
      <c r="K81" s="96">
        <v>-0.28000000000000003</v>
      </c>
      <c r="L81" s="96">
        <v>0.06</v>
      </c>
      <c r="M81" s="97">
        <v>1.6970000000000001</v>
      </c>
      <c r="N81" s="98">
        <v>8</v>
      </c>
      <c r="O81" s="98">
        <v>8.8000000000000007</v>
      </c>
      <c r="P81" s="98">
        <v>7.5</v>
      </c>
      <c r="Q81" s="98">
        <v>7.4</v>
      </c>
      <c r="R81" s="98">
        <v>104.8</v>
      </c>
      <c r="S81" s="99">
        <v>105.2</v>
      </c>
      <c r="T81" s="332" t="s">
        <v>437</v>
      </c>
      <c r="U81" s="333" t="s">
        <v>440</v>
      </c>
      <c r="V81" s="339" t="s">
        <v>438</v>
      </c>
      <c r="W81" s="340"/>
      <c r="X81" s="335">
        <f t="shared" si="9"/>
        <v>45058</v>
      </c>
      <c r="Y81" s="336">
        <f t="shared" si="10"/>
        <v>0.9988228369629194</v>
      </c>
      <c r="Z81" s="337">
        <f t="shared" si="21"/>
        <v>0.99665437873671814</v>
      </c>
      <c r="AA81" s="338">
        <f t="shared" si="20"/>
        <v>0.99675525573112389</v>
      </c>
      <c r="AB81" s="161">
        <v>1</v>
      </c>
      <c r="AC81" s="161">
        <v>1.01</v>
      </c>
      <c r="AD81" s="161">
        <v>0.99</v>
      </c>
      <c r="AE81" s="161">
        <v>1.02</v>
      </c>
      <c r="AF81" s="161">
        <v>0.98</v>
      </c>
    </row>
    <row r="82" spans="2:32" x14ac:dyDescent="0.25">
      <c r="B82" s="331">
        <v>20230515</v>
      </c>
      <c r="C82" s="92">
        <v>1.69</v>
      </c>
      <c r="D82" s="93">
        <f t="shared" si="17"/>
        <v>-5.297233666862966E-3</v>
      </c>
      <c r="E82" s="94">
        <f t="shared" si="18"/>
        <v>-1.5151515151515138E-2</v>
      </c>
      <c r="F82" s="95">
        <v>0.56000000000000005</v>
      </c>
      <c r="G82" s="96">
        <v>0.6</v>
      </c>
      <c r="H82" s="96">
        <v>-0.33</v>
      </c>
      <c r="I82" s="96">
        <v>0.08</v>
      </c>
      <c r="J82" s="96">
        <v>1.17</v>
      </c>
      <c r="K82" s="96">
        <v>-0.3</v>
      </c>
      <c r="L82" s="96">
        <v>0.04</v>
      </c>
      <c r="M82" s="97">
        <v>1.69</v>
      </c>
      <c r="N82" s="98">
        <v>7.7</v>
      </c>
      <c r="O82" s="98">
        <v>9</v>
      </c>
      <c r="P82" s="98">
        <v>7.4</v>
      </c>
      <c r="Q82" s="98">
        <v>7.7</v>
      </c>
      <c r="R82" s="98">
        <v>104.8</v>
      </c>
      <c r="S82" s="99">
        <v>105.2</v>
      </c>
      <c r="T82" s="332" t="s">
        <v>442</v>
      </c>
      <c r="U82" s="333" t="s">
        <v>221</v>
      </c>
      <c r="V82" s="339" t="s">
        <v>443</v>
      </c>
      <c r="W82" s="340"/>
      <c r="X82" s="335">
        <f t="shared" si="9"/>
        <v>45061</v>
      </c>
      <c r="Y82" s="336">
        <f t="shared" si="10"/>
        <v>0.99470276633313703</v>
      </c>
      <c r="Z82" s="337">
        <f t="shared" si="21"/>
        <v>0.99649948886341821</v>
      </c>
      <c r="AA82" s="338">
        <f t="shared" si="20"/>
        <v>0.99704200057348946</v>
      </c>
      <c r="AB82" s="161">
        <v>1</v>
      </c>
      <c r="AC82" s="161">
        <v>1.01</v>
      </c>
      <c r="AD82" s="161">
        <v>0.99</v>
      </c>
      <c r="AE82" s="161">
        <v>1.02</v>
      </c>
      <c r="AF82" s="161">
        <v>0.98</v>
      </c>
    </row>
    <row r="83" spans="2:32" x14ac:dyDescent="0.25">
      <c r="B83" s="331">
        <v>20230516</v>
      </c>
      <c r="C83" s="92">
        <v>1.6930000000000001</v>
      </c>
      <c r="D83" s="93">
        <f t="shared" si="17"/>
        <v>-3.5314891112419033E-3</v>
      </c>
      <c r="E83" s="94">
        <f t="shared" si="18"/>
        <v>-1.3403263403263366E-2</v>
      </c>
      <c r="F83" s="95">
        <v>0.47</v>
      </c>
      <c r="G83" s="96">
        <v>0.64</v>
      </c>
      <c r="H83" s="96">
        <v>-0.28999999999999998</v>
      </c>
      <c r="I83" s="96">
        <v>0.09</v>
      </c>
      <c r="J83" s="96">
        <v>1.08</v>
      </c>
      <c r="K83" s="96">
        <v>-0.28000000000000003</v>
      </c>
      <c r="L83" s="96">
        <v>0.08</v>
      </c>
      <c r="M83" s="97">
        <v>1.6930000000000001</v>
      </c>
      <c r="N83" s="98">
        <v>7.9</v>
      </c>
      <c r="O83" s="98">
        <v>8.8000000000000007</v>
      </c>
      <c r="P83" s="98">
        <v>7.4</v>
      </c>
      <c r="Q83" s="98">
        <v>7.7</v>
      </c>
      <c r="R83" s="98">
        <v>104.8</v>
      </c>
      <c r="S83" s="99">
        <v>105.2</v>
      </c>
      <c r="T83" s="332" t="s">
        <v>446</v>
      </c>
      <c r="U83" s="333" t="s">
        <v>450</v>
      </c>
      <c r="V83" s="339" t="s">
        <v>447</v>
      </c>
      <c r="W83" s="340"/>
      <c r="X83" s="335">
        <f t="shared" si="9"/>
        <v>45062</v>
      </c>
      <c r="Y83" s="336">
        <f t="shared" si="10"/>
        <v>0.9964685108887581</v>
      </c>
      <c r="Z83" s="337">
        <f t="shared" si="21"/>
        <v>0.9964375329140982</v>
      </c>
      <c r="AA83" s="338">
        <f t="shared" si="20"/>
        <v>0.99719291891157669</v>
      </c>
      <c r="AB83" s="161">
        <v>1</v>
      </c>
      <c r="AC83" s="161">
        <v>1.01</v>
      </c>
      <c r="AD83" s="161">
        <v>0.99</v>
      </c>
      <c r="AE83" s="161">
        <v>1.02</v>
      </c>
      <c r="AF83" s="161">
        <v>0.98</v>
      </c>
    </row>
    <row r="84" spans="2:32" x14ac:dyDescent="0.25">
      <c r="B84" s="331">
        <v>20230517</v>
      </c>
      <c r="C84" s="92">
        <v>1.7010000000000001</v>
      </c>
      <c r="D84" s="93">
        <f t="shared" si="17"/>
        <v>1.1771630370807085E-3</v>
      </c>
      <c r="E84" s="94">
        <f t="shared" si="18"/>
        <v>-8.7412587412586396E-3</v>
      </c>
      <c r="F84" s="95">
        <v>0.51</v>
      </c>
      <c r="G84" s="96">
        <v>0.54</v>
      </c>
      <c r="H84" s="96">
        <v>-0.33</v>
      </c>
      <c r="I84" s="96">
        <v>0.08</v>
      </c>
      <c r="J84" s="96">
        <v>1.04</v>
      </c>
      <c r="K84" s="96">
        <v>-0.31</v>
      </c>
      <c r="L84" s="96">
        <v>0.06</v>
      </c>
      <c r="M84" s="97">
        <v>1.7010000000000001</v>
      </c>
      <c r="N84" s="98">
        <v>8.1</v>
      </c>
      <c r="O84" s="98">
        <v>8.6999999999999993</v>
      </c>
      <c r="P84" s="98">
        <v>7.4</v>
      </c>
      <c r="Q84" s="98">
        <v>7.6</v>
      </c>
      <c r="R84" s="98">
        <v>104.8</v>
      </c>
      <c r="S84" s="99">
        <v>105.2</v>
      </c>
      <c r="T84" s="332" t="s">
        <v>260</v>
      </c>
      <c r="U84" s="333" t="s">
        <v>335</v>
      </c>
      <c r="V84" s="339" t="s">
        <v>453</v>
      </c>
      <c r="W84" s="340"/>
      <c r="X84" s="335">
        <f t="shared" si="9"/>
        <v>45063</v>
      </c>
      <c r="Y84" s="336">
        <f t="shared" si="10"/>
        <v>1.0011771630370807</v>
      </c>
      <c r="Z84" s="337">
        <f t="shared" si="21"/>
        <v>0.99631362101545806</v>
      </c>
      <c r="AA84" s="338">
        <f t="shared" si="20"/>
        <v>0.99741929641870775</v>
      </c>
      <c r="AB84" s="161">
        <v>1</v>
      </c>
      <c r="AC84" s="161">
        <v>1.01</v>
      </c>
      <c r="AD84" s="161">
        <v>0.99</v>
      </c>
      <c r="AE84" s="161">
        <v>1.02</v>
      </c>
      <c r="AF84" s="161">
        <v>0.98</v>
      </c>
    </row>
    <row r="85" spans="2:32" x14ac:dyDescent="0.25">
      <c r="B85" s="331">
        <v>20230519</v>
      </c>
      <c r="C85" s="92">
        <v>1.6990000000000001</v>
      </c>
      <c r="D85" s="93">
        <f t="shared" si="17"/>
        <v>0</v>
      </c>
      <c r="E85" s="94">
        <f t="shared" si="18"/>
        <v>-9.9067599067598211E-3</v>
      </c>
      <c r="F85" s="95">
        <v>0.56000000000000005</v>
      </c>
      <c r="G85" s="96">
        <v>0.64</v>
      </c>
      <c r="H85" s="96">
        <v>-0.33</v>
      </c>
      <c r="I85" s="96">
        <v>0.12</v>
      </c>
      <c r="J85" s="96">
        <v>1.1200000000000001</v>
      </c>
      <c r="K85" s="96">
        <v>-0.3</v>
      </c>
      <c r="L85" s="96">
        <v>7.0000000000000007E-2</v>
      </c>
      <c r="M85" s="97">
        <v>1.6990000000000001</v>
      </c>
      <c r="N85" s="98">
        <v>7.9</v>
      </c>
      <c r="O85" s="98">
        <v>8.8000000000000007</v>
      </c>
      <c r="P85" s="98">
        <v>7.4</v>
      </c>
      <c r="Q85" s="98">
        <v>7.5</v>
      </c>
      <c r="R85" s="98">
        <v>104.8</v>
      </c>
      <c r="S85" s="99">
        <v>105.2</v>
      </c>
      <c r="T85" s="332" t="s">
        <v>340</v>
      </c>
      <c r="U85" s="333" t="s">
        <v>197</v>
      </c>
      <c r="V85" s="339" t="s">
        <v>456</v>
      </c>
      <c r="W85" s="340"/>
      <c r="X85" s="335">
        <f t="shared" si="9"/>
        <v>45065</v>
      </c>
      <c r="Y85" s="336">
        <f t="shared" si="10"/>
        <v>1</v>
      </c>
      <c r="Z85" s="337">
        <f t="shared" si="21"/>
        <v>0.99640655493943808</v>
      </c>
      <c r="AA85" s="338">
        <f t="shared" si="20"/>
        <v>0.99763058209202993</v>
      </c>
      <c r="AB85" s="161">
        <v>1</v>
      </c>
      <c r="AC85" s="161">
        <v>1.01</v>
      </c>
      <c r="AD85" s="161">
        <v>0.99</v>
      </c>
      <c r="AE85" s="161">
        <v>1.02</v>
      </c>
      <c r="AF85" s="161">
        <v>0.98</v>
      </c>
    </row>
    <row r="86" spans="2:32" x14ac:dyDescent="0.25">
      <c r="B86" s="331">
        <v>20230522</v>
      </c>
      <c r="C86" s="92">
        <v>1.6910000000000001</v>
      </c>
      <c r="D86" s="93">
        <f t="shared" si="17"/>
        <v>-4.7086521483225008E-3</v>
      </c>
      <c r="E86" s="94">
        <f t="shared" si="18"/>
        <v>-1.4568764568764547E-2</v>
      </c>
      <c r="F86" s="95">
        <v>0.57999999999999996</v>
      </c>
      <c r="G86" s="96">
        <v>0.53</v>
      </c>
      <c r="H86" s="96">
        <v>-0.31</v>
      </c>
      <c r="I86" s="96">
        <v>0.08</v>
      </c>
      <c r="J86" s="96">
        <v>1.07</v>
      </c>
      <c r="K86" s="96">
        <v>-0.28000000000000003</v>
      </c>
      <c r="L86" s="96">
        <v>0.06</v>
      </c>
      <c r="M86" s="97">
        <v>1.6910000000000001</v>
      </c>
      <c r="N86" s="98">
        <v>8.4</v>
      </c>
      <c r="O86" s="98">
        <v>8.4</v>
      </c>
      <c r="P86" s="98">
        <v>7.7</v>
      </c>
      <c r="Q86" s="98">
        <v>7.5</v>
      </c>
      <c r="R86" s="98">
        <v>104.8</v>
      </c>
      <c r="S86" s="99">
        <v>105.2</v>
      </c>
      <c r="T86" s="332" t="s">
        <v>260</v>
      </c>
      <c r="U86" s="333" t="s">
        <v>221</v>
      </c>
      <c r="V86" s="339" t="s">
        <v>460</v>
      </c>
      <c r="W86" s="340"/>
      <c r="X86" s="335">
        <f t="shared" si="9"/>
        <v>45068</v>
      </c>
      <c r="Y86" s="336">
        <f t="shared" si="10"/>
        <v>0.9952913478516775</v>
      </c>
      <c r="Z86" s="337">
        <f t="shared" si="21"/>
        <v>0.99622068709147793</v>
      </c>
      <c r="AA86" s="338">
        <f t="shared" si="20"/>
        <v>0.99764567392583847</v>
      </c>
      <c r="AB86" s="161">
        <v>1</v>
      </c>
      <c r="AC86" s="161">
        <v>1.01</v>
      </c>
      <c r="AD86" s="161">
        <v>0.99</v>
      </c>
      <c r="AE86" s="161">
        <v>1.02</v>
      </c>
      <c r="AF86" s="161">
        <v>0.98</v>
      </c>
    </row>
    <row r="87" spans="2:32" x14ac:dyDescent="0.25">
      <c r="B87" s="331">
        <v>20230523</v>
      </c>
      <c r="C87" s="92">
        <v>1.6919999999999999</v>
      </c>
      <c r="D87" s="93">
        <f t="shared" si="17"/>
        <v>-4.1200706297822576E-3</v>
      </c>
      <c r="E87" s="94">
        <f t="shared" si="18"/>
        <v>-1.3986013986013957E-2</v>
      </c>
      <c r="F87" s="95">
        <v>0.52</v>
      </c>
      <c r="G87" s="96">
        <v>0.56000000000000005</v>
      </c>
      <c r="H87" s="96">
        <v>-0.31</v>
      </c>
      <c r="I87" s="96">
        <v>0.1</v>
      </c>
      <c r="J87" s="96">
        <v>1.1100000000000001</v>
      </c>
      <c r="K87" s="96">
        <v>-0.28000000000000003</v>
      </c>
      <c r="L87" s="96">
        <v>0.05</v>
      </c>
      <c r="M87" s="97">
        <v>1.6919999999999999</v>
      </c>
      <c r="N87" s="98">
        <v>8.5</v>
      </c>
      <c r="O87" s="98">
        <v>8.3000000000000007</v>
      </c>
      <c r="P87" s="98">
        <v>7</v>
      </c>
      <c r="Q87" s="98">
        <v>8</v>
      </c>
      <c r="R87" s="98">
        <v>104.8</v>
      </c>
      <c r="S87" s="99">
        <v>105.2</v>
      </c>
      <c r="T87" s="332" t="s">
        <v>462</v>
      </c>
      <c r="U87" s="333" t="s">
        <v>209</v>
      </c>
      <c r="V87" s="339" t="s">
        <v>463</v>
      </c>
      <c r="W87" s="340"/>
      <c r="X87" s="335">
        <f t="shared" si="9"/>
        <v>45069</v>
      </c>
      <c r="Y87" s="336">
        <f t="shared" si="10"/>
        <v>0.99587992937021774</v>
      </c>
      <c r="Z87" s="337">
        <f>IF(C87="",IF(Y87="","",Y87),AVERAGE(Y77:Y96))</f>
        <v>0.99626250735726907</v>
      </c>
      <c r="AA87" s="338">
        <f t="shared" si="20"/>
        <v>0.99812861260771768</v>
      </c>
      <c r="AB87" s="161">
        <v>1</v>
      </c>
      <c r="AC87" s="161">
        <v>1.01</v>
      </c>
      <c r="AD87" s="161">
        <v>0.99</v>
      </c>
      <c r="AE87" s="161">
        <v>1.02</v>
      </c>
      <c r="AF87" s="161">
        <v>0.98</v>
      </c>
    </row>
    <row r="88" spans="2:32" x14ac:dyDescent="0.25">
      <c r="B88" s="331">
        <v>20230524</v>
      </c>
      <c r="C88" s="92">
        <v>1.6919999999999999</v>
      </c>
      <c r="D88" s="93">
        <f t="shared" si="17"/>
        <v>-4.1200706297822576E-3</v>
      </c>
      <c r="E88" s="94">
        <f t="shared" si="18"/>
        <v>-1.3986013986013957E-2</v>
      </c>
      <c r="F88" s="95">
        <v>0.62</v>
      </c>
      <c r="G88" s="96">
        <v>0.7</v>
      </c>
      <c r="H88" s="96">
        <v>-0.36</v>
      </c>
      <c r="I88" s="96">
        <v>0.13</v>
      </c>
      <c r="J88" s="96">
        <v>1.1599999999999999</v>
      </c>
      <c r="K88" s="96">
        <v>-0.31</v>
      </c>
      <c r="L88" s="96">
        <v>0.08</v>
      </c>
      <c r="M88" s="97">
        <v>1.6919999999999999</v>
      </c>
      <c r="N88" s="98">
        <v>8</v>
      </c>
      <c r="O88" s="98">
        <v>8.8000000000000007</v>
      </c>
      <c r="P88" s="98">
        <v>7.3</v>
      </c>
      <c r="Q88" s="98">
        <v>7.8</v>
      </c>
      <c r="R88" s="98">
        <v>104.8</v>
      </c>
      <c r="S88" s="99">
        <v>105.1</v>
      </c>
      <c r="T88" s="332" t="s">
        <v>260</v>
      </c>
      <c r="U88" s="333" t="s">
        <v>197</v>
      </c>
      <c r="V88" s="339" t="s">
        <v>466</v>
      </c>
      <c r="W88" s="340"/>
      <c r="X88" s="335">
        <f t="shared" si="9"/>
        <v>45070</v>
      </c>
      <c r="Y88" s="336">
        <f t="shared" si="10"/>
        <v>0.99587992937021774</v>
      </c>
      <c r="Z88" s="337">
        <f>IF(C88="",IF(Y88="","",Y88),AVERAGE(Y78:Y97))</f>
        <v>0.9966156562683931</v>
      </c>
      <c r="AA88" s="338">
        <f>IF(C88="",IF(Z88="","",Z88),AVERAGE(Y68:Y206))</f>
        <v>0.99929548575811089</v>
      </c>
      <c r="AB88" s="161">
        <v>1</v>
      </c>
      <c r="AC88" s="161">
        <v>1.01</v>
      </c>
      <c r="AD88" s="161">
        <v>0.99</v>
      </c>
      <c r="AE88" s="161">
        <v>1.02</v>
      </c>
      <c r="AF88" s="161">
        <v>0.98</v>
      </c>
    </row>
    <row r="89" spans="2:32" x14ac:dyDescent="0.25">
      <c r="B89" s="331">
        <v>20230525</v>
      </c>
      <c r="C89" s="92">
        <v>1.6890000000000001</v>
      </c>
      <c r="D89" s="93">
        <f t="shared" si="17"/>
        <v>-5.8858151854032092E-3</v>
      </c>
      <c r="E89" s="94">
        <f t="shared" si="18"/>
        <v>-1.5734265734265729E-2</v>
      </c>
      <c r="F89" s="95">
        <v>0.5</v>
      </c>
      <c r="G89" s="96">
        <v>0.66</v>
      </c>
      <c r="H89" s="96">
        <v>-0.3</v>
      </c>
      <c r="I89" s="96">
        <v>0.09</v>
      </c>
      <c r="J89" s="96">
        <v>1.1399999999999999</v>
      </c>
      <c r="K89" s="96">
        <v>-0.28999999999999998</v>
      </c>
      <c r="L89" s="96">
        <v>0.08</v>
      </c>
      <c r="M89" s="97">
        <v>1.6890000000000001</v>
      </c>
      <c r="N89" s="98">
        <v>7.8</v>
      </c>
      <c r="O89" s="98">
        <v>8.9</v>
      </c>
      <c r="P89" s="98">
        <v>7.6</v>
      </c>
      <c r="Q89" s="98">
        <v>7.5</v>
      </c>
      <c r="R89" s="98">
        <v>104.8</v>
      </c>
      <c r="S89" s="99">
        <v>105.2</v>
      </c>
      <c r="T89" s="332" t="s">
        <v>343</v>
      </c>
      <c r="U89" s="333" t="s">
        <v>221</v>
      </c>
      <c r="V89" s="339" t="s">
        <v>468</v>
      </c>
      <c r="W89" s="340"/>
      <c r="X89" s="335">
        <f t="shared" si="9"/>
        <v>45071</v>
      </c>
      <c r="Y89" s="336">
        <f t="shared" si="10"/>
        <v>0.99411418481459679</v>
      </c>
      <c r="Z89" s="337">
        <f t="shared" ref="Z89:Z95" si="22">IF(C89="",IF(Y89="","",Y89),AVERAGE(Y80:Y99))</f>
        <v>0.99735138316656857</v>
      </c>
      <c r="AA89" s="338">
        <f t="shared" ref="AA89:AA96" si="23">IF(C89="",IF(Z89="","",Z89),AVERAGE(Y70:Y208))</f>
        <v>0.99931025603296053</v>
      </c>
      <c r="AB89" s="161">
        <v>1</v>
      </c>
      <c r="AC89" s="161">
        <v>1.01</v>
      </c>
      <c r="AD89" s="161">
        <v>0.99</v>
      </c>
      <c r="AE89" s="161">
        <v>1.02</v>
      </c>
      <c r="AF89" s="161">
        <v>0.98</v>
      </c>
    </row>
    <row r="90" spans="2:32" x14ac:dyDescent="0.25">
      <c r="B90" s="331">
        <v>20230526</v>
      </c>
      <c r="C90" s="92">
        <v>1.69</v>
      </c>
      <c r="D90" s="93">
        <f t="shared" si="17"/>
        <v>-5.297233666862966E-3</v>
      </c>
      <c r="E90" s="94">
        <f t="shared" si="18"/>
        <v>-1.5151515151515138E-2</v>
      </c>
      <c r="F90" s="95">
        <v>0.55000000000000004</v>
      </c>
      <c r="G90" s="96">
        <v>0.57999999999999996</v>
      </c>
      <c r="H90" s="96">
        <v>-0.25</v>
      </c>
      <c r="I90" s="96">
        <v>0.15</v>
      </c>
      <c r="J90" s="96">
        <v>1.1299999999999999</v>
      </c>
      <c r="K90" s="96">
        <v>-0.27</v>
      </c>
      <c r="L90" s="96">
        <v>7.0000000000000007E-2</v>
      </c>
      <c r="M90" s="97">
        <v>1.69</v>
      </c>
      <c r="N90" s="98">
        <v>8.4</v>
      </c>
      <c r="O90" s="98">
        <v>8.4</v>
      </c>
      <c r="P90" s="98">
        <v>7.4</v>
      </c>
      <c r="Q90" s="98">
        <v>7.7</v>
      </c>
      <c r="R90" s="98">
        <v>104.8</v>
      </c>
      <c r="S90" s="99">
        <v>105.1</v>
      </c>
      <c r="T90" s="332" t="s">
        <v>470</v>
      </c>
      <c r="U90" s="333" t="s">
        <v>162</v>
      </c>
      <c r="V90" s="339" t="s">
        <v>471</v>
      </c>
      <c r="W90" s="340"/>
      <c r="X90" s="335">
        <f t="shared" si="9"/>
        <v>45072</v>
      </c>
      <c r="Y90" s="336">
        <f t="shared" si="10"/>
        <v>0.99470276633313703</v>
      </c>
      <c r="Z90" s="337">
        <f t="shared" si="22"/>
        <v>0.99764567392583881</v>
      </c>
      <c r="AA90" s="338">
        <f t="shared" si="23"/>
        <v>0.99926193746087799</v>
      </c>
      <c r="AB90" s="161">
        <v>1</v>
      </c>
      <c r="AC90" s="161">
        <v>1.01</v>
      </c>
      <c r="AD90" s="161">
        <v>0.99</v>
      </c>
      <c r="AE90" s="161">
        <v>1.02</v>
      </c>
      <c r="AF90" s="161">
        <v>0.98</v>
      </c>
    </row>
    <row r="91" spans="2:32" x14ac:dyDescent="0.25">
      <c r="B91" s="331">
        <v>20230529</v>
      </c>
      <c r="C91" s="92">
        <v>1.6879999999999999</v>
      </c>
      <c r="D91" s="93">
        <f t="shared" si="17"/>
        <v>-6.4743967039435635E-3</v>
      </c>
      <c r="E91" s="94">
        <f t="shared" si="18"/>
        <v>-1.631701631701632E-2</v>
      </c>
      <c r="F91" s="95">
        <v>0.54</v>
      </c>
      <c r="G91" s="96">
        <v>0.66</v>
      </c>
      <c r="H91" s="96">
        <v>-0.24</v>
      </c>
      <c r="I91" s="96">
        <v>7.0000000000000007E-2</v>
      </c>
      <c r="J91" s="96">
        <v>1.04</v>
      </c>
      <c r="K91" s="96">
        <v>-0.21</v>
      </c>
      <c r="L91" s="96">
        <v>0.08</v>
      </c>
      <c r="M91" s="97">
        <v>1.6879999999999999</v>
      </c>
      <c r="N91" s="98">
        <v>8.6</v>
      </c>
      <c r="O91" s="98">
        <v>8.1999999999999993</v>
      </c>
      <c r="P91" s="98">
        <v>7.3</v>
      </c>
      <c r="Q91" s="98">
        <v>7.8</v>
      </c>
      <c r="R91" s="98">
        <v>104.8</v>
      </c>
      <c r="S91" s="99">
        <v>105.1</v>
      </c>
      <c r="T91" s="332" t="s">
        <v>273</v>
      </c>
      <c r="U91" s="333" t="s">
        <v>209</v>
      </c>
      <c r="V91" s="339" t="s">
        <v>474</v>
      </c>
      <c r="W91" s="340"/>
      <c r="X91" s="335">
        <f t="shared" si="9"/>
        <v>45075</v>
      </c>
      <c r="Y91" s="336">
        <f t="shared" si="10"/>
        <v>0.99352560329605644</v>
      </c>
      <c r="Z91" s="337">
        <f t="shared" si="22"/>
        <v>0.99770453207769294</v>
      </c>
      <c r="AA91" s="338">
        <f t="shared" si="23"/>
        <v>0.99931648597846934</v>
      </c>
      <c r="AB91" s="161">
        <v>1</v>
      </c>
      <c r="AC91" s="161">
        <v>1.01</v>
      </c>
      <c r="AD91" s="161">
        <v>0.99</v>
      </c>
      <c r="AE91" s="161">
        <v>1.02</v>
      </c>
      <c r="AF91" s="161">
        <v>0.98</v>
      </c>
    </row>
    <row r="92" spans="2:32" x14ac:dyDescent="0.25">
      <c r="B92" s="331">
        <v>20230530</v>
      </c>
      <c r="C92" s="92">
        <v>1.69</v>
      </c>
      <c r="D92" s="93">
        <f t="shared" si="17"/>
        <v>-5.297233666862966E-3</v>
      </c>
      <c r="E92" s="94">
        <f t="shared" si="18"/>
        <v>-1.5151515151515138E-2</v>
      </c>
      <c r="F92" s="95">
        <v>0.56000000000000005</v>
      </c>
      <c r="G92" s="96">
        <v>0.51</v>
      </c>
      <c r="H92" s="96">
        <v>-0.33</v>
      </c>
      <c r="I92" s="96">
        <v>0.1</v>
      </c>
      <c r="J92" s="96">
        <v>1.1000000000000001</v>
      </c>
      <c r="K92" s="96">
        <v>-0.3</v>
      </c>
      <c r="L92" s="96">
        <v>0.08</v>
      </c>
      <c r="M92" s="97">
        <v>1.69</v>
      </c>
      <c r="N92" s="98">
        <v>8.1</v>
      </c>
      <c r="O92" s="98">
        <v>8.6999999999999993</v>
      </c>
      <c r="P92" s="98">
        <v>7.5</v>
      </c>
      <c r="Q92" s="98">
        <v>7.6</v>
      </c>
      <c r="R92" s="98">
        <v>104.8</v>
      </c>
      <c r="S92" s="99">
        <v>105.2</v>
      </c>
      <c r="T92" s="332" t="s">
        <v>260</v>
      </c>
      <c r="U92" s="333" t="s">
        <v>293</v>
      </c>
      <c r="V92" s="339" t="s">
        <v>477</v>
      </c>
      <c r="W92" s="340"/>
      <c r="X92" s="335">
        <f t="shared" si="9"/>
        <v>45076</v>
      </c>
      <c r="Y92" s="336">
        <f t="shared" si="10"/>
        <v>0.99470276633313703</v>
      </c>
      <c r="Z92" s="337">
        <f t="shared" si="22"/>
        <v>0.998116539140671</v>
      </c>
      <c r="AA92" s="338">
        <f t="shared" si="23"/>
        <v>0.99936317409469422</v>
      </c>
      <c r="AB92" s="161">
        <v>1</v>
      </c>
      <c r="AC92" s="161">
        <v>1.01</v>
      </c>
      <c r="AD92" s="161">
        <v>0.99</v>
      </c>
      <c r="AE92" s="161">
        <v>1.02</v>
      </c>
      <c r="AF92" s="161">
        <v>0.98</v>
      </c>
    </row>
    <row r="93" spans="2:32" x14ac:dyDescent="0.25">
      <c r="B93" s="331">
        <v>20230531</v>
      </c>
      <c r="C93" s="92">
        <v>1.69</v>
      </c>
      <c r="D93" s="93">
        <f t="shared" si="17"/>
        <v>-5.297233666862966E-3</v>
      </c>
      <c r="E93" s="94">
        <f t="shared" si="18"/>
        <v>-1.5151515151515138E-2</v>
      </c>
      <c r="F93" s="95">
        <v>0.46</v>
      </c>
      <c r="G93" s="96">
        <v>0.71</v>
      </c>
      <c r="H93" s="96">
        <v>-0.2</v>
      </c>
      <c r="I93" s="96">
        <v>0.02</v>
      </c>
      <c r="J93" s="96">
        <v>1.05</v>
      </c>
      <c r="K93" s="96">
        <v>-0.21</v>
      </c>
      <c r="L93" s="96">
        <v>0.05</v>
      </c>
      <c r="M93" s="97">
        <v>1.69</v>
      </c>
      <c r="N93" s="98">
        <v>8.6999999999999993</v>
      </c>
      <c r="O93" s="98">
        <v>8</v>
      </c>
      <c r="P93" s="98">
        <v>7.1</v>
      </c>
      <c r="Q93" s="98">
        <v>8</v>
      </c>
      <c r="R93" s="98">
        <v>104.8</v>
      </c>
      <c r="S93" s="99">
        <v>105.1</v>
      </c>
      <c r="T93" s="332" t="s">
        <v>268</v>
      </c>
      <c r="U93" s="333" t="s">
        <v>293</v>
      </c>
      <c r="V93" s="339" t="s">
        <v>479</v>
      </c>
      <c r="W93" s="340"/>
      <c r="X93" s="335">
        <f t="shared" si="9"/>
        <v>45077</v>
      </c>
      <c r="Y93" s="336">
        <f t="shared" si="10"/>
        <v>0.99470276633313703</v>
      </c>
      <c r="Z93" s="337">
        <f t="shared" si="22"/>
        <v>0.9983519717480871</v>
      </c>
      <c r="AA93" s="338">
        <f t="shared" si="23"/>
        <v>0.99942122817343548</v>
      </c>
      <c r="AB93" s="161">
        <v>1</v>
      </c>
      <c r="AC93" s="161">
        <v>1.01</v>
      </c>
      <c r="AD93" s="161">
        <v>0.99</v>
      </c>
      <c r="AE93" s="161">
        <v>1.02</v>
      </c>
      <c r="AF93" s="161">
        <v>0.98</v>
      </c>
    </row>
    <row r="94" spans="2:32" x14ac:dyDescent="0.25">
      <c r="B94" s="331">
        <v>20230601</v>
      </c>
      <c r="C94" s="92">
        <v>1.6990000000000001</v>
      </c>
      <c r="D94" s="93">
        <f t="shared" si="17"/>
        <v>0</v>
      </c>
      <c r="E94" s="94">
        <f t="shared" si="18"/>
        <v>-9.9067599067598211E-3</v>
      </c>
      <c r="F94" s="95">
        <v>0.54</v>
      </c>
      <c r="G94" s="96">
        <v>0.66</v>
      </c>
      <c r="H94" s="96">
        <v>-0.26</v>
      </c>
      <c r="I94" s="96">
        <v>0.16</v>
      </c>
      <c r="J94" s="96">
        <v>1.07</v>
      </c>
      <c r="K94" s="96">
        <v>-0.28999999999999998</v>
      </c>
      <c r="L94" s="96">
        <v>0.1</v>
      </c>
      <c r="M94" s="97">
        <v>1.6990000000000001</v>
      </c>
      <c r="N94" s="98">
        <v>8.3000000000000007</v>
      </c>
      <c r="O94" s="98">
        <v>8.5</v>
      </c>
      <c r="P94" s="98">
        <v>7.4</v>
      </c>
      <c r="Q94" s="98">
        <v>7.7</v>
      </c>
      <c r="R94" s="98">
        <v>104.8</v>
      </c>
      <c r="S94" s="99">
        <v>105.1</v>
      </c>
      <c r="T94" s="332" t="s">
        <v>482</v>
      </c>
      <c r="U94" s="333" t="s">
        <v>197</v>
      </c>
      <c r="V94" s="339" t="s">
        <v>483</v>
      </c>
      <c r="W94" s="340"/>
      <c r="X94" s="335">
        <f t="shared" si="9"/>
        <v>45078</v>
      </c>
      <c r="Y94" s="336">
        <f t="shared" si="10"/>
        <v>1</v>
      </c>
      <c r="Z94" s="337">
        <f t="shared" si="22"/>
        <v>0.99814596821659796</v>
      </c>
      <c r="AA94" s="338">
        <f t="shared" si="23"/>
        <v>0.99946129827116659</v>
      </c>
      <c r="AB94" s="161">
        <v>1</v>
      </c>
      <c r="AC94" s="161">
        <v>1.01</v>
      </c>
      <c r="AD94" s="161">
        <v>0.99</v>
      </c>
      <c r="AE94" s="161">
        <v>1.02</v>
      </c>
      <c r="AF94" s="161">
        <v>0.98</v>
      </c>
    </row>
    <row r="95" spans="2:32" x14ac:dyDescent="0.25">
      <c r="B95" s="331">
        <v>20230602</v>
      </c>
      <c r="C95" s="92">
        <v>1.6890000000000001</v>
      </c>
      <c r="D95" s="93">
        <f t="shared" si="17"/>
        <v>-5.8858151854032092E-3</v>
      </c>
      <c r="E95" s="94">
        <f t="shared" si="18"/>
        <v>-1.5734265734265729E-2</v>
      </c>
      <c r="F95" s="95">
        <v>0.39</v>
      </c>
      <c r="G95" s="96">
        <v>0.66</v>
      </c>
      <c r="H95" s="96">
        <v>-0.16</v>
      </c>
      <c r="I95" s="96">
        <v>0.01</v>
      </c>
      <c r="J95" s="96">
        <v>0.97</v>
      </c>
      <c r="K95" s="96">
        <v>-0.16</v>
      </c>
      <c r="L95" s="96">
        <v>0.03</v>
      </c>
      <c r="M95" s="97">
        <v>1.6890000000000001</v>
      </c>
      <c r="N95" s="98">
        <v>8.6</v>
      </c>
      <c r="O95" s="98">
        <v>8.1999999999999993</v>
      </c>
      <c r="P95" s="98">
        <v>7.1</v>
      </c>
      <c r="Q95" s="98">
        <v>7.9</v>
      </c>
      <c r="R95" s="98">
        <v>104.8</v>
      </c>
      <c r="S95" s="99">
        <v>105.2</v>
      </c>
      <c r="T95" s="332" t="s">
        <v>204</v>
      </c>
      <c r="U95" s="333" t="s">
        <v>162</v>
      </c>
      <c r="V95" s="339" t="s">
        <v>485</v>
      </c>
      <c r="W95" s="340"/>
      <c r="X95" s="335">
        <f t="shared" si="9"/>
        <v>45079</v>
      </c>
      <c r="Y95" s="336">
        <f t="shared" si="10"/>
        <v>0.99411418481459679</v>
      </c>
      <c r="Z95" s="337">
        <f t="shared" si="22"/>
        <v>0.99879340788699233</v>
      </c>
      <c r="AA95" s="338">
        <f t="shared" si="23"/>
        <v>0.99948245418197323</v>
      </c>
      <c r="AB95" s="161">
        <v>1</v>
      </c>
      <c r="AC95" s="161">
        <v>1.01</v>
      </c>
      <c r="AD95" s="161">
        <v>0.99</v>
      </c>
      <c r="AE95" s="161">
        <v>1.02</v>
      </c>
      <c r="AF95" s="161">
        <v>0.98</v>
      </c>
    </row>
    <row r="96" spans="2:32" x14ac:dyDescent="0.25">
      <c r="B96" s="331">
        <v>20230605</v>
      </c>
      <c r="C96" s="92">
        <v>1.694</v>
      </c>
      <c r="D96" s="93">
        <f t="shared" si="17"/>
        <v>-2.9429075927016601E-3</v>
      </c>
      <c r="E96" s="94">
        <f t="shared" si="18"/>
        <v>-1.2820512820512886E-2</v>
      </c>
      <c r="F96" s="95">
        <v>0.73</v>
      </c>
      <c r="G96" s="96">
        <v>0.52</v>
      </c>
      <c r="H96" s="96">
        <v>-0.42</v>
      </c>
      <c r="I96" s="96">
        <v>0.03</v>
      </c>
      <c r="J96" s="96">
        <v>1.17</v>
      </c>
      <c r="K96" s="96">
        <v>-0.37</v>
      </c>
      <c r="L96" s="96">
        <v>0.02</v>
      </c>
      <c r="M96" s="97">
        <v>1.694</v>
      </c>
      <c r="N96" s="98">
        <v>8.1</v>
      </c>
      <c r="O96" s="98">
        <v>8.6999999999999993</v>
      </c>
      <c r="P96" s="98">
        <v>7.7</v>
      </c>
      <c r="Q96" s="98">
        <v>7.6</v>
      </c>
      <c r="R96" s="98">
        <v>104.8</v>
      </c>
      <c r="S96" s="99">
        <v>105.1</v>
      </c>
      <c r="T96" s="332" t="s">
        <v>482</v>
      </c>
      <c r="U96" s="333" t="s">
        <v>490</v>
      </c>
      <c r="V96" s="339" t="s">
        <v>488</v>
      </c>
      <c r="W96" s="340"/>
      <c r="X96" s="335">
        <f t="shared" si="9"/>
        <v>45082</v>
      </c>
      <c r="Y96" s="336">
        <f t="shared" si="10"/>
        <v>0.99705709240729834</v>
      </c>
      <c r="Z96" s="337">
        <f>IF(C96="",IF(Y96="","",Y96),AVERAGE(Y87:Y206))</f>
        <v>1.000037569033098</v>
      </c>
      <c r="AA96" s="338">
        <f t="shared" si="23"/>
        <v>0.99951467839699315</v>
      </c>
      <c r="AB96" s="161">
        <v>1</v>
      </c>
      <c r="AC96" s="161">
        <v>1.01</v>
      </c>
      <c r="AD96" s="161">
        <v>0.99</v>
      </c>
      <c r="AE96" s="161">
        <v>1.02</v>
      </c>
      <c r="AF96" s="161">
        <v>0.98</v>
      </c>
    </row>
    <row r="97" spans="2:32" x14ac:dyDescent="0.25">
      <c r="B97" s="331">
        <v>20230607</v>
      </c>
      <c r="C97" s="92">
        <v>1.702</v>
      </c>
      <c r="D97" s="93">
        <f t="shared" si="17"/>
        <v>1.7657445556209517E-3</v>
      </c>
      <c r="E97" s="94">
        <f t="shared" si="18"/>
        <v>-8.1585081585081598E-3</v>
      </c>
      <c r="F97" s="95">
        <v>0.47</v>
      </c>
      <c r="G97" s="96">
        <v>0.68</v>
      </c>
      <c r="H97" s="96">
        <v>-0.3</v>
      </c>
      <c r="I97" s="96">
        <v>0.11</v>
      </c>
      <c r="J97" s="96">
        <v>1.1599999999999999</v>
      </c>
      <c r="K97" s="96">
        <v>-0.25</v>
      </c>
      <c r="L97" s="96">
        <v>7.0000000000000007E-2</v>
      </c>
      <c r="M97" s="97">
        <v>1.702</v>
      </c>
      <c r="N97" s="98">
        <v>8.1999999999999993</v>
      </c>
      <c r="O97" s="98">
        <v>8.6999999999999993</v>
      </c>
      <c r="P97" s="98">
        <v>7.6</v>
      </c>
      <c r="Q97" s="98">
        <v>7.6</v>
      </c>
      <c r="R97" s="98">
        <v>104.7</v>
      </c>
      <c r="S97" s="99">
        <v>105.1</v>
      </c>
      <c r="T97" s="332" t="s">
        <v>340</v>
      </c>
      <c r="U97" s="333" t="s">
        <v>293</v>
      </c>
      <c r="V97" s="339" t="s">
        <v>493</v>
      </c>
      <c r="W97" s="340"/>
      <c r="X97" s="335">
        <f t="shared" si="7"/>
        <v>45084</v>
      </c>
      <c r="Y97" s="336">
        <f t="shared" si="3"/>
        <v>1.001765744555621</v>
      </c>
      <c r="Z97" s="337">
        <f>IF(C97="",IF(Y97="","",Y97),AVERAGE(Y88:Y207))</f>
        <v>1.0001279525040305</v>
      </c>
      <c r="AA97" s="338">
        <f t="shared" ref="AA97:AA109" si="24">IF(C97="",IF(Z97="","",Z97),AVERAGE(Y77:Y216))</f>
        <v>0.99951467839699315</v>
      </c>
      <c r="AB97" s="161">
        <v>1</v>
      </c>
      <c r="AC97" s="161">
        <v>1.01</v>
      </c>
      <c r="AD97" s="161">
        <v>0.99</v>
      </c>
      <c r="AE97" s="161">
        <v>1.02</v>
      </c>
      <c r="AF97" s="161">
        <v>0.98</v>
      </c>
    </row>
    <row r="98" spans="2:32" x14ac:dyDescent="0.25">
      <c r="B98" s="331">
        <v>20230608</v>
      </c>
      <c r="C98" s="92">
        <v>1.706</v>
      </c>
      <c r="D98" s="93">
        <f t="shared" si="17"/>
        <v>4.1200706297821466E-3</v>
      </c>
      <c r="E98" s="94">
        <f t="shared" si="18"/>
        <v>-5.8275058275057967E-3</v>
      </c>
      <c r="F98" s="95">
        <v>0.53</v>
      </c>
      <c r="G98" s="96">
        <v>0.47</v>
      </c>
      <c r="H98" s="96">
        <v>-0.31</v>
      </c>
      <c r="I98" s="96">
        <v>0.09</v>
      </c>
      <c r="J98" s="96">
        <v>1.07</v>
      </c>
      <c r="K98" s="96">
        <v>-0.28999999999999998</v>
      </c>
      <c r="L98" s="96">
        <v>0.05</v>
      </c>
      <c r="M98" s="97">
        <v>1.706</v>
      </c>
      <c r="N98" s="98">
        <v>8.5</v>
      </c>
      <c r="O98" s="98">
        <v>8.3000000000000007</v>
      </c>
      <c r="P98" s="98">
        <v>7.1</v>
      </c>
      <c r="Q98" s="98">
        <v>7.9</v>
      </c>
      <c r="R98" s="98">
        <v>104.8</v>
      </c>
      <c r="S98" s="99">
        <v>105.1</v>
      </c>
      <c r="T98" s="332" t="s">
        <v>496</v>
      </c>
      <c r="U98" s="333" t="s">
        <v>221</v>
      </c>
      <c r="V98" s="339" t="s">
        <v>497</v>
      </c>
      <c r="W98" s="340"/>
      <c r="X98" s="335">
        <f t="shared" si="7"/>
        <v>45085</v>
      </c>
      <c r="Y98" s="336">
        <f t="shared" si="3"/>
        <v>1.0041200706297821</v>
      </c>
      <c r="Z98" s="337">
        <f>IF(C98="",IF(Y98="","",Y98),AVERAGE(Y89:Y208))</f>
        <v>1.0002223530181151</v>
      </c>
      <c r="AA98" s="338">
        <f t="shared" si="24"/>
        <v>0.99960060539813334</v>
      </c>
      <c r="AB98" s="161">
        <v>1</v>
      </c>
      <c r="AC98" s="161">
        <v>1.01</v>
      </c>
      <c r="AD98" s="161">
        <v>0.99</v>
      </c>
      <c r="AE98" s="161">
        <v>1.02</v>
      </c>
      <c r="AF98" s="161">
        <v>0.98</v>
      </c>
    </row>
    <row r="99" spans="2:32" x14ac:dyDescent="0.25">
      <c r="B99" s="331">
        <v>20230609</v>
      </c>
      <c r="C99" s="92">
        <v>1.7030000000000001</v>
      </c>
      <c r="D99" s="93">
        <f t="shared" si="17"/>
        <v>2.3543260741611949E-3</v>
      </c>
      <c r="E99" s="94">
        <f t="shared" si="18"/>
        <v>-7.575757575757569E-3</v>
      </c>
      <c r="F99" s="95">
        <v>0.57999999999999996</v>
      </c>
      <c r="G99" s="96">
        <v>0.52</v>
      </c>
      <c r="H99" s="96">
        <v>-0.28999999999999998</v>
      </c>
      <c r="I99" s="96">
        <v>0.05</v>
      </c>
      <c r="J99" s="96">
        <v>1.1000000000000001</v>
      </c>
      <c r="K99" s="96">
        <v>-0.31</v>
      </c>
      <c r="L99" s="96">
        <v>0.03</v>
      </c>
      <c r="M99" s="97">
        <v>1.7030000000000001</v>
      </c>
      <c r="N99" s="98">
        <v>8.1999999999999993</v>
      </c>
      <c r="O99" s="98">
        <v>8.5</v>
      </c>
      <c r="P99" s="98">
        <v>6.9</v>
      </c>
      <c r="Q99" s="98">
        <v>8</v>
      </c>
      <c r="R99" s="98">
        <v>104.8</v>
      </c>
      <c r="S99" s="99">
        <v>105.1</v>
      </c>
      <c r="T99" s="332" t="s">
        <v>208</v>
      </c>
      <c r="U99" s="333" t="s">
        <v>162</v>
      </c>
      <c r="V99" s="339" t="s">
        <v>500</v>
      </c>
      <c r="W99" s="340"/>
      <c r="X99" s="335">
        <f t="shared" si="7"/>
        <v>45086</v>
      </c>
      <c r="Y99" s="336">
        <f t="shared" si="3"/>
        <v>1.0023543260741612</v>
      </c>
      <c r="Z99" s="337">
        <f t="shared" ref="Z99:Z105" si="25">IF(C99="",IF(Y99="","",Y99),AVERAGE(Y89:Y209))</f>
        <v>1.0002223530181151</v>
      </c>
      <c r="AA99" s="338">
        <f t="shared" si="24"/>
        <v>0.9996896570174969</v>
      </c>
      <c r="AB99" s="161">
        <v>1</v>
      </c>
      <c r="AC99" s="161">
        <v>1.01</v>
      </c>
      <c r="AD99" s="161">
        <v>0.99</v>
      </c>
      <c r="AE99" s="161">
        <v>1.02</v>
      </c>
      <c r="AF99" s="161">
        <v>0.98</v>
      </c>
    </row>
    <row r="100" spans="2:32" x14ac:dyDescent="0.25">
      <c r="B100" s="331">
        <v>20230612</v>
      </c>
      <c r="C100" s="92">
        <v>1.7050000000000001</v>
      </c>
      <c r="D100" s="93">
        <f t="shared" si="17"/>
        <v>3.5314891112419033E-3</v>
      </c>
      <c r="E100" s="94">
        <f t="shared" si="18"/>
        <v>-6.4102564102563875E-3</v>
      </c>
      <c r="F100" s="95">
        <v>0.62</v>
      </c>
      <c r="G100" s="96">
        <v>0.6</v>
      </c>
      <c r="H100" s="96">
        <v>-0.3</v>
      </c>
      <c r="I100" s="96">
        <v>0.16</v>
      </c>
      <c r="J100" s="96">
        <v>1.1100000000000001</v>
      </c>
      <c r="K100" s="96">
        <v>-0.27</v>
      </c>
      <c r="L100" s="96">
        <v>0.06</v>
      </c>
      <c r="M100" s="97">
        <v>1.7050000000000001</v>
      </c>
      <c r="N100" s="98">
        <v>8.4</v>
      </c>
      <c r="O100" s="98">
        <v>8.5</v>
      </c>
      <c r="P100" s="98">
        <v>7.1</v>
      </c>
      <c r="Q100" s="98">
        <v>7.9</v>
      </c>
      <c r="R100" s="98">
        <v>104.8</v>
      </c>
      <c r="S100" s="99">
        <v>105.2</v>
      </c>
      <c r="T100" s="332" t="s">
        <v>162</v>
      </c>
      <c r="U100" s="333" t="s">
        <v>162</v>
      </c>
      <c r="V100" s="339" t="s">
        <v>502</v>
      </c>
      <c r="W100" s="340"/>
      <c r="X100" s="335">
        <f t="shared" si="7"/>
        <v>45089</v>
      </c>
      <c r="Y100" s="336">
        <f t="shared" si="3"/>
        <v>1.0035314891112419</v>
      </c>
      <c r="Z100" s="337">
        <f t="shared" si="25"/>
        <v>1.0003611750227406</v>
      </c>
      <c r="AA100" s="338">
        <f t="shared" si="24"/>
        <v>0.99973840821398197</v>
      </c>
      <c r="AB100" s="161">
        <v>1</v>
      </c>
      <c r="AC100" s="161">
        <v>1.01</v>
      </c>
      <c r="AD100" s="161">
        <v>0.99</v>
      </c>
      <c r="AE100" s="161">
        <v>1.02</v>
      </c>
      <c r="AF100" s="161">
        <v>0.98</v>
      </c>
    </row>
    <row r="101" spans="2:32" x14ac:dyDescent="0.25">
      <c r="B101" s="331">
        <v>20230613</v>
      </c>
      <c r="C101" s="92">
        <v>1.6990000000000001</v>
      </c>
      <c r="D101" s="93">
        <f t="shared" si="17"/>
        <v>0</v>
      </c>
      <c r="E101" s="94">
        <f t="shared" si="18"/>
        <v>-9.9067599067598211E-3</v>
      </c>
      <c r="F101" s="95">
        <v>0.6</v>
      </c>
      <c r="G101" s="96">
        <v>0.6</v>
      </c>
      <c r="H101" s="96">
        <v>-0.36</v>
      </c>
      <c r="I101" s="96">
        <v>0.12</v>
      </c>
      <c r="J101" s="96">
        <v>1.1000000000000001</v>
      </c>
      <c r="K101" s="96">
        <v>-0.34</v>
      </c>
      <c r="L101" s="96">
        <v>0.06</v>
      </c>
      <c r="M101" s="97">
        <v>1.6990000000000001</v>
      </c>
      <c r="N101" s="98">
        <v>8.1999999999999993</v>
      </c>
      <c r="O101" s="98">
        <v>8.6</v>
      </c>
      <c r="P101" s="98">
        <v>7.3</v>
      </c>
      <c r="Q101" s="98">
        <v>7.8</v>
      </c>
      <c r="R101" s="98">
        <v>104.8</v>
      </c>
      <c r="S101" s="99">
        <v>105.1</v>
      </c>
      <c r="T101" s="332" t="s">
        <v>273</v>
      </c>
      <c r="U101" s="333" t="s">
        <v>221</v>
      </c>
      <c r="V101" s="339" t="s">
        <v>505</v>
      </c>
      <c r="W101" s="340"/>
      <c r="X101" s="335">
        <f t="shared" si="7"/>
        <v>45090</v>
      </c>
      <c r="Y101" s="336">
        <f t="shared" si="3"/>
        <v>1</v>
      </c>
      <c r="Z101" s="337">
        <f t="shared" si="25"/>
        <v>1.0004927659224989</v>
      </c>
      <c r="AA101" s="338">
        <f t="shared" si="24"/>
        <v>0.99977789376658854</v>
      </c>
      <c r="AB101" s="161">
        <v>1</v>
      </c>
      <c r="AC101" s="161">
        <v>1.01</v>
      </c>
      <c r="AD101" s="161">
        <v>0.99</v>
      </c>
      <c r="AE101" s="161">
        <v>1.02</v>
      </c>
      <c r="AF101" s="161">
        <v>0.98</v>
      </c>
    </row>
    <row r="102" spans="2:32" x14ac:dyDescent="0.25">
      <c r="B102" s="331">
        <v>20230614</v>
      </c>
      <c r="C102" s="92">
        <v>1.704</v>
      </c>
      <c r="D102" s="93">
        <f t="shared" si="17"/>
        <v>2.9429075927014381E-3</v>
      </c>
      <c r="E102" s="94">
        <f t="shared" si="18"/>
        <v>-6.9930069930069783E-3</v>
      </c>
      <c r="F102" s="95">
        <v>0.53</v>
      </c>
      <c r="G102" s="96">
        <v>0.63</v>
      </c>
      <c r="H102" s="96">
        <v>-0.27</v>
      </c>
      <c r="I102" s="96">
        <v>0.1</v>
      </c>
      <c r="J102" s="96">
        <v>1.1000000000000001</v>
      </c>
      <c r="K102" s="96">
        <v>-0.26</v>
      </c>
      <c r="L102" s="96">
        <v>0.04</v>
      </c>
      <c r="M102" s="97">
        <v>1.704</v>
      </c>
      <c r="N102" s="98">
        <v>8.3000000000000007</v>
      </c>
      <c r="O102" s="98">
        <v>8.5</v>
      </c>
      <c r="P102" s="98">
        <v>7.3</v>
      </c>
      <c r="Q102" s="98">
        <v>7.7</v>
      </c>
      <c r="R102" s="98">
        <v>104.7</v>
      </c>
      <c r="S102" s="99">
        <v>105.1</v>
      </c>
      <c r="T102" s="332" t="s">
        <v>482</v>
      </c>
      <c r="U102" s="333" t="s">
        <v>293</v>
      </c>
      <c r="V102" s="339" t="s">
        <v>509</v>
      </c>
      <c r="W102" s="340"/>
      <c r="X102" s="335">
        <f t="shared" si="7"/>
        <v>45091</v>
      </c>
      <c r="Y102" s="336">
        <f t="shared" si="3"/>
        <v>1.0029429075927014</v>
      </c>
      <c r="Z102" s="337">
        <f t="shared" si="25"/>
        <v>1.0006586507469377</v>
      </c>
      <c r="AA102" s="338">
        <f t="shared" si="24"/>
        <v>0.99979626024358226</v>
      </c>
      <c r="AB102" s="161">
        <v>1</v>
      </c>
      <c r="AC102" s="161">
        <v>1.01</v>
      </c>
      <c r="AD102" s="161">
        <v>0.99</v>
      </c>
      <c r="AE102" s="161">
        <v>1.02</v>
      </c>
      <c r="AF102" s="161">
        <v>0.98</v>
      </c>
    </row>
    <row r="103" spans="2:32" x14ac:dyDescent="0.25">
      <c r="B103" s="331">
        <v>20230615</v>
      </c>
      <c r="C103" s="92">
        <v>1.7010000000000001</v>
      </c>
      <c r="D103" s="93">
        <f t="shared" si="17"/>
        <v>1.1771630370807085E-3</v>
      </c>
      <c r="E103" s="94">
        <f t="shared" si="18"/>
        <v>-8.7412587412586396E-3</v>
      </c>
      <c r="F103" s="95">
        <v>0.6</v>
      </c>
      <c r="G103" s="96">
        <v>0.46</v>
      </c>
      <c r="H103" s="96">
        <v>-0.32</v>
      </c>
      <c r="I103" s="96">
        <v>0.05</v>
      </c>
      <c r="J103" s="96">
        <v>1.05</v>
      </c>
      <c r="K103" s="96">
        <v>-0.32</v>
      </c>
      <c r="L103" s="96">
        <v>0.04</v>
      </c>
      <c r="M103" s="97">
        <v>1.7010000000000001</v>
      </c>
      <c r="N103" s="98">
        <v>8.3000000000000007</v>
      </c>
      <c r="O103" s="98">
        <v>8.5</v>
      </c>
      <c r="P103" s="98">
        <v>7.1</v>
      </c>
      <c r="Q103" s="98">
        <v>8</v>
      </c>
      <c r="R103" s="98">
        <v>104.8</v>
      </c>
      <c r="S103" s="99">
        <v>105.1</v>
      </c>
      <c r="T103" s="332" t="s">
        <v>482</v>
      </c>
      <c r="U103" s="333" t="s">
        <v>293</v>
      </c>
      <c r="V103" s="339" t="s">
        <v>511</v>
      </c>
      <c r="W103" s="340"/>
      <c r="X103" s="335">
        <f t="shared" si="7"/>
        <v>45092</v>
      </c>
      <c r="Y103" s="336">
        <f t="shared" si="3"/>
        <v>1.0011771630370807</v>
      </c>
      <c r="Z103" s="337">
        <f t="shared" si="25"/>
        <v>1.0008039162204452</v>
      </c>
      <c r="AA103" s="338">
        <f t="shared" si="24"/>
        <v>0.99989613267319866</v>
      </c>
      <c r="AB103" s="161">
        <v>1</v>
      </c>
      <c r="AC103" s="161">
        <v>1.01</v>
      </c>
      <c r="AD103" s="161">
        <v>0.99</v>
      </c>
      <c r="AE103" s="161">
        <v>1.02</v>
      </c>
      <c r="AF103" s="161">
        <v>0.98</v>
      </c>
    </row>
    <row r="104" spans="2:32" x14ac:dyDescent="0.25">
      <c r="B104" s="331">
        <v>20230616</v>
      </c>
      <c r="C104" s="92">
        <v>1.694</v>
      </c>
      <c r="D104" s="93">
        <f t="shared" si="17"/>
        <v>-2.9429075927016601E-3</v>
      </c>
      <c r="E104" s="94">
        <f t="shared" si="18"/>
        <v>-1.2820512820512886E-2</v>
      </c>
      <c r="F104" s="95">
        <v>0.47</v>
      </c>
      <c r="G104" s="96">
        <v>0.66</v>
      </c>
      <c r="H104" s="96">
        <v>-0.28999999999999998</v>
      </c>
      <c r="I104" s="96">
        <v>0.12</v>
      </c>
      <c r="J104" s="96">
        <v>1.1100000000000001</v>
      </c>
      <c r="K104" s="96">
        <v>-0.28999999999999998</v>
      </c>
      <c r="L104" s="96">
        <v>0.09</v>
      </c>
      <c r="M104" s="97">
        <v>1.694</v>
      </c>
      <c r="N104" s="98">
        <v>8.1999999999999993</v>
      </c>
      <c r="O104" s="98">
        <v>8.6</v>
      </c>
      <c r="P104" s="98">
        <v>7.6</v>
      </c>
      <c r="Q104" s="98">
        <v>7.5</v>
      </c>
      <c r="R104" s="98">
        <v>104.8</v>
      </c>
      <c r="S104" s="99">
        <v>105.2</v>
      </c>
      <c r="T104" s="332" t="s">
        <v>496</v>
      </c>
      <c r="U104" s="333" t="s">
        <v>162</v>
      </c>
      <c r="V104" s="339" t="s">
        <v>514</v>
      </c>
      <c r="W104" s="340"/>
      <c r="X104" s="335">
        <f t="shared" si="7"/>
        <v>45093</v>
      </c>
      <c r="Y104" s="336">
        <f t="shared" si="3"/>
        <v>0.99705709240729834</v>
      </c>
      <c r="Z104" s="337">
        <f t="shared" si="25"/>
        <v>1.000956444967628</v>
      </c>
      <c r="AA104" s="338">
        <f t="shared" si="24"/>
        <v>0.99996468510888747</v>
      </c>
      <c r="AB104" s="161">
        <v>1</v>
      </c>
      <c r="AC104" s="161">
        <v>1.01</v>
      </c>
      <c r="AD104" s="161">
        <v>0.99</v>
      </c>
      <c r="AE104" s="161">
        <v>1.02</v>
      </c>
      <c r="AF104" s="161">
        <v>0.98</v>
      </c>
    </row>
    <row r="105" spans="2:32" x14ac:dyDescent="0.25">
      <c r="B105" s="331">
        <v>20230619</v>
      </c>
      <c r="C105" s="92">
        <v>1.7210000000000001</v>
      </c>
      <c r="D105" s="93">
        <f t="shared" si="17"/>
        <v>1.2948793407886905E-2</v>
      </c>
      <c r="E105" s="94">
        <f t="shared" si="18"/>
        <v>2.9137529137530649E-3</v>
      </c>
      <c r="F105" s="95">
        <v>0.47</v>
      </c>
      <c r="G105" s="96">
        <v>0.6</v>
      </c>
      <c r="H105" s="96">
        <v>-0.25</v>
      </c>
      <c r="I105" s="96">
        <v>0.05</v>
      </c>
      <c r="J105" s="96">
        <v>1.07</v>
      </c>
      <c r="K105" s="96">
        <v>-0.24</v>
      </c>
      <c r="L105" s="96">
        <v>0.02</v>
      </c>
      <c r="M105" s="97">
        <v>1.7210000000000001</v>
      </c>
      <c r="N105" s="98">
        <v>8.4</v>
      </c>
      <c r="O105" s="98">
        <v>8.4</v>
      </c>
      <c r="P105" s="98">
        <v>7.7</v>
      </c>
      <c r="Q105" s="98">
        <v>7.4</v>
      </c>
      <c r="R105" s="98">
        <v>104.8</v>
      </c>
      <c r="S105" s="99">
        <v>105.1</v>
      </c>
      <c r="T105" s="332" t="s">
        <v>496</v>
      </c>
      <c r="U105" s="333" t="s">
        <v>154</v>
      </c>
      <c r="V105" s="339" t="s">
        <v>517</v>
      </c>
      <c r="W105" s="340"/>
      <c r="X105" s="335">
        <f t="shared" si="7"/>
        <v>45096</v>
      </c>
      <c r="Y105" s="336">
        <f t="shared" si="3"/>
        <v>1.0129487934078869</v>
      </c>
      <c r="Z105" s="337">
        <f t="shared" si="25"/>
        <v>1.0009809691975671</v>
      </c>
      <c r="AA105" s="338">
        <f t="shared" si="24"/>
        <v>0.99993994066137326</v>
      </c>
      <c r="AB105" s="161">
        <v>1</v>
      </c>
      <c r="AC105" s="161">
        <v>1.01</v>
      </c>
      <c r="AD105" s="161">
        <v>0.99</v>
      </c>
      <c r="AE105" s="161">
        <v>1.02</v>
      </c>
      <c r="AF105" s="161">
        <v>0.98</v>
      </c>
    </row>
    <row r="106" spans="2:32" x14ac:dyDescent="0.25">
      <c r="B106" s="331">
        <v>20230620</v>
      </c>
      <c r="C106" s="92">
        <v>1.6970000000000001</v>
      </c>
      <c r="D106" s="93">
        <f t="shared" ref="D106:D169" si="26">IF(C106="","",((C106/$C$21)-1))</f>
        <v>-1.1771630370805974E-3</v>
      </c>
      <c r="E106" s="94">
        <f t="shared" ref="E106:E169" si="27">IF(C106="","",((C106/$C$22)-1))</f>
        <v>-1.1072261072261003E-2</v>
      </c>
      <c r="F106" s="95">
        <v>0.43</v>
      </c>
      <c r="G106" s="96">
        <v>0.61</v>
      </c>
      <c r="H106" s="96">
        <v>-0.18</v>
      </c>
      <c r="I106" s="96">
        <v>-0.02</v>
      </c>
      <c r="J106" s="96">
        <v>0.96</v>
      </c>
      <c r="K106" s="96">
        <v>-0.17</v>
      </c>
      <c r="L106" s="96">
        <v>0.01</v>
      </c>
      <c r="M106" s="97">
        <v>1.6970000000000001</v>
      </c>
      <c r="N106" s="98">
        <v>8.9</v>
      </c>
      <c r="O106" s="98">
        <v>7.6</v>
      </c>
      <c r="P106" s="98">
        <v>7.7</v>
      </c>
      <c r="Q106" s="98">
        <v>7.4</v>
      </c>
      <c r="R106" s="98">
        <v>104.7</v>
      </c>
      <c r="S106" s="99">
        <v>105.1</v>
      </c>
      <c r="T106" s="332" t="s">
        <v>384</v>
      </c>
      <c r="U106" s="333" t="s">
        <v>221</v>
      </c>
      <c r="V106" s="339" t="s">
        <v>521</v>
      </c>
      <c r="W106" s="340"/>
      <c r="X106" s="335">
        <f t="shared" ref="X106:X169" si="28">DATE(LEFT(B106,4), MID(B106,5,2), RIGHT(B106,2))</f>
        <v>45097</v>
      </c>
      <c r="Y106" s="336">
        <f t="shared" ref="Y106:Y169" si="29">IF(C106="","",C106/$C$21)</f>
        <v>0.9988228369629194</v>
      </c>
      <c r="Z106" s="337">
        <f t="shared" ref="Z106:Z169" si="30">IF(C106="",IF(Y106="","",Y106),AVERAGE(Y96:Y216))</f>
        <v>1.0011616740497504</v>
      </c>
      <c r="AA106" s="338">
        <f t="shared" si="24"/>
        <v>0.99993868942515185</v>
      </c>
      <c r="AB106" s="161">
        <v>1</v>
      </c>
      <c r="AC106" s="161">
        <v>1.01</v>
      </c>
      <c r="AD106" s="161">
        <v>0.99</v>
      </c>
      <c r="AE106" s="161">
        <v>1.02</v>
      </c>
      <c r="AF106" s="161">
        <v>0.98</v>
      </c>
    </row>
    <row r="107" spans="2:32" x14ac:dyDescent="0.25">
      <c r="B107" s="331">
        <v>20230621</v>
      </c>
      <c r="C107" s="92">
        <v>1.6990000000000001</v>
      </c>
      <c r="D107" s="93">
        <f t="shared" si="26"/>
        <v>0</v>
      </c>
      <c r="E107" s="94">
        <f t="shared" si="27"/>
        <v>-9.9067599067598211E-3</v>
      </c>
      <c r="F107" s="95">
        <v>0.56000000000000005</v>
      </c>
      <c r="G107" s="96">
        <v>0.63</v>
      </c>
      <c r="H107" s="96">
        <v>-0.32</v>
      </c>
      <c r="I107" s="96">
        <v>0.03</v>
      </c>
      <c r="J107" s="96">
        <v>1.05</v>
      </c>
      <c r="K107" s="96">
        <v>-0.26</v>
      </c>
      <c r="L107" s="96">
        <v>0.04</v>
      </c>
      <c r="M107" s="97">
        <v>1.6990000000000001</v>
      </c>
      <c r="N107" s="98">
        <v>8.3000000000000007</v>
      </c>
      <c r="O107" s="98">
        <v>8.5</v>
      </c>
      <c r="P107" s="98">
        <v>7.5</v>
      </c>
      <c r="Q107" s="98">
        <v>7.7</v>
      </c>
      <c r="R107" s="98">
        <v>104.8</v>
      </c>
      <c r="S107" s="99">
        <v>105.1</v>
      </c>
      <c r="T107" s="332" t="s">
        <v>273</v>
      </c>
      <c r="U107" s="333" t="s">
        <v>209</v>
      </c>
      <c r="V107" s="339" t="s">
        <v>524</v>
      </c>
      <c r="W107" s="340"/>
      <c r="X107" s="335">
        <f t="shared" si="28"/>
        <v>45098</v>
      </c>
      <c r="Y107" s="336">
        <f t="shared" si="29"/>
        <v>1</v>
      </c>
      <c r="Z107" s="337">
        <f t="shared" si="30"/>
        <v>1.0012726086887358</v>
      </c>
      <c r="AA107" s="338">
        <f t="shared" si="24"/>
        <v>1.000037569033098</v>
      </c>
      <c r="AB107" s="161">
        <v>1</v>
      </c>
      <c r="AC107" s="161">
        <v>1.01</v>
      </c>
      <c r="AD107" s="161">
        <v>0.99</v>
      </c>
      <c r="AE107" s="161">
        <v>1.02</v>
      </c>
      <c r="AF107" s="161">
        <v>0.98</v>
      </c>
    </row>
    <row r="108" spans="2:32" x14ac:dyDescent="0.25">
      <c r="B108" s="331">
        <v>20230622</v>
      </c>
      <c r="C108" s="92">
        <v>1.7030000000000001</v>
      </c>
      <c r="D108" s="93">
        <f t="shared" si="26"/>
        <v>2.3543260741611949E-3</v>
      </c>
      <c r="E108" s="94">
        <f t="shared" si="27"/>
        <v>-7.575757575757569E-3</v>
      </c>
      <c r="F108" s="95">
        <v>0.43</v>
      </c>
      <c r="G108" s="96">
        <v>0.55000000000000004</v>
      </c>
      <c r="H108" s="96">
        <v>-0.24</v>
      </c>
      <c r="I108" s="96">
        <v>0.02</v>
      </c>
      <c r="J108" s="96">
        <v>1.05</v>
      </c>
      <c r="K108" s="96">
        <v>-0.26</v>
      </c>
      <c r="L108" s="96">
        <v>0</v>
      </c>
      <c r="M108" s="97">
        <v>1.7030000000000001</v>
      </c>
      <c r="N108" s="98">
        <v>8.3000000000000007</v>
      </c>
      <c r="O108" s="98">
        <v>8.4</v>
      </c>
      <c r="P108" s="98">
        <v>7.6</v>
      </c>
      <c r="Q108" s="98">
        <v>7.4</v>
      </c>
      <c r="R108" s="98">
        <v>104.8</v>
      </c>
      <c r="S108" s="99">
        <v>105.1</v>
      </c>
      <c r="T108" s="332" t="s">
        <v>340</v>
      </c>
      <c r="U108" s="333" t="s">
        <v>154</v>
      </c>
      <c r="V108" s="339" t="s">
        <v>526</v>
      </c>
      <c r="W108" s="340"/>
      <c r="X108" s="335">
        <f t="shared" si="28"/>
        <v>45099</v>
      </c>
      <c r="Y108" s="336">
        <f t="shared" si="29"/>
        <v>1.0023543260741612</v>
      </c>
      <c r="Z108" s="337">
        <f t="shared" si="30"/>
        <v>1.001258910470211</v>
      </c>
      <c r="AA108" s="338">
        <f t="shared" si="24"/>
        <v>1.0001279525040305</v>
      </c>
      <c r="AB108" s="161">
        <v>1</v>
      </c>
      <c r="AC108" s="161">
        <v>1.01</v>
      </c>
      <c r="AD108" s="161">
        <v>0.99</v>
      </c>
      <c r="AE108" s="161">
        <v>1.02</v>
      </c>
      <c r="AF108" s="161">
        <v>0.98</v>
      </c>
    </row>
    <row r="109" spans="2:32" x14ac:dyDescent="0.25">
      <c r="B109" s="331">
        <v>20230626</v>
      </c>
      <c r="C109" s="92">
        <v>1.704</v>
      </c>
      <c r="D109" s="93">
        <f t="shared" si="26"/>
        <v>2.9429075927014381E-3</v>
      </c>
      <c r="E109" s="94">
        <f t="shared" si="27"/>
        <v>-6.9930069930069783E-3</v>
      </c>
      <c r="F109" s="95">
        <v>0.43</v>
      </c>
      <c r="G109" s="96">
        <v>0.49</v>
      </c>
      <c r="H109" s="96">
        <v>-0.26</v>
      </c>
      <c r="I109" s="96">
        <v>0.05</v>
      </c>
      <c r="J109" s="96">
        <v>0.91</v>
      </c>
      <c r="K109" s="96">
        <v>-0.2</v>
      </c>
      <c r="L109" s="96">
        <v>0.02</v>
      </c>
      <c r="M109" s="97">
        <v>1.704</v>
      </c>
      <c r="N109" s="98">
        <v>7.8</v>
      </c>
      <c r="O109" s="98">
        <v>8.9</v>
      </c>
      <c r="P109" s="98">
        <v>7.3</v>
      </c>
      <c r="Q109" s="98">
        <v>7.7</v>
      </c>
      <c r="R109" s="98">
        <v>104.7</v>
      </c>
      <c r="S109" s="99">
        <v>105.1</v>
      </c>
      <c r="T109" s="332" t="s">
        <v>208</v>
      </c>
      <c r="U109" s="333" t="s">
        <v>154</v>
      </c>
      <c r="V109" s="339" t="s">
        <v>529</v>
      </c>
      <c r="W109" s="340"/>
      <c r="X109" s="335">
        <f t="shared" si="28"/>
        <v>45103</v>
      </c>
      <c r="Y109" s="336">
        <f t="shared" si="29"/>
        <v>1.0029429075927014</v>
      </c>
      <c r="Z109" s="337">
        <f t="shared" si="30"/>
        <v>1.0011771630370805</v>
      </c>
      <c r="AA109" s="338">
        <f t="shared" si="24"/>
        <v>1.0002223530181151</v>
      </c>
      <c r="AB109" s="161">
        <v>1</v>
      </c>
      <c r="AC109" s="161">
        <v>1.01</v>
      </c>
      <c r="AD109" s="161">
        <v>0.99</v>
      </c>
      <c r="AE109" s="161">
        <v>1.02</v>
      </c>
      <c r="AF109" s="161">
        <v>0.98</v>
      </c>
    </row>
    <row r="110" spans="2:32" x14ac:dyDescent="0.25">
      <c r="B110" s="331">
        <v>20230627</v>
      </c>
      <c r="C110" s="92">
        <v>1.7070000000000001</v>
      </c>
      <c r="D110" s="93">
        <f t="shared" si="26"/>
        <v>4.7086521483226118E-3</v>
      </c>
      <c r="E110" s="94">
        <f t="shared" si="27"/>
        <v>-5.2447552447552059E-3</v>
      </c>
      <c r="F110" s="95">
        <v>0.56000000000000005</v>
      </c>
      <c r="G110" s="96">
        <v>0.54</v>
      </c>
      <c r="H110" s="96">
        <v>-0.35</v>
      </c>
      <c r="I110" s="96">
        <v>0.06</v>
      </c>
      <c r="J110" s="96">
        <v>1.07</v>
      </c>
      <c r="K110" s="96">
        <v>-0.28999999999999998</v>
      </c>
      <c r="L110" s="96">
        <v>0.02</v>
      </c>
      <c r="M110" s="97">
        <v>1.7070000000000001</v>
      </c>
      <c r="N110" s="98">
        <v>8</v>
      </c>
      <c r="O110" s="98">
        <v>8.8000000000000007</v>
      </c>
      <c r="P110" s="98">
        <v>7.4</v>
      </c>
      <c r="Q110" s="98">
        <v>7.7</v>
      </c>
      <c r="R110" s="98">
        <v>104.7</v>
      </c>
      <c r="S110" s="99">
        <v>105.1</v>
      </c>
      <c r="T110" s="332" t="s">
        <v>496</v>
      </c>
      <c r="U110" s="333" t="s">
        <v>162</v>
      </c>
      <c r="V110" s="339" t="s">
        <v>532</v>
      </c>
      <c r="W110" s="340"/>
      <c r="X110" s="335">
        <f t="shared" si="28"/>
        <v>45104</v>
      </c>
      <c r="Y110" s="336">
        <f t="shared" si="29"/>
        <v>1.0047086521483226</v>
      </c>
      <c r="Z110" s="337">
        <f t="shared" si="30"/>
        <v>1.0011425405948133</v>
      </c>
      <c r="AA110" s="338">
        <f t="shared" ref="AA110:AA169" si="31">IF(C110="",IF(Z110="","",Z110),AVERAGE(Y89:Y229))</f>
        <v>1.0002223530181151</v>
      </c>
      <c r="AB110" s="161">
        <v>1</v>
      </c>
      <c r="AC110" s="161">
        <v>1.01</v>
      </c>
      <c r="AD110" s="161">
        <v>0.99</v>
      </c>
      <c r="AE110" s="161">
        <v>1.02</v>
      </c>
      <c r="AF110" s="161">
        <v>0.98</v>
      </c>
    </row>
    <row r="111" spans="2:32" x14ac:dyDescent="0.25">
      <c r="B111" s="331">
        <v>20230628</v>
      </c>
      <c r="C111" s="92">
        <v>1.704</v>
      </c>
      <c r="D111" s="93">
        <f t="shared" si="26"/>
        <v>2.9429075927014381E-3</v>
      </c>
      <c r="E111" s="94">
        <f t="shared" si="27"/>
        <v>-6.9930069930069783E-3</v>
      </c>
      <c r="F111" s="95">
        <v>0.45</v>
      </c>
      <c r="G111" s="96">
        <v>0.67</v>
      </c>
      <c r="H111" s="96">
        <v>-0.17</v>
      </c>
      <c r="I111" s="96">
        <v>0.03</v>
      </c>
      <c r="J111" s="96">
        <v>1.02</v>
      </c>
      <c r="K111" s="96">
        <v>-0.22</v>
      </c>
      <c r="L111" s="96">
        <v>0.03</v>
      </c>
      <c r="M111" s="97">
        <v>1.704</v>
      </c>
      <c r="N111" s="98">
        <v>8.6</v>
      </c>
      <c r="O111" s="98">
        <v>8.1</v>
      </c>
      <c r="P111" s="98">
        <v>7.3</v>
      </c>
      <c r="Q111" s="98">
        <v>7.7</v>
      </c>
      <c r="R111" s="98">
        <v>104.8</v>
      </c>
      <c r="S111" s="99">
        <v>105.2</v>
      </c>
      <c r="T111" s="332" t="s">
        <v>208</v>
      </c>
      <c r="U111" s="333" t="s">
        <v>197</v>
      </c>
      <c r="V111" s="339" t="s">
        <v>534</v>
      </c>
      <c r="W111" s="340"/>
      <c r="X111" s="335">
        <f t="shared" si="28"/>
        <v>45105</v>
      </c>
      <c r="Y111" s="336">
        <f t="shared" si="29"/>
        <v>1.0029429075927014</v>
      </c>
      <c r="Z111" s="337">
        <f t="shared" si="30"/>
        <v>1.001070148215528</v>
      </c>
      <c r="AA111" s="338">
        <f t="shared" si="31"/>
        <v>1.0003611750227406</v>
      </c>
      <c r="AB111" s="161">
        <v>1</v>
      </c>
      <c r="AC111" s="161">
        <v>1.01</v>
      </c>
      <c r="AD111" s="161">
        <v>0.99</v>
      </c>
      <c r="AE111" s="161">
        <v>1.02</v>
      </c>
      <c r="AF111" s="161">
        <v>0.98</v>
      </c>
    </row>
    <row r="112" spans="2:32" x14ac:dyDescent="0.25">
      <c r="B112" s="331">
        <v>20230629</v>
      </c>
      <c r="C112" s="92">
        <v>1.706</v>
      </c>
      <c r="D112" s="93">
        <f t="shared" si="26"/>
        <v>4.1200706297821466E-3</v>
      </c>
      <c r="E112" s="94">
        <f t="shared" si="27"/>
        <v>-5.8275058275057967E-3</v>
      </c>
      <c r="F112" s="95">
        <v>0.57999999999999996</v>
      </c>
      <c r="G112" s="96">
        <v>0.46</v>
      </c>
      <c r="H112" s="96">
        <v>-0.37</v>
      </c>
      <c r="I112" s="96">
        <v>0.02</v>
      </c>
      <c r="J112" s="96">
        <v>1</v>
      </c>
      <c r="K112" s="96">
        <v>-0.32</v>
      </c>
      <c r="L112" s="96">
        <v>0.03</v>
      </c>
      <c r="M112" s="97">
        <v>1.706</v>
      </c>
      <c r="N112" s="98">
        <v>7.8</v>
      </c>
      <c r="O112" s="98">
        <v>8.8000000000000007</v>
      </c>
      <c r="P112" s="98">
        <v>7.2</v>
      </c>
      <c r="Q112" s="98">
        <v>7.9</v>
      </c>
      <c r="R112" s="98">
        <v>104.7</v>
      </c>
      <c r="S112" s="99">
        <v>105.1</v>
      </c>
      <c r="T112" s="332" t="s">
        <v>340</v>
      </c>
      <c r="U112" s="333" t="s">
        <v>154</v>
      </c>
      <c r="V112" s="339" t="s">
        <v>537</v>
      </c>
      <c r="W112" s="340"/>
      <c r="X112" s="335">
        <f t="shared" si="28"/>
        <v>45106</v>
      </c>
      <c r="Y112" s="336">
        <f t="shared" si="29"/>
        <v>1.0041200706297821</v>
      </c>
      <c r="Z112" s="337">
        <f t="shared" si="30"/>
        <v>1.0011035903472629</v>
      </c>
      <c r="AA112" s="338">
        <f t="shared" si="31"/>
        <v>1.0004927659224989</v>
      </c>
      <c r="AB112" s="161">
        <v>1</v>
      </c>
      <c r="AC112" s="161">
        <v>1.01</v>
      </c>
      <c r="AD112" s="161">
        <v>0.99</v>
      </c>
      <c r="AE112" s="161">
        <v>1.02</v>
      </c>
      <c r="AF112" s="161">
        <v>0.98</v>
      </c>
    </row>
    <row r="113" spans="2:32" x14ac:dyDescent="0.25">
      <c r="B113" s="331">
        <v>20230630</v>
      </c>
      <c r="C113" s="92">
        <v>1.702</v>
      </c>
      <c r="D113" s="93">
        <f t="shared" si="26"/>
        <v>1.7657445556209517E-3</v>
      </c>
      <c r="E113" s="94">
        <f t="shared" si="27"/>
        <v>-8.1585081585081598E-3</v>
      </c>
      <c r="F113" s="95">
        <v>0.56999999999999995</v>
      </c>
      <c r="G113" s="96">
        <v>0.59</v>
      </c>
      <c r="H113" s="96">
        <v>-0.35</v>
      </c>
      <c r="I113" s="96">
        <v>0.05</v>
      </c>
      <c r="J113" s="96">
        <v>1.1200000000000001</v>
      </c>
      <c r="K113" s="96">
        <v>-0.28999999999999998</v>
      </c>
      <c r="L113" s="96">
        <v>0.01</v>
      </c>
      <c r="M113" s="97">
        <v>1.702</v>
      </c>
      <c r="N113" s="98">
        <v>8</v>
      </c>
      <c r="O113" s="98">
        <v>8.6999999999999993</v>
      </c>
      <c r="P113" s="98">
        <v>7.5</v>
      </c>
      <c r="Q113" s="98">
        <v>7.5</v>
      </c>
      <c r="R113" s="98">
        <v>104.7</v>
      </c>
      <c r="S113" s="99">
        <v>105.1</v>
      </c>
      <c r="T113" s="332" t="s">
        <v>496</v>
      </c>
      <c r="U113" s="333" t="s">
        <v>154</v>
      </c>
      <c r="V113" s="339" t="s">
        <v>547</v>
      </c>
      <c r="W113" s="340"/>
      <c r="X113" s="335">
        <f t="shared" si="28"/>
        <v>45107</v>
      </c>
      <c r="Y113" s="336">
        <f t="shared" si="29"/>
        <v>1.001765744555621</v>
      </c>
      <c r="Z113" s="337">
        <f t="shared" si="30"/>
        <v>1.0010442575328942</v>
      </c>
      <c r="AA113" s="338">
        <f t="shared" si="31"/>
        <v>1.0006586507469377</v>
      </c>
      <c r="AB113" s="161">
        <v>1</v>
      </c>
      <c r="AC113" s="161">
        <v>1.01</v>
      </c>
      <c r="AD113" s="161">
        <v>0.99</v>
      </c>
      <c r="AE113" s="161">
        <v>1.02</v>
      </c>
      <c r="AF113" s="161">
        <v>0.98</v>
      </c>
    </row>
    <row r="114" spans="2:32" x14ac:dyDescent="0.25">
      <c r="B114" s="331">
        <v>20230703</v>
      </c>
      <c r="C114" s="92">
        <v>1.698</v>
      </c>
      <c r="D114" s="93">
        <f t="shared" si="26"/>
        <v>-5.8858151854035423E-4</v>
      </c>
      <c r="E114" s="94">
        <f t="shared" si="27"/>
        <v>-1.0489510489510523E-2</v>
      </c>
      <c r="F114" s="95">
        <v>0.59</v>
      </c>
      <c r="G114" s="96">
        <v>0.5</v>
      </c>
      <c r="H114" s="96">
        <v>-0.35</v>
      </c>
      <c r="I114" s="96">
        <v>-0.01</v>
      </c>
      <c r="J114" s="96">
        <v>1.04</v>
      </c>
      <c r="K114" s="96">
        <v>-0.3</v>
      </c>
      <c r="L114" s="96">
        <v>-0.02</v>
      </c>
      <c r="M114" s="97">
        <v>1.698</v>
      </c>
      <c r="N114" s="98">
        <v>7.9</v>
      </c>
      <c r="O114" s="98">
        <v>8.8000000000000007</v>
      </c>
      <c r="P114" s="98">
        <v>7.4</v>
      </c>
      <c r="Q114" s="98">
        <v>7.6</v>
      </c>
      <c r="R114" s="98">
        <v>104.7</v>
      </c>
      <c r="S114" s="99">
        <v>105.2</v>
      </c>
      <c r="T114" s="332" t="s">
        <v>208</v>
      </c>
      <c r="U114" s="333" t="s">
        <v>162</v>
      </c>
      <c r="V114" s="339" t="s">
        <v>549</v>
      </c>
      <c r="W114" s="340"/>
      <c r="X114" s="335">
        <f t="shared" si="28"/>
        <v>45110</v>
      </c>
      <c r="Y114" s="336">
        <f t="shared" si="29"/>
        <v>0.99941141848145965</v>
      </c>
      <c r="Z114" s="337">
        <f t="shared" si="30"/>
        <v>1.001039827349421</v>
      </c>
      <c r="AA114" s="338">
        <f t="shared" si="31"/>
        <v>1.0008039162204452</v>
      </c>
      <c r="AB114" s="161">
        <v>1</v>
      </c>
      <c r="AC114" s="161">
        <v>1.01</v>
      </c>
      <c r="AD114" s="161">
        <v>0.99</v>
      </c>
      <c r="AE114" s="161">
        <v>1.02</v>
      </c>
      <c r="AF114" s="161">
        <v>0.98</v>
      </c>
    </row>
    <row r="115" spans="2:32" x14ac:dyDescent="0.25">
      <c r="B115" s="331">
        <v>20230704</v>
      </c>
      <c r="C115" s="92">
        <v>1.7</v>
      </c>
      <c r="D115" s="93">
        <f t="shared" si="26"/>
        <v>5.8858151854024321E-4</v>
      </c>
      <c r="E115" s="94">
        <f t="shared" si="27"/>
        <v>-9.3240093240093413E-3</v>
      </c>
      <c r="F115" s="95">
        <v>0.53</v>
      </c>
      <c r="G115" s="96">
        <v>0.56999999999999995</v>
      </c>
      <c r="H115" s="96">
        <v>-0.32</v>
      </c>
      <c r="I115" s="96">
        <v>0.06</v>
      </c>
      <c r="J115" s="96">
        <v>1.03</v>
      </c>
      <c r="K115" s="96">
        <v>-0.28999999999999998</v>
      </c>
      <c r="L115" s="96">
        <v>0.03</v>
      </c>
      <c r="M115" s="97">
        <v>1.7</v>
      </c>
      <c r="N115" s="98">
        <v>8.1999999999999993</v>
      </c>
      <c r="O115" s="98">
        <v>8.6</v>
      </c>
      <c r="P115" s="98">
        <v>7.3</v>
      </c>
      <c r="Q115" s="98">
        <v>7.7</v>
      </c>
      <c r="R115" s="98">
        <v>104.8</v>
      </c>
      <c r="S115" s="99">
        <v>105.2</v>
      </c>
      <c r="T115" s="332" t="s">
        <v>496</v>
      </c>
      <c r="U115" s="333" t="s">
        <v>162</v>
      </c>
      <c r="V115" s="339" t="s">
        <v>551</v>
      </c>
      <c r="W115" s="340"/>
      <c r="X115" s="335">
        <f t="shared" si="28"/>
        <v>45111</v>
      </c>
      <c r="Y115" s="336">
        <f t="shared" si="29"/>
        <v>1.0005885815185402</v>
      </c>
      <c r="Z115" s="337">
        <f t="shared" si="30"/>
        <v>1.0011771630370805</v>
      </c>
      <c r="AA115" s="338">
        <f t="shared" si="31"/>
        <v>1.000956444967628</v>
      </c>
      <c r="AB115" s="161">
        <v>1</v>
      </c>
      <c r="AC115" s="161">
        <v>1.01</v>
      </c>
      <c r="AD115" s="161">
        <v>0.99</v>
      </c>
      <c r="AE115" s="161">
        <v>1.02</v>
      </c>
      <c r="AF115" s="161">
        <v>0.98</v>
      </c>
    </row>
    <row r="116" spans="2:32" x14ac:dyDescent="0.25">
      <c r="B116" s="331">
        <v>20230705</v>
      </c>
      <c r="C116" s="92">
        <v>1.6970000000000001</v>
      </c>
      <c r="D116" s="93">
        <f t="shared" si="26"/>
        <v>-1.1771630370805974E-3</v>
      </c>
      <c r="E116" s="94">
        <f t="shared" si="27"/>
        <v>-1.1072261072261003E-2</v>
      </c>
      <c r="F116" s="95">
        <v>0.42</v>
      </c>
      <c r="G116" s="96">
        <v>0.56999999999999995</v>
      </c>
      <c r="H116" s="96">
        <v>-0.27</v>
      </c>
      <c r="I116" s="96">
        <v>0.04</v>
      </c>
      <c r="J116" s="96">
        <v>0.97</v>
      </c>
      <c r="K116" s="96">
        <v>-0.25</v>
      </c>
      <c r="L116" s="96">
        <v>0.03</v>
      </c>
      <c r="M116" s="97">
        <v>1.6970000000000001</v>
      </c>
      <c r="N116" s="98">
        <v>7.7</v>
      </c>
      <c r="O116" s="98">
        <v>9</v>
      </c>
      <c r="P116" s="98">
        <v>7.3</v>
      </c>
      <c r="Q116" s="98">
        <v>7.6</v>
      </c>
      <c r="R116" s="98">
        <v>104.7</v>
      </c>
      <c r="S116" s="99">
        <v>105.2</v>
      </c>
      <c r="T116" s="332" t="s">
        <v>208</v>
      </c>
      <c r="U116" s="333" t="s">
        <v>197</v>
      </c>
      <c r="V116" s="339" t="s">
        <v>554</v>
      </c>
      <c r="W116" s="340"/>
      <c r="X116" s="335">
        <f t="shared" si="28"/>
        <v>45112</v>
      </c>
      <c r="Y116" s="336">
        <f t="shared" si="29"/>
        <v>0.9988228369629194</v>
      </c>
      <c r="Z116" s="337">
        <f t="shared" si="30"/>
        <v>1.0007567476666945</v>
      </c>
      <c r="AA116" s="338">
        <f t="shared" si="31"/>
        <v>1.0009809691975671</v>
      </c>
      <c r="AB116" s="161">
        <v>1</v>
      </c>
      <c r="AC116" s="161">
        <v>1.01</v>
      </c>
      <c r="AD116" s="161">
        <v>0.99</v>
      </c>
      <c r="AE116" s="161">
        <v>1.02</v>
      </c>
      <c r="AF116" s="161">
        <v>0.98</v>
      </c>
    </row>
    <row r="117" spans="2:32" x14ac:dyDescent="0.25">
      <c r="B117" s="331">
        <v>20230706</v>
      </c>
      <c r="C117" s="92">
        <v>1.694</v>
      </c>
      <c r="D117" s="93">
        <f t="shared" si="26"/>
        <v>-2.9429075927016601E-3</v>
      </c>
      <c r="E117" s="94">
        <f t="shared" si="27"/>
        <v>-1.2820512820512886E-2</v>
      </c>
      <c r="F117" s="95">
        <v>0.54</v>
      </c>
      <c r="G117" s="96">
        <v>0.56999999999999995</v>
      </c>
      <c r="H117" s="96">
        <v>-0.3</v>
      </c>
      <c r="I117" s="96">
        <v>0.1</v>
      </c>
      <c r="J117" s="96">
        <v>1.05</v>
      </c>
      <c r="K117" s="96">
        <v>-0.28000000000000003</v>
      </c>
      <c r="L117" s="96">
        <v>0.05</v>
      </c>
      <c r="M117" s="97">
        <v>1.694</v>
      </c>
      <c r="N117" s="98">
        <v>8.4</v>
      </c>
      <c r="O117" s="98">
        <v>8.4</v>
      </c>
      <c r="P117" s="98">
        <v>7.4</v>
      </c>
      <c r="Q117" s="98">
        <v>7.6</v>
      </c>
      <c r="R117" s="98">
        <v>104.8</v>
      </c>
      <c r="S117" s="99">
        <v>105.1</v>
      </c>
      <c r="T117" s="332" t="s">
        <v>273</v>
      </c>
      <c r="U117" s="333" t="s">
        <v>197</v>
      </c>
      <c r="V117" s="339" t="s">
        <v>556</v>
      </c>
      <c r="W117" s="340"/>
      <c r="X117" s="335">
        <f t="shared" si="28"/>
        <v>45113</v>
      </c>
      <c r="Y117" s="336">
        <f t="shared" si="29"/>
        <v>0.99705709240729834</v>
      </c>
      <c r="Z117" s="337">
        <f t="shared" si="30"/>
        <v>1.0008283739890567</v>
      </c>
      <c r="AA117" s="338">
        <f t="shared" si="31"/>
        <v>1.0011616740497504</v>
      </c>
      <c r="AB117" s="161">
        <v>1</v>
      </c>
      <c r="AC117" s="161">
        <v>1.01</v>
      </c>
      <c r="AD117" s="161">
        <v>0.99</v>
      </c>
      <c r="AE117" s="161">
        <v>1.02</v>
      </c>
      <c r="AF117" s="161">
        <v>0.98</v>
      </c>
    </row>
    <row r="118" spans="2:32" x14ac:dyDescent="0.25">
      <c r="B118" s="331">
        <v>20230707</v>
      </c>
      <c r="C118" s="92">
        <v>1.696</v>
      </c>
      <c r="D118" s="93">
        <f t="shared" si="26"/>
        <v>-1.7657445556210627E-3</v>
      </c>
      <c r="E118" s="94">
        <f t="shared" si="27"/>
        <v>-1.1655011655011704E-2</v>
      </c>
      <c r="F118" s="95">
        <v>0.52</v>
      </c>
      <c r="G118" s="96">
        <v>0.59</v>
      </c>
      <c r="H118" s="96">
        <v>-0.31</v>
      </c>
      <c r="I118" s="96">
        <v>0.11</v>
      </c>
      <c r="J118" s="96">
        <v>1.08</v>
      </c>
      <c r="K118" s="96">
        <v>-0.32</v>
      </c>
      <c r="L118" s="96">
        <v>7.0000000000000007E-2</v>
      </c>
      <c r="M118" s="97">
        <v>1.696</v>
      </c>
      <c r="N118" s="98">
        <v>8</v>
      </c>
      <c r="O118" s="98">
        <v>8.8000000000000007</v>
      </c>
      <c r="P118" s="98">
        <v>7.4</v>
      </c>
      <c r="Q118" s="98">
        <v>7.6</v>
      </c>
      <c r="R118" s="98">
        <v>104.8</v>
      </c>
      <c r="S118" s="99">
        <v>105.2</v>
      </c>
      <c r="T118" s="332" t="s">
        <v>381</v>
      </c>
      <c r="U118" s="333" t="s">
        <v>154</v>
      </c>
      <c r="V118" s="339" t="s">
        <v>558</v>
      </c>
      <c r="W118" s="340"/>
      <c r="X118" s="335">
        <f t="shared" si="28"/>
        <v>45114</v>
      </c>
      <c r="Y118" s="336">
        <f t="shared" si="29"/>
        <v>0.99823425544437894</v>
      </c>
      <c r="Z118" s="337">
        <f t="shared" si="30"/>
        <v>1.0008602345270972</v>
      </c>
      <c r="AA118" s="338">
        <f t="shared" si="31"/>
        <v>1.0012726086887358</v>
      </c>
      <c r="AB118" s="161">
        <v>1</v>
      </c>
      <c r="AC118" s="161">
        <v>1.01</v>
      </c>
      <c r="AD118" s="161">
        <v>0.99</v>
      </c>
      <c r="AE118" s="161">
        <v>1.02</v>
      </c>
      <c r="AF118" s="161">
        <v>0.98</v>
      </c>
    </row>
    <row r="119" spans="2:32" x14ac:dyDescent="0.25">
      <c r="B119" s="331">
        <v>20230710</v>
      </c>
      <c r="C119" s="92">
        <v>1.6950000000000001</v>
      </c>
      <c r="D119" s="93">
        <f t="shared" si="26"/>
        <v>-2.3543260741613059E-3</v>
      </c>
      <c r="E119" s="94">
        <f t="shared" si="27"/>
        <v>-1.2237762237762184E-2</v>
      </c>
      <c r="F119" s="95">
        <v>0.57999999999999996</v>
      </c>
      <c r="G119" s="96">
        <v>0.59</v>
      </c>
      <c r="H119" s="96">
        <v>-0.34</v>
      </c>
      <c r="I119" s="96">
        <v>0.13</v>
      </c>
      <c r="J119" s="96">
        <v>1.02</v>
      </c>
      <c r="K119" s="96">
        <v>-0.31</v>
      </c>
      <c r="L119" s="96">
        <v>0.09</v>
      </c>
      <c r="M119" s="97">
        <v>1.6950000000000001</v>
      </c>
      <c r="N119" s="98">
        <v>8.1999999999999993</v>
      </c>
      <c r="O119" s="98">
        <v>8.6999999999999993</v>
      </c>
      <c r="P119" s="98">
        <v>7.6</v>
      </c>
      <c r="Q119" s="98">
        <v>7.5</v>
      </c>
      <c r="R119" s="98">
        <v>104.8</v>
      </c>
      <c r="S119" s="99">
        <v>105.2</v>
      </c>
      <c r="T119" s="332" t="s">
        <v>496</v>
      </c>
      <c r="U119" s="333" t="s">
        <v>162</v>
      </c>
      <c r="V119" s="339" t="s">
        <v>560</v>
      </c>
      <c r="W119" s="340"/>
      <c r="X119" s="335">
        <f t="shared" si="28"/>
        <v>45117</v>
      </c>
      <c r="Y119" s="336">
        <f t="shared" si="29"/>
        <v>0.99764567392583869</v>
      </c>
      <c r="Z119" s="337">
        <f t="shared" si="30"/>
        <v>1.0008004708652147</v>
      </c>
      <c r="AA119" s="338">
        <f t="shared" si="31"/>
        <v>1.001258910470211</v>
      </c>
      <c r="AB119" s="161">
        <v>1</v>
      </c>
      <c r="AC119" s="161">
        <v>1.01</v>
      </c>
      <c r="AD119" s="161">
        <v>0.99</v>
      </c>
      <c r="AE119" s="161">
        <v>1.02</v>
      </c>
      <c r="AF119" s="161">
        <v>0.98</v>
      </c>
    </row>
    <row r="120" spans="2:32" x14ac:dyDescent="0.25">
      <c r="B120" s="331">
        <v>20230711</v>
      </c>
      <c r="C120" s="92">
        <v>1.6950000000000001</v>
      </c>
      <c r="D120" s="93">
        <f t="shared" si="26"/>
        <v>-2.3543260741613059E-3</v>
      </c>
      <c r="E120" s="94">
        <f t="shared" si="27"/>
        <v>-1.2237762237762184E-2</v>
      </c>
      <c r="F120" s="95">
        <v>0.49</v>
      </c>
      <c r="G120" s="96">
        <v>0.55000000000000004</v>
      </c>
      <c r="H120" s="96">
        <v>-0.31</v>
      </c>
      <c r="I120" s="96">
        <v>0.09</v>
      </c>
      <c r="J120" s="96">
        <v>1.04</v>
      </c>
      <c r="K120" s="96">
        <v>-0.3</v>
      </c>
      <c r="L120" s="96">
        <v>0.05</v>
      </c>
      <c r="M120" s="97">
        <v>1.6950000000000001</v>
      </c>
      <c r="N120" s="98">
        <v>8</v>
      </c>
      <c r="O120" s="98">
        <v>8.6999999999999993</v>
      </c>
      <c r="P120" s="98">
        <v>7.3</v>
      </c>
      <c r="Q120" s="98">
        <v>7.6</v>
      </c>
      <c r="R120" s="98">
        <v>104.8</v>
      </c>
      <c r="S120" s="99">
        <v>105.2</v>
      </c>
      <c r="T120" s="332" t="s">
        <v>273</v>
      </c>
      <c r="U120" s="333" t="s">
        <v>293</v>
      </c>
      <c r="V120" s="339" t="s">
        <v>563</v>
      </c>
      <c r="W120" s="340"/>
      <c r="X120" s="335">
        <f t="shared" si="28"/>
        <v>45118</v>
      </c>
      <c r="Y120" s="336">
        <f t="shared" si="29"/>
        <v>0.99764567392583869</v>
      </c>
      <c r="Z120" s="337">
        <f t="shared" si="30"/>
        <v>1.0007112026682361</v>
      </c>
      <c r="AA120" s="338">
        <f t="shared" si="31"/>
        <v>1.0011771630370805</v>
      </c>
      <c r="AB120" s="161">
        <v>1</v>
      </c>
      <c r="AC120" s="161">
        <v>1.01</v>
      </c>
      <c r="AD120" s="161">
        <v>0.99</v>
      </c>
      <c r="AE120" s="161">
        <v>1.02</v>
      </c>
      <c r="AF120" s="161">
        <v>0.98</v>
      </c>
    </row>
    <row r="121" spans="2:32" x14ac:dyDescent="0.25">
      <c r="B121" s="331">
        <v>20230712</v>
      </c>
      <c r="C121" s="92">
        <v>1.7010000000000001</v>
      </c>
      <c r="D121" s="93">
        <f t="shared" si="26"/>
        <v>1.1771630370807085E-3</v>
      </c>
      <c r="E121" s="94">
        <f t="shared" si="27"/>
        <v>-8.7412587412586396E-3</v>
      </c>
      <c r="F121" s="95">
        <v>0.47</v>
      </c>
      <c r="G121" s="96">
        <v>0.54</v>
      </c>
      <c r="H121" s="96">
        <v>-0.3</v>
      </c>
      <c r="I121" s="96">
        <v>0.1</v>
      </c>
      <c r="J121" s="96">
        <v>1.06</v>
      </c>
      <c r="K121" s="96">
        <v>-0.28000000000000003</v>
      </c>
      <c r="L121" s="96">
        <v>0.05</v>
      </c>
      <c r="M121" s="97">
        <v>1.7010000000000001</v>
      </c>
      <c r="N121" s="98">
        <v>8</v>
      </c>
      <c r="O121" s="98">
        <v>8.6999999999999993</v>
      </c>
      <c r="P121" s="98">
        <v>7.5</v>
      </c>
      <c r="Q121" s="98">
        <v>7.4</v>
      </c>
      <c r="R121" s="98">
        <v>104.8</v>
      </c>
      <c r="S121" s="99">
        <v>105.2</v>
      </c>
      <c r="T121" s="332" t="s">
        <v>340</v>
      </c>
      <c r="U121" s="333" t="s">
        <v>293</v>
      </c>
      <c r="V121" s="339" t="s">
        <v>565</v>
      </c>
      <c r="W121" s="340"/>
      <c r="X121" s="335">
        <f t="shared" si="28"/>
        <v>45119</v>
      </c>
      <c r="Y121" s="336">
        <f t="shared" si="29"/>
        <v>1.0011771630370807</v>
      </c>
      <c r="Z121" s="337">
        <f t="shared" si="30"/>
        <v>1.0005374005169281</v>
      </c>
      <c r="AA121" s="338">
        <f t="shared" si="31"/>
        <v>1.0011425405948133</v>
      </c>
      <c r="AB121" s="161">
        <v>1</v>
      </c>
      <c r="AC121" s="161">
        <v>1.01</v>
      </c>
      <c r="AD121" s="161">
        <v>0.99</v>
      </c>
      <c r="AE121" s="161">
        <v>1.02</v>
      </c>
      <c r="AF121" s="161">
        <v>0.98</v>
      </c>
    </row>
    <row r="122" spans="2:32" x14ac:dyDescent="0.25">
      <c r="B122" s="331">
        <v>20230713</v>
      </c>
      <c r="C122" s="92">
        <v>1.702</v>
      </c>
      <c r="D122" s="93">
        <f t="shared" si="26"/>
        <v>1.7657445556209517E-3</v>
      </c>
      <c r="E122" s="94">
        <f t="shared" si="27"/>
        <v>-8.1585081585081598E-3</v>
      </c>
      <c r="F122" s="95">
        <v>0.47</v>
      </c>
      <c r="G122" s="96">
        <v>0.57999999999999996</v>
      </c>
      <c r="H122" s="96">
        <v>-0.28000000000000003</v>
      </c>
      <c r="I122" s="96">
        <v>0.09</v>
      </c>
      <c r="J122" s="96">
        <v>1</v>
      </c>
      <c r="K122" s="96">
        <v>-0.25</v>
      </c>
      <c r="L122" s="96">
        <v>0.06</v>
      </c>
      <c r="M122" s="97">
        <v>1.702</v>
      </c>
      <c r="N122" s="98">
        <v>7.8</v>
      </c>
      <c r="O122" s="98">
        <v>8.9</v>
      </c>
      <c r="P122" s="98">
        <v>7.5</v>
      </c>
      <c r="Q122" s="98">
        <v>7.5</v>
      </c>
      <c r="R122" s="98">
        <v>104.7</v>
      </c>
      <c r="S122" s="99">
        <v>105.2</v>
      </c>
      <c r="T122" s="332" t="s">
        <v>340</v>
      </c>
      <c r="U122" s="333" t="s">
        <v>236</v>
      </c>
      <c r="V122" s="339" t="s">
        <v>567</v>
      </c>
      <c r="W122" s="340"/>
      <c r="X122" s="335">
        <f t="shared" si="28"/>
        <v>45120</v>
      </c>
      <c r="Y122" s="336">
        <f t="shared" si="29"/>
        <v>1.001765744555621</v>
      </c>
      <c r="Z122" s="337">
        <f t="shared" si="30"/>
        <v>1.0004280592862111</v>
      </c>
      <c r="AA122" s="338">
        <f t="shared" si="31"/>
        <v>1.001070148215528</v>
      </c>
      <c r="AB122" s="161">
        <v>1</v>
      </c>
      <c r="AC122" s="161">
        <v>1.01</v>
      </c>
      <c r="AD122" s="161">
        <v>0.99</v>
      </c>
      <c r="AE122" s="161">
        <v>1.02</v>
      </c>
      <c r="AF122" s="161">
        <v>0.98</v>
      </c>
    </row>
    <row r="123" spans="2:32" x14ac:dyDescent="0.25">
      <c r="B123" s="331">
        <v>20230714</v>
      </c>
      <c r="C123" s="92">
        <v>1.7110000000000001</v>
      </c>
      <c r="D123" s="93">
        <f t="shared" si="26"/>
        <v>7.0629782224838067E-3</v>
      </c>
      <c r="E123" s="94">
        <f t="shared" si="27"/>
        <v>-2.9137529137528428E-3</v>
      </c>
      <c r="F123" s="95">
        <v>0.46</v>
      </c>
      <c r="G123" s="96">
        <v>0.6</v>
      </c>
      <c r="H123" s="96">
        <v>-0.26</v>
      </c>
      <c r="I123" s="96">
        <v>7.0000000000000007E-2</v>
      </c>
      <c r="J123" s="96">
        <v>0.95</v>
      </c>
      <c r="K123" s="96">
        <v>-0.25</v>
      </c>
      <c r="L123" s="96">
        <v>0.04</v>
      </c>
      <c r="M123" s="97">
        <v>1.7110000000000001</v>
      </c>
      <c r="N123" s="98">
        <v>8</v>
      </c>
      <c r="O123" s="98">
        <v>8.6999999999999993</v>
      </c>
      <c r="P123" s="98">
        <v>7.1</v>
      </c>
      <c r="Q123" s="98">
        <v>7.6</v>
      </c>
      <c r="R123" s="98">
        <v>104.7</v>
      </c>
      <c r="S123" s="99">
        <v>105.2</v>
      </c>
      <c r="T123" s="332" t="s">
        <v>340</v>
      </c>
      <c r="U123" s="333" t="s">
        <v>293</v>
      </c>
      <c r="V123" s="339" t="s">
        <v>569</v>
      </c>
      <c r="W123" s="340"/>
      <c r="X123" s="335">
        <f t="shared" si="28"/>
        <v>45121</v>
      </c>
      <c r="Y123" s="336">
        <f t="shared" si="29"/>
        <v>1.0070629782224838</v>
      </c>
      <c r="Z123" s="337">
        <f t="shared" si="30"/>
        <v>1.0002522492222314</v>
      </c>
      <c r="AA123" s="338">
        <f t="shared" si="31"/>
        <v>1.0011035903472629</v>
      </c>
      <c r="AB123" s="161">
        <v>1</v>
      </c>
      <c r="AC123" s="161">
        <v>1.01</v>
      </c>
      <c r="AD123" s="161">
        <v>0.99</v>
      </c>
      <c r="AE123" s="161">
        <v>1.02</v>
      </c>
      <c r="AF123" s="161">
        <v>0.98</v>
      </c>
    </row>
    <row r="124" spans="2:32" x14ac:dyDescent="0.25">
      <c r="B124" s="331">
        <v>20230717</v>
      </c>
      <c r="C124" s="92">
        <v>1.7050000000000001</v>
      </c>
      <c r="D124" s="93">
        <f t="shared" si="26"/>
        <v>3.5314891112419033E-3</v>
      </c>
      <c r="E124" s="94">
        <f t="shared" si="27"/>
        <v>-6.4102564102563875E-3</v>
      </c>
      <c r="F124" s="95">
        <v>0.48</v>
      </c>
      <c r="G124" s="96">
        <v>0.53</v>
      </c>
      <c r="H124" s="96">
        <v>-0.28999999999999998</v>
      </c>
      <c r="I124" s="96">
        <v>0.03</v>
      </c>
      <c r="J124" s="96">
        <v>1.0900000000000001</v>
      </c>
      <c r="K124" s="96">
        <v>-0.28000000000000003</v>
      </c>
      <c r="L124" s="96">
        <v>0.05</v>
      </c>
      <c r="M124" s="97">
        <v>1.7050000000000001</v>
      </c>
      <c r="N124" s="98">
        <v>7.7</v>
      </c>
      <c r="O124" s="98">
        <v>8.9</v>
      </c>
      <c r="P124" s="98">
        <v>7.6</v>
      </c>
      <c r="Q124" s="98">
        <v>7.2</v>
      </c>
      <c r="R124" s="98">
        <v>104.8</v>
      </c>
      <c r="S124" s="99">
        <v>105.2</v>
      </c>
      <c r="T124" s="332" t="s">
        <v>340</v>
      </c>
      <c r="U124" s="333" t="s">
        <v>293</v>
      </c>
      <c r="V124" s="339" t="s">
        <v>571</v>
      </c>
      <c r="W124" s="340"/>
      <c r="X124" s="335">
        <f t="shared" si="28"/>
        <v>45124</v>
      </c>
      <c r="Y124" s="336">
        <f t="shared" si="29"/>
        <v>1.0035314891112419</v>
      </c>
      <c r="Z124" s="337">
        <f t="shared" si="30"/>
        <v>1.000176574455562</v>
      </c>
      <c r="AA124" s="338">
        <f t="shared" si="31"/>
        <v>1.0010442575328942</v>
      </c>
      <c r="AB124" s="161">
        <v>1</v>
      </c>
      <c r="AC124" s="161">
        <v>1.01</v>
      </c>
      <c r="AD124" s="161">
        <v>0.99</v>
      </c>
      <c r="AE124" s="161">
        <v>1.02</v>
      </c>
      <c r="AF124" s="161">
        <v>0.98</v>
      </c>
    </row>
    <row r="125" spans="2:32" x14ac:dyDescent="0.25">
      <c r="B125" s="331">
        <v>20230718</v>
      </c>
      <c r="C125" s="92">
        <v>1.6950000000000001</v>
      </c>
      <c r="D125" s="93">
        <f t="shared" si="26"/>
        <v>-2.3543260741613059E-3</v>
      </c>
      <c r="E125" s="94">
        <f t="shared" si="27"/>
        <v>-1.2237762237762184E-2</v>
      </c>
      <c r="F125" s="95">
        <v>0.53</v>
      </c>
      <c r="G125" s="96">
        <v>0.69</v>
      </c>
      <c r="H125" s="96">
        <v>-0.3</v>
      </c>
      <c r="I125" s="96">
        <v>0.04</v>
      </c>
      <c r="J125" s="96">
        <v>1.1299999999999999</v>
      </c>
      <c r="K125" s="96">
        <v>-0.28999999999999998</v>
      </c>
      <c r="L125" s="96">
        <v>0.04</v>
      </c>
      <c r="M125" s="97">
        <v>1.6950000000000001</v>
      </c>
      <c r="N125" s="98">
        <v>7.9</v>
      </c>
      <c r="O125" s="98">
        <v>8.8000000000000007</v>
      </c>
      <c r="P125" s="98">
        <v>7.2</v>
      </c>
      <c r="Q125" s="98">
        <v>7.8</v>
      </c>
      <c r="R125" s="98">
        <v>104.7</v>
      </c>
      <c r="S125" s="99">
        <v>105.1</v>
      </c>
      <c r="T125" s="332" t="s">
        <v>162</v>
      </c>
      <c r="U125" s="333" t="s">
        <v>162</v>
      </c>
      <c r="V125" s="339" t="s">
        <v>574</v>
      </c>
      <c r="W125" s="340"/>
      <c r="X125" s="335">
        <f t="shared" si="28"/>
        <v>45125</v>
      </c>
      <c r="Y125" s="336">
        <f t="shared" si="29"/>
        <v>0.99764567392583869</v>
      </c>
      <c r="Z125" s="337">
        <f t="shared" si="30"/>
        <v>1.0002168458226202</v>
      </c>
      <c r="AA125" s="338">
        <f t="shared" si="31"/>
        <v>1.001039827349421</v>
      </c>
      <c r="AB125" s="161">
        <v>1</v>
      </c>
      <c r="AC125" s="161">
        <v>1.01</v>
      </c>
      <c r="AD125" s="161">
        <v>0.99</v>
      </c>
      <c r="AE125" s="161">
        <v>1.02</v>
      </c>
      <c r="AF125" s="161">
        <v>0.98</v>
      </c>
    </row>
    <row r="126" spans="2:32" x14ac:dyDescent="0.25">
      <c r="B126" s="331">
        <v>20230719</v>
      </c>
      <c r="C126" s="92">
        <v>1.7070000000000001</v>
      </c>
      <c r="D126" s="93">
        <f t="shared" si="26"/>
        <v>4.7086521483226118E-3</v>
      </c>
      <c r="E126" s="94">
        <f t="shared" si="27"/>
        <v>-5.2447552447552059E-3</v>
      </c>
      <c r="F126" s="95">
        <v>0.44</v>
      </c>
      <c r="G126" s="96">
        <v>0.52</v>
      </c>
      <c r="H126" s="96">
        <v>-0.25</v>
      </c>
      <c r="I126" s="96">
        <v>7.0000000000000007E-2</v>
      </c>
      <c r="J126" s="96">
        <v>1</v>
      </c>
      <c r="K126" s="96">
        <v>-0.23</v>
      </c>
      <c r="L126" s="96">
        <v>0.06</v>
      </c>
      <c r="M126" s="97">
        <v>1.7070000000000001</v>
      </c>
      <c r="N126" s="98">
        <v>8.1999999999999993</v>
      </c>
      <c r="O126" s="98">
        <v>8.5</v>
      </c>
      <c r="P126" s="98">
        <v>7.2</v>
      </c>
      <c r="Q126" s="98">
        <v>7.7</v>
      </c>
      <c r="R126" s="98">
        <v>104.7</v>
      </c>
      <c r="S126" s="99">
        <v>105.2</v>
      </c>
      <c r="T126" s="332" t="s">
        <v>340</v>
      </c>
      <c r="U126" s="333" t="s">
        <v>580</v>
      </c>
      <c r="V126" s="339" t="s">
        <v>577</v>
      </c>
      <c r="W126" s="340"/>
      <c r="X126" s="335">
        <f t="shared" si="28"/>
        <v>45126</v>
      </c>
      <c r="Y126" s="336">
        <f t="shared" si="29"/>
        <v>1.0047086521483226</v>
      </c>
      <c r="Z126" s="337">
        <f t="shared" si="30"/>
        <v>1.0001961938395132</v>
      </c>
      <c r="AA126" s="338">
        <f t="shared" si="31"/>
        <v>1.0011771630370805</v>
      </c>
      <c r="AB126" s="161">
        <v>1</v>
      </c>
      <c r="AC126" s="161">
        <v>1.01</v>
      </c>
      <c r="AD126" s="161">
        <v>0.99</v>
      </c>
      <c r="AE126" s="161">
        <v>1.02</v>
      </c>
      <c r="AF126" s="161">
        <v>0.98</v>
      </c>
    </row>
    <row r="127" spans="2:32" x14ac:dyDescent="0.25">
      <c r="B127" s="331">
        <v>20230720</v>
      </c>
      <c r="C127" s="92">
        <v>1.7</v>
      </c>
      <c r="D127" s="93">
        <f t="shared" si="26"/>
        <v>5.8858151854024321E-4</v>
      </c>
      <c r="E127" s="94">
        <f t="shared" si="27"/>
        <v>-9.3240093240093413E-3</v>
      </c>
      <c r="F127" s="95">
        <v>0.37</v>
      </c>
      <c r="G127" s="96">
        <v>0.64</v>
      </c>
      <c r="H127" s="96">
        <v>-0.14000000000000001</v>
      </c>
      <c r="I127" s="96">
        <v>0.02</v>
      </c>
      <c r="J127" s="96">
        <v>1.03</v>
      </c>
      <c r="K127" s="96">
        <v>-0.18</v>
      </c>
      <c r="L127" s="96">
        <v>0.06</v>
      </c>
      <c r="M127" s="97">
        <v>1.7</v>
      </c>
      <c r="N127" s="98">
        <v>8.8000000000000007</v>
      </c>
      <c r="O127" s="98">
        <v>7.8</v>
      </c>
      <c r="P127" s="98">
        <v>7.5</v>
      </c>
      <c r="Q127" s="98">
        <v>7.5</v>
      </c>
      <c r="R127" s="98">
        <v>104.7</v>
      </c>
      <c r="S127" s="99">
        <v>105.2</v>
      </c>
      <c r="T127" s="332" t="s">
        <v>496</v>
      </c>
      <c r="U127" s="333" t="s">
        <v>293</v>
      </c>
      <c r="V127" s="339" t="s">
        <v>582</v>
      </c>
      <c r="W127" s="340"/>
      <c r="X127" s="335">
        <f t="shared" si="28"/>
        <v>45127</v>
      </c>
      <c r="Y127" s="336">
        <f t="shared" si="29"/>
        <v>1.0005885815185402</v>
      </c>
      <c r="Z127" s="337">
        <f t="shared" si="30"/>
        <v>1.0002769795381365</v>
      </c>
      <c r="AA127" s="338">
        <f t="shared" si="31"/>
        <v>1.0007567476666945</v>
      </c>
      <c r="AB127" s="161">
        <v>1</v>
      </c>
      <c r="AC127" s="161">
        <v>1.01</v>
      </c>
      <c r="AD127" s="161">
        <v>0.99</v>
      </c>
      <c r="AE127" s="161">
        <v>1.02</v>
      </c>
      <c r="AF127" s="161">
        <v>0.98</v>
      </c>
    </row>
    <row r="128" spans="2:32" x14ac:dyDescent="0.25">
      <c r="B128" s="331">
        <v>20230721</v>
      </c>
      <c r="C128" s="92">
        <v>1.704</v>
      </c>
      <c r="D128" s="93">
        <f t="shared" si="26"/>
        <v>2.9429075927014381E-3</v>
      </c>
      <c r="E128" s="94">
        <f t="shared" si="27"/>
        <v>-6.9930069930069783E-3</v>
      </c>
      <c r="F128" s="95">
        <v>0.45</v>
      </c>
      <c r="G128" s="96">
        <v>0.5</v>
      </c>
      <c r="H128" s="96">
        <v>-0.28000000000000003</v>
      </c>
      <c r="I128" s="96">
        <v>0.1</v>
      </c>
      <c r="J128" s="96">
        <v>1</v>
      </c>
      <c r="K128" s="96">
        <v>-0.28000000000000003</v>
      </c>
      <c r="L128" s="96">
        <v>0.09</v>
      </c>
      <c r="M128" s="97">
        <v>1.704</v>
      </c>
      <c r="N128" s="98">
        <v>8</v>
      </c>
      <c r="O128" s="98">
        <v>8.6999999999999993</v>
      </c>
      <c r="P128" s="98">
        <v>7.4</v>
      </c>
      <c r="Q128" s="98">
        <v>7.6</v>
      </c>
      <c r="R128" s="98">
        <v>104.7</v>
      </c>
      <c r="S128" s="99">
        <v>105.1</v>
      </c>
      <c r="T128" s="332" t="s">
        <v>208</v>
      </c>
      <c r="U128" s="333" t="s">
        <v>586</v>
      </c>
      <c r="V128" s="339" t="s">
        <v>584</v>
      </c>
      <c r="W128" s="340"/>
      <c r="X128" s="335">
        <f t="shared" si="28"/>
        <v>45128</v>
      </c>
      <c r="Y128" s="336">
        <f t="shared" si="29"/>
        <v>1.0029429075927014</v>
      </c>
      <c r="Z128" s="337">
        <f t="shared" si="30"/>
        <v>1.000478222483814</v>
      </c>
      <c r="AA128" s="338">
        <f t="shared" si="31"/>
        <v>1.0008283739890567</v>
      </c>
      <c r="AB128" s="161">
        <v>1</v>
      </c>
      <c r="AC128" s="161">
        <v>1.01</v>
      </c>
      <c r="AD128" s="161">
        <v>0.99</v>
      </c>
      <c r="AE128" s="161">
        <v>1.02</v>
      </c>
      <c r="AF128" s="161">
        <v>0.98</v>
      </c>
    </row>
    <row r="129" spans="2:32" x14ac:dyDescent="0.25">
      <c r="B129" s="331">
        <v>20230724</v>
      </c>
      <c r="C129" s="92">
        <v>1.696</v>
      </c>
      <c r="D129" s="93">
        <f t="shared" si="26"/>
        <v>-1.7657445556210627E-3</v>
      </c>
      <c r="E129" s="94">
        <f t="shared" si="27"/>
        <v>-1.1655011655011704E-2</v>
      </c>
      <c r="F129" s="95">
        <v>0.39</v>
      </c>
      <c r="G129" s="96">
        <v>0.7</v>
      </c>
      <c r="H129" s="96">
        <v>-0.22</v>
      </c>
      <c r="I129" s="96">
        <v>0.05</v>
      </c>
      <c r="J129" s="96">
        <v>1.1599999999999999</v>
      </c>
      <c r="K129" s="96">
        <v>-0.25</v>
      </c>
      <c r="L129" s="96">
        <v>0.06</v>
      </c>
      <c r="M129" s="97">
        <v>1.696</v>
      </c>
      <c r="N129" s="98">
        <v>7.9</v>
      </c>
      <c r="O129" s="98">
        <v>8.9</v>
      </c>
      <c r="P129" s="98">
        <v>7.6</v>
      </c>
      <c r="Q129" s="98">
        <v>7.4</v>
      </c>
      <c r="R129" s="98">
        <v>104.7</v>
      </c>
      <c r="S129" s="99">
        <v>105.2</v>
      </c>
      <c r="T129" s="332" t="s">
        <v>496</v>
      </c>
      <c r="U129" s="333" t="s">
        <v>597</v>
      </c>
      <c r="V129" s="339" t="s">
        <v>594</v>
      </c>
      <c r="W129" s="340"/>
      <c r="X129" s="335">
        <f t="shared" si="28"/>
        <v>45131</v>
      </c>
      <c r="Y129" s="336">
        <f t="shared" si="29"/>
        <v>0.99823425544437894</v>
      </c>
      <c r="Z129" s="337">
        <f t="shared" si="30"/>
        <v>1.0006278202864429</v>
      </c>
      <c r="AA129" s="338">
        <f t="shared" si="31"/>
        <v>1.0008602345270972</v>
      </c>
      <c r="AB129" s="161">
        <v>1</v>
      </c>
      <c r="AC129" s="161">
        <v>1.01</v>
      </c>
      <c r="AD129" s="161">
        <v>0.99</v>
      </c>
      <c r="AE129" s="161">
        <v>1.02</v>
      </c>
      <c r="AF129" s="161">
        <v>0.98</v>
      </c>
    </row>
    <row r="130" spans="2:32" x14ac:dyDescent="0.25">
      <c r="B130" s="331">
        <v>20230725</v>
      </c>
      <c r="C130" s="92">
        <v>1.6930000000000001</v>
      </c>
      <c r="D130" s="93">
        <f t="shared" si="26"/>
        <v>-3.5314891112419033E-3</v>
      </c>
      <c r="E130" s="94">
        <f t="shared" si="27"/>
        <v>-1.3403263403263366E-2</v>
      </c>
      <c r="F130" s="95">
        <v>0.57999999999999996</v>
      </c>
      <c r="G130" s="96">
        <v>0.56000000000000005</v>
      </c>
      <c r="H130" s="96">
        <v>-0.31</v>
      </c>
      <c r="I130" s="96">
        <v>0.1</v>
      </c>
      <c r="J130" s="96">
        <v>1.1000000000000001</v>
      </c>
      <c r="K130" s="96">
        <v>-0.32</v>
      </c>
      <c r="L130" s="96">
        <v>0.1</v>
      </c>
      <c r="M130" s="97">
        <v>1.6930000000000001</v>
      </c>
      <c r="N130" s="98">
        <v>7.9</v>
      </c>
      <c r="O130" s="98">
        <v>8.9</v>
      </c>
      <c r="P130" s="98">
        <v>7.6</v>
      </c>
      <c r="Q130" s="98">
        <v>7.5</v>
      </c>
      <c r="R130" s="98">
        <v>104.8</v>
      </c>
      <c r="S130" s="99">
        <v>105.2</v>
      </c>
      <c r="T130" s="332" t="s">
        <v>496</v>
      </c>
      <c r="U130" s="333" t="s">
        <v>597</v>
      </c>
      <c r="V130" s="339" t="s">
        <v>599</v>
      </c>
      <c r="W130" s="340"/>
      <c r="X130" s="335">
        <f t="shared" si="28"/>
        <v>45132</v>
      </c>
      <c r="Y130" s="336">
        <f t="shared" si="29"/>
        <v>0.9964685108887581</v>
      </c>
      <c r="Z130" s="337">
        <f t="shared" si="30"/>
        <v>1.0008408307407719</v>
      </c>
      <c r="AA130" s="338">
        <f t="shared" si="31"/>
        <v>1.0008004708652147</v>
      </c>
      <c r="AB130" s="161">
        <v>1</v>
      </c>
      <c r="AC130" s="161">
        <v>1.01</v>
      </c>
      <c r="AD130" s="161">
        <v>0.99</v>
      </c>
      <c r="AE130" s="161">
        <v>1.02</v>
      </c>
      <c r="AF130" s="161">
        <v>0.98</v>
      </c>
    </row>
    <row r="131" spans="2:32" x14ac:dyDescent="0.25">
      <c r="B131" s="331">
        <v>20230726</v>
      </c>
      <c r="C131" s="92">
        <v>1.7010000000000001</v>
      </c>
      <c r="D131" s="93">
        <f t="shared" si="26"/>
        <v>1.1771630370807085E-3</v>
      </c>
      <c r="E131" s="94">
        <f t="shared" si="27"/>
        <v>-8.7412587412586396E-3</v>
      </c>
      <c r="F131" s="95">
        <v>0.48</v>
      </c>
      <c r="G131" s="96">
        <v>0.57999999999999996</v>
      </c>
      <c r="H131" s="96">
        <v>-0.32</v>
      </c>
      <c r="I131" s="96">
        <v>0.06</v>
      </c>
      <c r="J131" s="96">
        <v>1.04</v>
      </c>
      <c r="K131" s="96">
        <v>-0.28999999999999998</v>
      </c>
      <c r="L131" s="96">
        <v>7.0000000000000007E-2</v>
      </c>
      <c r="M131" s="97">
        <v>1.7010000000000001</v>
      </c>
      <c r="N131" s="98">
        <v>8.1</v>
      </c>
      <c r="O131" s="98">
        <v>8.6999999999999993</v>
      </c>
      <c r="P131" s="98">
        <v>7.1</v>
      </c>
      <c r="Q131" s="98">
        <v>7.7</v>
      </c>
      <c r="R131" s="98">
        <v>104.8</v>
      </c>
      <c r="S131" s="99">
        <v>105.2</v>
      </c>
      <c r="T131" s="332" t="s">
        <v>208</v>
      </c>
      <c r="U131" s="333" t="s">
        <v>293</v>
      </c>
      <c r="V131" s="339" t="s">
        <v>602</v>
      </c>
      <c r="W131" s="340"/>
      <c r="X131" s="335">
        <f t="shared" si="28"/>
        <v>45133</v>
      </c>
      <c r="Y131" s="336">
        <f t="shared" si="29"/>
        <v>1.0011771630370807</v>
      </c>
      <c r="Z131" s="337">
        <f t="shared" si="30"/>
        <v>1.0010866120342283</v>
      </c>
      <c r="AA131" s="338">
        <f t="shared" si="31"/>
        <v>1.0007112026682361</v>
      </c>
      <c r="AB131" s="161">
        <v>1</v>
      </c>
      <c r="AC131" s="161">
        <v>1.01</v>
      </c>
      <c r="AD131" s="161">
        <v>0.99</v>
      </c>
      <c r="AE131" s="161">
        <v>1.02</v>
      </c>
      <c r="AF131" s="161">
        <v>0.98</v>
      </c>
    </row>
    <row r="132" spans="2:32" x14ac:dyDescent="0.25">
      <c r="B132" s="331">
        <v>20230727</v>
      </c>
      <c r="C132" s="92">
        <v>1.6950000000000001</v>
      </c>
      <c r="D132" s="93">
        <f t="shared" si="26"/>
        <v>-2.3543260741613059E-3</v>
      </c>
      <c r="E132" s="94">
        <f t="shared" si="27"/>
        <v>-1.2237762237762184E-2</v>
      </c>
      <c r="F132" s="95">
        <v>0.46</v>
      </c>
      <c r="G132" s="96">
        <v>0.65</v>
      </c>
      <c r="H132" s="96">
        <v>-0.28999999999999998</v>
      </c>
      <c r="I132" s="96">
        <v>7.0000000000000007E-2</v>
      </c>
      <c r="J132" s="96">
        <v>1.08</v>
      </c>
      <c r="K132" s="96">
        <v>-0.28000000000000003</v>
      </c>
      <c r="L132" s="96">
        <v>0.04</v>
      </c>
      <c r="M132" s="97">
        <v>1.6950000000000001</v>
      </c>
      <c r="N132" s="98">
        <v>8.1999999999999993</v>
      </c>
      <c r="O132" s="98">
        <v>8.6999999999999993</v>
      </c>
      <c r="P132" s="98">
        <v>7.2</v>
      </c>
      <c r="Q132" s="98">
        <v>7.7</v>
      </c>
      <c r="R132" s="98">
        <v>104.8</v>
      </c>
      <c r="S132" s="99">
        <v>105.2</v>
      </c>
      <c r="T132" s="332" t="s">
        <v>340</v>
      </c>
      <c r="U132" s="333" t="s">
        <v>597</v>
      </c>
      <c r="V132" s="339" t="s">
        <v>604</v>
      </c>
      <c r="W132" s="340"/>
      <c r="X132" s="335">
        <f t="shared" si="28"/>
        <v>45134</v>
      </c>
      <c r="Y132" s="336">
        <f t="shared" si="29"/>
        <v>0.99764567392583869</v>
      </c>
      <c r="Z132" s="337">
        <f t="shared" si="30"/>
        <v>1.0010790661173239</v>
      </c>
      <c r="AA132" s="338">
        <f t="shared" si="31"/>
        <v>1.0005374005169281</v>
      </c>
      <c r="AB132" s="161">
        <v>1</v>
      </c>
      <c r="AC132" s="161">
        <v>1.01</v>
      </c>
      <c r="AD132" s="161">
        <v>0.99</v>
      </c>
      <c r="AE132" s="161">
        <v>1.02</v>
      </c>
      <c r="AF132" s="161">
        <v>0.98</v>
      </c>
    </row>
    <row r="133" spans="2:32" x14ac:dyDescent="0.25">
      <c r="B133" s="331">
        <v>20230728</v>
      </c>
      <c r="C133" s="92">
        <v>1.7010000000000001</v>
      </c>
      <c r="D133" s="93">
        <f t="shared" si="26"/>
        <v>1.1771630370807085E-3</v>
      </c>
      <c r="E133" s="94">
        <f t="shared" si="27"/>
        <v>-8.7412587412586396E-3</v>
      </c>
      <c r="F133" s="95">
        <v>0.54</v>
      </c>
      <c r="G133" s="96">
        <v>0.61</v>
      </c>
      <c r="H133" s="96">
        <v>-0.32</v>
      </c>
      <c r="I133" s="96">
        <v>0.11</v>
      </c>
      <c r="J133" s="96">
        <v>1.1000000000000001</v>
      </c>
      <c r="K133" s="96">
        <v>-0.3</v>
      </c>
      <c r="L133" s="96">
        <v>0.08</v>
      </c>
      <c r="M133" s="97">
        <v>1.7010000000000001</v>
      </c>
      <c r="N133" s="98">
        <v>8</v>
      </c>
      <c r="O133" s="98">
        <v>8.8000000000000007</v>
      </c>
      <c r="P133" s="98">
        <v>7.4</v>
      </c>
      <c r="Q133" s="98">
        <v>7.5</v>
      </c>
      <c r="R133" s="98">
        <v>104.7</v>
      </c>
      <c r="S133" s="99">
        <v>105.2</v>
      </c>
      <c r="T133" s="332" t="s">
        <v>340</v>
      </c>
      <c r="U133" s="333" t="s">
        <v>610</v>
      </c>
      <c r="V133" s="347" t="s">
        <v>606</v>
      </c>
      <c r="W133" s="340"/>
      <c r="X133" s="335">
        <f t="shared" si="28"/>
        <v>45135</v>
      </c>
      <c r="Y133" s="336">
        <f t="shared" si="29"/>
        <v>1.0011771630370807</v>
      </c>
      <c r="Z133" s="337">
        <f t="shared" si="30"/>
        <v>1.0010166408047514</v>
      </c>
      <c r="AA133" s="338">
        <f t="shared" si="31"/>
        <v>1.0004280592862111</v>
      </c>
      <c r="AB133" s="161">
        <v>1</v>
      </c>
      <c r="AC133" s="161">
        <v>1.01</v>
      </c>
      <c r="AD133" s="161">
        <v>0.99</v>
      </c>
      <c r="AE133" s="161">
        <v>1.02</v>
      </c>
      <c r="AF133" s="161">
        <v>0.98</v>
      </c>
    </row>
    <row r="134" spans="2:32" x14ac:dyDescent="0.25">
      <c r="B134" s="331"/>
      <c r="C134" s="92"/>
      <c r="D134" s="93" t="str">
        <f t="shared" si="26"/>
        <v/>
      </c>
      <c r="E134" s="94" t="str">
        <f t="shared" si="27"/>
        <v/>
      </c>
      <c r="F134" s="95"/>
      <c r="G134" s="96"/>
      <c r="H134" s="96"/>
      <c r="I134" s="96"/>
      <c r="J134" s="96"/>
      <c r="K134" s="96"/>
      <c r="L134" s="96"/>
      <c r="M134" s="97"/>
      <c r="N134" s="98"/>
      <c r="O134" s="98"/>
      <c r="P134" s="98"/>
      <c r="Q134" s="98"/>
      <c r="R134" s="98"/>
      <c r="S134" s="99"/>
      <c r="T134" s="332"/>
      <c r="U134" s="333"/>
      <c r="V134" s="347"/>
      <c r="W134" s="340"/>
      <c r="X134" s="335" t="e">
        <f t="shared" si="28"/>
        <v>#VALUE!</v>
      </c>
      <c r="Y134" s="336" t="str">
        <f t="shared" si="29"/>
        <v/>
      </c>
      <c r="Z134" s="337" t="str">
        <f t="shared" si="30"/>
        <v/>
      </c>
      <c r="AA134" s="338" t="str">
        <f t="shared" si="31"/>
        <v/>
      </c>
      <c r="AB134" s="161">
        <v>1</v>
      </c>
      <c r="AC134" s="161">
        <v>1.01</v>
      </c>
      <c r="AD134" s="161">
        <v>0.99</v>
      </c>
      <c r="AE134" s="161">
        <v>1.02</v>
      </c>
      <c r="AF134" s="161">
        <v>0.98</v>
      </c>
    </row>
    <row r="135" spans="2:32" x14ac:dyDescent="0.25">
      <c r="B135" s="331"/>
      <c r="C135" s="92"/>
      <c r="D135" s="93" t="str">
        <f t="shared" si="26"/>
        <v/>
      </c>
      <c r="E135" s="94" t="str">
        <f t="shared" si="27"/>
        <v/>
      </c>
      <c r="F135" s="95"/>
      <c r="G135" s="96"/>
      <c r="H135" s="96"/>
      <c r="I135" s="96"/>
      <c r="J135" s="96"/>
      <c r="K135" s="96"/>
      <c r="L135" s="96"/>
      <c r="M135" s="97"/>
      <c r="N135" s="98"/>
      <c r="O135" s="98"/>
      <c r="P135" s="98"/>
      <c r="Q135" s="98"/>
      <c r="R135" s="98"/>
      <c r="S135" s="99"/>
      <c r="T135" s="332"/>
      <c r="U135" s="333"/>
      <c r="V135" s="347"/>
      <c r="W135" s="340"/>
      <c r="X135" s="335" t="e">
        <f t="shared" si="28"/>
        <v>#VALUE!</v>
      </c>
      <c r="Y135" s="336" t="str">
        <f t="shared" si="29"/>
        <v/>
      </c>
      <c r="Z135" s="337" t="str">
        <f t="shared" si="30"/>
        <v/>
      </c>
      <c r="AA135" s="338" t="str">
        <f t="shared" si="31"/>
        <v/>
      </c>
      <c r="AB135" s="161">
        <v>1</v>
      </c>
      <c r="AC135" s="161">
        <v>1.01</v>
      </c>
      <c r="AD135" s="161">
        <v>0.99</v>
      </c>
      <c r="AE135" s="161">
        <v>1.02</v>
      </c>
      <c r="AF135" s="161">
        <v>0.98</v>
      </c>
    </row>
    <row r="136" spans="2:32" x14ac:dyDescent="0.25">
      <c r="B136" s="331"/>
      <c r="C136" s="92"/>
      <c r="D136" s="93" t="str">
        <f t="shared" si="26"/>
        <v/>
      </c>
      <c r="E136" s="94" t="str">
        <f t="shared" si="27"/>
        <v/>
      </c>
      <c r="F136" s="95"/>
      <c r="G136" s="96"/>
      <c r="H136" s="96"/>
      <c r="I136" s="96"/>
      <c r="J136" s="96"/>
      <c r="K136" s="96"/>
      <c r="L136" s="96"/>
      <c r="M136" s="97"/>
      <c r="N136" s="98"/>
      <c r="O136" s="98"/>
      <c r="P136" s="98"/>
      <c r="Q136" s="98"/>
      <c r="R136" s="98"/>
      <c r="S136" s="99"/>
      <c r="T136" s="332"/>
      <c r="U136" s="333"/>
      <c r="V136" s="347"/>
      <c r="W136" s="340"/>
      <c r="X136" s="335" t="e">
        <f t="shared" si="28"/>
        <v>#VALUE!</v>
      </c>
      <c r="Y136" s="336" t="str">
        <f t="shared" si="29"/>
        <v/>
      </c>
      <c r="Z136" s="337" t="str">
        <f t="shared" si="30"/>
        <v/>
      </c>
      <c r="AA136" s="338" t="str">
        <f t="shared" si="31"/>
        <v/>
      </c>
      <c r="AB136" s="161">
        <v>1</v>
      </c>
      <c r="AC136" s="161">
        <v>1.01</v>
      </c>
      <c r="AD136" s="161">
        <v>0.99</v>
      </c>
      <c r="AE136" s="161">
        <v>1.02</v>
      </c>
      <c r="AF136" s="161">
        <v>0.98</v>
      </c>
    </row>
    <row r="137" spans="2:32" x14ac:dyDescent="0.25">
      <c r="B137" s="331"/>
      <c r="C137" s="92"/>
      <c r="D137" s="93" t="str">
        <f t="shared" si="26"/>
        <v/>
      </c>
      <c r="E137" s="94" t="str">
        <f t="shared" si="27"/>
        <v/>
      </c>
      <c r="F137" s="95"/>
      <c r="G137" s="96"/>
      <c r="H137" s="96"/>
      <c r="I137" s="96"/>
      <c r="J137" s="96"/>
      <c r="K137" s="96"/>
      <c r="L137" s="96"/>
      <c r="M137" s="97"/>
      <c r="N137" s="98"/>
      <c r="O137" s="98"/>
      <c r="P137" s="98"/>
      <c r="Q137" s="98"/>
      <c r="R137" s="98"/>
      <c r="S137" s="99"/>
      <c r="T137" s="332"/>
      <c r="U137" s="333"/>
      <c r="V137" s="347"/>
      <c r="W137" s="340"/>
      <c r="X137" s="335" t="e">
        <f t="shared" si="28"/>
        <v>#VALUE!</v>
      </c>
      <c r="Y137" s="336" t="str">
        <f t="shared" si="29"/>
        <v/>
      </c>
      <c r="Z137" s="337" t="str">
        <f t="shared" si="30"/>
        <v/>
      </c>
      <c r="AA137" s="338" t="str">
        <f t="shared" si="31"/>
        <v/>
      </c>
      <c r="AB137" s="161">
        <v>1</v>
      </c>
      <c r="AC137" s="161">
        <v>1.01</v>
      </c>
      <c r="AD137" s="161">
        <v>0.99</v>
      </c>
      <c r="AE137" s="161">
        <v>1.02</v>
      </c>
      <c r="AF137" s="161">
        <v>0.98</v>
      </c>
    </row>
    <row r="138" spans="2:32" x14ac:dyDescent="0.25">
      <c r="B138" s="331"/>
      <c r="C138" s="92"/>
      <c r="D138" s="93" t="str">
        <f t="shared" si="26"/>
        <v/>
      </c>
      <c r="E138" s="94" t="str">
        <f t="shared" si="27"/>
        <v/>
      </c>
      <c r="F138" s="95"/>
      <c r="G138" s="96"/>
      <c r="H138" s="96"/>
      <c r="I138" s="96"/>
      <c r="J138" s="96"/>
      <c r="K138" s="96"/>
      <c r="L138" s="96"/>
      <c r="M138" s="97"/>
      <c r="N138" s="98"/>
      <c r="O138" s="98"/>
      <c r="P138" s="98"/>
      <c r="Q138" s="98"/>
      <c r="R138" s="98"/>
      <c r="S138" s="99"/>
      <c r="T138" s="332"/>
      <c r="U138" s="333"/>
      <c r="V138" s="347"/>
      <c r="W138" s="340"/>
      <c r="X138" s="335" t="e">
        <f t="shared" si="28"/>
        <v>#VALUE!</v>
      </c>
      <c r="Y138" s="336" t="str">
        <f t="shared" si="29"/>
        <v/>
      </c>
      <c r="Z138" s="337" t="str">
        <f t="shared" si="30"/>
        <v/>
      </c>
      <c r="AA138" s="338" t="str">
        <f t="shared" si="31"/>
        <v/>
      </c>
      <c r="AB138" s="161">
        <v>1</v>
      </c>
      <c r="AC138" s="161">
        <v>1.01</v>
      </c>
      <c r="AD138" s="161">
        <v>0.99</v>
      </c>
      <c r="AE138" s="161">
        <v>1.02</v>
      </c>
      <c r="AF138" s="161">
        <v>0.98</v>
      </c>
    </row>
    <row r="139" spans="2:32" x14ac:dyDescent="0.25">
      <c r="B139" s="331"/>
      <c r="C139" s="92"/>
      <c r="D139" s="93" t="str">
        <f t="shared" si="26"/>
        <v/>
      </c>
      <c r="E139" s="94" t="str">
        <f t="shared" si="27"/>
        <v/>
      </c>
      <c r="F139" s="95"/>
      <c r="G139" s="96"/>
      <c r="H139" s="96"/>
      <c r="I139" s="96"/>
      <c r="J139" s="96"/>
      <c r="K139" s="96"/>
      <c r="L139" s="96"/>
      <c r="M139" s="97"/>
      <c r="N139" s="98"/>
      <c r="O139" s="98"/>
      <c r="P139" s="98"/>
      <c r="Q139" s="98"/>
      <c r="R139" s="98"/>
      <c r="S139" s="99"/>
      <c r="T139" s="332"/>
      <c r="U139" s="333"/>
      <c r="V139" s="347"/>
      <c r="W139" s="340"/>
      <c r="X139" s="335" t="e">
        <f t="shared" si="28"/>
        <v>#VALUE!</v>
      </c>
      <c r="Y139" s="336" t="str">
        <f t="shared" si="29"/>
        <v/>
      </c>
      <c r="Z139" s="337" t="str">
        <f t="shared" si="30"/>
        <v/>
      </c>
      <c r="AA139" s="338" t="str">
        <f t="shared" si="31"/>
        <v/>
      </c>
      <c r="AB139" s="161">
        <v>1</v>
      </c>
      <c r="AC139" s="161">
        <v>1.01</v>
      </c>
      <c r="AD139" s="161">
        <v>0.99</v>
      </c>
      <c r="AE139" s="161">
        <v>1.02</v>
      </c>
      <c r="AF139" s="161">
        <v>0.98</v>
      </c>
    </row>
    <row r="140" spans="2:32" x14ac:dyDescent="0.25">
      <c r="B140" s="331"/>
      <c r="C140" s="92"/>
      <c r="D140" s="93" t="str">
        <f t="shared" si="26"/>
        <v/>
      </c>
      <c r="E140" s="94" t="str">
        <f t="shared" si="27"/>
        <v/>
      </c>
      <c r="F140" s="95"/>
      <c r="G140" s="96"/>
      <c r="H140" s="96"/>
      <c r="I140" s="96"/>
      <c r="J140" s="96"/>
      <c r="K140" s="96"/>
      <c r="L140" s="96"/>
      <c r="M140" s="97"/>
      <c r="N140" s="98"/>
      <c r="O140" s="98"/>
      <c r="P140" s="98"/>
      <c r="Q140" s="98"/>
      <c r="R140" s="98"/>
      <c r="S140" s="99"/>
      <c r="T140" s="332"/>
      <c r="U140" s="333"/>
      <c r="V140" s="347"/>
      <c r="W140" s="340"/>
      <c r="X140" s="335" t="e">
        <f t="shared" si="28"/>
        <v>#VALUE!</v>
      </c>
      <c r="Y140" s="336" t="str">
        <f t="shared" si="29"/>
        <v/>
      </c>
      <c r="Z140" s="337" t="str">
        <f t="shared" si="30"/>
        <v/>
      </c>
      <c r="AA140" s="338" t="str">
        <f t="shared" si="31"/>
        <v/>
      </c>
      <c r="AB140" s="161">
        <v>1</v>
      </c>
      <c r="AC140" s="161">
        <v>1.01</v>
      </c>
      <c r="AD140" s="161">
        <v>0.99</v>
      </c>
      <c r="AE140" s="161">
        <v>1.02</v>
      </c>
      <c r="AF140" s="161">
        <v>0.98</v>
      </c>
    </row>
    <row r="141" spans="2:32" x14ac:dyDescent="0.25">
      <c r="B141" s="331"/>
      <c r="C141" s="92"/>
      <c r="D141" s="93" t="str">
        <f t="shared" si="26"/>
        <v/>
      </c>
      <c r="E141" s="94" t="str">
        <f t="shared" si="27"/>
        <v/>
      </c>
      <c r="F141" s="95"/>
      <c r="G141" s="96"/>
      <c r="H141" s="96"/>
      <c r="I141" s="96"/>
      <c r="J141" s="96"/>
      <c r="K141" s="96"/>
      <c r="L141" s="96"/>
      <c r="M141" s="97"/>
      <c r="N141" s="98"/>
      <c r="O141" s="98"/>
      <c r="P141" s="98"/>
      <c r="Q141" s="98"/>
      <c r="R141" s="98"/>
      <c r="S141" s="99"/>
      <c r="T141" s="332"/>
      <c r="U141" s="333"/>
      <c r="V141" s="347"/>
      <c r="W141" s="340"/>
      <c r="X141" s="335" t="e">
        <f t="shared" si="28"/>
        <v>#VALUE!</v>
      </c>
      <c r="Y141" s="336" t="str">
        <f t="shared" si="29"/>
        <v/>
      </c>
      <c r="Z141" s="337" t="str">
        <f t="shared" si="30"/>
        <v/>
      </c>
      <c r="AA141" s="338" t="str">
        <f t="shared" si="31"/>
        <v/>
      </c>
      <c r="AB141" s="161">
        <v>1</v>
      </c>
      <c r="AC141" s="161">
        <v>1.01</v>
      </c>
      <c r="AD141" s="161">
        <v>0.99</v>
      </c>
      <c r="AE141" s="161">
        <v>1.02</v>
      </c>
      <c r="AF141" s="161">
        <v>0.98</v>
      </c>
    </row>
    <row r="142" spans="2:32" x14ac:dyDescent="0.25">
      <c r="B142" s="331"/>
      <c r="C142" s="92"/>
      <c r="D142" s="93" t="str">
        <f t="shared" si="26"/>
        <v/>
      </c>
      <c r="E142" s="94" t="str">
        <f t="shared" si="27"/>
        <v/>
      </c>
      <c r="F142" s="95"/>
      <c r="G142" s="96"/>
      <c r="H142" s="96"/>
      <c r="I142" s="96"/>
      <c r="J142" s="96"/>
      <c r="K142" s="96"/>
      <c r="L142" s="96"/>
      <c r="M142" s="97"/>
      <c r="N142" s="98"/>
      <c r="O142" s="98"/>
      <c r="P142" s="98"/>
      <c r="Q142" s="98"/>
      <c r="R142" s="98"/>
      <c r="S142" s="99"/>
      <c r="T142" s="332"/>
      <c r="U142" s="333"/>
      <c r="V142" s="347"/>
      <c r="W142" s="340"/>
      <c r="X142" s="335" t="e">
        <f t="shared" si="28"/>
        <v>#VALUE!</v>
      </c>
      <c r="Y142" s="336" t="str">
        <f t="shared" si="29"/>
        <v/>
      </c>
      <c r="Z142" s="337" t="str">
        <f t="shared" si="30"/>
        <v/>
      </c>
      <c r="AA142" s="338" t="str">
        <f t="shared" si="31"/>
        <v/>
      </c>
      <c r="AB142" s="161">
        <v>1</v>
      </c>
      <c r="AC142" s="161">
        <v>1.01</v>
      </c>
      <c r="AD142" s="161">
        <v>0.99</v>
      </c>
      <c r="AE142" s="161">
        <v>1.02</v>
      </c>
      <c r="AF142" s="161">
        <v>0.98</v>
      </c>
    </row>
    <row r="143" spans="2:32" x14ac:dyDescent="0.25">
      <c r="B143" s="331"/>
      <c r="C143" s="92"/>
      <c r="D143" s="93" t="str">
        <f t="shared" si="26"/>
        <v/>
      </c>
      <c r="E143" s="94" t="str">
        <f t="shared" si="27"/>
        <v/>
      </c>
      <c r="F143" s="95"/>
      <c r="G143" s="96"/>
      <c r="H143" s="96"/>
      <c r="I143" s="96"/>
      <c r="J143" s="96"/>
      <c r="K143" s="96"/>
      <c r="L143" s="96"/>
      <c r="M143" s="97"/>
      <c r="N143" s="98"/>
      <c r="O143" s="98"/>
      <c r="P143" s="98"/>
      <c r="Q143" s="98"/>
      <c r="R143" s="98"/>
      <c r="S143" s="99"/>
      <c r="T143" s="332"/>
      <c r="U143" s="333"/>
      <c r="V143" s="347"/>
      <c r="W143" s="340"/>
      <c r="X143" s="335" t="e">
        <f t="shared" si="28"/>
        <v>#VALUE!</v>
      </c>
      <c r="Y143" s="336" t="str">
        <f t="shared" si="29"/>
        <v/>
      </c>
      <c r="Z143" s="337" t="str">
        <f t="shared" si="30"/>
        <v/>
      </c>
      <c r="AA143" s="338" t="str">
        <f t="shared" si="31"/>
        <v/>
      </c>
      <c r="AB143" s="161">
        <v>1</v>
      </c>
      <c r="AC143" s="161">
        <v>1.01</v>
      </c>
      <c r="AD143" s="161">
        <v>0.99</v>
      </c>
      <c r="AE143" s="161">
        <v>1.02</v>
      </c>
      <c r="AF143" s="161">
        <v>0.98</v>
      </c>
    </row>
    <row r="144" spans="2:32" x14ac:dyDescent="0.25">
      <c r="B144" s="331"/>
      <c r="C144" s="92"/>
      <c r="D144" s="93" t="str">
        <f t="shared" si="26"/>
        <v/>
      </c>
      <c r="E144" s="94" t="str">
        <f t="shared" si="27"/>
        <v/>
      </c>
      <c r="F144" s="95"/>
      <c r="G144" s="96"/>
      <c r="H144" s="96"/>
      <c r="I144" s="96"/>
      <c r="J144" s="96"/>
      <c r="K144" s="96"/>
      <c r="L144" s="96"/>
      <c r="M144" s="97"/>
      <c r="N144" s="98"/>
      <c r="O144" s="98"/>
      <c r="P144" s="98"/>
      <c r="Q144" s="98"/>
      <c r="R144" s="98"/>
      <c r="S144" s="99"/>
      <c r="T144" s="332"/>
      <c r="U144" s="333"/>
      <c r="V144" s="347"/>
      <c r="W144" s="340"/>
      <c r="X144" s="335" t="e">
        <f t="shared" si="28"/>
        <v>#VALUE!</v>
      </c>
      <c r="Y144" s="336" t="str">
        <f t="shared" si="29"/>
        <v/>
      </c>
      <c r="Z144" s="337" t="str">
        <f t="shared" si="30"/>
        <v/>
      </c>
      <c r="AA144" s="338" t="str">
        <f t="shared" si="31"/>
        <v/>
      </c>
      <c r="AB144" s="161">
        <v>1</v>
      </c>
      <c r="AC144" s="161">
        <v>1.01</v>
      </c>
      <c r="AD144" s="161">
        <v>0.99</v>
      </c>
      <c r="AE144" s="161">
        <v>1.02</v>
      </c>
      <c r="AF144" s="161">
        <v>0.98</v>
      </c>
    </row>
    <row r="145" spans="2:32" x14ac:dyDescent="0.25">
      <c r="B145" s="331"/>
      <c r="C145" s="92"/>
      <c r="D145" s="93" t="str">
        <f t="shared" si="26"/>
        <v/>
      </c>
      <c r="E145" s="94" t="str">
        <f t="shared" si="27"/>
        <v/>
      </c>
      <c r="F145" s="95"/>
      <c r="G145" s="96"/>
      <c r="H145" s="96"/>
      <c r="I145" s="96"/>
      <c r="J145" s="96"/>
      <c r="K145" s="96"/>
      <c r="L145" s="96"/>
      <c r="M145" s="97"/>
      <c r="N145" s="98"/>
      <c r="O145" s="98"/>
      <c r="P145" s="98"/>
      <c r="Q145" s="98"/>
      <c r="R145" s="98"/>
      <c r="S145" s="99"/>
      <c r="T145" s="332"/>
      <c r="U145" s="333"/>
      <c r="V145" s="347"/>
      <c r="W145" s="340"/>
      <c r="X145" s="335" t="e">
        <f t="shared" si="28"/>
        <v>#VALUE!</v>
      </c>
      <c r="Y145" s="336" t="str">
        <f t="shared" si="29"/>
        <v/>
      </c>
      <c r="Z145" s="337" t="str">
        <f t="shared" si="30"/>
        <v/>
      </c>
      <c r="AA145" s="338" t="str">
        <f t="shared" si="31"/>
        <v/>
      </c>
      <c r="AB145" s="161">
        <v>1</v>
      </c>
      <c r="AC145" s="161">
        <v>1.01</v>
      </c>
      <c r="AD145" s="161">
        <v>0.99</v>
      </c>
      <c r="AE145" s="161">
        <v>1.02</v>
      </c>
      <c r="AF145" s="161">
        <v>0.98</v>
      </c>
    </row>
    <row r="146" spans="2:32" x14ac:dyDescent="0.25">
      <c r="B146" s="331"/>
      <c r="C146" s="92"/>
      <c r="D146" s="93" t="str">
        <f t="shared" si="26"/>
        <v/>
      </c>
      <c r="E146" s="94" t="str">
        <f t="shared" si="27"/>
        <v/>
      </c>
      <c r="F146" s="95"/>
      <c r="G146" s="96"/>
      <c r="H146" s="96"/>
      <c r="I146" s="96"/>
      <c r="J146" s="96"/>
      <c r="K146" s="96"/>
      <c r="L146" s="96"/>
      <c r="M146" s="97"/>
      <c r="N146" s="98"/>
      <c r="O146" s="98"/>
      <c r="P146" s="98"/>
      <c r="Q146" s="98"/>
      <c r="R146" s="98"/>
      <c r="S146" s="99"/>
      <c r="T146" s="332"/>
      <c r="U146" s="333"/>
      <c r="V146" s="347"/>
      <c r="W146" s="340"/>
      <c r="X146" s="335" t="e">
        <f t="shared" si="28"/>
        <v>#VALUE!</v>
      </c>
      <c r="Y146" s="336" t="str">
        <f t="shared" si="29"/>
        <v/>
      </c>
      <c r="Z146" s="337" t="str">
        <f t="shared" si="30"/>
        <v/>
      </c>
      <c r="AA146" s="338" t="str">
        <f t="shared" si="31"/>
        <v/>
      </c>
      <c r="AB146" s="161">
        <v>1</v>
      </c>
      <c r="AC146" s="161">
        <v>1.01</v>
      </c>
      <c r="AD146" s="161">
        <v>0.99</v>
      </c>
      <c r="AE146" s="161">
        <v>1.02</v>
      </c>
      <c r="AF146" s="161">
        <v>0.98</v>
      </c>
    </row>
    <row r="147" spans="2:32" x14ac:dyDescent="0.25">
      <c r="B147" s="331"/>
      <c r="C147" s="92"/>
      <c r="D147" s="93" t="str">
        <f t="shared" si="26"/>
        <v/>
      </c>
      <c r="E147" s="94" t="str">
        <f t="shared" si="27"/>
        <v/>
      </c>
      <c r="F147" s="95"/>
      <c r="G147" s="96"/>
      <c r="H147" s="96"/>
      <c r="I147" s="96"/>
      <c r="J147" s="96"/>
      <c r="K147" s="96"/>
      <c r="L147" s="96"/>
      <c r="M147" s="97"/>
      <c r="N147" s="98"/>
      <c r="O147" s="98"/>
      <c r="P147" s="98"/>
      <c r="Q147" s="98"/>
      <c r="R147" s="98"/>
      <c r="S147" s="99"/>
      <c r="T147" s="332"/>
      <c r="U147" s="333"/>
      <c r="V147" s="347"/>
      <c r="W147" s="340"/>
      <c r="X147" s="335" t="e">
        <f t="shared" si="28"/>
        <v>#VALUE!</v>
      </c>
      <c r="Y147" s="336" t="str">
        <f t="shared" si="29"/>
        <v/>
      </c>
      <c r="Z147" s="337" t="str">
        <f t="shared" si="30"/>
        <v/>
      </c>
      <c r="AA147" s="338" t="str">
        <f t="shared" si="31"/>
        <v/>
      </c>
      <c r="AB147" s="161">
        <v>1</v>
      </c>
      <c r="AC147" s="161">
        <v>1.01</v>
      </c>
      <c r="AD147" s="161">
        <v>0.99</v>
      </c>
      <c r="AE147" s="161">
        <v>1.02</v>
      </c>
      <c r="AF147" s="161">
        <v>0.98</v>
      </c>
    </row>
    <row r="148" spans="2:32" x14ac:dyDescent="0.25">
      <c r="B148" s="331"/>
      <c r="C148" s="92"/>
      <c r="D148" s="93" t="str">
        <f t="shared" si="26"/>
        <v/>
      </c>
      <c r="E148" s="94" t="str">
        <f t="shared" si="27"/>
        <v/>
      </c>
      <c r="F148" s="95"/>
      <c r="G148" s="96"/>
      <c r="H148" s="96"/>
      <c r="I148" s="96"/>
      <c r="J148" s="96"/>
      <c r="K148" s="96"/>
      <c r="L148" s="96"/>
      <c r="M148" s="97"/>
      <c r="N148" s="98"/>
      <c r="O148" s="98"/>
      <c r="P148" s="98"/>
      <c r="Q148" s="98"/>
      <c r="R148" s="98"/>
      <c r="S148" s="99"/>
      <c r="T148" s="332"/>
      <c r="U148" s="333"/>
      <c r="V148" s="347"/>
      <c r="W148" s="340"/>
      <c r="X148" s="335" t="e">
        <f t="shared" si="28"/>
        <v>#VALUE!</v>
      </c>
      <c r="Y148" s="336" t="str">
        <f t="shared" si="29"/>
        <v/>
      </c>
      <c r="Z148" s="337" t="str">
        <f t="shared" si="30"/>
        <v/>
      </c>
      <c r="AA148" s="338" t="str">
        <f t="shared" si="31"/>
        <v/>
      </c>
      <c r="AB148" s="161">
        <v>1</v>
      </c>
      <c r="AC148" s="161">
        <v>1.01</v>
      </c>
      <c r="AD148" s="161">
        <v>0.99</v>
      </c>
      <c r="AE148" s="161">
        <v>1.02</v>
      </c>
      <c r="AF148" s="161">
        <v>0.98</v>
      </c>
    </row>
    <row r="149" spans="2:32" x14ac:dyDescent="0.25">
      <c r="B149" s="331"/>
      <c r="C149" s="92"/>
      <c r="D149" s="93" t="str">
        <f t="shared" si="26"/>
        <v/>
      </c>
      <c r="E149" s="94" t="str">
        <f t="shared" si="27"/>
        <v/>
      </c>
      <c r="F149" s="95"/>
      <c r="G149" s="96"/>
      <c r="H149" s="96"/>
      <c r="I149" s="96"/>
      <c r="J149" s="96"/>
      <c r="K149" s="96"/>
      <c r="L149" s="96"/>
      <c r="M149" s="97"/>
      <c r="N149" s="98"/>
      <c r="O149" s="98"/>
      <c r="P149" s="98"/>
      <c r="Q149" s="98"/>
      <c r="R149" s="98"/>
      <c r="S149" s="99"/>
      <c r="T149" s="332"/>
      <c r="U149" s="333"/>
      <c r="V149" s="347"/>
      <c r="W149" s="340"/>
      <c r="X149" s="335" t="e">
        <f t="shared" si="28"/>
        <v>#VALUE!</v>
      </c>
      <c r="Y149" s="336" t="str">
        <f t="shared" si="29"/>
        <v/>
      </c>
      <c r="Z149" s="337" t="str">
        <f t="shared" si="30"/>
        <v/>
      </c>
      <c r="AA149" s="338" t="str">
        <f t="shared" si="31"/>
        <v/>
      </c>
      <c r="AB149" s="161">
        <v>1</v>
      </c>
      <c r="AC149" s="161">
        <v>1.01</v>
      </c>
      <c r="AD149" s="161">
        <v>0.99</v>
      </c>
      <c r="AE149" s="161">
        <v>1.02</v>
      </c>
      <c r="AF149" s="161">
        <v>0.98</v>
      </c>
    </row>
    <row r="150" spans="2:32" x14ac:dyDescent="0.25">
      <c r="B150" s="331"/>
      <c r="C150" s="92"/>
      <c r="D150" s="93" t="str">
        <f t="shared" si="26"/>
        <v/>
      </c>
      <c r="E150" s="94" t="str">
        <f t="shared" si="27"/>
        <v/>
      </c>
      <c r="F150" s="95"/>
      <c r="G150" s="96"/>
      <c r="H150" s="96"/>
      <c r="I150" s="96"/>
      <c r="J150" s="96"/>
      <c r="K150" s="96"/>
      <c r="L150" s="96"/>
      <c r="M150" s="97"/>
      <c r="N150" s="98"/>
      <c r="O150" s="98"/>
      <c r="P150" s="98"/>
      <c r="Q150" s="98"/>
      <c r="R150" s="98"/>
      <c r="S150" s="99"/>
      <c r="T150" s="332"/>
      <c r="U150" s="333"/>
      <c r="V150" s="347"/>
      <c r="W150" s="340"/>
      <c r="X150" s="335" t="e">
        <f t="shared" si="28"/>
        <v>#VALUE!</v>
      </c>
      <c r="Y150" s="336" t="str">
        <f t="shared" si="29"/>
        <v/>
      </c>
      <c r="Z150" s="337" t="str">
        <f t="shared" si="30"/>
        <v/>
      </c>
      <c r="AA150" s="338" t="str">
        <f t="shared" si="31"/>
        <v/>
      </c>
      <c r="AB150" s="161">
        <v>1</v>
      </c>
      <c r="AC150" s="161">
        <v>1.01</v>
      </c>
      <c r="AD150" s="161">
        <v>0.99</v>
      </c>
      <c r="AE150" s="161">
        <v>1.02</v>
      </c>
      <c r="AF150" s="161">
        <v>0.98</v>
      </c>
    </row>
    <row r="151" spans="2:32" x14ac:dyDescent="0.25">
      <c r="B151" s="331"/>
      <c r="C151" s="92"/>
      <c r="D151" s="93" t="str">
        <f t="shared" si="26"/>
        <v/>
      </c>
      <c r="E151" s="94" t="str">
        <f t="shared" si="27"/>
        <v/>
      </c>
      <c r="F151" s="95"/>
      <c r="G151" s="96"/>
      <c r="H151" s="96"/>
      <c r="I151" s="96"/>
      <c r="J151" s="96"/>
      <c r="K151" s="96"/>
      <c r="L151" s="96"/>
      <c r="M151" s="97"/>
      <c r="N151" s="98"/>
      <c r="O151" s="98"/>
      <c r="P151" s="98"/>
      <c r="Q151" s="98"/>
      <c r="R151" s="98"/>
      <c r="S151" s="99"/>
      <c r="T151" s="332"/>
      <c r="U151" s="333"/>
      <c r="V151" s="347"/>
      <c r="W151" s="340"/>
      <c r="X151" s="335" t="e">
        <f t="shared" si="28"/>
        <v>#VALUE!</v>
      </c>
      <c r="Y151" s="336" t="str">
        <f t="shared" si="29"/>
        <v/>
      </c>
      <c r="Z151" s="337" t="str">
        <f t="shared" si="30"/>
        <v/>
      </c>
      <c r="AA151" s="338" t="str">
        <f t="shared" si="31"/>
        <v/>
      </c>
      <c r="AB151" s="161">
        <v>1</v>
      </c>
      <c r="AC151" s="161">
        <v>1.01</v>
      </c>
      <c r="AD151" s="161">
        <v>0.99</v>
      </c>
      <c r="AE151" s="161">
        <v>1.02</v>
      </c>
      <c r="AF151" s="161">
        <v>0.98</v>
      </c>
    </row>
    <row r="152" spans="2:32" x14ac:dyDescent="0.25">
      <c r="B152" s="331"/>
      <c r="C152" s="92"/>
      <c r="D152" s="93" t="str">
        <f t="shared" si="26"/>
        <v/>
      </c>
      <c r="E152" s="94" t="str">
        <f t="shared" si="27"/>
        <v/>
      </c>
      <c r="F152" s="95"/>
      <c r="G152" s="96"/>
      <c r="H152" s="96"/>
      <c r="I152" s="96"/>
      <c r="J152" s="96"/>
      <c r="K152" s="96"/>
      <c r="L152" s="96"/>
      <c r="M152" s="97"/>
      <c r="N152" s="98"/>
      <c r="O152" s="98"/>
      <c r="P152" s="98"/>
      <c r="Q152" s="98"/>
      <c r="R152" s="98"/>
      <c r="S152" s="99"/>
      <c r="T152" s="332"/>
      <c r="U152" s="333"/>
      <c r="V152" s="347"/>
      <c r="W152" s="340"/>
      <c r="X152" s="335" t="e">
        <f t="shared" si="28"/>
        <v>#VALUE!</v>
      </c>
      <c r="Y152" s="336" t="str">
        <f t="shared" si="29"/>
        <v/>
      </c>
      <c r="Z152" s="337" t="str">
        <f t="shared" si="30"/>
        <v/>
      </c>
      <c r="AA152" s="338" t="str">
        <f t="shared" si="31"/>
        <v/>
      </c>
      <c r="AB152" s="161">
        <v>1</v>
      </c>
      <c r="AC152" s="161">
        <v>1.01</v>
      </c>
      <c r="AD152" s="161">
        <v>0.99</v>
      </c>
      <c r="AE152" s="161">
        <v>1.02</v>
      </c>
      <c r="AF152" s="161">
        <v>0.98</v>
      </c>
    </row>
    <row r="153" spans="2:32" x14ac:dyDescent="0.25">
      <c r="B153" s="331"/>
      <c r="C153" s="92"/>
      <c r="D153" s="93" t="str">
        <f t="shared" si="26"/>
        <v/>
      </c>
      <c r="E153" s="94" t="str">
        <f t="shared" si="27"/>
        <v/>
      </c>
      <c r="F153" s="95"/>
      <c r="G153" s="96"/>
      <c r="H153" s="96"/>
      <c r="I153" s="96"/>
      <c r="J153" s="96"/>
      <c r="K153" s="96"/>
      <c r="L153" s="96"/>
      <c r="M153" s="97"/>
      <c r="N153" s="98"/>
      <c r="O153" s="98"/>
      <c r="P153" s="98"/>
      <c r="Q153" s="98"/>
      <c r="R153" s="98"/>
      <c r="S153" s="99"/>
      <c r="T153" s="332"/>
      <c r="U153" s="333"/>
      <c r="V153" s="347"/>
      <c r="W153" s="340"/>
      <c r="X153" s="335" t="e">
        <f t="shared" si="28"/>
        <v>#VALUE!</v>
      </c>
      <c r="Y153" s="336" t="str">
        <f t="shared" si="29"/>
        <v/>
      </c>
      <c r="Z153" s="337" t="str">
        <f t="shared" si="30"/>
        <v/>
      </c>
      <c r="AA153" s="338" t="str">
        <f t="shared" si="31"/>
        <v/>
      </c>
      <c r="AB153" s="161">
        <v>1</v>
      </c>
      <c r="AC153" s="161">
        <v>1.01</v>
      </c>
      <c r="AD153" s="161">
        <v>0.99</v>
      </c>
      <c r="AE153" s="161">
        <v>1.02</v>
      </c>
      <c r="AF153" s="161">
        <v>0.98</v>
      </c>
    </row>
    <row r="154" spans="2:32" x14ac:dyDescent="0.25">
      <c r="B154" s="331"/>
      <c r="C154" s="92"/>
      <c r="D154" s="93" t="str">
        <f t="shared" si="26"/>
        <v/>
      </c>
      <c r="E154" s="94" t="str">
        <f t="shared" si="27"/>
        <v/>
      </c>
      <c r="F154" s="95"/>
      <c r="G154" s="96"/>
      <c r="H154" s="96"/>
      <c r="I154" s="96"/>
      <c r="J154" s="96"/>
      <c r="K154" s="96"/>
      <c r="L154" s="96"/>
      <c r="M154" s="97"/>
      <c r="N154" s="98"/>
      <c r="O154" s="98"/>
      <c r="P154" s="98"/>
      <c r="Q154" s="98"/>
      <c r="R154" s="98"/>
      <c r="S154" s="99"/>
      <c r="T154" s="332"/>
      <c r="U154" s="333"/>
      <c r="V154" s="347"/>
      <c r="W154" s="340"/>
      <c r="X154" s="335" t="e">
        <f t="shared" si="28"/>
        <v>#VALUE!</v>
      </c>
      <c r="Y154" s="336" t="str">
        <f t="shared" si="29"/>
        <v/>
      </c>
      <c r="Z154" s="337" t="str">
        <f t="shared" si="30"/>
        <v/>
      </c>
      <c r="AA154" s="338" t="str">
        <f t="shared" si="31"/>
        <v/>
      </c>
      <c r="AB154" s="161">
        <v>1</v>
      </c>
      <c r="AC154" s="161">
        <v>1.01</v>
      </c>
      <c r="AD154" s="161">
        <v>0.99</v>
      </c>
      <c r="AE154" s="161">
        <v>1.02</v>
      </c>
      <c r="AF154" s="161">
        <v>0.98</v>
      </c>
    </row>
    <row r="155" spans="2:32" x14ac:dyDescent="0.25">
      <c r="B155" s="331"/>
      <c r="C155" s="92"/>
      <c r="D155" s="93" t="str">
        <f t="shared" si="26"/>
        <v/>
      </c>
      <c r="E155" s="94" t="str">
        <f t="shared" si="27"/>
        <v/>
      </c>
      <c r="F155" s="95"/>
      <c r="G155" s="96"/>
      <c r="H155" s="96"/>
      <c r="I155" s="96"/>
      <c r="J155" s="96"/>
      <c r="K155" s="96"/>
      <c r="L155" s="96"/>
      <c r="M155" s="97"/>
      <c r="N155" s="98"/>
      <c r="O155" s="98"/>
      <c r="P155" s="98"/>
      <c r="Q155" s="98"/>
      <c r="R155" s="98"/>
      <c r="S155" s="99"/>
      <c r="T155" s="332"/>
      <c r="U155" s="333"/>
      <c r="V155" s="347"/>
      <c r="W155" s="340"/>
      <c r="X155" s="335" t="e">
        <f t="shared" si="28"/>
        <v>#VALUE!</v>
      </c>
      <c r="Y155" s="336" t="str">
        <f t="shared" si="29"/>
        <v/>
      </c>
      <c r="Z155" s="337" t="str">
        <f t="shared" si="30"/>
        <v/>
      </c>
      <c r="AA155" s="338" t="str">
        <f t="shared" si="31"/>
        <v/>
      </c>
      <c r="AB155" s="161">
        <v>1</v>
      </c>
      <c r="AC155" s="161">
        <v>1.01</v>
      </c>
      <c r="AD155" s="161">
        <v>0.99</v>
      </c>
      <c r="AE155" s="161">
        <v>1.02</v>
      </c>
      <c r="AF155" s="161">
        <v>0.98</v>
      </c>
    </row>
    <row r="156" spans="2:32" x14ac:dyDescent="0.25">
      <c r="B156" s="331"/>
      <c r="C156" s="92"/>
      <c r="D156" s="93" t="str">
        <f t="shared" si="26"/>
        <v/>
      </c>
      <c r="E156" s="94" t="str">
        <f t="shared" si="27"/>
        <v/>
      </c>
      <c r="F156" s="95"/>
      <c r="G156" s="96"/>
      <c r="H156" s="96"/>
      <c r="I156" s="96"/>
      <c r="J156" s="96"/>
      <c r="K156" s="96"/>
      <c r="L156" s="96"/>
      <c r="M156" s="97"/>
      <c r="N156" s="98"/>
      <c r="O156" s="98"/>
      <c r="P156" s="98"/>
      <c r="Q156" s="98"/>
      <c r="R156" s="98"/>
      <c r="S156" s="99"/>
      <c r="T156" s="332"/>
      <c r="U156" s="333"/>
      <c r="V156" s="347"/>
      <c r="W156" s="340"/>
      <c r="X156" s="335" t="e">
        <f t="shared" si="28"/>
        <v>#VALUE!</v>
      </c>
      <c r="Y156" s="336" t="str">
        <f t="shared" si="29"/>
        <v/>
      </c>
      <c r="Z156" s="337" t="str">
        <f t="shared" si="30"/>
        <v/>
      </c>
      <c r="AA156" s="338" t="str">
        <f t="shared" si="31"/>
        <v/>
      </c>
      <c r="AB156" s="161">
        <v>1</v>
      </c>
      <c r="AC156" s="161">
        <v>1.01</v>
      </c>
      <c r="AD156" s="161">
        <v>0.99</v>
      </c>
      <c r="AE156" s="161">
        <v>1.02</v>
      </c>
      <c r="AF156" s="161">
        <v>0.98</v>
      </c>
    </row>
    <row r="157" spans="2:32" x14ac:dyDescent="0.25">
      <c r="B157" s="331"/>
      <c r="C157" s="92"/>
      <c r="D157" s="93" t="str">
        <f t="shared" si="26"/>
        <v/>
      </c>
      <c r="E157" s="94" t="str">
        <f t="shared" si="27"/>
        <v/>
      </c>
      <c r="F157" s="95"/>
      <c r="G157" s="96"/>
      <c r="H157" s="96"/>
      <c r="I157" s="96"/>
      <c r="J157" s="96"/>
      <c r="K157" s="96"/>
      <c r="L157" s="96"/>
      <c r="M157" s="97"/>
      <c r="N157" s="98"/>
      <c r="O157" s="98"/>
      <c r="P157" s="98"/>
      <c r="Q157" s="98"/>
      <c r="R157" s="98"/>
      <c r="S157" s="99"/>
      <c r="T157" s="332"/>
      <c r="U157" s="333"/>
      <c r="V157" s="347"/>
      <c r="W157" s="340"/>
      <c r="X157" s="335" t="e">
        <f t="shared" si="28"/>
        <v>#VALUE!</v>
      </c>
      <c r="Y157" s="336" t="str">
        <f t="shared" si="29"/>
        <v/>
      </c>
      <c r="Z157" s="337" t="str">
        <f t="shared" si="30"/>
        <v/>
      </c>
      <c r="AA157" s="338" t="str">
        <f t="shared" si="31"/>
        <v/>
      </c>
      <c r="AB157" s="161">
        <v>1</v>
      </c>
      <c r="AC157" s="161">
        <v>1.01</v>
      </c>
      <c r="AD157" s="161">
        <v>0.99</v>
      </c>
      <c r="AE157" s="161">
        <v>1.02</v>
      </c>
      <c r="AF157" s="161">
        <v>0.98</v>
      </c>
    </row>
    <row r="158" spans="2:32" x14ac:dyDescent="0.25">
      <c r="B158" s="331"/>
      <c r="C158" s="92"/>
      <c r="D158" s="93" t="str">
        <f t="shared" si="26"/>
        <v/>
      </c>
      <c r="E158" s="94" t="str">
        <f t="shared" si="27"/>
        <v/>
      </c>
      <c r="F158" s="95"/>
      <c r="G158" s="96"/>
      <c r="H158" s="96"/>
      <c r="I158" s="96"/>
      <c r="J158" s="96"/>
      <c r="K158" s="96"/>
      <c r="L158" s="96"/>
      <c r="M158" s="97"/>
      <c r="N158" s="98"/>
      <c r="O158" s="98"/>
      <c r="P158" s="98"/>
      <c r="Q158" s="98"/>
      <c r="R158" s="98"/>
      <c r="S158" s="99"/>
      <c r="T158" s="332"/>
      <c r="U158" s="333"/>
      <c r="V158" s="347"/>
      <c r="W158" s="340"/>
      <c r="X158" s="335" t="e">
        <f t="shared" si="28"/>
        <v>#VALUE!</v>
      </c>
      <c r="Y158" s="336" t="str">
        <f t="shared" si="29"/>
        <v/>
      </c>
      <c r="Z158" s="337" t="str">
        <f t="shared" si="30"/>
        <v/>
      </c>
      <c r="AA158" s="338" t="str">
        <f t="shared" si="31"/>
        <v/>
      </c>
      <c r="AB158" s="161">
        <v>1</v>
      </c>
      <c r="AC158" s="161">
        <v>1.01</v>
      </c>
      <c r="AD158" s="161">
        <v>0.99</v>
      </c>
      <c r="AE158" s="161">
        <v>1.02</v>
      </c>
      <c r="AF158" s="161">
        <v>0.98</v>
      </c>
    </row>
    <row r="159" spans="2:32" x14ac:dyDescent="0.25">
      <c r="B159" s="331"/>
      <c r="C159" s="92"/>
      <c r="D159" s="93" t="str">
        <f t="shared" si="26"/>
        <v/>
      </c>
      <c r="E159" s="94" t="str">
        <f t="shared" si="27"/>
        <v/>
      </c>
      <c r="F159" s="95"/>
      <c r="G159" s="96"/>
      <c r="H159" s="96"/>
      <c r="I159" s="96"/>
      <c r="J159" s="96"/>
      <c r="K159" s="96"/>
      <c r="L159" s="96"/>
      <c r="M159" s="97"/>
      <c r="N159" s="98"/>
      <c r="O159" s="98"/>
      <c r="P159" s="98"/>
      <c r="Q159" s="98"/>
      <c r="R159" s="98"/>
      <c r="S159" s="99"/>
      <c r="T159" s="332"/>
      <c r="U159" s="333"/>
      <c r="V159" s="347"/>
      <c r="W159" s="340"/>
      <c r="X159" s="335" t="e">
        <f t="shared" si="28"/>
        <v>#VALUE!</v>
      </c>
      <c r="Y159" s="336" t="str">
        <f t="shared" si="29"/>
        <v/>
      </c>
      <c r="Z159" s="337" t="str">
        <f t="shared" si="30"/>
        <v/>
      </c>
      <c r="AA159" s="338" t="str">
        <f t="shared" si="31"/>
        <v/>
      </c>
      <c r="AB159" s="161">
        <v>1</v>
      </c>
      <c r="AC159" s="161">
        <v>1.01</v>
      </c>
      <c r="AD159" s="161">
        <v>0.99</v>
      </c>
      <c r="AE159" s="161">
        <v>1.02</v>
      </c>
      <c r="AF159" s="161">
        <v>0.98</v>
      </c>
    </row>
    <row r="160" spans="2:32" x14ac:dyDescent="0.25">
      <c r="B160" s="331"/>
      <c r="C160" s="92"/>
      <c r="D160" s="93" t="str">
        <f t="shared" si="26"/>
        <v/>
      </c>
      <c r="E160" s="94" t="str">
        <f t="shared" si="27"/>
        <v/>
      </c>
      <c r="F160" s="95"/>
      <c r="G160" s="96"/>
      <c r="H160" s="96"/>
      <c r="I160" s="96"/>
      <c r="J160" s="96"/>
      <c r="K160" s="96"/>
      <c r="L160" s="96"/>
      <c r="M160" s="97"/>
      <c r="N160" s="98"/>
      <c r="O160" s="98"/>
      <c r="P160" s="98"/>
      <c r="Q160" s="98"/>
      <c r="R160" s="98"/>
      <c r="S160" s="99"/>
      <c r="T160" s="332"/>
      <c r="U160" s="333"/>
      <c r="V160" s="347"/>
      <c r="W160" s="340"/>
      <c r="X160" s="335" t="e">
        <f t="shared" si="28"/>
        <v>#VALUE!</v>
      </c>
      <c r="Y160" s="336" t="str">
        <f t="shared" si="29"/>
        <v/>
      </c>
      <c r="Z160" s="337" t="str">
        <f t="shared" si="30"/>
        <v/>
      </c>
      <c r="AA160" s="338" t="str">
        <f t="shared" si="31"/>
        <v/>
      </c>
      <c r="AB160" s="161">
        <v>1</v>
      </c>
      <c r="AC160" s="161">
        <v>1.01</v>
      </c>
      <c r="AD160" s="161">
        <v>0.99</v>
      </c>
      <c r="AE160" s="161">
        <v>1.02</v>
      </c>
      <c r="AF160" s="161">
        <v>0.98</v>
      </c>
    </row>
    <row r="161" spans="2:32" x14ac:dyDescent="0.25">
      <c r="B161" s="331"/>
      <c r="C161" s="92"/>
      <c r="D161" s="93" t="str">
        <f t="shared" si="26"/>
        <v/>
      </c>
      <c r="E161" s="94" t="str">
        <f t="shared" si="27"/>
        <v/>
      </c>
      <c r="F161" s="95"/>
      <c r="G161" s="96"/>
      <c r="H161" s="96"/>
      <c r="I161" s="96"/>
      <c r="J161" s="96"/>
      <c r="K161" s="96"/>
      <c r="L161" s="96"/>
      <c r="M161" s="97"/>
      <c r="N161" s="98"/>
      <c r="O161" s="98"/>
      <c r="P161" s="98"/>
      <c r="Q161" s="98"/>
      <c r="R161" s="98"/>
      <c r="S161" s="99"/>
      <c r="T161" s="332"/>
      <c r="U161" s="333"/>
      <c r="V161" s="347"/>
      <c r="W161" s="340"/>
      <c r="X161" s="335" t="e">
        <f t="shared" si="28"/>
        <v>#VALUE!</v>
      </c>
      <c r="Y161" s="336" t="str">
        <f t="shared" si="29"/>
        <v/>
      </c>
      <c r="Z161" s="337" t="str">
        <f t="shared" si="30"/>
        <v/>
      </c>
      <c r="AA161" s="338" t="str">
        <f t="shared" si="31"/>
        <v/>
      </c>
      <c r="AB161" s="161">
        <v>1</v>
      </c>
      <c r="AC161" s="161">
        <v>1.01</v>
      </c>
      <c r="AD161" s="161">
        <v>0.99</v>
      </c>
      <c r="AE161" s="161">
        <v>1.02</v>
      </c>
      <c r="AF161" s="161">
        <v>0.98</v>
      </c>
    </row>
    <row r="162" spans="2:32" x14ac:dyDescent="0.25">
      <c r="B162" s="331"/>
      <c r="C162" s="92"/>
      <c r="D162" s="93" t="str">
        <f t="shared" si="26"/>
        <v/>
      </c>
      <c r="E162" s="94" t="str">
        <f t="shared" si="27"/>
        <v/>
      </c>
      <c r="F162" s="95"/>
      <c r="G162" s="96"/>
      <c r="H162" s="96"/>
      <c r="I162" s="96"/>
      <c r="J162" s="96"/>
      <c r="K162" s="96"/>
      <c r="L162" s="96"/>
      <c r="M162" s="97"/>
      <c r="N162" s="98"/>
      <c r="O162" s="98"/>
      <c r="P162" s="98"/>
      <c r="Q162" s="98"/>
      <c r="R162" s="98"/>
      <c r="S162" s="99"/>
      <c r="T162" s="332"/>
      <c r="U162" s="333"/>
      <c r="V162" s="347"/>
      <c r="W162" s="340"/>
      <c r="X162" s="335" t="e">
        <f t="shared" si="28"/>
        <v>#VALUE!</v>
      </c>
      <c r="Y162" s="336" t="str">
        <f t="shared" si="29"/>
        <v/>
      </c>
      <c r="Z162" s="337" t="str">
        <f t="shared" si="30"/>
        <v/>
      </c>
      <c r="AA162" s="338" t="str">
        <f t="shared" si="31"/>
        <v/>
      </c>
      <c r="AB162" s="161">
        <v>1</v>
      </c>
      <c r="AC162" s="161">
        <v>1.01</v>
      </c>
      <c r="AD162" s="161">
        <v>0.99</v>
      </c>
      <c r="AE162" s="161">
        <v>1.02</v>
      </c>
      <c r="AF162" s="161">
        <v>0.98</v>
      </c>
    </row>
    <row r="163" spans="2:32" x14ac:dyDescent="0.25">
      <c r="B163" s="331"/>
      <c r="C163" s="92"/>
      <c r="D163" s="93" t="str">
        <f t="shared" si="26"/>
        <v/>
      </c>
      <c r="E163" s="94" t="str">
        <f t="shared" si="27"/>
        <v/>
      </c>
      <c r="F163" s="95"/>
      <c r="G163" s="96"/>
      <c r="H163" s="96"/>
      <c r="I163" s="96"/>
      <c r="J163" s="96"/>
      <c r="K163" s="96"/>
      <c r="L163" s="96"/>
      <c r="M163" s="97"/>
      <c r="N163" s="98"/>
      <c r="O163" s="98"/>
      <c r="P163" s="98"/>
      <c r="Q163" s="98"/>
      <c r="R163" s="98"/>
      <c r="S163" s="99"/>
      <c r="T163" s="332"/>
      <c r="U163" s="333"/>
      <c r="V163" s="347"/>
      <c r="W163" s="340"/>
      <c r="X163" s="335" t="e">
        <f t="shared" si="28"/>
        <v>#VALUE!</v>
      </c>
      <c r="Y163" s="336" t="str">
        <f t="shared" si="29"/>
        <v/>
      </c>
      <c r="Z163" s="337" t="str">
        <f t="shared" si="30"/>
        <v/>
      </c>
      <c r="AA163" s="338" t="str">
        <f t="shared" si="31"/>
        <v/>
      </c>
      <c r="AB163" s="161">
        <v>1</v>
      </c>
      <c r="AC163" s="161">
        <v>1.01</v>
      </c>
      <c r="AD163" s="161">
        <v>0.99</v>
      </c>
      <c r="AE163" s="161">
        <v>1.02</v>
      </c>
      <c r="AF163" s="161">
        <v>0.98</v>
      </c>
    </row>
    <row r="164" spans="2:32" x14ac:dyDescent="0.25">
      <c r="B164" s="331"/>
      <c r="C164" s="92"/>
      <c r="D164" s="93" t="str">
        <f t="shared" si="26"/>
        <v/>
      </c>
      <c r="E164" s="94" t="str">
        <f t="shared" si="27"/>
        <v/>
      </c>
      <c r="F164" s="95"/>
      <c r="G164" s="96"/>
      <c r="H164" s="96"/>
      <c r="I164" s="96"/>
      <c r="J164" s="96"/>
      <c r="K164" s="96"/>
      <c r="L164" s="96"/>
      <c r="M164" s="97"/>
      <c r="N164" s="98"/>
      <c r="O164" s="98"/>
      <c r="P164" s="98"/>
      <c r="Q164" s="98"/>
      <c r="R164" s="98"/>
      <c r="S164" s="99"/>
      <c r="T164" s="332"/>
      <c r="U164" s="333"/>
      <c r="V164" s="347"/>
      <c r="W164" s="340"/>
      <c r="X164" s="335" t="e">
        <f t="shared" si="28"/>
        <v>#VALUE!</v>
      </c>
      <c r="Y164" s="336" t="str">
        <f t="shared" si="29"/>
        <v/>
      </c>
      <c r="Z164" s="337" t="str">
        <f t="shared" si="30"/>
        <v/>
      </c>
      <c r="AA164" s="338" t="str">
        <f t="shared" si="31"/>
        <v/>
      </c>
      <c r="AB164" s="161">
        <v>1</v>
      </c>
      <c r="AC164" s="161">
        <v>1.01</v>
      </c>
      <c r="AD164" s="161">
        <v>0.99</v>
      </c>
      <c r="AE164" s="161">
        <v>1.02</v>
      </c>
      <c r="AF164" s="161">
        <v>0.98</v>
      </c>
    </row>
    <row r="165" spans="2:32" x14ac:dyDescent="0.25">
      <c r="B165" s="331"/>
      <c r="C165" s="92"/>
      <c r="D165" s="93" t="str">
        <f t="shared" si="26"/>
        <v/>
      </c>
      <c r="E165" s="94" t="str">
        <f t="shared" si="27"/>
        <v/>
      </c>
      <c r="F165" s="95"/>
      <c r="G165" s="96"/>
      <c r="H165" s="96"/>
      <c r="I165" s="96"/>
      <c r="J165" s="96"/>
      <c r="K165" s="96"/>
      <c r="L165" s="96"/>
      <c r="M165" s="97"/>
      <c r="N165" s="98"/>
      <c r="O165" s="98"/>
      <c r="P165" s="98"/>
      <c r="Q165" s="98"/>
      <c r="R165" s="98"/>
      <c r="S165" s="99"/>
      <c r="T165" s="332"/>
      <c r="U165" s="333"/>
      <c r="V165" s="347"/>
      <c r="W165" s="340"/>
      <c r="X165" s="335" t="e">
        <f t="shared" si="28"/>
        <v>#VALUE!</v>
      </c>
      <c r="Y165" s="336" t="str">
        <f t="shared" si="29"/>
        <v/>
      </c>
      <c r="Z165" s="337" t="str">
        <f t="shared" si="30"/>
        <v/>
      </c>
      <c r="AA165" s="338" t="str">
        <f t="shared" si="31"/>
        <v/>
      </c>
      <c r="AB165" s="161">
        <v>1</v>
      </c>
      <c r="AC165" s="161">
        <v>1.01</v>
      </c>
      <c r="AD165" s="161">
        <v>0.99</v>
      </c>
      <c r="AE165" s="161">
        <v>1.02</v>
      </c>
      <c r="AF165" s="161">
        <v>0.98</v>
      </c>
    </row>
    <row r="166" spans="2:32" x14ac:dyDescent="0.25">
      <c r="B166" s="331"/>
      <c r="C166" s="92"/>
      <c r="D166" s="93" t="str">
        <f t="shared" si="26"/>
        <v/>
      </c>
      <c r="E166" s="94" t="str">
        <f t="shared" si="27"/>
        <v/>
      </c>
      <c r="F166" s="95"/>
      <c r="G166" s="96"/>
      <c r="H166" s="96"/>
      <c r="I166" s="96"/>
      <c r="J166" s="96"/>
      <c r="K166" s="96"/>
      <c r="L166" s="96"/>
      <c r="M166" s="97"/>
      <c r="N166" s="98"/>
      <c r="O166" s="98"/>
      <c r="P166" s="98"/>
      <c r="Q166" s="98"/>
      <c r="R166" s="98"/>
      <c r="S166" s="99"/>
      <c r="T166" s="332"/>
      <c r="U166" s="333"/>
      <c r="V166" s="347"/>
      <c r="W166" s="340"/>
      <c r="X166" s="335" t="e">
        <f t="shared" si="28"/>
        <v>#VALUE!</v>
      </c>
      <c r="Y166" s="336" t="str">
        <f t="shared" si="29"/>
        <v/>
      </c>
      <c r="Z166" s="337" t="str">
        <f t="shared" si="30"/>
        <v/>
      </c>
      <c r="AA166" s="338" t="str">
        <f t="shared" si="31"/>
        <v/>
      </c>
      <c r="AB166" s="161">
        <v>1</v>
      </c>
      <c r="AC166" s="161">
        <v>1.01</v>
      </c>
      <c r="AD166" s="161">
        <v>0.99</v>
      </c>
      <c r="AE166" s="161">
        <v>1.02</v>
      </c>
      <c r="AF166" s="161">
        <v>0.98</v>
      </c>
    </row>
    <row r="167" spans="2:32" x14ac:dyDescent="0.25">
      <c r="B167" s="331"/>
      <c r="C167" s="92"/>
      <c r="D167" s="93" t="str">
        <f t="shared" si="26"/>
        <v/>
      </c>
      <c r="E167" s="94" t="str">
        <f t="shared" si="27"/>
        <v/>
      </c>
      <c r="F167" s="95"/>
      <c r="G167" s="96"/>
      <c r="H167" s="96"/>
      <c r="I167" s="96"/>
      <c r="J167" s="96"/>
      <c r="K167" s="96"/>
      <c r="L167" s="96"/>
      <c r="M167" s="97"/>
      <c r="N167" s="98"/>
      <c r="O167" s="98"/>
      <c r="P167" s="98"/>
      <c r="Q167" s="98"/>
      <c r="R167" s="98"/>
      <c r="S167" s="99"/>
      <c r="T167" s="332"/>
      <c r="U167" s="333"/>
      <c r="V167" s="347"/>
      <c r="W167" s="340"/>
      <c r="X167" s="335" t="e">
        <f t="shared" si="28"/>
        <v>#VALUE!</v>
      </c>
      <c r="Y167" s="336" t="str">
        <f t="shared" si="29"/>
        <v/>
      </c>
      <c r="Z167" s="337" t="str">
        <f t="shared" si="30"/>
        <v/>
      </c>
      <c r="AA167" s="338" t="str">
        <f t="shared" si="31"/>
        <v/>
      </c>
      <c r="AB167" s="161">
        <v>1</v>
      </c>
      <c r="AC167" s="161">
        <v>1.01</v>
      </c>
      <c r="AD167" s="161">
        <v>0.99</v>
      </c>
      <c r="AE167" s="161">
        <v>1.02</v>
      </c>
      <c r="AF167" s="161">
        <v>0.98</v>
      </c>
    </row>
    <row r="168" spans="2:32" x14ac:dyDescent="0.25">
      <c r="B168" s="331"/>
      <c r="C168" s="92"/>
      <c r="D168" s="93" t="str">
        <f t="shared" si="26"/>
        <v/>
      </c>
      <c r="E168" s="94" t="str">
        <f t="shared" si="27"/>
        <v/>
      </c>
      <c r="F168" s="95"/>
      <c r="G168" s="96"/>
      <c r="H168" s="96"/>
      <c r="I168" s="96"/>
      <c r="J168" s="96"/>
      <c r="K168" s="96"/>
      <c r="L168" s="96"/>
      <c r="M168" s="97"/>
      <c r="N168" s="98"/>
      <c r="O168" s="98"/>
      <c r="P168" s="98"/>
      <c r="Q168" s="98"/>
      <c r="R168" s="98"/>
      <c r="S168" s="99"/>
      <c r="T168" s="332"/>
      <c r="U168" s="333"/>
      <c r="V168" s="347"/>
      <c r="W168" s="340"/>
      <c r="X168" s="335" t="e">
        <f t="shared" si="28"/>
        <v>#VALUE!</v>
      </c>
      <c r="Y168" s="336" t="str">
        <f t="shared" si="29"/>
        <v/>
      </c>
      <c r="Z168" s="337" t="str">
        <f t="shared" si="30"/>
        <v/>
      </c>
      <c r="AA168" s="338" t="str">
        <f t="shared" si="31"/>
        <v/>
      </c>
      <c r="AB168" s="161">
        <v>1</v>
      </c>
      <c r="AC168" s="161">
        <v>1.01</v>
      </c>
      <c r="AD168" s="161">
        <v>0.99</v>
      </c>
      <c r="AE168" s="161">
        <v>1.02</v>
      </c>
      <c r="AF168" s="161">
        <v>0.98</v>
      </c>
    </row>
    <row r="169" spans="2:32" x14ac:dyDescent="0.25">
      <c r="B169" s="331"/>
      <c r="C169" s="92"/>
      <c r="D169" s="93" t="str">
        <f t="shared" si="26"/>
        <v/>
      </c>
      <c r="E169" s="94" t="str">
        <f t="shared" si="27"/>
        <v/>
      </c>
      <c r="F169" s="95"/>
      <c r="G169" s="96"/>
      <c r="H169" s="96"/>
      <c r="I169" s="96"/>
      <c r="J169" s="96"/>
      <c r="K169" s="96"/>
      <c r="L169" s="96"/>
      <c r="M169" s="97"/>
      <c r="N169" s="98"/>
      <c r="O169" s="98"/>
      <c r="P169" s="98"/>
      <c r="Q169" s="98"/>
      <c r="R169" s="98"/>
      <c r="S169" s="99"/>
      <c r="T169" s="332"/>
      <c r="U169" s="333"/>
      <c r="V169" s="347"/>
      <c r="W169" s="340"/>
      <c r="X169" s="335" t="e">
        <f t="shared" si="28"/>
        <v>#VALUE!</v>
      </c>
      <c r="Y169" s="336" t="str">
        <f t="shared" si="29"/>
        <v/>
      </c>
      <c r="Z169" s="337" t="str">
        <f t="shared" si="30"/>
        <v/>
      </c>
      <c r="AA169" s="338" t="str">
        <f t="shared" si="31"/>
        <v/>
      </c>
      <c r="AB169" s="161">
        <v>1</v>
      </c>
      <c r="AC169" s="161">
        <v>1.01</v>
      </c>
      <c r="AD169" s="161">
        <v>0.99</v>
      </c>
      <c r="AE169" s="161">
        <v>1.02</v>
      </c>
      <c r="AF169" s="161">
        <v>0.98</v>
      </c>
    </row>
    <row r="170" spans="2:32" x14ac:dyDescent="0.25">
      <c r="B170" s="331"/>
      <c r="C170" s="92"/>
      <c r="D170" s="93" t="str">
        <f t="shared" ref="D170:D230" si="32">IF(C170="","",((C170/$C$21)-1))</f>
        <v/>
      </c>
      <c r="E170" s="94" t="str">
        <f t="shared" ref="E170:E230" si="33">IF(C170="","",((C170/$C$22)-1))</f>
        <v/>
      </c>
      <c r="F170" s="95"/>
      <c r="G170" s="96"/>
      <c r="H170" s="96"/>
      <c r="I170" s="96"/>
      <c r="J170" s="96"/>
      <c r="K170" s="96"/>
      <c r="L170" s="96"/>
      <c r="M170" s="97"/>
      <c r="N170" s="98"/>
      <c r="O170" s="98"/>
      <c r="P170" s="98"/>
      <c r="Q170" s="98"/>
      <c r="R170" s="98"/>
      <c r="S170" s="99"/>
      <c r="T170" s="332"/>
      <c r="U170" s="333"/>
      <c r="V170" s="347"/>
      <c r="W170" s="340"/>
      <c r="X170" s="335" t="e">
        <f t="shared" ref="X170:X230" si="34">DATE(LEFT(B170,4), MID(B170,5,2), RIGHT(B170,2))</f>
        <v>#VALUE!</v>
      </c>
      <c r="Y170" s="336" t="str">
        <f t="shared" ref="Y170:Y230" si="35">IF(C170="","",C170/$C$21)</f>
        <v/>
      </c>
      <c r="Z170" s="337" t="str">
        <f t="shared" ref="Z170:Z230" si="36">IF(C170="",IF(Y170="","",Y170),AVERAGE(Y160:Y280))</f>
        <v/>
      </c>
      <c r="AA170" s="338" t="str">
        <f t="shared" ref="AA170:AA230" si="37">IF(C170="",IF(Z170="","",Z170),AVERAGE(Y149:Y289))</f>
        <v/>
      </c>
      <c r="AB170" s="161">
        <v>1</v>
      </c>
      <c r="AC170" s="161">
        <v>1.01</v>
      </c>
      <c r="AD170" s="161">
        <v>0.99</v>
      </c>
      <c r="AE170" s="161">
        <v>1.02</v>
      </c>
      <c r="AF170" s="161">
        <v>0.98</v>
      </c>
    </row>
    <row r="171" spans="2:32" x14ac:dyDescent="0.25">
      <c r="B171" s="331"/>
      <c r="C171" s="92"/>
      <c r="D171" s="93" t="str">
        <f t="shared" si="32"/>
        <v/>
      </c>
      <c r="E171" s="94" t="str">
        <f t="shared" si="33"/>
        <v/>
      </c>
      <c r="F171" s="95"/>
      <c r="G171" s="96"/>
      <c r="H171" s="96"/>
      <c r="I171" s="96"/>
      <c r="J171" s="96"/>
      <c r="K171" s="96"/>
      <c r="L171" s="96"/>
      <c r="M171" s="97"/>
      <c r="N171" s="98"/>
      <c r="O171" s="98"/>
      <c r="P171" s="98"/>
      <c r="Q171" s="98"/>
      <c r="R171" s="98"/>
      <c r="S171" s="99"/>
      <c r="T171" s="332"/>
      <c r="U171" s="333"/>
      <c r="V171" s="347"/>
      <c r="W171" s="340"/>
      <c r="X171" s="335" t="e">
        <f t="shared" si="34"/>
        <v>#VALUE!</v>
      </c>
      <c r="Y171" s="336" t="str">
        <f t="shared" si="35"/>
        <v/>
      </c>
      <c r="Z171" s="337" t="str">
        <f t="shared" si="36"/>
        <v/>
      </c>
      <c r="AA171" s="338" t="str">
        <f t="shared" si="37"/>
        <v/>
      </c>
      <c r="AB171" s="161">
        <v>1</v>
      </c>
      <c r="AC171" s="161">
        <v>1.01</v>
      </c>
      <c r="AD171" s="161">
        <v>0.99</v>
      </c>
      <c r="AE171" s="161">
        <v>1.02</v>
      </c>
      <c r="AF171" s="161">
        <v>0.98</v>
      </c>
    </row>
    <row r="172" spans="2:32" x14ac:dyDescent="0.25">
      <c r="B172" s="331"/>
      <c r="C172" s="92"/>
      <c r="D172" s="93" t="str">
        <f t="shared" si="32"/>
        <v/>
      </c>
      <c r="E172" s="94" t="str">
        <f t="shared" si="33"/>
        <v/>
      </c>
      <c r="F172" s="95"/>
      <c r="G172" s="96"/>
      <c r="H172" s="96"/>
      <c r="I172" s="96"/>
      <c r="J172" s="96"/>
      <c r="K172" s="96"/>
      <c r="L172" s="96"/>
      <c r="M172" s="97"/>
      <c r="N172" s="98"/>
      <c r="O172" s="98"/>
      <c r="P172" s="98"/>
      <c r="Q172" s="98"/>
      <c r="R172" s="98"/>
      <c r="S172" s="99"/>
      <c r="T172" s="332"/>
      <c r="U172" s="333"/>
      <c r="V172" s="347"/>
      <c r="W172" s="340"/>
      <c r="X172" s="335" t="e">
        <f t="shared" si="34"/>
        <v>#VALUE!</v>
      </c>
      <c r="Y172" s="336" t="str">
        <f t="shared" si="35"/>
        <v/>
      </c>
      <c r="Z172" s="337" t="str">
        <f t="shared" si="36"/>
        <v/>
      </c>
      <c r="AA172" s="338" t="str">
        <f t="shared" si="37"/>
        <v/>
      </c>
      <c r="AB172" s="161">
        <v>1</v>
      </c>
      <c r="AC172" s="161">
        <v>1.01</v>
      </c>
      <c r="AD172" s="161">
        <v>0.99</v>
      </c>
      <c r="AE172" s="161">
        <v>1.02</v>
      </c>
      <c r="AF172" s="161">
        <v>0.98</v>
      </c>
    </row>
    <row r="173" spans="2:32" x14ac:dyDescent="0.25">
      <c r="B173" s="331"/>
      <c r="C173" s="92"/>
      <c r="D173" s="93" t="str">
        <f t="shared" si="32"/>
        <v/>
      </c>
      <c r="E173" s="94" t="str">
        <f t="shared" si="33"/>
        <v/>
      </c>
      <c r="F173" s="95"/>
      <c r="G173" s="96"/>
      <c r="H173" s="96"/>
      <c r="I173" s="96"/>
      <c r="J173" s="96"/>
      <c r="K173" s="96"/>
      <c r="L173" s="96"/>
      <c r="M173" s="97"/>
      <c r="N173" s="98"/>
      <c r="O173" s="98"/>
      <c r="P173" s="98"/>
      <c r="Q173" s="98"/>
      <c r="R173" s="98"/>
      <c r="S173" s="99"/>
      <c r="T173" s="332"/>
      <c r="U173" s="333"/>
      <c r="V173" s="347"/>
      <c r="W173" s="340"/>
      <c r="X173" s="335" t="e">
        <f t="shared" si="34"/>
        <v>#VALUE!</v>
      </c>
      <c r="Y173" s="336" t="str">
        <f t="shared" si="35"/>
        <v/>
      </c>
      <c r="Z173" s="337" t="str">
        <f t="shared" si="36"/>
        <v/>
      </c>
      <c r="AA173" s="338" t="str">
        <f t="shared" si="37"/>
        <v/>
      </c>
      <c r="AB173" s="161">
        <v>1</v>
      </c>
      <c r="AC173" s="161">
        <v>1.01</v>
      </c>
      <c r="AD173" s="161">
        <v>0.99</v>
      </c>
      <c r="AE173" s="161">
        <v>1.02</v>
      </c>
      <c r="AF173" s="161">
        <v>0.98</v>
      </c>
    </row>
    <row r="174" spans="2:32" x14ac:dyDescent="0.25">
      <c r="B174" s="331"/>
      <c r="C174" s="92"/>
      <c r="D174" s="93" t="str">
        <f t="shared" si="32"/>
        <v/>
      </c>
      <c r="E174" s="94" t="str">
        <f t="shared" si="33"/>
        <v/>
      </c>
      <c r="F174" s="95"/>
      <c r="G174" s="96"/>
      <c r="H174" s="96"/>
      <c r="I174" s="96"/>
      <c r="J174" s="96"/>
      <c r="K174" s="96"/>
      <c r="L174" s="96"/>
      <c r="M174" s="97"/>
      <c r="N174" s="98"/>
      <c r="O174" s="98"/>
      <c r="P174" s="98"/>
      <c r="Q174" s="98"/>
      <c r="R174" s="98"/>
      <c r="S174" s="99"/>
      <c r="T174" s="332"/>
      <c r="U174" s="333"/>
      <c r="V174" s="347"/>
      <c r="W174" s="340"/>
      <c r="X174" s="335" t="e">
        <f t="shared" si="34"/>
        <v>#VALUE!</v>
      </c>
      <c r="Y174" s="336" t="str">
        <f t="shared" si="35"/>
        <v/>
      </c>
      <c r="Z174" s="337" t="str">
        <f t="shared" si="36"/>
        <v/>
      </c>
      <c r="AA174" s="338" t="str">
        <f t="shared" si="37"/>
        <v/>
      </c>
      <c r="AB174" s="161">
        <v>1</v>
      </c>
      <c r="AC174" s="161">
        <v>1.01</v>
      </c>
      <c r="AD174" s="161">
        <v>0.99</v>
      </c>
      <c r="AE174" s="161">
        <v>1.02</v>
      </c>
      <c r="AF174" s="161">
        <v>0.98</v>
      </c>
    </row>
    <row r="175" spans="2:32" x14ac:dyDescent="0.25">
      <c r="B175" s="331"/>
      <c r="C175" s="92"/>
      <c r="D175" s="93" t="str">
        <f t="shared" si="32"/>
        <v/>
      </c>
      <c r="E175" s="94" t="str">
        <f t="shared" si="33"/>
        <v/>
      </c>
      <c r="F175" s="95"/>
      <c r="G175" s="96"/>
      <c r="H175" s="96"/>
      <c r="I175" s="96"/>
      <c r="J175" s="96"/>
      <c r="K175" s="96"/>
      <c r="L175" s="96"/>
      <c r="M175" s="97"/>
      <c r="N175" s="98"/>
      <c r="O175" s="98"/>
      <c r="P175" s="98"/>
      <c r="Q175" s="98"/>
      <c r="R175" s="98"/>
      <c r="S175" s="99"/>
      <c r="T175" s="332"/>
      <c r="U175" s="333"/>
      <c r="V175" s="347"/>
      <c r="W175" s="340"/>
      <c r="X175" s="335" t="e">
        <f t="shared" si="34"/>
        <v>#VALUE!</v>
      </c>
      <c r="Y175" s="336" t="str">
        <f t="shared" si="35"/>
        <v/>
      </c>
      <c r="Z175" s="337" t="str">
        <f t="shared" si="36"/>
        <v/>
      </c>
      <c r="AA175" s="338" t="str">
        <f t="shared" si="37"/>
        <v/>
      </c>
      <c r="AB175" s="161">
        <v>1</v>
      </c>
      <c r="AC175" s="161">
        <v>1.01</v>
      </c>
      <c r="AD175" s="161">
        <v>0.99</v>
      </c>
      <c r="AE175" s="161">
        <v>1.02</v>
      </c>
      <c r="AF175" s="161">
        <v>0.98</v>
      </c>
    </row>
    <row r="176" spans="2:32" x14ac:dyDescent="0.25">
      <c r="B176" s="331"/>
      <c r="C176" s="92"/>
      <c r="D176" s="93" t="str">
        <f t="shared" si="32"/>
        <v/>
      </c>
      <c r="E176" s="94" t="str">
        <f t="shared" si="33"/>
        <v/>
      </c>
      <c r="F176" s="95"/>
      <c r="G176" s="96"/>
      <c r="H176" s="96"/>
      <c r="I176" s="96"/>
      <c r="J176" s="96"/>
      <c r="K176" s="96"/>
      <c r="L176" s="96"/>
      <c r="M176" s="97"/>
      <c r="N176" s="98"/>
      <c r="O176" s="98"/>
      <c r="P176" s="98"/>
      <c r="Q176" s="98"/>
      <c r="R176" s="98"/>
      <c r="S176" s="99"/>
      <c r="T176" s="332"/>
      <c r="U176" s="333"/>
      <c r="V176" s="347"/>
      <c r="W176" s="340"/>
      <c r="X176" s="335" t="e">
        <f t="shared" si="34"/>
        <v>#VALUE!</v>
      </c>
      <c r="Y176" s="336" t="str">
        <f t="shared" si="35"/>
        <v/>
      </c>
      <c r="Z176" s="337" t="str">
        <f t="shared" si="36"/>
        <v/>
      </c>
      <c r="AA176" s="338" t="str">
        <f t="shared" si="37"/>
        <v/>
      </c>
      <c r="AB176" s="161">
        <v>1</v>
      </c>
      <c r="AC176" s="161">
        <v>1.01</v>
      </c>
      <c r="AD176" s="161">
        <v>0.99</v>
      </c>
      <c r="AE176" s="161">
        <v>1.02</v>
      </c>
      <c r="AF176" s="161">
        <v>0.98</v>
      </c>
    </row>
    <row r="177" spans="2:32" x14ac:dyDescent="0.25">
      <c r="B177" s="331"/>
      <c r="C177" s="92"/>
      <c r="D177" s="93" t="str">
        <f t="shared" si="32"/>
        <v/>
      </c>
      <c r="E177" s="94" t="str">
        <f t="shared" si="33"/>
        <v/>
      </c>
      <c r="F177" s="95"/>
      <c r="G177" s="96"/>
      <c r="H177" s="96"/>
      <c r="I177" s="96"/>
      <c r="J177" s="96"/>
      <c r="K177" s="96"/>
      <c r="L177" s="96"/>
      <c r="M177" s="97"/>
      <c r="N177" s="98"/>
      <c r="O177" s="98"/>
      <c r="P177" s="98"/>
      <c r="Q177" s="98"/>
      <c r="R177" s="98"/>
      <c r="S177" s="99"/>
      <c r="T177" s="332"/>
      <c r="U177" s="333"/>
      <c r="V177" s="347"/>
      <c r="W177" s="340"/>
      <c r="X177" s="335" t="e">
        <f t="shared" si="34"/>
        <v>#VALUE!</v>
      </c>
      <c r="Y177" s="336" t="str">
        <f t="shared" si="35"/>
        <v/>
      </c>
      <c r="Z177" s="337" t="str">
        <f t="shared" si="36"/>
        <v/>
      </c>
      <c r="AA177" s="338" t="str">
        <f t="shared" si="37"/>
        <v/>
      </c>
      <c r="AB177" s="161">
        <v>1</v>
      </c>
      <c r="AC177" s="161">
        <v>1.01</v>
      </c>
      <c r="AD177" s="161">
        <v>0.99</v>
      </c>
      <c r="AE177" s="161">
        <v>1.02</v>
      </c>
      <c r="AF177" s="161">
        <v>0.98</v>
      </c>
    </row>
    <row r="178" spans="2:32" x14ac:dyDescent="0.25">
      <c r="B178" s="331"/>
      <c r="C178" s="92"/>
      <c r="D178" s="93" t="str">
        <f t="shared" si="32"/>
        <v/>
      </c>
      <c r="E178" s="94" t="str">
        <f t="shared" si="33"/>
        <v/>
      </c>
      <c r="F178" s="95"/>
      <c r="G178" s="96"/>
      <c r="H178" s="96"/>
      <c r="I178" s="96"/>
      <c r="J178" s="96"/>
      <c r="K178" s="96"/>
      <c r="L178" s="96"/>
      <c r="M178" s="97"/>
      <c r="N178" s="98"/>
      <c r="O178" s="98"/>
      <c r="P178" s="98"/>
      <c r="Q178" s="98"/>
      <c r="R178" s="98"/>
      <c r="S178" s="99"/>
      <c r="T178" s="332"/>
      <c r="U178" s="333"/>
      <c r="V178" s="347"/>
      <c r="W178" s="340"/>
      <c r="X178" s="335" t="e">
        <f t="shared" si="34"/>
        <v>#VALUE!</v>
      </c>
      <c r="Y178" s="336" t="str">
        <f t="shared" si="35"/>
        <v/>
      </c>
      <c r="Z178" s="337" t="str">
        <f t="shared" si="36"/>
        <v/>
      </c>
      <c r="AA178" s="338" t="str">
        <f t="shared" si="37"/>
        <v/>
      </c>
      <c r="AB178" s="161">
        <v>1</v>
      </c>
      <c r="AC178" s="161">
        <v>1.01</v>
      </c>
      <c r="AD178" s="161">
        <v>0.99</v>
      </c>
      <c r="AE178" s="161">
        <v>1.02</v>
      </c>
      <c r="AF178" s="161">
        <v>0.98</v>
      </c>
    </row>
    <row r="179" spans="2:32" x14ac:dyDescent="0.25">
      <c r="B179" s="331"/>
      <c r="C179" s="92"/>
      <c r="D179" s="93" t="str">
        <f t="shared" si="32"/>
        <v/>
      </c>
      <c r="E179" s="94" t="str">
        <f t="shared" si="33"/>
        <v/>
      </c>
      <c r="F179" s="95"/>
      <c r="G179" s="96"/>
      <c r="H179" s="96"/>
      <c r="I179" s="96"/>
      <c r="J179" s="96"/>
      <c r="K179" s="96"/>
      <c r="L179" s="96"/>
      <c r="M179" s="97"/>
      <c r="N179" s="98"/>
      <c r="O179" s="98"/>
      <c r="P179" s="98"/>
      <c r="Q179" s="98"/>
      <c r="R179" s="98"/>
      <c r="S179" s="99"/>
      <c r="T179" s="332"/>
      <c r="U179" s="333"/>
      <c r="V179" s="347"/>
      <c r="W179" s="340"/>
      <c r="X179" s="335" t="e">
        <f t="shared" si="34"/>
        <v>#VALUE!</v>
      </c>
      <c r="Y179" s="336" t="str">
        <f t="shared" si="35"/>
        <v/>
      </c>
      <c r="Z179" s="337" t="str">
        <f t="shared" si="36"/>
        <v/>
      </c>
      <c r="AA179" s="338" t="str">
        <f t="shared" si="37"/>
        <v/>
      </c>
      <c r="AB179" s="161">
        <v>1</v>
      </c>
      <c r="AC179" s="161">
        <v>1.01</v>
      </c>
      <c r="AD179" s="161">
        <v>0.99</v>
      </c>
      <c r="AE179" s="161">
        <v>1.02</v>
      </c>
      <c r="AF179" s="161">
        <v>0.98</v>
      </c>
    </row>
    <row r="180" spans="2:32" x14ac:dyDescent="0.25">
      <c r="B180" s="331"/>
      <c r="C180" s="92"/>
      <c r="D180" s="93" t="str">
        <f t="shared" si="32"/>
        <v/>
      </c>
      <c r="E180" s="94" t="str">
        <f t="shared" si="33"/>
        <v/>
      </c>
      <c r="F180" s="95"/>
      <c r="G180" s="96"/>
      <c r="H180" s="96"/>
      <c r="I180" s="96"/>
      <c r="J180" s="96"/>
      <c r="K180" s="96"/>
      <c r="L180" s="96"/>
      <c r="M180" s="97"/>
      <c r="N180" s="98"/>
      <c r="O180" s="98"/>
      <c r="P180" s="98"/>
      <c r="Q180" s="98"/>
      <c r="R180" s="98"/>
      <c r="S180" s="99"/>
      <c r="T180" s="332"/>
      <c r="U180" s="333"/>
      <c r="V180" s="347"/>
      <c r="W180" s="340"/>
      <c r="X180" s="335" t="e">
        <f t="shared" si="34"/>
        <v>#VALUE!</v>
      </c>
      <c r="Y180" s="336" t="str">
        <f t="shared" si="35"/>
        <v/>
      </c>
      <c r="Z180" s="337" t="str">
        <f t="shared" si="36"/>
        <v/>
      </c>
      <c r="AA180" s="338" t="str">
        <f t="shared" si="37"/>
        <v/>
      </c>
      <c r="AB180" s="161">
        <v>1</v>
      </c>
      <c r="AC180" s="161">
        <v>1.01</v>
      </c>
      <c r="AD180" s="161">
        <v>0.99</v>
      </c>
      <c r="AE180" s="161">
        <v>1.02</v>
      </c>
      <c r="AF180" s="161">
        <v>0.98</v>
      </c>
    </row>
    <row r="181" spans="2:32" x14ac:dyDescent="0.25">
      <c r="B181" s="331"/>
      <c r="C181" s="92"/>
      <c r="D181" s="93" t="str">
        <f t="shared" si="32"/>
        <v/>
      </c>
      <c r="E181" s="94" t="str">
        <f t="shared" si="33"/>
        <v/>
      </c>
      <c r="F181" s="95"/>
      <c r="G181" s="96"/>
      <c r="H181" s="96"/>
      <c r="I181" s="96"/>
      <c r="J181" s="96"/>
      <c r="K181" s="96"/>
      <c r="L181" s="96"/>
      <c r="M181" s="97"/>
      <c r="N181" s="98"/>
      <c r="O181" s="98"/>
      <c r="P181" s="98"/>
      <c r="Q181" s="98"/>
      <c r="R181" s="98"/>
      <c r="S181" s="99"/>
      <c r="T181" s="332"/>
      <c r="U181" s="333"/>
      <c r="V181" s="347"/>
      <c r="W181" s="340"/>
      <c r="X181" s="335" t="e">
        <f t="shared" si="34"/>
        <v>#VALUE!</v>
      </c>
      <c r="Y181" s="336" t="str">
        <f t="shared" si="35"/>
        <v/>
      </c>
      <c r="Z181" s="337" t="str">
        <f t="shared" si="36"/>
        <v/>
      </c>
      <c r="AA181" s="338" t="str">
        <f t="shared" si="37"/>
        <v/>
      </c>
      <c r="AB181" s="161">
        <v>1</v>
      </c>
      <c r="AC181" s="161">
        <v>1.01</v>
      </c>
      <c r="AD181" s="161">
        <v>0.99</v>
      </c>
      <c r="AE181" s="161">
        <v>1.02</v>
      </c>
      <c r="AF181" s="161">
        <v>0.98</v>
      </c>
    </row>
    <row r="182" spans="2:32" x14ac:dyDescent="0.25">
      <c r="B182" s="331"/>
      <c r="C182" s="92"/>
      <c r="D182" s="93" t="str">
        <f t="shared" si="32"/>
        <v/>
      </c>
      <c r="E182" s="94" t="str">
        <f t="shared" si="33"/>
        <v/>
      </c>
      <c r="F182" s="95"/>
      <c r="G182" s="96"/>
      <c r="H182" s="96"/>
      <c r="I182" s="96"/>
      <c r="J182" s="96"/>
      <c r="K182" s="96"/>
      <c r="L182" s="96"/>
      <c r="M182" s="97"/>
      <c r="N182" s="98"/>
      <c r="O182" s="98"/>
      <c r="P182" s="98"/>
      <c r="Q182" s="98"/>
      <c r="R182" s="98"/>
      <c r="S182" s="99"/>
      <c r="T182" s="332"/>
      <c r="U182" s="333"/>
      <c r="V182" s="347"/>
      <c r="W182" s="340"/>
      <c r="X182" s="335" t="e">
        <f t="shared" si="34"/>
        <v>#VALUE!</v>
      </c>
      <c r="Y182" s="336" t="str">
        <f t="shared" si="35"/>
        <v/>
      </c>
      <c r="Z182" s="337" t="str">
        <f t="shared" si="36"/>
        <v/>
      </c>
      <c r="AA182" s="338" t="str">
        <f t="shared" si="37"/>
        <v/>
      </c>
      <c r="AB182" s="161">
        <v>1</v>
      </c>
      <c r="AC182" s="161">
        <v>1.01</v>
      </c>
      <c r="AD182" s="161">
        <v>0.99</v>
      </c>
      <c r="AE182" s="161">
        <v>1.02</v>
      </c>
      <c r="AF182" s="161">
        <v>0.98</v>
      </c>
    </row>
    <row r="183" spans="2:32" x14ac:dyDescent="0.25">
      <c r="B183" s="331"/>
      <c r="C183" s="92"/>
      <c r="D183" s="93" t="str">
        <f t="shared" si="32"/>
        <v/>
      </c>
      <c r="E183" s="94" t="str">
        <f t="shared" si="33"/>
        <v/>
      </c>
      <c r="F183" s="95"/>
      <c r="G183" s="96"/>
      <c r="H183" s="96"/>
      <c r="I183" s="96"/>
      <c r="J183" s="96"/>
      <c r="K183" s="96"/>
      <c r="L183" s="96"/>
      <c r="M183" s="97"/>
      <c r="N183" s="98"/>
      <c r="O183" s="98"/>
      <c r="P183" s="98"/>
      <c r="Q183" s="98"/>
      <c r="R183" s="98"/>
      <c r="S183" s="99"/>
      <c r="T183" s="332"/>
      <c r="U183" s="333"/>
      <c r="V183" s="347"/>
      <c r="W183" s="340"/>
      <c r="X183" s="335" t="e">
        <f t="shared" si="34"/>
        <v>#VALUE!</v>
      </c>
      <c r="Y183" s="336" t="str">
        <f t="shared" si="35"/>
        <v/>
      </c>
      <c r="Z183" s="337" t="str">
        <f t="shared" si="36"/>
        <v/>
      </c>
      <c r="AA183" s="338" t="str">
        <f t="shared" si="37"/>
        <v/>
      </c>
      <c r="AB183" s="161">
        <v>1</v>
      </c>
      <c r="AC183" s="161">
        <v>1.01</v>
      </c>
      <c r="AD183" s="161">
        <v>0.99</v>
      </c>
      <c r="AE183" s="161">
        <v>1.02</v>
      </c>
      <c r="AF183" s="161">
        <v>0.98</v>
      </c>
    </row>
    <row r="184" spans="2:32" x14ac:dyDescent="0.25">
      <c r="B184" s="331"/>
      <c r="C184" s="92"/>
      <c r="D184" s="93" t="str">
        <f t="shared" si="32"/>
        <v/>
      </c>
      <c r="E184" s="94" t="str">
        <f t="shared" si="33"/>
        <v/>
      </c>
      <c r="F184" s="95"/>
      <c r="G184" s="96"/>
      <c r="H184" s="96"/>
      <c r="I184" s="96"/>
      <c r="J184" s="96"/>
      <c r="K184" s="96"/>
      <c r="L184" s="96"/>
      <c r="M184" s="97"/>
      <c r="N184" s="98"/>
      <c r="O184" s="98"/>
      <c r="P184" s="98"/>
      <c r="Q184" s="98"/>
      <c r="R184" s="98"/>
      <c r="S184" s="99"/>
      <c r="T184" s="332"/>
      <c r="U184" s="333"/>
      <c r="V184" s="347"/>
      <c r="W184" s="340"/>
      <c r="X184" s="335" t="e">
        <f t="shared" si="34"/>
        <v>#VALUE!</v>
      </c>
      <c r="Y184" s="336" t="str">
        <f t="shared" si="35"/>
        <v/>
      </c>
      <c r="Z184" s="337" t="str">
        <f t="shared" si="36"/>
        <v/>
      </c>
      <c r="AA184" s="338" t="str">
        <f t="shared" si="37"/>
        <v/>
      </c>
      <c r="AB184" s="161">
        <v>1</v>
      </c>
      <c r="AC184" s="161">
        <v>1.01</v>
      </c>
      <c r="AD184" s="161">
        <v>0.99</v>
      </c>
      <c r="AE184" s="161">
        <v>1.02</v>
      </c>
      <c r="AF184" s="161">
        <v>0.98</v>
      </c>
    </row>
    <row r="185" spans="2:32" x14ac:dyDescent="0.25">
      <c r="B185" s="331"/>
      <c r="C185" s="92"/>
      <c r="D185" s="93" t="str">
        <f t="shared" si="32"/>
        <v/>
      </c>
      <c r="E185" s="94" t="str">
        <f t="shared" si="33"/>
        <v/>
      </c>
      <c r="F185" s="95"/>
      <c r="G185" s="96"/>
      <c r="H185" s="96"/>
      <c r="I185" s="96"/>
      <c r="J185" s="96"/>
      <c r="K185" s="96"/>
      <c r="L185" s="96"/>
      <c r="M185" s="97"/>
      <c r="N185" s="98"/>
      <c r="O185" s="98"/>
      <c r="P185" s="98"/>
      <c r="Q185" s="98"/>
      <c r="R185" s="98"/>
      <c r="S185" s="99"/>
      <c r="T185" s="332"/>
      <c r="U185" s="333"/>
      <c r="V185" s="347"/>
      <c r="W185" s="340"/>
      <c r="X185" s="335" t="e">
        <f t="shared" si="34"/>
        <v>#VALUE!</v>
      </c>
      <c r="Y185" s="336" t="str">
        <f t="shared" si="35"/>
        <v/>
      </c>
      <c r="Z185" s="337" t="str">
        <f t="shared" si="36"/>
        <v/>
      </c>
      <c r="AA185" s="338" t="str">
        <f t="shared" si="37"/>
        <v/>
      </c>
      <c r="AB185" s="161">
        <v>1</v>
      </c>
      <c r="AC185" s="161">
        <v>1.01</v>
      </c>
      <c r="AD185" s="161">
        <v>0.99</v>
      </c>
      <c r="AE185" s="161">
        <v>1.02</v>
      </c>
      <c r="AF185" s="161">
        <v>0.98</v>
      </c>
    </row>
    <row r="186" spans="2:32" x14ac:dyDescent="0.25">
      <c r="B186" s="331"/>
      <c r="C186" s="92"/>
      <c r="D186" s="93" t="str">
        <f t="shared" si="32"/>
        <v/>
      </c>
      <c r="E186" s="94" t="str">
        <f t="shared" si="33"/>
        <v/>
      </c>
      <c r="F186" s="95"/>
      <c r="G186" s="96"/>
      <c r="H186" s="96"/>
      <c r="I186" s="96"/>
      <c r="J186" s="96"/>
      <c r="K186" s="96"/>
      <c r="L186" s="96"/>
      <c r="M186" s="97"/>
      <c r="N186" s="98"/>
      <c r="O186" s="98"/>
      <c r="P186" s="98"/>
      <c r="Q186" s="98"/>
      <c r="R186" s="98"/>
      <c r="S186" s="99"/>
      <c r="T186" s="332"/>
      <c r="U186" s="333"/>
      <c r="V186" s="347"/>
      <c r="W186" s="340"/>
      <c r="X186" s="335" t="e">
        <f t="shared" si="34"/>
        <v>#VALUE!</v>
      </c>
      <c r="Y186" s="336" t="str">
        <f t="shared" si="35"/>
        <v/>
      </c>
      <c r="Z186" s="337" t="str">
        <f t="shared" si="36"/>
        <v/>
      </c>
      <c r="AA186" s="338" t="str">
        <f t="shared" si="37"/>
        <v/>
      </c>
      <c r="AB186" s="161">
        <v>1</v>
      </c>
      <c r="AC186" s="161">
        <v>1.01</v>
      </c>
      <c r="AD186" s="161">
        <v>0.99</v>
      </c>
      <c r="AE186" s="161">
        <v>1.02</v>
      </c>
      <c r="AF186" s="161">
        <v>0.98</v>
      </c>
    </row>
    <row r="187" spans="2:32" x14ac:dyDescent="0.25">
      <c r="B187" s="331"/>
      <c r="C187" s="92"/>
      <c r="D187" s="93" t="str">
        <f t="shared" si="32"/>
        <v/>
      </c>
      <c r="E187" s="94" t="str">
        <f t="shared" si="33"/>
        <v/>
      </c>
      <c r="F187" s="95"/>
      <c r="G187" s="96"/>
      <c r="H187" s="96"/>
      <c r="I187" s="96"/>
      <c r="J187" s="96"/>
      <c r="K187" s="96"/>
      <c r="L187" s="96"/>
      <c r="M187" s="97"/>
      <c r="N187" s="98"/>
      <c r="O187" s="98"/>
      <c r="P187" s="98"/>
      <c r="Q187" s="98"/>
      <c r="R187" s="98"/>
      <c r="S187" s="99"/>
      <c r="T187" s="332"/>
      <c r="U187" s="333"/>
      <c r="V187" s="347"/>
      <c r="W187" s="340"/>
      <c r="X187" s="335" t="e">
        <f t="shared" si="34"/>
        <v>#VALUE!</v>
      </c>
      <c r="Y187" s="336" t="str">
        <f t="shared" si="35"/>
        <v/>
      </c>
      <c r="Z187" s="337" t="str">
        <f t="shared" si="36"/>
        <v/>
      </c>
      <c r="AA187" s="338" t="str">
        <f t="shared" si="37"/>
        <v/>
      </c>
      <c r="AB187" s="161">
        <v>1</v>
      </c>
      <c r="AC187" s="161">
        <v>1.01</v>
      </c>
      <c r="AD187" s="161">
        <v>0.99</v>
      </c>
      <c r="AE187" s="161">
        <v>1.02</v>
      </c>
      <c r="AF187" s="161">
        <v>0.98</v>
      </c>
    </row>
    <row r="188" spans="2:32" x14ac:dyDescent="0.25">
      <c r="B188" s="331"/>
      <c r="C188" s="92"/>
      <c r="D188" s="93" t="str">
        <f t="shared" si="32"/>
        <v/>
      </c>
      <c r="E188" s="94" t="str">
        <f t="shared" si="33"/>
        <v/>
      </c>
      <c r="F188" s="95"/>
      <c r="G188" s="96"/>
      <c r="H188" s="96"/>
      <c r="I188" s="96"/>
      <c r="J188" s="96"/>
      <c r="K188" s="96"/>
      <c r="L188" s="96"/>
      <c r="M188" s="97"/>
      <c r="N188" s="98"/>
      <c r="O188" s="98"/>
      <c r="P188" s="98"/>
      <c r="Q188" s="98"/>
      <c r="R188" s="98"/>
      <c r="S188" s="99"/>
      <c r="T188" s="332"/>
      <c r="U188" s="333"/>
      <c r="V188" s="347"/>
      <c r="W188" s="340"/>
      <c r="X188" s="335" t="e">
        <f t="shared" si="34"/>
        <v>#VALUE!</v>
      </c>
      <c r="Y188" s="336" t="str">
        <f t="shared" si="35"/>
        <v/>
      </c>
      <c r="Z188" s="337" t="str">
        <f t="shared" si="36"/>
        <v/>
      </c>
      <c r="AA188" s="338" t="str">
        <f t="shared" si="37"/>
        <v/>
      </c>
      <c r="AB188" s="161">
        <v>1</v>
      </c>
      <c r="AC188" s="161">
        <v>1.01</v>
      </c>
      <c r="AD188" s="161">
        <v>0.99</v>
      </c>
      <c r="AE188" s="161">
        <v>1.02</v>
      </c>
      <c r="AF188" s="161">
        <v>0.98</v>
      </c>
    </row>
    <row r="189" spans="2:32" x14ac:dyDescent="0.25">
      <c r="B189" s="331"/>
      <c r="C189" s="92"/>
      <c r="D189" s="93" t="str">
        <f t="shared" si="32"/>
        <v/>
      </c>
      <c r="E189" s="94" t="str">
        <f t="shared" si="33"/>
        <v/>
      </c>
      <c r="F189" s="95"/>
      <c r="G189" s="96"/>
      <c r="H189" s="96"/>
      <c r="I189" s="96"/>
      <c r="J189" s="96"/>
      <c r="K189" s="96"/>
      <c r="L189" s="96"/>
      <c r="M189" s="97"/>
      <c r="N189" s="98"/>
      <c r="O189" s="98"/>
      <c r="P189" s="98"/>
      <c r="Q189" s="98"/>
      <c r="R189" s="98"/>
      <c r="S189" s="99"/>
      <c r="T189" s="332"/>
      <c r="U189" s="333"/>
      <c r="V189" s="347"/>
      <c r="W189" s="340"/>
      <c r="X189" s="335" t="e">
        <f t="shared" si="34"/>
        <v>#VALUE!</v>
      </c>
      <c r="Y189" s="336" t="str">
        <f t="shared" si="35"/>
        <v/>
      </c>
      <c r="Z189" s="337" t="str">
        <f t="shared" si="36"/>
        <v/>
      </c>
      <c r="AA189" s="338" t="str">
        <f t="shared" si="37"/>
        <v/>
      </c>
      <c r="AB189" s="161">
        <v>1</v>
      </c>
      <c r="AC189" s="161">
        <v>1.01</v>
      </c>
      <c r="AD189" s="161">
        <v>0.99</v>
      </c>
      <c r="AE189" s="161">
        <v>1.02</v>
      </c>
      <c r="AF189" s="161">
        <v>0.98</v>
      </c>
    </row>
    <row r="190" spans="2:32" x14ac:dyDescent="0.25">
      <c r="B190" s="331"/>
      <c r="C190" s="92"/>
      <c r="D190" s="93" t="str">
        <f t="shared" si="32"/>
        <v/>
      </c>
      <c r="E190" s="94" t="str">
        <f t="shared" si="33"/>
        <v/>
      </c>
      <c r="F190" s="95"/>
      <c r="G190" s="96"/>
      <c r="H190" s="96"/>
      <c r="I190" s="96"/>
      <c r="J190" s="96"/>
      <c r="K190" s="96"/>
      <c r="L190" s="96"/>
      <c r="M190" s="97"/>
      <c r="N190" s="98"/>
      <c r="O190" s="98"/>
      <c r="P190" s="98"/>
      <c r="Q190" s="98"/>
      <c r="R190" s="98"/>
      <c r="S190" s="99"/>
      <c r="T190" s="332"/>
      <c r="U190" s="333"/>
      <c r="V190" s="347"/>
      <c r="W190" s="340"/>
      <c r="X190" s="335" t="e">
        <f t="shared" si="34"/>
        <v>#VALUE!</v>
      </c>
      <c r="Y190" s="336" t="str">
        <f t="shared" si="35"/>
        <v/>
      </c>
      <c r="Z190" s="337" t="str">
        <f t="shared" si="36"/>
        <v/>
      </c>
      <c r="AA190" s="338" t="str">
        <f t="shared" si="37"/>
        <v/>
      </c>
      <c r="AB190" s="161">
        <v>1</v>
      </c>
      <c r="AC190" s="161">
        <v>1.01</v>
      </c>
      <c r="AD190" s="161">
        <v>0.99</v>
      </c>
      <c r="AE190" s="161">
        <v>1.02</v>
      </c>
      <c r="AF190" s="161">
        <v>0.98</v>
      </c>
    </row>
    <row r="191" spans="2:32" x14ac:dyDescent="0.25">
      <c r="B191" s="331"/>
      <c r="C191" s="92"/>
      <c r="D191" s="93" t="str">
        <f t="shared" si="32"/>
        <v/>
      </c>
      <c r="E191" s="94" t="str">
        <f t="shared" si="33"/>
        <v/>
      </c>
      <c r="F191" s="95"/>
      <c r="G191" s="96"/>
      <c r="H191" s="96"/>
      <c r="I191" s="96"/>
      <c r="J191" s="96"/>
      <c r="K191" s="96"/>
      <c r="L191" s="96"/>
      <c r="M191" s="97"/>
      <c r="N191" s="98"/>
      <c r="O191" s="98"/>
      <c r="P191" s="98"/>
      <c r="Q191" s="98"/>
      <c r="R191" s="98"/>
      <c r="S191" s="99"/>
      <c r="T191" s="332"/>
      <c r="U191" s="333"/>
      <c r="V191" s="347"/>
      <c r="W191" s="340"/>
      <c r="X191" s="335" t="e">
        <f t="shared" si="34"/>
        <v>#VALUE!</v>
      </c>
      <c r="Y191" s="336" t="str">
        <f t="shared" si="35"/>
        <v/>
      </c>
      <c r="Z191" s="337" t="str">
        <f t="shared" si="36"/>
        <v/>
      </c>
      <c r="AA191" s="338" t="str">
        <f t="shared" si="37"/>
        <v/>
      </c>
      <c r="AB191" s="161">
        <v>1</v>
      </c>
      <c r="AC191" s="161">
        <v>1.01</v>
      </c>
      <c r="AD191" s="161">
        <v>0.99</v>
      </c>
      <c r="AE191" s="161">
        <v>1.02</v>
      </c>
      <c r="AF191" s="161">
        <v>0.98</v>
      </c>
    </row>
    <row r="192" spans="2:32" x14ac:dyDescent="0.25">
      <c r="B192" s="331"/>
      <c r="C192" s="92"/>
      <c r="D192" s="93" t="str">
        <f t="shared" si="32"/>
        <v/>
      </c>
      <c r="E192" s="94" t="str">
        <f t="shared" si="33"/>
        <v/>
      </c>
      <c r="F192" s="95"/>
      <c r="G192" s="96"/>
      <c r="H192" s="96"/>
      <c r="I192" s="96"/>
      <c r="J192" s="96"/>
      <c r="K192" s="96"/>
      <c r="L192" s="96"/>
      <c r="M192" s="97"/>
      <c r="N192" s="98"/>
      <c r="O192" s="98"/>
      <c r="P192" s="98"/>
      <c r="Q192" s="98"/>
      <c r="R192" s="98"/>
      <c r="S192" s="99"/>
      <c r="T192" s="332"/>
      <c r="U192" s="333"/>
      <c r="V192" s="347"/>
      <c r="W192" s="340"/>
      <c r="X192" s="335" t="e">
        <f t="shared" si="34"/>
        <v>#VALUE!</v>
      </c>
      <c r="Y192" s="336" t="str">
        <f t="shared" si="35"/>
        <v/>
      </c>
      <c r="Z192" s="337" t="str">
        <f t="shared" si="36"/>
        <v/>
      </c>
      <c r="AA192" s="338" t="str">
        <f t="shared" si="37"/>
        <v/>
      </c>
      <c r="AB192" s="161">
        <v>1</v>
      </c>
      <c r="AC192" s="161">
        <v>1.01</v>
      </c>
      <c r="AD192" s="161">
        <v>0.99</v>
      </c>
      <c r="AE192" s="161">
        <v>1.02</v>
      </c>
      <c r="AF192" s="161">
        <v>0.98</v>
      </c>
    </row>
    <row r="193" spans="2:32" x14ac:dyDescent="0.25">
      <c r="B193" s="331"/>
      <c r="C193" s="92"/>
      <c r="D193" s="93" t="str">
        <f t="shared" si="32"/>
        <v/>
      </c>
      <c r="E193" s="94" t="str">
        <f t="shared" si="33"/>
        <v/>
      </c>
      <c r="F193" s="95"/>
      <c r="G193" s="96"/>
      <c r="H193" s="96"/>
      <c r="I193" s="96"/>
      <c r="J193" s="96"/>
      <c r="K193" s="96"/>
      <c r="L193" s="96"/>
      <c r="M193" s="97"/>
      <c r="N193" s="98"/>
      <c r="O193" s="98"/>
      <c r="P193" s="98"/>
      <c r="Q193" s="98"/>
      <c r="R193" s="98"/>
      <c r="S193" s="99"/>
      <c r="T193" s="332"/>
      <c r="U193" s="333"/>
      <c r="V193" s="347"/>
      <c r="W193" s="340"/>
      <c r="X193" s="335" t="e">
        <f t="shared" si="34"/>
        <v>#VALUE!</v>
      </c>
      <c r="Y193" s="336" t="str">
        <f t="shared" si="35"/>
        <v/>
      </c>
      <c r="Z193" s="337" t="str">
        <f t="shared" si="36"/>
        <v/>
      </c>
      <c r="AA193" s="338" t="str">
        <f t="shared" si="37"/>
        <v/>
      </c>
      <c r="AB193" s="161">
        <v>1</v>
      </c>
      <c r="AC193" s="161">
        <v>1.01</v>
      </c>
      <c r="AD193" s="161">
        <v>0.99</v>
      </c>
      <c r="AE193" s="161">
        <v>1.02</v>
      </c>
      <c r="AF193" s="161">
        <v>0.98</v>
      </c>
    </row>
    <row r="194" spans="2:32" x14ac:dyDescent="0.25">
      <c r="B194" s="331"/>
      <c r="C194" s="92"/>
      <c r="D194" s="93" t="str">
        <f t="shared" si="32"/>
        <v/>
      </c>
      <c r="E194" s="94" t="str">
        <f t="shared" si="33"/>
        <v/>
      </c>
      <c r="F194" s="95"/>
      <c r="G194" s="96"/>
      <c r="H194" s="96"/>
      <c r="I194" s="96"/>
      <c r="J194" s="96"/>
      <c r="K194" s="96"/>
      <c r="L194" s="96"/>
      <c r="M194" s="97"/>
      <c r="N194" s="98"/>
      <c r="O194" s="98"/>
      <c r="P194" s="98"/>
      <c r="Q194" s="98"/>
      <c r="R194" s="98"/>
      <c r="S194" s="99"/>
      <c r="T194" s="332"/>
      <c r="U194" s="333"/>
      <c r="V194" s="347"/>
      <c r="W194" s="340"/>
      <c r="X194" s="335" t="e">
        <f t="shared" si="34"/>
        <v>#VALUE!</v>
      </c>
      <c r="Y194" s="336" t="str">
        <f t="shared" si="35"/>
        <v/>
      </c>
      <c r="Z194" s="337" t="str">
        <f t="shared" si="36"/>
        <v/>
      </c>
      <c r="AA194" s="338" t="str">
        <f t="shared" si="37"/>
        <v/>
      </c>
      <c r="AB194" s="161">
        <v>1</v>
      </c>
      <c r="AC194" s="161">
        <v>1.01</v>
      </c>
      <c r="AD194" s="161">
        <v>0.99</v>
      </c>
      <c r="AE194" s="161">
        <v>1.02</v>
      </c>
      <c r="AF194" s="161">
        <v>0.98</v>
      </c>
    </row>
    <row r="195" spans="2:32" x14ac:dyDescent="0.25">
      <c r="B195" s="331"/>
      <c r="C195" s="92"/>
      <c r="D195" s="93" t="str">
        <f t="shared" si="32"/>
        <v/>
      </c>
      <c r="E195" s="94" t="str">
        <f t="shared" si="33"/>
        <v/>
      </c>
      <c r="F195" s="95"/>
      <c r="G195" s="96"/>
      <c r="H195" s="96"/>
      <c r="I195" s="96"/>
      <c r="J195" s="96"/>
      <c r="K195" s="96"/>
      <c r="L195" s="96"/>
      <c r="M195" s="97"/>
      <c r="N195" s="98"/>
      <c r="O195" s="98"/>
      <c r="P195" s="98"/>
      <c r="Q195" s="98"/>
      <c r="R195" s="98"/>
      <c r="S195" s="99"/>
      <c r="T195" s="332"/>
      <c r="U195" s="333"/>
      <c r="V195" s="347"/>
      <c r="W195" s="340"/>
      <c r="X195" s="335" t="e">
        <f t="shared" si="34"/>
        <v>#VALUE!</v>
      </c>
      <c r="Y195" s="336" t="str">
        <f t="shared" si="35"/>
        <v/>
      </c>
      <c r="Z195" s="337" t="str">
        <f t="shared" si="36"/>
        <v/>
      </c>
      <c r="AA195" s="338" t="str">
        <f t="shared" si="37"/>
        <v/>
      </c>
      <c r="AB195" s="161">
        <v>1</v>
      </c>
      <c r="AC195" s="161">
        <v>1.01</v>
      </c>
      <c r="AD195" s="161">
        <v>0.99</v>
      </c>
      <c r="AE195" s="161">
        <v>1.02</v>
      </c>
      <c r="AF195" s="161">
        <v>0.98</v>
      </c>
    </row>
    <row r="196" spans="2:32" x14ac:dyDescent="0.25">
      <c r="B196" s="331"/>
      <c r="C196" s="92"/>
      <c r="D196" s="93" t="str">
        <f t="shared" si="32"/>
        <v/>
      </c>
      <c r="E196" s="94" t="str">
        <f t="shared" si="33"/>
        <v/>
      </c>
      <c r="F196" s="95"/>
      <c r="G196" s="96"/>
      <c r="H196" s="96"/>
      <c r="I196" s="96"/>
      <c r="J196" s="96"/>
      <c r="K196" s="96"/>
      <c r="L196" s="96"/>
      <c r="M196" s="97"/>
      <c r="N196" s="98"/>
      <c r="O196" s="98"/>
      <c r="P196" s="98"/>
      <c r="Q196" s="98"/>
      <c r="R196" s="98"/>
      <c r="S196" s="99"/>
      <c r="T196" s="332"/>
      <c r="U196" s="333"/>
      <c r="V196" s="347"/>
      <c r="W196" s="340"/>
      <c r="X196" s="335" t="e">
        <f t="shared" si="34"/>
        <v>#VALUE!</v>
      </c>
      <c r="Y196" s="336" t="str">
        <f t="shared" si="35"/>
        <v/>
      </c>
      <c r="Z196" s="337" t="str">
        <f t="shared" si="36"/>
        <v/>
      </c>
      <c r="AA196" s="338" t="str">
        <f t="shared" si="37"/>
        <v/>
      </c>
      <c r="AB196" s="161">
        <v>1</v>
      </c>
      <c r="AC196" s="161">
        <v>1.01</v>
      </c>
      <c r="AD196" s="161">
        <v>0.99</v>
      </c>
      <c r="AE196" s="161">
        <v>1.02</v>
      </c>
      <c r="AF196" s="161">
        <v>0.98</v>
      </c>
    </row>
    <row r="197" spans="2:32" x14ac:dyDescent="0.25">
      <c r="B197" s="331"/>
      <c r="C197" s="92"/>
      <c r="D197" s="93" t="str">
        <f t="shared" si="32"/>
        <v/>
      </c>
      <c r="E197" s="94" t="str">
        <f t="shared" si="33"/>
        <v/>
      </c>
      <c r="F197" s="95"/>
      <c r="G197" s="96"/>
      <c r="H197" s="96"/>
      <c r="I197" s="96"/>
      <c r="J197" s="96"/>
      <c r="K197" s="96"/>
      <c r="L197" s="96"/>
      <c r="M197" s="97"/>
      <c r="N197" s="98"/>
      <c r="O197" s="98"/>
      <c r="P197" s="98"/>
      <c r="Q197" s="98"/>
      <c r="R197" s="98"/>
      <c r="S197" s="99"/>
      <c r="T197" s="332"/>
      <c r="U197" s="333"/>
      <c r="V197" s="347"/>
      <c r="W197" s="340"/>
      <c r="X197" s="335" t="e">
        <f t="shared" si="34"/>
        <v>#VALUE!</v>
      </c>
      <c r="Y197" s="336" t="str">
        <f t="shared" si="35"/>
        <v/>
      </c>
      <c r="Z197" s="337" t="str">
        <f t="shared" si="36"/>
        <v/>
      </c>
      <c r="AA197" s="338" t="str">
        <f t="shared" si="37"/>
        <v/>
      </c>
      <c r="AB197" s="161">
        <v>1</v>
      </c>
      <c r="AC197" s="161">
        <v>1.01</v>
      </c>
      <c r="AD197" s="161">
        <v>0.99</v>
      </c>
      <c r="AE197" s="161">
        <v>1.02</v>
      </c>
      <c r="AF197" s="161">
        <v>0.98</v>
      </c>
    </row>
    <row r="198" spans="2:32" x14ac:dyDescent="0.25">
      <c r="B198" s="331"/>
      <c r="C198" s="92"/>
      <c r="D198" s="93" t="str">
        <f t="shared" si="32"/>
        <v/>
      </c>
      <c r="E198" s="94" t="str">
        <f t="shared" si="33"/>
        <v/>
      </c>
      <c r="F198" s="95"/>
      <c r="G198" s="96"/>
      <c r="H198" s="96"/>
      <c r="I198" s="96"/>
      <c r="J198" s="96"/>
      <c r="K198" s="96"/>
      <c r="L198" s="96"/>
      <c r="M198" s="97"/>
      <c r="N198" s="98"/>
      <c r="O198" s="98"/>
      <c r="P198" s="98"/>
      <c r="Q198" s="98"/>
      <c r="R198" s="98"/>
      <c r="S198" s="99"/>
      <c r="T198" s="332"/>
      <c r="U198" s="333"/>
      <c r="V198" s="347"/>
      <c r="W198" s="340"/>
      <c r="X198" s="335" t="e">
        <f t="shared" si="34"/>
        <v>#VALUE!</v>
      </c>
      <c r="Y198" s="336" t="str">
        <f t="shared" si="35"/>
        <v/>
      </c>
      <c r="Z198" s="337" t="str">
        <f t="shared" si="36"/>
        <v/>
      </c>
      <c r="AA198" s="338" t="str">
        <f t="shared" si="37"/>
        <v/>
      </c>
      <c r="AB198" s="161">
        <v>1</v>
      </c>
      <c r="AC198" s="161">
        <v>1.01</v>
      </c>
      <c r="AD198" s="161">
        <v>0.99</v>
      </c>
      <c r="AE198" s="161">
        <v>1.02</v>
      </c>
      <c r="AF198" s="161">
        <v>0.98</v>
      </c>
    </row>
    <row r="199" spans="2:32" x14ac:dyDescent="0.25">
      <c r="B199" s="331"/>
      <c r="C199" s="92"/>
      <c r="D199" s="93" t="str">
        <f t="shared" si="32"/>
        <v/>
      </c>
      <c r="E199" s="94" t="str">
        <f t="shared" si="33"/>
        <v/>
      </c>
      <c r="F199" s="95"/>
      <c r="G199" s="96"/>
      <c r="H199" s="96"/>
      <c r="I199" s="96"/>
      <c r="J199" s="96"/>
      <c r="K199" s="96"/>
      <c r="L199" s="96"/>
      <c r="M199" s="97"/>
      <c r="N199" s="98"/>
      <c r="O199" s="98"/>
      <c r="P199" s="98"/>
      <c r="Q199" s="98"/>
      <c r="R199" s="98"/>
      <c r="S199" s="99"/>
      <c r="T199" s="332"/>
      <c r="U199" s="333"/>
      <c r="V199" s="347"/>
      <c r="W199" s="340"/>
      <c r="X199" s="335" t="e">
        <f t="shared" si="34"/>
        <v>#VALUE!</v>
      </c>
      <c r="Y199" s="336" t="str">
        <f t="shared" si="35"/>
        <v/>
      </c>
      <c r="Z199" s="337" t="str">
        <f t="shared" si="36"/>
        <v/>
      </c>
      <c r="AA199" s="338" t="str">
        <f t="shared" si="37"/>
        <v/>
      </c>
      <c r="AB199" s="161">
        <v>1</v>
      </c>
      <c r="AC199" s="161">
        <v>1.01</v>
      </c>
      <c r="AD199" s="161">
        <v>0.99</v>
      </c>
      <c r="AE199" s="161">
        <v>1.02</v>
      </c>
      <c r="AF199" s="161">
        <v>0.98</v>
      </c>
    </row>
    <row r="200" spans="2:32" x14ac:dyDescent="0.25">
      <c r="B200" s="331"/>
      <c r="C200" s="92"/>
      <c r="D200" s="93" t="str">
        <f t="shared" si="32"/>
        <v/>
      </c>
      <c r="E200" s="94" t="str">
        <f t="shared" si="33"/>
        <v/>
      </c>
      <c r="F200" s="95"/>
      <c r="G200" s="96"/>
      <c r="H200" s="96"/>
      <c r="I200" s="96"/>
      <c r="J200" s="96"/>
      <c r="K200" s="96"/>
      <c r="L200" s="96"/>
      <c r="M200" s="97"/>
      <c r="N200" s="98"/>
      <c r="O200" s="98"/>
      <c r="P200" s="98"/>
      <c r="Q200" s="98"/>
      <c r="R200" s="98"/>
      <c r="S200" s="99"/>
      <c r="T200" s="332"/>
      <c r="U200" s="333"/>
      <c r="V200" s="347"/>
      <c r="W200" s="340"/>
      <c r="X200" s="335" t="e">
        <f t="shared" si="34"/>
        <v>#VALUE!</v>
      </c>
      <c r="Y200" s="336" t="str">
        <f t="shared" si="35"/>
        <v/>
      </c>
      <c r="Z200" s="337" t="str">
        <f t="shared" si="36"/>
        <v/>
      </c>
      <c r="AA200" s="338" t="str">
        <f t="shared" si="37"/>
        <v/>
      </c>
      <c r="AB200" s="161">
        <v>1</v>
      </c>
      <c r="AC200" s="161">
        <v>1.01</v>
      </c>
      <c r="AD200" s="161">
        <v>0.99</v>
      </c>
      <c r="AE200" s="161">
        <v>1.02</v>
      </c>
      <c r="AF200" s="161">
        <v>0.98</v>
      </c>
    </row>
    <row r="201" spans="2:32" x14ac:dyDescent="0.25">
      <c r="B201" s="331"/>
      <c r="C201" s="92"/>
      <c r="D201" s="93" t="str">
        <f t="shared" si="32"/>
        <v/>
      </c>
      <c r="E201" s="94" t="str">
        <f t="shared" si="33"/>
        <v/>
      </c>
      <c r="F201" s="95"/>
      <c r="G201" s="96"/>
      <c r="H201" s="96"/>
      <c r="I201" s="96"/>
      <c r="J201" s="96"/>
      <c r="K201" s="96"/>
      <c r="L201" s="96"/>
      <c r="M201" s="97"/>
      <c r="N201" s="98"/>
      <c r="O201" s="98"/>
      <c r="P201" s="98"/>
      <c r="Q201" s="98"/>
      <c r="R201" s="98"/>
      <c r="S201" s="99"/>
      <c r="T201" s="332"/>
      <c r="U201" s="333"/>
      <c r="V201" s="347"/>
      <c r="W201" s="340"/>
      <c r="X201" s="335" t="e">
        <f t="shared" si="34"/>
        <v>#VALUE!</v>
      </c>
      <c r="Y201" s="336" t="str">
        <f t="shared" si="35"/>
        <v/>
      </c>
      <c r="Z201" s="337" t="str">
        <f t="shared" si="36"/>
        <v/>
      </c>
      <c r="AA201" s="338" t="str">
        <f t="shared" si="37"/>
        <v/>
      </c>
      <c r="AB201" s="161">
        <v>1</v>
      </c>
      <c r="AC201" s="161">
        <v>1.01</v>
      </c>
      <c r="AD201" s="161">
        <v>0.99</v>
      </c>
      <c r="AE201" s="161">
        <v>1.02</v>
      </c>
      <c r="AF201" s="161">
        <v>0.98</v>
      </c>
    </row>
    <row r="202" spans="2:32" x14ac:dyDescent="0.25">
      <c r="B202" s="331"/>
      <c r="C202" s="92"/>
      <c r="D202" s="93" t="str">
        <f t="shared" si="32"/>
        <v/>
      </c>
      <c r="E202" s="94" t="str">
        <f t="shared" si="33"/>
        <v/>
      </c>
      <c r="F202" s="95"/>
      <c r="G202" s="96"/>
      <c r="H202" s="96"/>
      <c r="I202" s="96"/>
      <c r="J202" s="96"/>
      <c r="K202" s="96"/>
      <c r="L202" s="96"/>
      <c r="M202" s="97"/>
      <c r="N202" s="98"/>
      <c r="O202" s="98"/>
      <c r="P202" s="98"/>
      <c r="Q202" s="98"/>
      <c r="R202" s="98"/>
      <c r="S202" s="99"/>
      <c r="T202" s="332"/>
      <c r="U202" s="333"/>
      <c r="V202" s="347"/>
      <c r="W202" s="340"/>
      <c r="X202" s="335" t="e">
        <f t="shared" si="34"/>
        <v>#VALUE!</v>
      </c>
      <c r="Y202" s="336" t="str">
        <f t="shared" si="35"/>
        <v/>
      </c>
      <c r="Z202" s="337" t="str">
        <f t="shared" si="36"/>
        <v/>
      </c>
      <c r="AA202" s="338" t="str">
        <f t="shared" si="37"/>
        <v/>
      </c>
      <c r="AB202" s="161">
        <v>1</v>
      </c>
      <c r="AC202" s="161">
        <v>1.01</v>
      </c>
      <c r="AD202" s="161">
        <v>0.99</v>
      </c>
      <c r="AE202" s="161">
        <v>1.02</v>
      </c>
      <c r="AF202" s="161">
        <v>0.98</v>
      </c>
    </row>
    <row r="203" spans="2:32" x14ac:dyDescent="0.25">
      <c r="B203" s="331"/>
      <c r="C203" s="92"/>
      <c r="D203" s="93" t="str">
        <f t="shared" si="32"/>
        <v/>
      </c>
      <c r="E203" s="94" t="str">
        <f t="shared" si="33"/>
        <v/>
      </c>
      <c r="F203" s="95"/>
      <c r="G203" s="96"/>
      <c r="H203" s="96"/>
      <c r="I203" s="96"/>
      <c r="J203" s="96"/>
      <c r="K203" s="96"/>
      <c r="L203" s="96"/>
      <c r="M203" s="97"/>
      <c r="N203" s="98"/>
      <c r="O203" s="98"/>
      <c r="P203" s="98"/>
      <c r="Q203" s="98"/>
      <c r="R203" s="98"/>
      <c r="S203" s="99"/>
      <c r="T203" s="332"/>
      <c r="U203" s="333"/>
      <c r="V203" s="347"/>
      <c r="W203" s="340"/>
      <c r="X203" s="335" t="e">
        <f t="shared" si="34"/>
        <v>#VALUE!</v>
      </c>
      <c r="Y203" s="336" t="str">
        <f t="shared" si="35"/>
        <v/>
      </c>
      <c r="Z203" s="337" t="str">
        <f t="shared" si="36"/>
        <v/>
      </c>
      <c r="AA203" s="338" t="str">
        <f t="shared" si="37"/>
        <v/>
      </c>
      <c r="AB203" s="161">
        <v>1</v>
      </c>
      <c r="AC203" s="161">
        <v>1.01</v>
      </c>
      <c r="AD203" s="161">
        <v>0.99</v>
      </c>
      <c r="AE203" s="161">
        <v>1.02</v>
      </c>
      <c r="AF203" s="161">
        <v>0.98</v>
      </c>
    </row>
    <row r="204" spans="2:32" x14ac:dyDescent="0.25">
      <c r="B204" s="331"/>
      <c r="C204" s="92"/>
      <c r="D204" s="93" t="str">
        <f t="shared" si="32"/>
        <v/>
      </c>
      <c r="E204" s="94" t="str">
        <f t="shared" si="33"/>
        <v/>
      </c>
      <c r="F204" s="95"/>
      <c r="G204" s="96"/>
      <c r="H204" s="96"/>
      <c r="I204" s="96"/>
      <c r="J204" s="96"/>
      <c r="K204" s="96"/>
      <c r="L204" s="96"/>
      <c r="M204" s="97"/>
      <c r="N204" s="98"/>
      <c r="O204" s="98"/>
      <c r="P204" s="98"/>
      <c r="Q204" s="98"/>
      <c r="R204" s="98"/>
      <c r="S204" s="99"/>
      <c r="T204" s="332"/>
      <c r="U204" s="333"/>
      <c r="V204" s="347"/>
      <c r="W204" s="340"/>
      <c r="X204" s="335" t="e">
        <f t="shared" si="34"/>
        <v>#VALUE!</v>
      </c>
      <c r="Y204" s="336" t="str">
        <f t="shared" si="35"/>
        <v/>
      </c>
      <c r="Z204" s="337" t="str">
        <f t="shared" si="36"/>
        <v/>
      </c>
      <c r="AA204" s="338" t="str">
        <f t="shared" si="37"/>
        <v/>
      </c>
      <c r="AB204" s="161">
        <v>1</v>
      </c>
      <c r="AC204" s="161">
        <v>1.01</v>
      </c>
      <c r="AD204" s="161">
        <v>0.99</v>
      </c>
      <c r="AE204" s="161">
        <v>1.02</v>
      </c>
      <c r="AF204" s="161">
        <v>0.98</v>
      </c>
    </row>
    <row r="205" spans="2:32" x14ac:dyDescent="0.25">
      <c r="B205" s="331"/>
      <c r="C205" s="92"/>
      <c r="D205" s="93" t="str">
        <f t="shared" si="32"/>
        <v/>
      </c>
      <c r="E205" s="94" t="str">
        <f t="shared" si="33"/>
        <v/>
      </c>
      <c r="F205" s="95"/>
      <c r="G205" s="96"/>
      <c r="H205" s="96"/>
      <c r="I205" s="96"/>
      <c r="J205" s="96"/>
      <c r="K205" s="96"/>
      <c r="L205" s="96"/>
      <c r="M205" s="97"/>
      <c r="N205" s="98"/>
      <c r="O205" s="98"/>
      <c r="P205" s="98"/>
      <c r="Q205" s="98"/>
      <c r="R205" s="98"/>
      <c r="S205" s="99"/>
      <c r="T205" s="332"/>
      <c r="U205" s="333"/>
      <c r="V205" s="347"/>
      <c r="W205" s="340"/>
      <c r="X205" s="335" t="e">
        <f t="shared" si="34"/>
        <v>#VALUE!</v>
      </c>
      <c r="Y205" s="336" t="str">
        <f t="shared" si="35"/>
        <v/>
      </c>
      <c r="Z205" s="337" t="str">
        <f t="shared" si="36"/>
        <v/>
      </c>
      <c r="AA205" s="338" t="str">
        <f t="shared" si="37"/>
        <v/>
      </c>
      <c r="AB205" s="161">
        <v>1</v>
      </c>
      <c r="AC205" s="161">
        <v>1.01</v>
      </c>
      <c r="AD205" s="161">
        <v>0.99</v>
      </c>
      <c r="AE205" s="161">
        <v>1.02</v>
      </c>
      <c r="AF205" s="161">
        <v>0.98</v>
      </c>
    </row>
    <row r="206" spans="2:32" x14ac:dyDescent="0.25">
      <c r="B206" s="331"/>
      <c r="C206" s="92"/>
      <c r="D206" s="93" t="str">
        <f t="shared" si="32"/>
        <v/>
      </c>
      <c r="E206" s="94" t="str">
        <f t="shared" si="33"/>
        <v/>
      </c>
      <c r="F206" s="95"/>
      <c r="G206" s="96" t="str">
        <f t="shared" ref="G206:G231" si="38">IF(F206="","",F206/$C$21)</f>
        <v/>
      </c>
      <c r="H206" s="96"/>
      <c r="I206" s="96"/>
      <c r="J206" s="96"/>
      <c r="K206" s="96"/>
      <c r="L206" s="96"/>
      <c r="M206" s="97"/>
      <c r="N206" s="98"/>
      <c r="O206" s="98"/>
      <c r="P206" s="98"/>
      <c r="Q206" s="98"/>
      <c r="R206" s="98"/>
      <c r="S206" s="99"/>
      <c r="T206" s="332"/>
      <c r="U206" s="333"/>
      <c r="V206" s="347"/>
      <c r="W206" s="340"/>
      <c r="X206" s="335" t="e">
        <f t="shared" si="34"/>
        <v>#VALUE!</v>
      </c>
      <c r="Y206" s="336" t="str">
        <f t="shared" si="35"/>
        <v/>
      </c>
      <c r="Z206" s="337" t="str">
        <f t="shared" si="36"/>
        <v/>
      </c>
      <c r="AA206" s="338" t="str">
        <f t="shared" si="37"/>
        <v/>
      </c>
      <c r="AB206" s="161">
        <v>1</v>
      </c>
      <c r="AC206" s="161">
        <v>1.01</v>
      </c>
      <c r="AD206" s="161">
        <v>0.99</v>
      </c>
      <c r="AE206" s="161">
        <v>1.02</v>
      </c>
      <c r="AF206" s="161">
        <v>0.98</v>
      </c>
    </row>
    <row r="207" spans="2:32" x14ac:dyDescent="0.25">
      <c r="B207" s="331"/>
      <c r="C207" s="92"/>
      <c r="D207" s="93" t="str">
        <f t="shared" si="32"/>
        <v/>
      </c>
      <c r="E207" s="94" t="str">
        <f t="shared" si="33"/>
        <v/>
      </c>
      <c r="F207" s="95"/>
      <c r="G207" s="96" t="str">
        <f t="shared" si="38"/>
        <v/>
      </c>
      <c r="H207" s="96"/>
      <c r="I207" s="96"/>
      <c r="J207" s="96"/>
      <c r="K207" s="96"/>
      <c r="L207" s="96"/>
      <c r="M207" s="97"/>
      <c r="N207" s="98"/>
      <c r="O207" s="98"/>
      <c r="P207" s="98"/>
      <c r="Q207" s="98"/>
      <c r="R207" s="98"/>
      <c r="S207" s="99"/>
      <c r="T207" s="332"/>
      <c r="U207" s="333"/>
      <c r="V207" s="347"/>
      <c r="W207" s="340"/>
      <c r="X207" s="335" t="e">
        <f t="shared" si="34"/>
        <v>#VALUE!</v>
      </c>
      <c r="Y207" s="336" t="str">
        <f t="shared" si="35"/>
        <v/>
      </c>
      <c r="Z207" s="337" t="str">
        <f t="shared" si="36"/>
        <v/>
      </c>
      <c r="AA207" s="338" t="str">
        <f t="shared" si="37"/>
        <v/>
      </c>
      <c r="AB207" s="161">
        <v>1</v>
      </c>
      <c r="AC207" s="161">
        <v>1.01</v>
      </c>
      <c r="AD207" s="161">
        <v>0.99</v>
      </c>
      <c r="AE207" s="161">
        <v>1.02</v>
      </c>
      <c r="AF207" s="161">
        <v>0.98</v>
      </c>
    </row>
    <row r="208" spans="2:32" x14ac:dyDescent="0.25">
      <c r="B208" s="331"/>
      <c r="C208" s="92"/>
      <c r="D208" s="93" t="str">
        <f t="shared" si="32"/>
        <v/>
      </c>
      <c r="E208" s="94" t="str">
        <f t="shared" si="33"/>
        <v/>
      </c>
      <c r="F208" s="95"/>
      <c r="G208" s="96" t="str">
        <f t="shared" si="38"/>
        <v/>
      </c>
      <c r="H208" s="96"/>
      <c r="I208" s="96"/>
      <c r="J208" s="96"/>
      <c r="K208" s="96"/>
      <c r="L208" s="96"/>
      <c r="M208" s="97"/>
      <c r="N208" s="98"/>
      <c r="O208" s="98"/>
      <c r="P208" s="98"/>
      <c r="Q208" s="98"/>
      <c r="R208" s="98"/>
      <c r="S208" s="99"/>
      <c r="T208" s="332"/>
      <c r="U208" s="333"/>
      <c r="V208" s="347"/>
      <c r="W208" s="340"/>
      <c r="X208" s="335" t="e">
        <f t="shared" si="34"/>
        <v>#VALUE!</v>
      </c>
      <c r="Y208" s="336" t="str">
        <f t="shared" si="35"/>
        <v/>
      </c>
      <c r="Z208" s="337" t="str">
        <f t="shared" si="36"/>
        <v/>
      </c>
      <c r="AA208" s="338" t="str">
        <f t="shared" si="37"/>
        <v/>
      </c>
      <c r="AB208" s="161">
        <v>1</v>
      </c>
      <c r="AC208" s="161">
        <v>1.01</v>
      </c>
      <c r="AD208" s="161">
        <v>0.99</v>
      </c>
      <c r="AE208" s="161">
        <v>1.02</v>
      </c>
      <c r="AF208" s="161">
        <v>0.98</v>
      </c>
    </row>
    <row r="209" spans="2:32" x14ac:dyDescent="0.25">
      <c r="B209" s="331"/>
      <c r="C209" s="92"/>
      <c r="D209" s="93" t="str">
        <f t="shared" si="32"/>
        <v/>
      </c>
      <c r="E209" s="94" t="str">
        <f t="shared" si="33"/>
        <v/>
      </c>
      <c r="F209" s="95"/>
      <c r="G209" s="96" t="str">
        <f t="shared" si="38"/>
        <v/>
      </c>
      <c r="H209" s="96"/>
      <c r="I209" s="96"/>
      <c r="J209" s="96"/>
      <c r="K209" s="96"/>
      <c r="L209" s="96"/>
      <c r="M209" s="97"/>
      <c r="N209" s="98"/>
      <c r="O209" s="98"/>
      <c r="P209" s="98"/>
      <c r="Q209" s="98"/>
      <c r="R209" s="98"/>
      <c r="S209" s="99"/>
      <c r="T209" s="332"/>
      <c r="U209" s="333"/>
      <c r="V209" s="347"/>
      <c r="W209" s="340"/>
      <c r="X209" s="335" t="e">
        <f t="shared" si="34"/>
        <v>#VALUE!</v>
      </c>
      <c r="Y209" s="336" t="str">
        <f t="shared" si="35"/>
        <v/>
      </c>
      <c r="Z209" s="337" t="str">
        <f t="shared" si="36"/>
        <v/>
      </c>
      <c r="AA209" s="338" t="str">
        <f t="shared" si="37"/>
        <v/>
      </c>
      <c r="AB209" s="161">
        <v>1</v>
      </c>
      <c r="AC209" s="161">
        <v>1.01</v>
      </c>
      <c r="AD209" s="161">
        <v>0.99</v>
      </c>
      <c r="AE209" s="161">
        <v>1.02</v>
      </c>
      <c r="AF209" s="161">
        <v>0.98</v>
      </c>
    </row>
    <row r="210" spans="2:32" x14ac:dyDescent="0.25">
      <c r="B210" s="331"/>
      <c r="C210" s="92"/>
      <c r="D210" s="93" t="str">
        <f t="shared" si="32"/>
        <v/>
      </c>
      <c r="E210" s="94" t="str">
        <f t="shared" si="33"/>
        <v/>
      </c>
      <c r="F210" s="95"/>
      <c r="G210" s="96" t="str">
        <f t="shared" si="38"/>
        <v/>
      </c>
      <c r="H210" s="96"/>
      <c r="I210" s="96"/>
      <c r="J210" s="96"/>
      <c r="K210" s="96"/>
      <c r="L210" s="96"/>
      <c r="M210" s="97"/>
      <c r="N210" s="98"/>
      <c r="O210" s="98"/>
      <c r="P210" s="98"/>
      <c r="Q210" s="98"/>
      <c r="R210" s="98"/>
      <c r="S210" s="99"/>
      <c r="T210" s="332"/>
      <c r="U210" s="333"/>
      <c r="V210" s="347"/>
      <c r="W210" s="340"/>
      <c r="X210" s="335" t="e">
        <f t="shared" si="34"/>
        <v>#VALUE!</v>
      </c>
      <c r="Y210" s="336" t="str">
        <f t="shared" si="35"/>
        <v/>
      </c>
      <c r="Z210" s="337" t="str">
        <f t="shared" si="36"/>
        <v/>
      </c>
      <c r="AA210" s="338" t="str">
        <f t="shared" si="37"/>
        <v/>
      </c>
      <c r="AB210" s="161">
        <v>1</v>
      </c>
      <c r="AC210" s="161">
        <v>1.01</v>
      </c>
      <c r="AD210" s="161">
        <v>0.99</v>
      </c>
      <c r="AE210" s="161">
        <v>1.02</v>
      </c>
      <c r="AF210" s="161">
        <v>0.98</v>
      </c>
    </row>
    <row r="211" spans="2:32" x14ac:dyDescent="0.25">
      <c r="B211" s="331"/>
      <c r="C211" s="92"/>
      <c r="D211" s="93" t="str">
        <f t="shared" si="32"/>
        <v/>
      </c>
      <c r="E211" s="94" t="str">
        <f t="shared" si="33"/>
        <v/>
      </c>
      <c r="F211" s="95"/>
      <c r="G211" s="96" t="str">
        <f t="shared" si="38"/>
        <v/>
      </c>
      <c r="H211" s="96"/>
      <c r="I211" s="96"/>
      <c r="J211" s="96"/>
      <c r="K211" s="96"/>
      <c r="L211" s="96"/>
      <c r="M211" s="97"/>
      <c r="N211" s="98"/>
      <c r="O211" s="98"/>
      <c r="P211" s="98"/>
      <c r="Q211" s="98"/>
      <c r="R211" s="98"/>
      <c r="S211" s="99"/>
      <c r="T211" s="332"/>
      <c r="U211" s="333"/>
      <c r="V211" s="347"/>
      <c r="W211" s="340"/>
      <c r="X211" s="335" t="e">
        <f t="shared" si="34"/>
        <v>#VALUE!</v>
      </c>
      <c r="Y211" s="336" t="str">
        <f t="shared" si="35"/>
        <v/>
      </c>
      <c r="Z211" s="337" t="str">
        <f t="shared" si="36"/>
        <v/>
      </c>
      <c r="AA211" s="338" t="str">
        <f t="shared" si="37"/>
        <v/>
      </c>
      <c r="AB211" s="161">
        <v>1</v>
      </c>
      <c r="AC211" s="161">
        <v>1.01</v>
      </c>
      <c r="AD211" s="161">
        <v>0.99</v>
      </c>
      <c r="AE211" s="161">
        <v>1.02</v>
      </c>
      <c r="AF211" s="161">
        <v>0.98</v>
      </c>
    </row>
    <row r="212" spans="2:32" x14ac:dyDescent="0.25">
      <c r="B212" s="331"/>
      <c r="C212" s="92"/>
      <c r="D212" s="93" t="str">
        <f t="shared" si="32"/>
        <v/>
      </c>
      <c r="E212" s="94" t="str">
        <f t="shared" si="33"/>
        <v/>
      </c>
      <c r="F212" s="95"/>
      <c r="G212" s="96" t="str">
        <f t="shared" si="38"/>
        <v/>
      </c>
      <c r="H212" s="96"/>
      <c r="I212" s="96"/>
      <c r="J212" s="96"/>
      <c r="K212" s="96"/>
      <c r="L212" s="96"/>
      <c r="M212" s="97"/>
      <c r="N212" s="98"/>
      <c r="O212" s="98"/>
      <c r="P212" s="98"/>
      <c r="Q212" s="98"/>
      <c r="R212" s="98"/>
      <c r="S212" s="99"/>
      <c r="T212" s="332"/>
      <c r="U212" s="333"/>
      <c r="V212" s="347"/>
      <c r="W212" s="340"/>
      <c r="X212" s="335" t="e">
        <f t="shared" si="34"/>
        <v>#VALUE!</v>
      </c>
      <c r="Y212" s="336" t="str">
        <f t="shared" si="35"/>
        <v/>
      </c>
      <c r="Z212" s="337" t="str">
        <f t="shared" si="36"/>
        <v/>
      </c>
      <c r="AA212" s="338" t="str">
        <f t="shared" si="37"/>
        <v/>
      </c>
      <c r="AB212" s="161">
        <v>1</v>
      </c>
      <c r="AC212" s="161">
        <v>1.01</v>
      </c>
      <c r="AD212" s="161">
        <v>0.99</v>
      </c>
      <c r="AE212" s="161">
        <v>1.02</v>
      </c>
      <c r="AF212" s="161">
        <v>0.98</v>
      </c>
    </row>
    <row r="213" spans="2:32" x14ac:dyDescent="0.25">
      <c r="B213" s="331"/>
      <c r="C213" s="92"/>
      <c r="D213" s="93" t="str">
        <f t="shared" si="32"/>
        <v/>
      </c>
      <c r="E213" s="94" t="str">
        <f t="shared" si="33"/>
        <v/>
      </c>
      <c r="F213" s="95"/>
      <c r="G213" s="96" t="str">
        <f t="shared" si="38"/>
        <v/>
      </c>
      <c r="H213" s="96"/>
      <c r="I213" s="96"/>
      <c r="J213" s="96"/>
      <c r="K213" s="96"/>
      <c r="L213" s="96"/>
      <c r="M213" s="97"/>
      <c r="N213" s="98"/>
      <c r="O213" s="98"/>
      <c r="P213" s="98"/>
      <c r="Q213" s="98"/>
      <c r="R213" s="98"/>
      <c r="S213" s="99"/>
      <c r="T213" s="332"/>
      <c r="U213" s="333"/>
      <c r="V213" s="347"/>
      <c r="W213" s="340"/>
      <c r="X213" s="335" t="e">
        <f t="shared" si="34"/>
        <v>#VALUE!</v>
      </c>
      <c r="Y213" s="336" t="str">
        <f t="shared" si="35"/>
        <v/>
      </c>
      <c r="Z213" s="337" t="str">
        <f t="shared" si="36"/>
        <v/>
      </c>
      <c r="AA213" s="338" t="str">
        <f t="shared" si="37"/>
        <v/>
      </c>
      <c r="AB213" s="161">
        <v>1</v>
      </c>
      <c r="AC213" s="161">
        <v>1.01</v>
      </c>
      <c r="AD213" s="161">
        <v>0.99</v>
      </c>
      <c r="AE213" s="161">
        <v>1.02</v>
      </c>
      <c r="AF213" s="161">
        <v>0.98</v>
      </c>
    </row>
    <row r="214" spans="2:32" x14ac:dyDescent="0.25">
      <c r="B214" s="331"/>
      <c r="C214" s="92"/>
      <c r="D214" s="93" t="str">
        <f t="shared" si="32"/>
        <v/>
      </c>
      <c r="E214" s="94" t="str">
        <f t="shared" si="33"/>
        <v/>
      </c>
      <c r="F214" s="95"/>
      <c r="G214" s="96" t="str">
        <f t="shared" si="38"/>
        <v/>
      </c>
      <c r="H214" s="96"/>
      <c r="I214" s="96"/>
      <c r="J214" s="96"/>
      <c r="K214" s="96"/>
      <c r="L214" s="96"/>
      <c r="M214" s="97"/>
      <c r="N214" s="98"/>
      <c r="O214" s="98"/>
      <c r="P214" s="98"/>
      <c r="Q214" s="98"/>
      <c r="R214" s="98"/>
      <c r="S214" s="99"/>
      <c r="T214" s="332"/>
      <c r="U214" s="333"/>
      <c r="V214" s="347"/>
      <c r="W214" s="340"/>
      <c r="X214" s="335" t="e">
        <f t="shared" si="34"/>
        <v>#VALUE!</v>
      </c>
      <c r="Y214" s="336" t="str">
        <f t="shared" si="35"/>
        <v/>
      </c>
      <c r="Z214" s="337" t="str">
        <f t="shared" si="36"/>
        <v/>
      </c>
      <c r="AA214" s="338" t="str">
        <f t="shared" si="37"/>
        <v/>
      </c>
      <c r="AB214" s="161">
        <v>1</v>
      </c>
      <c r="AC214" s="161">
        <v>1.01</v>
      </c>
      <c r="AD214" s="161">
        <v>0.99</v>
      </c>
      <c r="AE214" s="161">
        <v>1.02</v>
      </c>
      <c r="AF214" s="161">
        <v>0.98</v>
      </c>
    </row>
    <row r="215" spans="2:32" x14ac:dyDescent="0.25">
      <c r="B215" s="331"/>
      <c r="C215" s="92"/>
      <c r="D215" s="93" t="str">
        <f t="shared" si="32"/>
        <v/>
      </c>
      <c r="E215" s="94" t="str">
        <f t="shared" si="33"/>
        <v/>
      </c>
      <c r="F215" s="95"/>
      <c r="G215" s="96" t="str">
        <f t="shared" si="38"/>
        <v/>
      </c>
      <c r="H215" s="96"/>
      <c r="I215" s="96"/>
      <c r="J215" s="96"/>
      <c r="K215" s="96"/>
      <c r="L215" s="96"/>
      <c r="M215" s="97"/>
      <c r="N215" s="98"/>
      <c r="O215" s="98"/>
      <c r="P215" s="98"/>
      <c r="Q215" s="98"/>
      <c r="R215" s="98"/>
      <c r="S215" s="99"/>
      <c r="T215" s="332"/>
      <c r="U215" s="333"/>
      <c r="V215" s="347"/>
      <c r="W215" s="340"/>
      <c r="X215" s="335" t="e">
        <f t="shared" si="34"/>
        <v>#VALUE!</v>
      </c>
      <c r="Y215" s="336" t="str">
        <f t="shared" si="35"/>
        <v/>
      </c>
      <c r="Z215" s="337" t="str">
        <f t="shared" si="36"/>
        <v/>
      </c>
      <c r="AA215" s="338" t="str">
        <f t="shared" si="37"/>
        <v/>
      </c>
      <c r="AB215" s="161">
        <v>1</v>
      </c>
      <c r="AC215" s="161">
        <v>1.01</v>
      </c>
      <c r="AD215" s="161">
        <v>0.99</v>
      </c>
      <c r="AE215" s="161">
        <v>1.02</v>
      </c>
      <c r="AF215" s="161">
        <v>0.98</v>
      </c>
    </row>
    <row r="216" spans="2:32" x14ac:dyDescent="0.25">
      <c r="B216" s="331"/>
      <c r="C216" s="92"/>
      <c r="D216" s="93" t="str">
        <f t="shared" si="32"/>
        <v/>
      </c>
      <c r="E216" s="94" t="str">
        <f t="shared" si="33"/>
        <v/>
      </c>
      <c r="F216" s="95"/>
      <c r="G216" s="96" t="str">
        <f t="shared" si="38"/>
        <v/>
      </c>
      <c r="H216" s="96"/>
      <c r="I216" s="96"/>
      <c r="J216" s="96"/>
      <c r="K216" s="96"/>
      <c r="L216" s="96"/>
      <c r="M216" s="97"/>
      <c r="N216" s="98"/>
      <c r="O216" s="98"/>
      <c r="P216" s="98"/>
      <c r="Q216" s="98"/>
      <c r="R216" s="98"/>
      <c r="S216" s="99"/>
      <c r="T216" s="332"/>
      <c r="U216" s="333"/>
      <c r="V216" s="347"/>
      <c r="W216" s="340"/>
      <c r="X216" s="335" t="e">
        <f t="shared" si="34"/>
        <v>#VALUE!</v>
      </c>
      <c r="Y216" s="336" t="str">
        <f t="shared" si="35"/>
        <v/>
      </c>
      <c r="Z216" s="337" t="str">
        <f t="shared" si="36"/>
        <v/>
      </c>
      <c r="AA216" s="338" t="str">
        <f t="shared" si="37"/>
        <v/>
      </c>
      <c r="AB216" s="161">
        <v>1</v>
      </c>
      <c r="AC216" s="161">
        <v>1.01</v>
      </c>
      <c r="AD216" s="161">
        <v>0.99</v>
      </c>
      <c r="AE216" s="161">
        <v>1.02</v>
      </c>
      <c r="AF216" s="161">
        <v>0.98</v>
      </c>
    </row>
    <row r="217" spans="2:32" x14ac:dyDescent="0.25">
      <c r="B217" s="331"/>
      <c r="C217" s="92"/>
      <c r="D217" s="93" t="str">
        <f t="shared" si="32"/>
        <v/>
      </c>
      <c r="E217" s="94" t="str">
        <f t="shared" si="33"/>
        <v/>
      </c>
      <c r="F217" s="95"/>
      <c r="G217" s="96" t="str">
        <f t="shared" si="38"/>
        <v/>
      </c>
      <c r="H217" s="96"/>
      <c r="I217" s="96"/>
      <c r="J217" s="96"/>
      <c r="K217" s="96"/>
      <c r="L217" s="96"/>
      <c r="M217" s="97"/>
      <c r="N217" s="98"/>
      <c r="O217" s="98"/>
      <c r="P217" s="98"/>
      <c r="Q217" s="98"/>
      <c r="R217" s="98"/>
      <c r="S217" s="99"/>
      <c r="T217" s="332"/>
      <c r="U217" s="333"/>
      <c r="V217" s="347"/>
      <c r="W217" s="340"/>
      <c r="X217" s="335" t="e">
        <f t="shared" si="34"/>
        <v>#VALUE!</v>
      </c>
      <c r="Y217" s="336" t="str">
        <f t="shared" si="35"/>
        <v/>
      </c>
      <c r="Z217" s="337" t="str">
        <f t="shared" si="36"/>
        <v/>
      </c>
      <c r="AA217" s="338" t="str">
        <f t="shared" si="37"/>
        <v/>
      </c>
      <c r="AB217" s="161">
        <v>1</v>
      </c>
      <c r="AC217" s="161">
        <v>1.01</v>
      </c>
      <c r="AD217" s="161">
        <v>0.99</v>
      </c>
      <c r="AE217" s="161">
        <v>1.02</v>
      </c>
      <c r="AF217" s="161">
        <v>0.98</v>
      </c>
    </row>
    <row r="218" spans="2:32" x14ac:dyDescent="0.25">
      <c r="B218" s="331"/>
      <c r="C218" s="92"/>
      <c r="D218" s="93" t="str">
        <f t="shared" si="32"/>
        <v/>
      </c>
      <c r="E218" s="94" t="str">
        <f t="shared" si="33"/>
        <v/>
      </c>
      <c r="F218" s="95"/>
      <c r="G218" s="96" t="str">
        <f t="shared" si="38"/>
        <v/>
      </c>
      <c r="H218" s="96"/>
      <c r="I218" s="96"/>
      <c r="J218" s="96"/>
      <c r="K218" s="96"/>
      <c r="L218" s="96"/>
      <c r="M218" s="97"/>
      <c r="N218" s="98"/>
      <c r="O218" s="98"/>
      <c r="P218" s="98"/>
      <c r="Q218" s="98"/>
      <c r="R218" s="98"/>
      <c r="S218" s="99"/>
      <c r="T218" s="332"/>
      <c r="U218" s="333"/>
      <c r="V218" s="347"/>
      <c r="W218" s="340"/>
      <c r="X218" s="335" t="e">
        <f t="shared" si="34"/>
        <v>#VALUE!</v>
      </c>
      <c r="Y218" s="336" t="str">
        <f t="shared" si="35"/>
        <v/>
      </c>
      <c r="Z218" s="337" t="str">
        <f t="shared" si="36"/>
        <v/>
      </c>
      <c r="AA218" s="338" t="str">
        <f t="shared" si="37"/>
        <v/>
      </c>
      <c r="AB218" s="161">
        <v>1</v>
      </c>
      <c r="AC218" s="161">
        <v>1.01</v>
      </c>
      <c r="AD218" s="161">
        <v>0.99</v>
      </c>
      <c r="AE218" s="161">
        <v>1.02</v>
      </c>
      <c r="AF218" s="161">
        <v>0.98</v>
      </c>
    </row>
    <row r="219" spans="2:32" x14ac:dyDescent="0.25">
      <c r="B219" s="331"/>
      <c r="C219" s="92"/>
      <c r="D219" s="93" t="str">
        <f t="shared" si="32"/>
        <v/>
      </c>
      <c r="E219" s="94" t="str">
        <f t="shared" si="33"/>
        <v/>
      </c>
      <c r="F219" s="95"/>
      <c r="G219" s="96" t="str">
        <f t="shared" si="38"/>
        <v/>
      </c>
      <c r="H219" s="96"/>
      <c r="I219" s="96"/>
      <c r="J219" s="96"/>
      <c r="K219" s="96"/>
      <c r="L219" s="96"/>
      <c r="M219" s="97"/>
      <c r="N219" s="98"/>
      <c r="O219" s="98"/>
      <c r="P219" s="98"/>
      <c r="Q219" s="98"/>
      <c r="R219" s="98"/>
      <c r="S219" s="99"/>
      <c r="T219" s="332"/>
      <c r="U219" s="333"/>
      <c r="V219" s="347"/>
      <c r="W219" s="340"/>
      <c r="X219" s="335" t="e">
        <f t="shared" si="34"/>
        <v>#VALUE!</v>
      </c>
      <c r="Y219" s="336" t="str">
        <f t="shared" si="35"/>
        <v/>
      </c>
      <c r="Z219" s="337" t="str">
        <f t="shared" si="36"/>
        <v/>
      </c>
      <c r="AA219" s="338" t="str">
        <f t="shared" si="37"/>
        <v/>
      </c>
      <c r="AB219" s="161">
        <v>1</v>
      </c>
      <c r="AC219" s="161">
        <v>1.01</v>
      </c>
      <c r="AD219" s="161">
        <v>0.99</v>
      </c>
      <c r="AE219" s="161">
        <v>1.02</v>
      </c>
      <c r="AF219" s="161">
        <v>0.98</v>
      </c>
    </row>
    <row r="220" spans="2:32" x14ac:dyDescent="0.25">
      <c r="B220" s="331"/>
      <c r="C220" s="92"/>
      <c r="D220" s="93" t="str">
        <f t="shared" si="32"/>
        <v/>
      </c>
      <c r="E220" s="94" t="str">
        <f t="shared" si="33"/>
        <v/>
      </c>
      <c r="F220" s="95"/>
      <c r="G220" s="96" t="str">
        <f t="shared" si="38"/>
        <v/>
      </c>
      <c r="H220" s="96"/>
      <c r="I220" s="96"/>
      <c r="J220" s="96"/>
      <c r="K220" s="96"/>
      <c r="L220" s="96"/>
      <c r="M220" s="97"/>
      <c r="N220" s="98"/>
      <c r="O220" s="98"/>
      <c r="P220" s="98"/>
      <c r="Q220" s="98"/>
      <c r="R220" s="98"/>
      <c r="S220" s="99"/>
      <c r="T220" s="332"/>
      <c r="U220" s="333"/>
      <c r="V220" s="347"/>
      <c r="W220" s="340"/>
      <c r="X220" s="335" t="e">
        <f t="shared" si="34"/>
        <v>#VALUE!</v>
      </c>
      <c r="Y220" s="336" t="str">
        <f t="shared" si="35"/>
        <v/>
      </c>
      <c r="Z220" s="337" t="str">
        <f t="shared" si="36"/>
        <v/>
      </c>
      <c r="AA220" s="338" t="str">
        <f t="shared" si="37"/>
        <v/>
      </c>
      <c r="AB220" s="161">
        <v>1</v>
      </c>
      <c r="AC220" s="161">
        <v>1.01</v>
      </c>
      <c r="AD220" s="161">
        <v>0.99</v>
      </c>
      <c r="AE220" s="161">
        <v>1.02</v>
      </c>
      <c r="AF220" s="161">
        <v>0.98</v>
      </c>
    </row>
    <row r="221" spans="2:32" x14ac:dyDescent="0.25">
      <c r="B221" s="331"/>
      <c r="C221" s="92"/>
      <c r="D221" s="93" t="str">
        <f t="shared" si="32"/>
        <v/>
      </c>
      <c r="E221" s="94" t="str">
        <f t="shared" si="33"/>
        <v/>
      </c>
      <c r="F221" s="95"/>
      <c r="G221" s="96" t="str">
        <f t="shared" si="38"/>
        <v/>
      </c>
      <c r="H221" s="96"/>
      <c r="I221" s="96"/>
      <c r="J221" s="96"/>
      <c r="K221" s="96"/>
      <c r="L221" s="96"/>
      <c r="M221" s="97"/>
      <c r="N221" s="98"/>
      <c r="O221" s="98"/>
      <c r="P221" s="98"/>
      <c r="Q221" s="98"/>
      <c r="R221" s="98"/>
      <c r="S221" s="99"/>
      <c r="T221" s="332"/>
      <c r="U221" s="333"/>
      <c r="V221" s="347"/>
      <c r="W221" s="340"/>
      <c r="X221" s="335" t="e">
        <f t="shared" si="34"/>
        <v>#VALUE!</v>
      </c>
      <c r="Y221" s="336" t="str">
        <f t="shared" si="35"/>
        <v/>
      </c>
      <c r="Z221" s="337" t="str">
        <f t="shared" si="36"/>
        <v/>
      </c>
      <c r="AA221" s="338" t="str">
        <f t="shared" si="37"/>
        <v/>
      </c>
      <c r="AB221" s="161">
        <v>1</v>
      </c>
      <c r="AC221" s="161">
        <v>1.01</v>
      </c>
      <c r="AD221" s="161">
        <v>0.99</v>
      </c>
      <c r="AE221" s="161">
        <v>1.02</v>
      </c>
      <c r="AF221" s="161">
        <v>0.98</v>
      </c>
    </row>
    <row r="222" spans="2:32" x14ac:dyDescent="0.25">
      <c r="B222" s="331"/>
      <c r="C222" s="92"/>
      <c r="D222" s="93" t="str">
        <f t="shared" si="32"/>
        <v/>
      </c>
      <c r="E222" s="94" t="str">
        <f t="shared" si="33"/>
        <v/>
      </c>
      <c r="F222" s="95"/>
      <c r="G222" s="96" t="str">
        <f t="shared" si="38"/>
        <v/>
      </c>
      <c r="H222" s="96"/>
      <c r="I222" s="96"/>
      <c r="J222" s="96"/>
      <c r="K222" s="96"/>
      <c r="L222" s="96"/>
      <c r="M222" s="97"/>
      <c r="N222" s="98"/>
      <c r="O222" s="98"/>
      <c r="P222" s="98"/>
      <c r="Q222" s="98"/>
      <c r="R222" s="98"/>
      <c r="S222" s="99"/>
      <c r="T222" s="332"/>
      <c r="U222" s="333"/>
      <c r="V222" s="347"/>
      <c r="W222" s="340"/>
      <c r="X222" s="335" t="e">
        <f t="shared" si="34"/>
        <v>#VALUE!</v>
      </c>
      <c r="Y222" s="336" t="str">
        <f t="shared" si="35"/>
        <v/>
      </c>
      <c r="Z222" s="337" t="str">
        <f t="shared" si="36"/>
        <v/>
      </c>
      <c r="AA222" s="338" t="str">
        <f t="shared" si="37"/>
        <v/>
      </c>
      <c r="AB222" s="161">
        <v>1</v>
      </c>
      <c r="AC222" s="161">
        <v>1.01</v>
      </c>
      <c r="AD222" s="161">
        <v>0.99</v>
      </c>
      <c r="AE222" s="161">
        <v>1.02</v>
      </c>
      <c r="AF222" s="161">
        <v>0.98</v>
      </c>
    </row>
    <row r="223" spans="2:32" x14ac:dyDescent="0.25">
      <c r="B223" s="331"/>
      <c r="C223" s="92"/>
      <c r="D223" s="93" t="str">
        <f t="shared" si="32"/>
        <v/>
      </c>
      <c r="E223" s="94" t="str">
        <f t="shared" si="33"/>
        <v/>
      </c>
      <c r="F223" s="95"/>
      <c r="G223" s="96" t="str">
        <f t="shared" si="38"/>
        <v/>
      </c>
      <c r="H223" s="96"/>
      <c r="I223" s="96"/>
      <c r="J223" s="96"/>
      <c r="K223" s="96"/>
      <c r="L223" s="96"/>
      <c r="M223" s="97"/>
      <c r="N223" s="98"/>
      <c r="O223" s="98"/>
      <c r="P223" s="98"/>
      <c r="Q223" s="98"/>
      <c r="R223" s="98"/>
      <c r="S223" s="99"/>
      <c r="T223" s="332"/>
      <c r="U223" s="333"/>
      <c r="V223" s="347"/>
      <c r="W223" s="340"/>
      <c r="X223" s="335" t="e">
        <f t="shared" si="34"/>
        <v>#VALUE!</v>
      </c>
      <c r="Y223" s="336" t="str">
        <f t="shared" si="35"/>
        <v/>
      </c>
      <c r="Z223" s="337" t="str">
        <f t="shared" si="36"/>
        <v/>
      </c>
      <c r="AA223" s="338" t="str">
        <f t="shared" si="37"/>
        <v/>
      </c>
      <c r="AB223" s="161">
        <v>1</v>
      </c>
      <c r="AC223" s="161">
        <v>1.01</v>
      </c>
      <c r="AD223" s="161">
        <v>0.99</v>
      </c>
      <c r="AE223" s="161">
        <v>1.02</v>
      </c>
      <c r="AF223" s="161">
        <v>0.98</v>
      </c>
    </row>
    <row r="224" spans="2:32" x14ac:dyDescent="0.25">
      <c r="B224" s="331"/>
      <c r="C224" s="92"/>
      <c r="D224" s="93" t="str">
        <f t="shared" si="32"/>
        <v/>
      </c>
      <c r="E224" s="94" t="str">
        <f t="shared" si="33"/>
        <v/>
      </c>
      <c r="F224" s="95"/>
      <c r="G224" s="96" t="str">
        <f t="shared" si="38"/>
        <v/>
      </c>
      <c r="H224" s="96"/>
      <c r="I224" s="96"/>
      <c r="J224" s="96"/>
      <c r="K224" s="96"/>
      <c r="L224" s="96"/>
      <c r="M224" s="97"/>
      <c r="N224" s="98"/>
      <c r="O224" s="98"/>
      <c r="P224" s="98"/>
      <c r="Q224" s="98"/>
      <c r="R224" s="98"/>
      <c r="S224" s="99"/>
      <c r="T224" s="332"/>
      <c r="U224" s="333"/>
      <c r="V224" s="347"/>
      <c r="W224" s="340"/>
      <c r="X224" s="335" t="e">
        <f t="shared" si="34"/>
        <v>#VALUE!</v>
      </c>
      <c r="Y224" s="336" t="str">
        <f t="shared" si="35"/>
        <v/>
      </c>
      <c r="Z224" s="337" t="str">
        <f t="shared" si="36"/>
        <v/>
      </c>
      <c r="AA224" s="338" t="str">
        <f t="shared" si="37"/>
        <v/>
      </c>
      <c r="AB224" s="161">
        <v>1</v>
      </c>
      <c r="AC224" s="161">
        <v>1.01</v>
      </c>
      <c r="AD224" s="161">
        <v>0.99</v>
      </c>
      <c r="AE224" s="161">
        <v>1.02</v>
      </c>
      <c r="AF224" s="161">
        <v>0.98</v>
      </c>
    </row>
    <row r="225" spans="2:32" x14ac:dyDescent="0.25">
      <c r="B225" s="331"/>
      <c r="C225" s="92"/>
      <c r="D225" s="93" t="str">
        <f t="shared" si="32"/>
        <v/>
      </c>
      <c r="E225" s="94" t="str">
        <f t="shared" si="33"/>
        <v/>
      </c>
      <c r="F225" s="95"/>
      <c r="G225" s="96" t="str">
        <f t="shared" si="38"/>
        <v/>
      </c>
      <c r="H225" s="96"/>
      <c r="I225" s="96"/>
      <c r="J225" s="96"/>
      <c r="K225" s="96"/>
      <c r="L225" s="96"/>
      <c r="M225" s="97"/>
      <c r="N225" s="98"/>
      <c r="O225" s="98"/>
      <c r="P225" s="98"/>
      <c r="Q225" s="98"/>
      <c r="R225" s="98"/>
      <c r="S225" s="99"/>
      <c r="T225" s="332"/>
      <c r="U225" s="333"/>
      <c r="V225" s="347"/>
      <c r="W225" s="340"/>
      <c r="X225" s="335" t="e">
        <f t="shared" si="34"/>
        <v>#VALUE!</v>
      </c>
      <c r="Y225" s="336" t="str">
        <f t="shared" si="35"/>
        <v/>
      </c>
      <c r="Z225" s="337" t="str">
        <f t="shared" si="36"/>
        <v/>
      </c>
      <c r="AA225" s="338" t="str">
        <f t="shared" si="37"/>
        <v/>
      </c>
      <c r="AB225" s="161">
        <v>1</v>
      </c>
      <c r="AC225" s="161">
        <v>1.01</v>
      </c>
      <c r="AD225" s="161">
        <v>0.99</v>
      </c>
      <c r="AE225" s="161">
        <v>1.02</v>
      </c>
      <c r="AF225" s="161">
        <v>0.98</v>
      </c>
    </row>
    <row r="226" spans="2:32" x14ac:dyDescent="0.25">
      <c r="B226" s="331"/>
      <c r="C226" s="92"/>
      <c r="D226" s="93" t="str">
        <f t="shared" si="32"/>
        <v/>
      </c>
      <c r="E226" s="94" t="str">
        <f t="shared" si="33"/>
        <v/>
      </c>
      <c r="F226" s="95"/>
      <c r="G226" s="96" t="str">
        <f t="shared" si="38"/>
        <v/>
      </c>
      <c r="H226" s="96"/>
      <c r="I226" s="96"/>
      <c r="J226" s="96"/>
      <c r="K226" s="96"/>
      <c r="L226" s="96"/>
      <c r="M226" s="97"/>
      <c r="N226" s="98"/>
      <c r="O226" s="98"/>
      <c r="P226" s="98"/>
      <c r="Q226" s="98"/>
      <c r="R226" s="98"/>
      <c r="S226" s="99"/>
      <c r="T226" s="332"/>
      <c r="U226" s="333"/>
      <c r="V226" s="347"/>
      <c r="W226" s="340"/>
      <c r="X226" s="335" t="e">
        <f t="shared" si="34"/>
        <v>#VALUE!</v>
      </c>
      <c r="Y226" s="336" t="str">
        <f t="shared" si="35"/>
        <v/>
      </c>
      <c r="Z226" s="337" t="str">
        <f t="shared" si="36"/>
        <v/>
      </c>
      <c r="AA226" s="338" t="str">
        <f t="shared" si="37"/>
        <v/>
      </c>
      <c r="AB226" s="161">
        <v>1</v>
      </c>
      <c r="AC226" s="161">
        <v>1.01</v>
      </c>
      <c r="AD226" s="161">
        <v>0.99</v>
      </c>
      <c r="AE226" s="161">
        <v>1.02</v>
      </c>
      <c r="AF226" s="161">
        <v>0.98</v>
      </c>
    </row>
    <row r="227" spans="2:32" x14ac:dyDescent="0.25">
      <c r="B227" s="331"/>
      <c r="C227" s="92"/>
      <c r="D227" s="93" t="str">
        <f t="shared" si="32"/>
        <v/>
      </c>
      <c r="E227" s="94" t="str">
        <f t="shared" si="33"/>
        <v/>
      </c>
      <c r="F227" s="95"/>
      <c r="G227" s="96" t="str">
        <f t="shared" si="38"/>
        <v/>
      </c>
      <c r="H227" s="96"/>
      <c r="I227" s="96"/>
      <c r="J227" s="96"/>
      <c r="K227" s="96"/>
      <c r="L227" s="96"/>
      <c r="M227" s="97"/>
      <c r="N227" s="98"/>
      <c r="O227" s="98"/>
      <c r="P227" s="98"/>
      <c r="Q227" s="98"/>
      <c r="R227" s="98"/>
      <c r="S227" s="99"/>
      <c r="T227" s="332"/>
      <c r="U227" s="333"/>
      <c r="V227" s="347"/>
      <c r="W227" s="340"/>
      <c r="X227" s="335" t="e">
        <f t="shared" si="34"/>
        <v>#VALUE!</v>
      </c>
      <c r="Y227" s="336" t="str">
        <f t="shared" si="35"/>
        <v/>
      </c>
      <c r="Z227" s="337" t="str">
        <f t="shared" si="36"/>
        <v/>
      </c>
      <c r="AA227" s="338" t="str">
        <f t="shared" si="37"/>
        <v/>
      </c>
      <c r="AB227" s="161">
        <v>1</v>
      </c>
      <c r="AC227" s="161">
        <v>1.01</v>
      </c>
      <c r="AD227" s="161">
        <v>0.99</v>
      </c>
      <c r="AE227" s="161">
        <v>1.02</v>
      </c>
      <c r="AF227" s="161">
        <v>0.98</v>
      </c>
    </row>
    <row r="228" spans="2:32" x14ac:dyDescent="0.25">
      <c r="B228" s="331"/>
      <c r="C228" s="92"/>
      <c r="D228" s="93" t="str">
        <f t="shared" si="32"/>
        <v/>
      </c>
      <c r="E228" s="94" t="str">
        <f t="shared" si="33"/>
        <v/>
      </c>
      <c r="F228" s="95"/>
      <c r="G228" s="96" t="str">
        <f t="shared" si="38"/>
        <v/>
      </c>
      <c r="H228" s="96"/>
      <c r="I228" s="96"/>
      <c r="J228" s="96"/>
      <c r="K228" s="96"/>
      <c r="L228" s="96"/>
      <c r="M228" s="97"/>
      <c r="N228" s="98"/>
      <c r="O228" s="98"/>
      <c r="P228" s="98"/>
      <c r="Q228" s="98"/>
      <c r="R228" s="98"/>
      <c r="S228" s="99"/>
      <c r="T228" s="332"/>
      <c r="U228" s="333"/>
      <c r="V228" s="347"/>
      <c r="W228" s="340"/>
      <c r="X228" s="335" t="e">
        <f t="shared" si="34"/>
        <v>#VALUE!</v>
      </c>
      <c r="Y228" s="336" t="str">
        <f t="shared" si="35"/>
        <v/>
      </c>
      <c r="Z228" s="337" t="str">
        <f t="shared" si="36"/>
        <v/>
      </c>
      <c r="AA228" s="338" t="str">
        <f t="shared" si="37"/>
        <v/>
      </c>
      <c r="AB228" s="161">
        <v>1</v>
      </c>
      <c r="AC228" s="161">
        <v>1.01</v>
      </c>
      <c r="AD228" s="161">
        <v>0.99</v>
      </c>
      <c r="AE228" s="161">
        <v>1.02</v>
      </c>
      <c r="AF228" s="161">
        <v>0.98</v>
      </c>
    </row>
    <row r="229" spans="2:32" x14ac:dyDescent="0.25">
      <c r="B229" s="331"/>
      <c r="C229" s="92"/>
      <c r="D229" s="93" t="str">
        <f t="shared" si="32"/>
        <v/>
      </c>
      <c r="E229" s="94" t="str">
        <f t="shared" si="33"/>
        <v/>
      </c>
      <c r="F229" s="95"/>
      <c r="G229" s="96" t="str">
        <f t="shared" si="38"/>
        <v/>
      </c>
      <c r="H229" s="96"/>
      <c r="I229" s="96"/>
      <c r="J229" s="96"/>
      <c r="K229" s="96"/>
      <c r="L229" s="96"/>
      <c r="M229" s="97"/>
      <c r="N229" s="98"/>
      <c r="O229" s="98"/>
      <c r="P229" s="98"/>
      <c r="Q229" s="98"/>
      <c r="R229" s="98"/>
      <c r="S229" s="99"/>
      <c r="T229" s="332"/>
      <c r="U229" s="333"/>
      <c r="V229" s="347"/>
      <c r="W229" s="340"/>
      <c r="X229" s="335" t="e">
        <f t="shared" si="34"/>
        <v>#VALUE!</v>
      </c>
      <c r="Y229" s="336" t="str">
        <f t="shared" si="35"/>
        <v/>
      </c>
      <c r="Z229" s="337" t="str">
        <f t="shared" si="36"/>
        <v/>
      </c>
      <c r="AA229" s="338" t="str">
        <f t="shared" si="37"/>
        <v/>
      </c>
      <c r="AB229" s="161">
        <v>1</v>
      </c>
      <c r="AC229" s="161">
        <v>1.01</v>
      </c>
      <c r="AD229" s="161">
        <v>0.99</v>
      </c>
      <c r="AE229" s="161">
        <v>1.02</v>
      </c>
      <c r="AF229" s="161">
        <v>0.98</v>
      </c>
    </row>
    <row r="230" spans="2:32" x14ac:dyDescent="0.25">
      <c r="B230" s="331"/>
      <c r="C230" s="92"/>
      <c r="D230" s="93" t="str">
        <f t="shared" si="32"/>
        <v/>
      </c>
      <c r="E230" s="94" t="str">
        <f t="shared" si="33"/>
        <v/>
      </c>
      <c r="F230" s="95"/>
      <c r="G230" s="96" t="str">
        <f t="shared" si="38"/>
        <v/>
      </c>
      <c r="H230" s="96"/>
      <c r="I230" s="96"/>
      <c r="J230" s="96"/>
      <c r="K230" s="96"/>
      <c r="L230" s="96"/>
      <c r="M230" s="97"/>
      <c r="N230" s="98"/>
      <c r="O230" s="98"/>
      <c r="P230" s="98"/>
      <c r="Q230" s="98"/>
      <c r="R230" s="98"/>
      <c r="S230" s="99"/>
      <c r="T230" s="348"/>
      <c r="U230" s="349"/>
      <c r="V230" s="347"/>
      <c r="W230" s="340"/>
      <c r="X230" s="335" t="e">
        <f t="shared" si="34"/>
        <v>#VALUE!</v>
      </c>
      <c r="Y230" s="336" t="str">
        <f t="shared" si="35"/>
        <v/>
      </c>
      <c r="Z230" s="337" t="str">
        <f t="shared" si="36"/>
        <v/>
      </c>
      <c r="AA230" s="338" t="str">
        <f t="shared" si="37"/>
        <v/>
      </c>
      <c r="AB230" s="161">
        <v>1</v>
      </c>
      <c r="AC230" s="161">
        <v>1.01</v>
      </c>
      <c r="AD230" s="161">
        <v>0.99</v>
      </c>
      <c r="AE230" s="161">
        <v>1.02</v>
      </c>
      <c r="AF230" s="161">
        <v>0.98</v>
      </c>
    </row>
    <row r="231" spans="2:32" ht="15.75" thickBot="1" x14ac:dyDescent="0.3">
      <c r="B231" s="350"/>
      <c r="C231" s="83"/>
      <c r="D231" s="116" t="str">
        <f t="shared" si="5"/>
        <v/>
      </c>
      <c r="E231" s="117" t="str">
        <f t="shared" si="6"/>
        <v/>
      </c>
      <c r="F231" s="320"/>
      <c r="G231" s="321" t="str">
        <f t="shared" si="38"/>
        <v/>
      </c>
      <c r="H231" s="321"/>
      <c r="I231" s="321"/>
      <c r="J231" s="321"/>
      <c r="K231" s="321"/>
      <c r="L231" s="321"/>
      <c r="M231" s="322"/>
      <c r="N231" s="323"/>
      <c r="O231" s="323"/>
      <c r="P231" s="323"/>
      <c r="Q231" s="323"/>
      <c r="R231" s="323"/>
      <c r="S231" s="324"/>
      <c r="T231" s="351"/>
      <c r="U231" s="352"/>
      <c r="V231" s="353"/>
      <c r="W231" s="354"/>
      <c r="X231" s="355" t="e">
        <f t="shared" si="7"/>
        <v>#VALUE!</v>
      </c>
      <c r="Y231" s="356" t="str">
        <f t="shared" ref="Y231" si="39">IF(C231="","",C231/$C$21)</f>
        <v/>
      </c>
      <c r="Z231" s="357" t="str">
        <f>IF(C231="",IF(Y231="","",Y231),AVERAGE(Y221:Y231))</f>
        <v/>
      </c>
      <c r="AA231" s="358" t="str">
        <f>IF(C231="",IF(Z231="","",Z231),AVERAGE(Y210:Y231))</f>
        <v/>
      </c>
      <c r="AB231" s="161">
        <v>1</v>
      </c>
      <c r="AC231" s="161">
        <v>1.01</v>
      </c>
      <c r="AD231" s="161">
        <v>0.99</v>
      </c>
      <c r="AE231" s="161">
        <v>1.02</v>
      </c>
      <c r="AF231" s="161">
        <v>0.98</v>
      </c>
    </row>
  </sheetData>
  <mergeCells count="21">
    <mergeCell ref="C34:S34"/>
    <mergeCell ref="X34:AA34"/>
    <mergeCell ref="D31:E31"/>
    <mergeCell ref="F31:G31"/>
    <mergeCell ref="H31:I31"/>
    <mergeCell ref="B2:AF4"/>
    <mergeCell ref="B13:AF13"/>
    <mergeCell ref="AB5:AF5"/>
    <mergeCell ref="AB8:AF8"/>
    <mergeCell ref="D28:E28"/>
    <mergeCell ref="F28:G28"/>
    <mergeCell ref="H28:I28"/>
    <mergeCell ref="D20:E20"/>
    <mergeCell ref="F20:G20"/>
    <mergeCell ref="H20:I20"/>
    <mergeCell ref="F24:G24"/>
    <mergeCell ref="H24:I24"/>
    <mergeCell ref="D24:E24"/>
    <mergeCell ref="AB10:AF10"/>
    <mergeCell ref="AB11:AF11"/>
    <mergeCell ref="B18:I18"/>
  </mergeCells>
  <conditionalFormatting sqref="B21:C21">
    <cfRule type="containsBlanks" dxfId="399" priority="286">
      <formula>LEN(TRIM(B21))=0</formula>
    </cfRule>
  </conditionalFormatting>
  <conditionalFormatting sqref="B25:C25">
    <cfRule type="containsBlanks" dxfId="398" priority="289">
      <formula>LEN(TRIM(B25))=0</formula>
    </cfRule>
  </conditionalFormatting>
  <conditionalFormatting sqref="B32:G32">
    <cfRule type="containsBlanks" dxfId="397" priority="288">
      <formula>LEN(TRIM(B32))=0</formula>
    </cfRule>
  </conditionalFormatting>
  <conditionalFormatting sqref="B29:I29">
    <cfRule type="containsBlanks" dxfId="396" priority="609">
      <formula>LEN(TRIM(B29))=0</formula>
    </cfRule>
  </conditionalFormatting>
  <conditionalFormatting sqref="C36:C231">
    <cfRule type="cellIs" dxfId="395" priority="429" operator="lessThan">
      <formula>$I$21</formula>
    </cfRule>
    <cfRule type="cellIs" dxfId="394" priority="431" operator="equal">
      <formula>$G$21</formula>
    </cfRule>
    <cfRule type="cellIs" dxfId="393" priority="435" operator="between">
      <formula>$E$21</formula>
      <formula>$D$21</formula>
    </cfRule>
    <cfRule type="cellIs" dxfId="392" priority="434" operator="greaterThan">
      <formula>$F$21</formula>
    </cfRule>
    <cfRule type="cellIs" dxfId="391" priority="433" operator="equal">
      <formula>$F$21</formula>
    </cfRule>
    <cfRule type="cellIs" dxfId="390" priority="432" operator="lessThan">
      <formula>$G$21</formula>
    </cfRule>
    <cfRule type="cellIs" dxfId="389" priority="430" operator="greaterThan">
      <formula>$H$21</formula>
    </cfRule>
  </conditionalFormatting>
  <conditionalFormatting sqref="C36:E231">
    <cfRule type="containsBlanks" dxfId="388" priority="421" stopIfTrue="1">
      <formula>LEN(TRIM(C36))=0</formula>
    </cfRule>
  </conditionalFormatting>
  <conditionalFormatting sqref="D36:E231">
    <cfRule type="cellIs" dxfId="387" priority="757" operator="lessThan">
      <formula>-0.02</formula>
    </cfRule>
    <cfRule type="cellIs" dxfId="386" priority="758" operator="greaterThan">
      <formula>0.02</formula>
    </cfRule>
    <cfRule type="cellIs" dxfId="385" priority="759" operator="lessThan">
      <formula>-0.0101</formula>
    </cfRule>
    <cfRule type="cellIs" dxfId="384" priority="760" operator="greaterThan">
      <formula>0.0101</formula>
    </cfRule>
    <cfRule type="cellIs" dxfId="383" priority="761" operator="between">
      <formula>0.01</formula>
      <formula>-0.01</formula>
    </cfRule>
  </conditionalFormatting>
  <conditionalFormatting sqref="D35:S35">
    <cfRule type="containsBlanks" dxfId="382" priority="284">
      <formula>LEN(TRIM(D35))=0</formula>
    </cfRule>
  </conditionalFormatting>
  <conditionalFormatting sqref="F51:F64">
    <cfRule type="cellIs" dxfId="381" priority="248" operator="lessThan">
      <formula>-3.001</formula>
    </cfRule>
    <cfRule type="cellIs" dxfId="380" priority="249" operator="greaterThan">
      <formula>3.001</formula>
    </cfRule>
    <cfRule type="cellIs" dxfId="379" priority="250" operator="lessThan">
      <formula>-1.001</formula>
    </cfRule>
    <cfRule type="cellIs" dxfId="378" priority="251" operator="greaterThan">
      <formula>1.001</formula>
    </cfRule>
    <cfRule type="cellIs" dxfId="377" priority="252" operator="between">
      <formula>1</formula>
      <formula>-1</formula>
    </cfRule>
  </conditionalFormatting>
  <conditionalFormatting sqref="F65">
    <cfRule type="cellIs" dxfId="376" priority="205" operator="between">
      <formula>1</formula>
      <formula>-1</formula>
    </cfRule>
    <cfRule type="cellIs" dxfId="375" priority="202" operator="greaterThan">
      <formula>3.001</formula>
    </cfRule>
    <cfRule type="cellIs" dxfId="374" priority="201" operator="lessThan">
      <formula>-3.001</formula>
    </cfRule>
  </conditionalFormatting>
  <conditionalFormatting sqref="F65:F78">
    <cfRule type="cellIs" dxfId="373" priority="204" operator="greaterThan">
      <formula>1.001</formula>
    </cfRule>
    <cfRule type="cellIs" dxfId="372" priority="203" operator="lessThan">
      <formula>-1.001</formula>
    </cfRule>
  </conditionalFormatting>
  <conditionalFormatting sqref="F36:G50">
    <cfRule type="cellIs" dxfId="371" priority="515" operator="greaterThan">
      <formula>3.001</formula>
    </cfRule>
    <cfRule type="cellIs" dxfId="370" priority="518" operator="between">
      <formula>1</formula>
      <formula>-1</formula>
    </cfRule>
    <cfRule type="cellIs" dxfId="369" priority="517" operator="greaterThan">
      <formula>1.001</formula>
    </cfRule>
    <cfRule type="cellIs" dxfId="368" priority="516" operator="lessThan">
      <formula>-1.001</formula>
    </cfRule>
    <cfRule type="cellIs" dxfId="367" priority="514" operator="lessThan">
      <formula>-3.001</formula>
    </cfRule>
  </conditionalFormatting>
  <conditionalFormatting sqref="F51:G64">
    <cfRule type="containsBlanks" dxfId="366" priority="247" stopIfTrue="1">
      <formula>LEN(TRIM(F51))=0</formula>
    </cfRule>
  </conditionalFormatting>
  <conditionalFormatting sqref="F65:G65">
    <cfRule type="containsBlanks" dxfId="365" priority="195" stopIfTrue="1">
      <formula>LEN(TRIM(F65))=0</formula>
    </cfRule>
  </conditionalFormatting>
  <conditionalFormatting sqref="F66:G231 J79:J231">
    <cfRule type="cellIs" dxfId="364" priority="55" operator="lessThan">
      <formula>-3.001</formula>
    </cfRule>
    <cfRule type="cellIs" dxfId="363" priority="56" operator="greaterThan">
      <formula>3.001</formula>
    </cfRule>
  </conditionalFormatting>
  <conditionalFormatting sqref="F66:G231">
    <cfRule type="cellIs" dxfId="362" priority="64" operator="between">
      <formula>1</formula>
      <formula>-1</formula>
    </cfRule>
  </conditionalFormatting>
  <conditionalFormatting sqref="F79:G231 J79:J231">
    <cfRule type="cellIs" dxfId="361" priority="57" operator="lessThan">
      <formula>-1.001</formula>
    </cfRule>
    <cfRule type="cellIs" dxfId="360" priority="58" operator="greaterThan">
      <formula>1.001</formula>
    </cfRule>
  </conditionalFormatting>
  <conditionalFormatting sqref="F21:I22">
    <cfRule type="containsBlanks" dxfId="359" priority="755">
      <formula>LEN(TRIM(F21))=0</formula>
    </cfRule>
  </conditionalFormatting>
  <conditionalFormatting sqref="F36:S50">
    <cfRule type="containsBlanks" dxfId="358" priority="458" stopIfTrue="1">
      <formula>LEN(TRIM(F36))=0</formula>
    </cfRule>
  </conditionalFormatting>
  <conditionalFormatting sqref="F66:S231">
    <cfRule type="containsBlanks" dxfId="357" priority="48" stopIfTrue="1">
      <formula>LEN(TRIM(F66))=0</formula>
    </cfRule>
  </conditionalFormatting>
  <conditionalFormatting sqref="G51:G65 J51:J78">
    <cfRule type="cellIs" dxfId="356" priority="196" operator="lessThan">
      <formula>-3.001</formula>
    </cfRule>
    <cfRule type="cellIs" dxfId="355" priority="197" operator="greaterThan">
      <formula>3.001</formula>
    </cfRule>
    <cfRule type="cellIs" dxfId="354" priority="206" operator="between">
      <formula>1</formula>
      <formula>-1</formula>
    </cfRule>
  </conditionalFormatting>
  <conditionalFormatting sqref="G51:G78 J51:J78">
    <cfRule type="cellIs" dxfId="353" priority="199" operator="greaterThan">
      <formula>1.001</formula>
    </cfRule>
    <cfRule type="cellIs" dxfId="352" priority="198" operator="lessThan">
      <formula>-1.001</formula>
    </cfRule>
  </conditionalFormatting>
  <conditionalFormatting sqref="G232:G1048576">
    <cfRule type="cellIs" dxfId="351" priority="3419" operator="lessThanOrEqual">
      <formula>#REF!</formula>
    </cfRule>
    <cfRule type="cellIs" dxfId="350" priority="3420" operator="greaterThanOrEqual">
      <formula>#REF!</formula>
    </cfRule>
    <cfRule type="cellIs" dxfId="349" priority="3421" operator="lessThanOrEqual">
      <formula>#REF!</formula>
    </cfRule>
    <cfRule type="cellIs" dxfId="348" priority="3422" operator="greaterThanOrEqual">
      <formula>#REF!</formula>
    </cfRule>
  </conditionalFormatting>
  <conditionalFormatting sqref="G12:X12 M20:O22 J20:J23 K21:K23 I23 L23:O23 J24:O33 T34:W34 G232:X1048576">
    <cfRule type="containsBlanks" dxfId="347" priority="797">
      <formula>LEN(TRIM(G12))=0</formula>
    </cfRule>
  </conditionalFormatting>
  <conditionalFormatting sqref="H36:I50">
    <cfRule type="cellIs" dxfId="346" priority="492" operator="between">
      <formula>0.5</formula>
      <formula>-0.5</formula>
    </cfRule>
    <cfRule type="cellIs" dxfId="345" priority="491" operator="greaterThan">
      <formula>0.501</formula>
    </cfRule>
    <cfRule type="cellIs" dxfId="344" priority="490" operator="lessThan">
      <formula>-0.501</formula>
    </cfRule>
    <cfRule type="cellIs" dxfId="343" priority="489" operator="greaterThan">
      <formula>1.001</formula>
    </cfRule>
    <cfRule type="cellIs" dxfId="342" priority="488" operator="lessThan">
      <formula>-1.001</formula>
    </cfRule>
  </conditionalFormatting>
  <conditionalFormatting sqref="H51:I65 J65:S65">
    <cfRule type="containsBlanks" dxfId="341" priority="189" stopIfTrue="1">
      <formula>LEN(TRIM(H51))=0</formula>
    </cfRule>
  </conditionalFormatting>
  <conditionalFormatting sqref="H51:I78 K65:L78">
    <cfRule type="cellIs" dxfId="340" priority="190" operator="lessThan">
      <formula>-1.001</formula>
    </cfRule>
    <cfRule type="cellIs" dxfId="339" priority="191" operator="greaterThan">
      <formula>1.001</formula>
    </cfRule>
    <cfRule type="cellIs" dxfId="338" priority="192" operator="lessThan">
      <formula>-0.501</formula>
    </cfRule>
    <cfRule type="cellIs" dxfId="337" priority="193" operator="greaterThan">
      <formula>0.501</formula>
    </cfRule>
    <cfRule type="cellIs" dxfId="336" priority="194" operator="between">
      <formula>0.5</formula>
      <formula>-0.5</formula>
    </cfRule>
  </conditionalFormatting>
  <conditionalFormatting sqref="H79:I231 K79:L231">
    <cfRule type="cellIs" dxfId="335" priority="53" operator="between">
      <formula>0.5</formula>
      <formula>-0.5</formula>
    </cfRule>
    <cfRule type="cellIs" dxfId="334" priority="52" operator="greaterThan">
      <formula>0.501</formula>
    </cfRule>
    <cfRule type="cellIs" dxfId="333" priority="51" operator="lessThan">
      <formula>-0.501</formula>
    </cfRule>
    <cfRule type="cellIs" dxfId="332" priority="50" operator="greaterThan">
      <formula>1.001</formula>
    </cfRule>
    <cfRule type="cellIs" dxfId="331" priority="49" operator="lessThan">
      <formula>-1.001</formula>
    </cfRule>
  </conditionalFormatting>
  <conditionalFormatting sqref="J36:J50">
    <cfRule type="cellIs" dxfId="330" priority="510" operator="lessThan">
      <formula>-1.001</formula>
    </cfRule>
    <cfRule type="cellIs" dxfId="329" priority="511" operator="greaterThan">
      <formula>1.001</formula>
    </cfRule>
    <cfRule type="cellIs" dxfId="328" priority="512" operator="between">
      <formula>1</formula>
      <formula>-1</formula>
    </cfRule>
    <cfRule type="cellIs" dxfId="327" priority="508" operator="lessThan">
      <formula>-3.001</formula>
    </cfRule>
    <cfRule type="cellIs" dxfId="326" priority="509" operator="greaterThan">
      <formula>3.001</formula>
    </cfRule>
  </conditionalFormatting>
  <conditionalFormatting sqref="J79:J231">
    <cfRule type="cellIs" dxfId="325" priority="65" operator="between">
      <formula>1</formula>
      <formula>-1</formula>
    </cfRule>
  </conditionalFormatting>
  <conditionalFormatting sqref="J51:S64">
    <cfRule type="containsBlanks" dxfId="324" priority="236" stopIfTrue="1">
      <formula>LEN(TRIM(J51))=0</formula>
    </cfRule>
  </conditionalFormatting>
  <conditionalFormatting sqref="K36:L50">
    <cfRule type="cellIs" dxfId="323" priority="480" operator="between">
      <formula>0.5</formula>
      <formula>-0.5</formula>
    </cfRule>
    <cfRule type="cellIs" dxfId="322" priority="476" operator="lessThan">
      <formula>-1.001</formula>
    </cfRule>
    <cfRule type="cellIs" dxfId="321" priority="477" operator="greaterThan">
      <formula>1.001</formula>
    </cfRule>
    <cfRule type="cellIs" dxfId="320" priority="478" operator="lessThan">
      <formula>-0.501</formula>
    </cfRule>
    <cfRule type="cellIs" dxfId="319" priority="479" operator="greaterThan">
      <formula>0.501</formula>
    </cfRule>
  </conditionalFormatting>
  <conditionalFormatting sqref="K51:L64">
    <cfRule type="cellIs" dxfId="318" priority="237" operator="lessThan">
      <formula>-1.001</formula>
    </cfRule>
    <cfRule type="cellIs" dxfId="317" priority="238" operator="greaterThan">
      <formula>1.001</formula>
    </cfRule>
    <cfRule type="cellIs" dxfId="316" priority="239" operator="lessThan">
      <formula>-0.501</formula>
    </cfRule>
    <cfRule type="cellIs" dxfId="315" priority="240" operator="greaterThan">
      <formula>0.501</formula>
    </cfRule>
    <cfRule type="cellIs" dxfId="314" priority="241" operator="between">
      <formula>0.5</formula>
      <formula>-0.5</formula>
    </cfRule>
  </conditionalFormatting>
  <conditionalFormatting sqref="M36:M50">
    <cfRule type="cellIs" dxfId="313" priority="3457" operator="equal">
      <formula>$F$21</formula>
    </cfRule>
    <cfRule type="cellIs" dxfId="312" priority="3456" operator="lessThan">
      <formula>$G$21</formula>
    </cfRule>
    <cfRule type="cellIs" dxfId="311" priority="3455" operator="equal">
      <formula>$G$21</formula>
    </cfRule>
    <cfRule type="cellIs" dxfId="310" priority="3454" operator="greaterThan">
      <formula>$H$21</formula>
    </cfRule>
    <cfRule type="cellIs" dxfId="309" priority="3453" operator="lessThan">
      <formula>$I$21</formula>
    </cfRule>
    <cfRule type="cellIs" dxfId="308" priority="3458" operator="greaterThan">
      <formula>$F$21</formula>
    </cfRule>
    <cfRule type="cellIs" dxfId="307" priority="3459" operator="between">
      <formula>$E$21</formula>
      <formula>$D$21</formula>
    </cfRule>
  </conditionalFormatting>
  <conditionalFormatting sqref="M51:M64">
    <cfRule type="cellIs" dxfId="306" priority="258" operator="equal">
      <formula>$F$21</formula>
    </cfRule>
    <cfRule type="cellIs" dxfId="305" priority="259" operator="greaterThan">
      <formula>$F$21</formula>
    </cfRule>
    <cfRule type="cellIs" dxfId="304" priority="260" operator="between">
      <formula>$E$21</formula>
      <formula>$D$21</formula>
    </cfRule>
    <cfRule type="cellIs" dxfId="303" priority="255" operator="greaterThan">
      <formula>$H$21</formula>
    </cfRule>
    <cfRule type="cellIs" dxfId="302" priority="256" operator="equal">
      <formula>$G$21</formula>
    </cfRule>
    <cfRule type="cellIs" dxfId="301" priority="254" operator="lessThan">
      <formula>$I$21</formula>
    </cfRule>
    <cfRule type="cellIs" dxfId="300" priority="257" operator="lessThan">
      <formula>$G$21</formula>
    </cfRule>
  </conditionalFormatting>
  <conditionalFormatting sqref="M65:M78">
    <cfRule type="cellIs" dxfId="299" priority="209" operator="equal">
      <formula>$G$21</formula>
    </cfRule>
    <cfRule type="cellIs" dxfId="298" priority="210" operator="lessThan">
      <formula>$G$21</formula>
    </cfRule>
    <cfRule type="cellIs" dxfId="297" priority="211" operator="equal">
      <formula>$F$21</formula>
    </cfRule>
    <cfRule type="cellIs" dxfId="296" priority="213" operator="between">
      <formula>$E$21</formula>
      <formula>$D$21</formula>
    </cfRule>
    <cfRule type="cellIs" dxfId="295" priority="212" operator="greaterThan">
      <formula>$F$21</formula>
    </cfRule>
    <cfRule type="cellIs" dxfId="294" priority="207" operator="lessThan">
      <formula>$I$21</formula>
    </cfRule>
    <cfRule type="cellIs" dxfId="293" priority="208" operator="greaterThan">
      <formula>$H$21</formula>
    </cfRule>
  </conditionalFormatting>
  <conditionalFormatting sqref="M79:M231">
    <cfRule type="cellIs" dxfId="292" priority="72" operator="between">
      <formula>$E$21</formula>
      <formula>$D$21</formula>
    </cfRule>
    <cfRule type="cellIs" dxfId="291" priority="71" operator="greaterThan">
      <formula>$F$21</formula>
    </cfRule>
    <cfRule type="cellIs" dxfId="290" priority="70" operator="equal">
      <formula>$F$21</formula>
    </cfRule>
    <cfRule type="cellIs" dxfId="289" priority="69" operator="lessThan">
      <formula>$G$21</formula>
    </cfRule>
    <cfRule type="cellIs" dxfId="288" priority="68" operator="equal">
      <formula>$G$21</formula>
    </cfRule>
    <cfRule type="cellIs" dxfId="287" priority="67" operator="greaterThan">
      <formula>$H$21</formula>
    </cfRule>
    <cfRule type="cellIs" dxfId="286" priority="66" operator="lessThan">
      <formula>$I$21</formula>
    </cfRule>
  </conditionalFormatting>
  <conditionalFormatting sqref="N36:Q50">
    <cfRule type="cellIs" dxfId="285" priority="3484" operator="greaterThan">
      <formula>$H$25</formula>
    </cfRule>
    <cfRule type="cellIs" dxfId="284" priority="3483" operator="lessThan">
      <formula>$I$25</formula>
    </cfRule>
    <cfRule type="cellIs" dxfId="283" priority="3485" operator="equal">
      <formula>$G$25</formula>
    </cfRule>
    <cfRule type="cellIs" dxfId="282" priority="3486" operator="lessThan">
      <formula>$G$25</formula>
    </cfRule>
    <cfRule type="cellIs" dxfId="281" priority="3487" operator="equal">
      <formula>$F$25</formula>
    </cfRule>
    <cfRule type="cellIs" dxfId="280" priority="3488" operator="greaterThan">
      <formula>$F$25</formula>
    </cfRule>
    <cfRule type="cellIs" dxfId="279" priority="3489" operator="between">
      <formula>$E$25</formula>
      <formula>$D$25</formula>
    </cfRule>
  </conditionalFormatting>
  <conditionalFormatting sqref="N51:Q64">
    <cfRule type="cellIs" dxfId="278" priority="262" operator="lessThan">
      <formula>$I$25</formula>
    </cfRule>
    <cfRule type="cellIs" dxfId="277" priority="268" operator="between">
      <formula>$E$25</formula>
      <formula>$D$25</formula>
    </cfRule>
    <cfRule type="cellIs" dxfId="276" priority="267" operator="greaterThan">
      <formula>$F$25</formula>
    </cfRule>
    <cfRule type="cellIs" dxfId="275" priority="266" operator="equal">
      <formula>$F$25</formula>
    </cfRule>
    <cfRule type="cellIs" dxfId="274" priority="265" operator="lessThan">
      <formula>$G$25</formula>
    </cfRule>
    <cfRule type="cellIs" dxfId="273" priority="264" operator="equal">
      <formula>$G$25</formula>
    </cfRule>
    <cfRule type="cellIs" dxfId="272" priority="263" operator="greaterThan">
      <formula>$H$25</formula>
    </cfRule>
  </conditionalFormatting>
  <conditionalFormatting sqref="N65:Q78">
    <cfRule type="cellIs" dxfId="271" priority="217" operator="equal">
      <formula>$G$25</formula>
    </cfRule>
    <cfRule type="cellIs" dxfId="270" priority="216" operator="greaterThan">
      <formula>$H$25</formula>
    </cfRule>
    <cfRule type="cellIs" dxfId="269" priority="215" operator="lessThan">
      <formula>$I$25</formula>
    </cfRule>
    <cfRule type="cellIs" dxfId="268" priority="220" operator="greaterThan">
      <formula>$F$25</formula>
    </cfRule>
    <cfRule type="cellIs" dxfId="267" priority="219" operator="equal">
      <formula>$F$25</formula>
    </cfRule>
    <cfRule type="cellIs" dxfId="266" priority="221" operator="between">
      <formula>$E$25</formula>
      <formula>$D$25</formula>
    </cfRule>
    <cfRule type="cellIs" dxfId="265" priority="218" operator="lessThan">
      <formula>$G$25</formula>
    </cfRule>
  </conditionalFormatting>
  <conditionalFormatting sqref="N79:Q231">
    <cfRule type="cellIs" dxfId="264" priority="77" operator="lessThan">
      <formula>$G$25</formula>
    </cfRule>
    <cfRule type="cellIs" dxfId="263" priority="78" operator="equal">
      <formula>$F$25</formula>
    </cfRule>
    <cfRule type="cellIs" dxfId="262" priority="80" operator="between">
      <formula>$E$25</formula>
      <formula>$D$25</formula>
    </cfRule>
    <cfRule type="cellIs" dxfId="261" priority="79" operator="greaterThan">
      <formula>$F$25</formula>
    </cfRule>
    <cfRule type="cellIs" dxfId="260" priority="74" operator="lessThan">
      <formula>$I$25</formula>
    </cfRule>
    <cfRule type="cellIs" dxfId="259" priority="76" operator="equal">
      <formula>$G$25</formula>
    </cfRule>
    <cfRule type="cellIs" dxfId="258" priority="75" operator="greaterThan">
      <formula>$H$25</formula>
    </cfRule>
  </conditionalFormatting>
  <conditionalFormatting sqref="R36:S50">
    <cfRule type="cellIs" dxfId="257" priority="3513" operator="between">
      <formula>$E$26</formula>
      <formula>$D$26</formula>
    </cfRule>
    <cfRule type="cellIs" dxfId="256" priority="3507" operator="lessThan">
      <formula>$I$26</formula>
    </cfRule>
    <cfRule type="cellIs" dxfId="255" priority="3508" operator="greaterThan">
      <formula>$H$26</formula>
    </cfRule>
    <cfRule type="cellIs" dxfId="254" priority="3509" operator="equal">
      <formula>$G$26</formula>
    </cfRule>
    <cfRule type="cellIs" dxfId="253" priority="3510" operator="lessThan">
      <formula>$G$26</formula>
    </cfRule>
    <cfRule type="cellIs" dxfId="252" priority="3511" operator="equal">
      <formula>$F$26</formula>
    </cfRule>
    <cfRule type="cellIs" dxfId="251" priority="3512" operator="greaterThan">
      <formula>$F$26</formula>
    </cfRule>
  </conditionalFormatting>
  <conditionalFormatting sqref="R51:S64">
    <cfRule type="cellIs" dxfId="250" priority="276" operator="lessThan">
      <formula>$I$26</formula>
    </cfRule>
    <cfRule type="cellIs" dxfId="249" priority="282" operator="between">
      <formula>$E$26</formula>
      <formula>$D$26</formula>
    </cfRule>
    <cfRule type="cellIs" dxfId="248" priority="281" operator="greaterThan">
      <formula>$F$26</formula>
    </cfRule>
    <cfRule type="cellIs" dxfId="247" priority="280" operator="equal">
      <formula>$F$26</formula>
    </cfRule>
    <cfRule type="cellIs" dxfId="246" priority="279" operator="lessThan">
      <formula>$G$26</formula>
    </cfRule>
    <cfRule type="cellIs" dxfId="245" priority="278" operator="equal">
      <formula>$G$26</formula>
    </cfRule>
    <cfRule type="cellIs" dxfId="244" priority="277" operator="greaterThan">
      <formula>$H$26</formula>
    </cfRule>
  </conditionalFormatting>
  <conditionalFormatting sqref="R65:S78">
    <cfRule type="cellIs" dxfId="243" priority="234" operator="greaterThan">
      <formula>$F$26</formula>
    </cfRule>
    <cfRule type="cellIs" dxfId="242" priority="233" operator="equal">
      <formula>$F$26</formula>
    </cfRule>
    <cfRule type="cellIs" dxfId="241" priority="232" operator="lessThan">
      <formula>$G$26</formula>
    </cfRule>
    <cfRule type="cellIs" dxfId="240" priority="230" operator="greaterThan">
      <formula>$H$26</formula>
    </cfRule>
    <cfRule type="cellIs" dxfId="239" priority="229" operator="lessThan">
      <formula>$I$26</formula>
    </cfRule>
    <cfRule type="cellIs" dxfId="238" priority="235" operator="between">
      <formula>$E$26</formula>
      <formula>$D$26</formula>
    </cfRule>
    <cfRule type="cellIs" dxfId="237" priority="231" operator="equal">
      <formula>$G$26</formula>
    </cfRule>
  </conditionalFormatting>
  <conditionalFormatting sqref="R79:S231">
    <cfRule type="cellIs" dxfId="236" priority="91" operator="lessThan">
      <formula>$G$26</formula>
    </cfRule>
    <cfRule type="cellIs" dxfId="235" priority="90" operator="equal">
      <formula>$G$26</formula>
    </cfRule>
    <cfRule type="cellIs" dxfId="234" priority="89" operator="greaterThan">
      <formula>$H$26</formula>
    </cfRule>
    <cfRule type="cellIs" dxfId="233" priority="88" operator="lessThan">
      <formula>$I$26</formula>
    </cfRule>
    <cfRule type="cellIs" dxfId="232" priority="93" operator="greaterThan">
      <formula>$F$26</formula>
    </cfRule>
    <cfRule type="cellIs" dxfId="231" priority="92" operator="equal">
      <formula>$F$26</formula>
    </cfRule>
    <cfRule type="cellIs" dxfId="230" priority="94" operator="between">
      <formula>$E$26</formula>
      <formula>$D$26</formula>
    </cfRule>
  </conditionalFormatting>
  <conditionalFormatting sqref="T36:U231">
    <cfRule type="containsBlanks" dxfId="229" priority="283">
      <formula>LEN(TRIM(T36))=0</formula>
    </cfRule>
  </conditionalFormatting>
  <conditionalFormatting sqref="V37:W231">
    <cfRule type="containsBlanks" dxfId="228" priority="428">
      <formula>LEN(TRIM(V37))=0</formula>
    </cfRule>
  </conditionalFormatting>
  <conditionalFormatting sqref="Y35:AA231">
    <cfRule type="notContainsBlanks" dxfId="227" priority="291">
      <formula>LEN(TRIM(Y35))&gt;0</formula>
    </cfRule>
    <cfRule type="containsBlanks" dxfId="226" priority="290">
      <formula>LEN(TRIM(Y35))=0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F249"/>
  <sheetViews>
    <sheetView showGridLines="0" zoomScale="90" zoomScaleNormal="90" workbookViewId="0">
      <pane xSplit="2" ySplit="49" topLeftCell="X138" activePane="bottomRight" state="frozen"/>
      <selection pane="topRight" activeCell="C1" sqref="C1"/>
      <selection pane="bottomLeft" activeCell="A50" sqref="A50"/>
      <selection pane="bottomRight" activeCell="AN149" sqref="AN149"/>
    </sheetView>
  </sheetViews>
  <sheetFormatPr defaultRowHeight="15" x14ac:dyDescent="0.25"/>
  <cols>
    <col min="1" max="1" width="2.42578125" customWidth="1"/>
    <col min="2" max="2" width="14.140625" style="38" customWidth="1"/>
    <col min="3" max="3" width="20.7109375" style="10" bestFit="1" customWidth="1"/>
    <col min="4" max="4" width="14.28515625" style="10" customWidth="1"/>
    <col min="5" max="5" width="14.28515625" customWidth="1"/>
    <col min="6" max="6" width="15.42578125" bestFit="1" customWidth="1"/>
    <col min="7" max="8" width="14.28515625" style="1" customWidth="1"/>
    <col min="9" max="9" width="11.42578125" style="1" customWidth="1"/>
    <col min="10" max="10" width="7.42578125" style="34" customWidth="1"/>
    <col min="11" max="13" width="6.140625" style="34" bestFit="1" customWidth="1"/>
    <col min="14" max="14" width="7.5703125" style="34" customWidth="1"/>
    <col min="15" max="15" width="11.5703125" style="34" bestFit="1" customWidth="1"/>
    <col min="16" max="16" width="11.5703125" style="34" customWidth="1"/>
    <col min="17" max="18" width="9.140625" style="34" bestFit="1" customWidth="1"/>
    <col min="19" max="19" width="9.140625" style="34" customWidth="1"/>
    <col min="20" max="20" width="9.140625" style="34" bestFit="1" customWidth="1"/>
    <col min="21" max="21" width="9.28515625" style="34" customWidth="1"/>
    <col min="22" max="22" width="9.140625" style="34" bestFit="1" customWidth="1"/>
    <col min="23" max="23" width="9.5703125" style="34" bestFit="1" customWidth="1"/>
    <col min="24" max="24" width="6.140625" style="10" bestFit="1" customWidth="1"/>
    <col min="25" max="27" width="6.28515625" style="10" customWidth="1"/>
    <col min="28" max="28" width="9" style="10" customWidth="1"/>
    <col min="29" max="30" width="11.5703125" style="10" customWidth="1"/>
    <col min="31" max="31" width="11.5703125" style="10" bestFit="1" customWidth="1"/>
    <col min="32" max="34" width="9.140625" style="10" bestFit="1" customWidth="1"/>
    <col min="35" max="35" width="9.5703125" style="10" bestFit="1" customWidth="1"/>
    <col min="36" max="36" width="9.140625" style="6" bestFit="1" customWidth="1"/>
    <col min="37" max="37" width="9.5703125" style="6" bestFit="1" customWidth="1"/>
    <col min="38" max="39" width="8.5703125" style="6" customWidth="1"/>
    <col min="40" max="41" width="28.42578125" style="6" customWidth="1"/>
    <col min="42" max="43" width="12.5703125" style="6" bestFit="1" customWidth="1"/>
    <col min="44" max="45" width="12.5703125" style="6" customWidth="1"/>
    <col min="46" max="46" width="1.140625" style="6" customWidth="1"/>
    <col min="47" max="47" width="11.5703125" style="6" bestFit="1" customWidth="1"/>
    <col min="48" max="48" width="16.42578125" style="6" customWidth="1"/>
    <col min="49" max="49" width="11.28515625" style="6" customWidth="1"/>
    <col min="50" max="50" width="12" style="6" customWidth="1"/>
    <col min="51" max="51" width="14.85546875" style="6" customWidth="1"/>
    <col min="52" max="53" width="11" style="6" bestFit="1" customWidth="1"/>
    <col min="54" max="57" width="9.140625" style="6"/>
  </cols>
  <sheetData>
    <row r="2" spans="2:58" x14ac:dyDescent="0.25">
      <c r="B2" s="481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  <c r="O2" s="482"/>
      <c r="P2" s="482"/>
      <c r="Q2" s="482"/>
      <c r="R2" s="482"/>
      <c r="S2" s="482"/>
      <c r="T2" s="482"/>
      <c r="U2" s="482"/>
      <c r="V2" s="482"/>
      <c r="W2" s="482"/>
      <c r="X2" s="482"/>
      <c r="Y2" s="482"/>
      <c r="Z2" s="482"/>
      <c r="AA2" s="482"/>
      <c r="AB2" s="482"/>
      <c r="AC2" s="482"/>
      <c r="AD2" s="482"/>
      <c r="AE2" s="482"/>
      <c r="AF2" s="482"/>
      <c r="AG2" s="482"/>
      <c r="AH2" s="482"/>
      <c r="AI2" s="482"/>
      <c r="AJ2" s="482"/>
      <c r="AK2" s="482"/>
      <c r="AL2" s="482"/>
      <c r="AM2" s="482"/>
      <c r="AN2" s="482"/>
      <c r="AO2" s="482"/>
      <c r="AP2" s="482"/>
      <c r="AQ2" s="482"/>
      <c r="AR2" s="482"/>
      <c r="AS2" s="482"/>
      <c r="AT2" s="482"/>
      <c r="AU2" s="482"/>
      <c r="AV2" s="482"/>
      <c r="AW2" s="482"/>
      <c r="AX2" s="482"/>
      <c r="AY2" s="482"/>
      <c r="AZ2" s="482"/>
      <c r="BA2" s="482"/>
      <c r="BB2" s="482"/>
      <c r="BC2" s="482"/>
      <c r="BD2" s="482"/>
      <c r="BE2" s="482"/>
      <c r="BF2" s="483"/>
    </row>
    <row r="3" spans="2:58" x14ac:dyDescent="0.25">
      <c r="B3" s="484"/>
      <c r="C3" s="485"/>
      <c r="D3" s="485"/>
      <c r="E3" s="485"/>
      <c r="F3" s="485"/>
      <c r="G3" s="485"/>
      <c r="H3" s="485"/>
      <c r="I3" s="485"/>
      <c r="J3" s="485"/>
      <c r="K3" s="485"/>
      <c r="L3" s="485"/>
      <c r="M3" s="485"/>
      <c r="N3" s="485"/>
      <c r="O3" s="485"/>
      <c r="P3" s="485"/>
      <c r="Q3" s="485"/>
      <c r="R3" s="485"/>
      <c r="S3" s="485"/>
      <c r="T3" s="485"/>
      <c r="U3" s="485"/>
      <c r="V3" s="485"/>
      <c r="W3" s="485"/>
      <c r="X3" s="485"/>
      <c r="Y3" s="485"/>
      <c r="Z3" s="485"/>
      <c r="AA3" s="485"/>
      <c r="AB3" s="485"/>
      <c r="AC3" s="485"/>
      <c r="AD3" s="485"/>
      <c r="AE3" s="485"/>
      <c r="AF3" s="485"/>
      <c r="AG3" s="485"/>
      <c r="AH3" s="485"/>
      <c r="AI3" s="485"/>
      <c r="AJ3" s="485"/>
      <c r="AK3" s="485"/>
      <c r="AL3" s="485"/>
      <c r="AM3" s="485"/>
      <c r="AN3" s="485"/>
      <c r="AO3" s="485"/>
      <c r="AP3" s="485"/>
      <c r="AQ3" s="485"/>
      <c r="AR3" s="485"/>
      <c r="AS3" s="485"/>
      <c r="AT3" s="485"/>
      <c r="AU3" s="485"/>
      <c r="AV3" s="485"/>
      <c r="AW3" s="485"/>
      <c r="AX3" s="485"/>
      <c r="AY3" s="485"/>
      <c r="AZ3" s="485"/>
      <c r="BA3" s="485"/>
      <c r="BB3" s="485"/>
      <c r="BC3" s="485"/>
      <c r="BD3" s="485"/>
      <c r="BE3" s="485"/>
      <c r="BF3" s="486"/>
    </row>
    <row r="4" spans="2:58" x14ac:dyDescent="0.25">
      <c r="B4" s="484"/>
      <c r="C4" s="485"/>
      <c r="D4" s="485"/>
      <c r="E4" s="485"/>
      <c r="F4" s="485"/>
      <c r="G4" s="485"/>
      <c r="H4" s="485"/>
      <c r="I4" s="485"/>
      <c r="J4" s="485"/>
      <c r="K4" s="485"/>
      <c r="L4" s="485"/>
      <c r="M4" s="485"/>
      <c r="N4" s="485"/>
      <c r="O4" s="485"/>
      <c r="P4" s="485"/>
      <c r="Q4" s="485"/>
      <c r="R4" s="485"/>
      <c r="S4" s="485"/>
      <c r="T4" s="485"/>
      <c r="U4" s="485"/>
      <c r="V4" s="485"/>
      <c r="W4" s="485"/>
      <c r="X4" s="485"/>
      <c r="Y4" s="485"/>
      <c r="Z4" s="485"/>
      <c r="AA4" s="485"/>
      <c r="AB4" s="485"/>
      <c r="AC4" s="485"/>
      <c r="AD4" s="485"/>
      <c r="AE4" s="485"/>
      <c r="AF4" s="485"/>
      <c r="AG4" s="485"/>
      <c r="AH4" s="485"/>
      <c r="AI4" s="485"/>
      <c r="AJ4" s="485"/>
      <c r="AK4" s="485"/>
      <c r="AL4" s="485"/>
      <c r="AM4" s="485"/>
      <c r="AN4" s="485"/>
      <c r="AO4" s="485"/>
      <c r="AP4" s="485"/>
      <c r="AQ4" s="485"/>
      <c r="AR4" s="485"/>
      <c r="AS4" s="485"/>
      <c r="AT4" s="485"/>
      <c r="AU4" s="485"/>
      <c r="AV4" s="485"/>
      <c r="AW4" s="485"/>
      <c r="AX4" s="485"/>
      <c r="AY4" s="485"/>
      <c r="AZ4" s="485"/>
      <c r="BA4" s="485"/>
      <c r="BB4" s="485"/>
      <c r="BC4" s="485"/>
      <c r="BD4" s="485"/>
      <c r="BE4" s="485"/>
      <c r="BF4" s="486"/>
    </row>
    <row r="5" spans="2:58" x14ac:dyDescent="0.25">
      <c r="B5" s="191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89"/>
      <c r="AX5" s="189"/>
      <c r="AY5" s="189"/>
      <c r="AZ5" s="189"/>
      <c r="BA5" s="196"/>
      <c r="BB5" s="189"/>
      <c r="BC5" s="190" t="s">
        <v>118</v>
      </c>
      <c r="BD5" s="487"/>
      <c r="BE5" s="487"/>
      <c r="BF5" s="488"/>
    </row>
    <row r="6" spans="2:58" ht="15.75" x14ac:dyDescent="0.25">
      <c r="B6" s="170" t="s">
        <v>113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BC6" s="181"/>
      <c r="BD6" s="489" t="s">
        <v>119</v>
      </c>
      <c r="BE6" s="489"/>
      <c r="BF6" s="490"/>
    </row>
    <row r="7" spans="2:58" ht="18" x14ac:dyDescent="0.25">
      <c r="B7" s="222" t="s">
        <v>129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26"/>
      <c r="AH7" s="126"/>
      <c r="AI7" s="126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2"/>
      <c r="BA7" s="202"/>
      <c r="BB7" s="202"/>
      <c r="BC7" s="186"/>
      <c r="BD7" s="491" t="s">
        <v>120</v>
      </c>
      <c r="BE7" s="491"/>
      <c r="BF7" s="492"/>
    </row>
    <row r="8" spans="2:58" ht="15.75" hidden="1" x14ac:dyDescent="0.25">
      <c r="B8" s="169" t="s">
        <v>114</v>
      </c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2"/>
      <c r="AH8" s="12"/>
      <c r="AI8" s="12"/>
      <c r="AJ8" s="197"/>
      <c r="AK8" s="197"/>
      <c r="AL8" s="197"/>
      <c r="AM8" s="197"/>
      <c r="AN8" s="197"/>
      <c r="AO8" s="197"/>
      <c r="AP8" s="197"/>
      <c r="AQ8" s="197"/>
      <c r="AR8" s="197"/>
      <c r="AS8" s="197"/>
      <c r="AT8" s="197"/>
      <c r="AU8" s="197"/>
      <c r="AV8" s="197"/>
      <c r="AW8" s="197"/>
      <c r="AX8" s="197"/>
      <c r="AY8" s="197"/>
      <c r="AZ8" s="197"/>
      <c r="BA8" s="197"/>
      <c r="BB8" s="197"/>
      <c r="BC8" s="176" t="s">
        <v>121</v>
      </c>
      <c r="BD8" s="180"/>
      <c r="BE8" s="213"/>
      <c r="BF8" s="211"/>
    </row>
    <row r="9" spans="2:58" ht="15.75" hidden="1" x14ac:dyDescent="0.25">
      <c r="B9" s="170" t="s">
        <v>115</v>
      </c>
      <c r="C9" s="187" t="s">
        <v>125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BC9" s="177"/>
      <c r="BD9" s="426"/>
      <c r="BE9" s="496"/>
      <c r="BF9" s="212"/>
    </row>
    <row r="10" spans="2:58" hidden="1" x14ac:dyDescent="0.25">
      <c r="B10" s="170" t="s">
        <v>116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BC10" s="178" t="s">
        <v>122</v>
      </c>
      <c r="BD10" s="428"/>
      <c r="BE10" s="497"/>
      <c r="BF10" s="212"/>
    </row>
    <row r="11" spans="2:58" hidden="1" x14ac:dyDescent="0.25">
      <c r="B11" s="171" t="s">
        <v>117</v>
      </c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26"/>
      <c r="AH11" s="126"/>
      <c r="AI11" s="126"/>
      <c r="AJ11" s="202"/>
      <c r="AK11" s="202"/>
      <c r="AL11" s="202"/>
      <c r="AM11" s="202"/>
      <c r="AN11" s="202"/>
      <c r="AO11" s="202"/>
      <c r="AP11" s="202"/>
      <c r="AQ11" s="202"/>
      <c r="AR11" s="202"/>
      <c r="AS11" s="202"/>
      <c r="AT11" s="202"/>
      <c r="AU11" s="202"/>
      <c r="AV11" s="202"/>
      <c r="AW11" s="202"/>
      <c r="AX11" s="202"/>
      <c r="AY11" s="202"/>
      <c r="AZ11" s="202"/>
      <c r="BA11" s="202"/>
      <c r="BB11" s="202"/>
      <c r="BC11" s="179" t="s">
        <v>123</v>
      </c>
      <c r="BD11" s="430"/>
      <c r="BE11" s="498"/>
      <c r="BF11" s="174"/>
    </row>
    <row r="12" spans="2:58" hidden="1" x14ac:dyDescent="0.25"/>
    <row r="13" spans="2:58" ht="18.75" hidden="1" x14ac:dyDescent="0.3">
      <c r="B13" s="493" t="s">
        <v>140</v>
      </c>
      <c r="C13" s="494"/>
      <c r="D13" s="494"/>
      <c r="E13" s="494"/>
      <c r="F13" s="494"/>
      <c r="G13" s="494"/>
      <c r="H13" s="494"/>
      <c r="I13" s="494"/>
      <c r="J13" s="494"/>
      <c r="K13" s="494"/>
      <c r="L13" s="494"/>
      <c r="M13" s="494"/>
      <c r="N13" s="494"/>
      <c r="O13" s="494"/>
      <c r="P13" s="494"/>
      <c r="Q13" s="494"/>
      <c r="R13" s="494"/>
      <c r="S13" s="494"/>
      <c r="T13" s="494"/>
      <c r="U13" s="494"/>
      <c r="V13" s="494"/>
      <c r="W13" s="494"/>
      <c r="X13" s="494"/>
      <c r="Y13" s="494"/>
      <c r="Z13" s="494"/>
      <c r="AA13" s="494"/>
      <c r="AB13" s="494"/>
      <c r="AC13" s="494"/>
      <c r="AD13" s="494"/>
      <c r="AE13" s="494"/>
      <c r="AF13" s="494"/>
      <c r="AG13" s="494"/>
      <c r="AH13" s="494"/>
      <c r="AI13" s="494"/>
      <c r="AJ13" s="494"/>
      <c r="AK13" s="494"/>
      <c r="AL13" s="494"/>
      <c r="AM13" s="494"/>
      <c r="AN13" s="494"/>
      <c r="AO13" s="494"/>
      <c r="AP13" s="494"/>
      <c r="AQ13" s="494"/>
      <c r="AR13" s="494"/>
      <c r="AS13" s="494"/>
      <c r="AT13" s="494"/>
      <c r="AU13" s="494"/>
      <c r="AV13" s="494"/>
      <c r="AW13" s="494"/>
      <c r="AX13" s="494"/>
      <c r="AY13" s="494"/>
      <c r="AZ13" s="494"/>
      <c r="BA13" s="494"/>
      <c r="BB13" s="494"/>
      <c r="BC13" s="494"/>
      <c r="BD13" s="494"/>
      <c r="BE13" s="494"/>
      <c r="BF13" s="495"/>
    </row>
    <row r="14" spans="2:58" hidden="1" x14ac:dyDescent="0.25"/>
    <row r="15" spans="2:58" ht="28.5" hidden="1" x14ac:dyDescent="0.45">
      <c r="B15" s="8" t="s">
        <v>16</v>
      </c>
      <c r="C15"/>
      <c r="AI15" s="39"/>
    </row>
    <row r="16" spans="2:58" ht="18.75" hidden="1" x14ac:dyDescent="0.3">
      <c r="B16" s="9" t="s">
        <v>143</v>
      </c>
      <c r="C16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142"/>
    </row>
    <row r="17" spans="2:57" hidden="1" x14ac:dyDescent="0.25">
      <c r="B17" s="7"/>
      <c r="C17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142"/>
      <c r="BE17"/>
    </row>
    <row r="18" spans="2:57" hidden="1" x14ac:dyDescent="0.25">
      <c r="B18" s="145" t="s">
        <v>67</v>
      </c>
      <c r="C18" s="28"/>
      <c r="D18" s="475" t="s">
        <v>144</v>
      </c>
      <c r="E18" s="475"/>
      <c r="F18" s="475"/>
      <c r="G18" s="475"/>
      <c r="H18" s="475"/>
      <c r="I18" s="475"/>
      <c r="J18" s="475"/>
      <c r="K18" s="475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142"/>
      <c r="BE18"/>
    </row>
    <row r="19" spans="2:57" hidden="1" x14ac:dyDescent="0.25">
      <c r="B19" s="146" t="s">
        <v>126</v>
      </c>
      <c r="C19"/>
      <c r="D19" s="249" t="s">
        <v>147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142"/>
      <c r="BE19"/>
    </row>
    <row r="20" spans="2:57" hidden="1" x14ac:dyDescent="0.25">
      <c r="B20" s="146" t="s">
        <v>127</v>
      </c>
      <c r="C20"/>
      <c r="D20" s="214" t="s">
        <v>24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142"/>
      <c r="BE20"/>
    </row>
    <row r="21" spans="2:57" hidden="1" x14ac:dyDescent="0.25">
      <c r="B21" s="146" t="s">
        <v>97</v>
      </c>
      <c r="C21"/>
      <c r="D21" s="261" t="s">
        <v>159</v>
      </c>
      <c r="E21" s="33"/>
      <c r="F21" s="33"/>
      <c r="G21" s="33"/>
      <c r="H21" s="33"/>
      <c r="I21" s="33"/>
      <c r="J21" s="35"/>
      <c r="U21" s="35"/>
      <c r="V21" s="35"/>
      <c r="W21" s="35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BE21"/>
    </row>
    <row r="22" spans="2:57" hidden="1" x14ac:dyDescent="0.25">
      <c r="B22" s="146" t="s">
        <v>128</v>
      </c>
      <c r="C22"/>
      <c r="D22" s="259" t="s">
        <v>160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142"/>
      <c r="BE22"/>
    </row>
    <row r="23" spans="2:57" ht="15.75" hidden="1" thickBot="1" x14ac:dyDescent="0.3">
      <c r="B23" s="147" t="s">
        <v>111</v>
      </c>
      <c r="C23" s="30"/>
      <c r="D23" s="262" t="s">
        <v>161</v>
      </c>
      <c r="E23" s="30"/>
      <c r="F23" s="30"/>
      <c r="G23" s="31"/>
      <c r="H23" s="31"/>
      <c r="I23" s="31"/>
      <c r="J23" s="144"/>
      <c r="K23" s="144"/>
      <c r="R23" s="4"/>
      <c r="T23" s="4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BE23"/>
    </row>
    <row r="24" spans="2:57" ht="15.75" hidden="1" thickBot="1" x14ac:dyDescent="0.3">
      <c r="B24"/>
      <c r="C24"/>
      <c r="D24"/>
      <c r="G24"/>
      <c r="H24"/>
      <c r="I24"/>
      <c r="J24"/>
      <c r="R24" s="4"/>
      <c r="T24" s="4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BE24"/>
    </row>
    <row r="25" spans="2:57" ht="15.75" hidden="1" thickBot="1" x14ac:dyDescent="0.3">
      <c r="B25" s="461" t="s">
        <v>92</v>
      </c>
      <c r="C25" s="462"/>
      <c r="D25" s="462"/>
      <c r="E25" s="462"/>
      <c r="F25" s="462"/>
      <c r="G25" s="462"/>
      <c r="H25" s="462"/>
      <c r="I25" s="462"/>
      <c r="J25" s="463"/>
      <c r="K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</row>
    <row r="26" spans="2:57" hidden="1" x14ac:dyDescent="0.25">
      <c r="C26"/>
      <c r="D26" s="11"/>
      <c r="E26" s="4"/>
      <c r="G26"/>
      <c r="H26"/>
      <c r="I26"/>
      <c r="J26" s="36"/>
      <c r="R26" s="36"/>
      <c r="S26" s="36"/>
      <c r="T26" s="36"/>
      <c r="U26" s="36"/>
      <c r="V26" s="36"/>
      <c r="W26" s="36"/>
    </row>
    <row r="27" spans="2:57" ht="15.75" hidden="1" thickBot="1" x14ac:dyDescent="0.3">
      <c r="B27" s="241" t="s">
        <v>95</v>
      </c>
      <c r="C27" s="242" t="s">
        <v>96</v>
      </c>
      <c r="D27" s="240" t="s">
        <v>94</v>
      </c>
      <c r="E27" s="478" t="s">
        <v>131</v>
      </c>
      <c r="F27" s="478"/>
      <c r="G27" s="479" t="s">
        <v>132</v>
      </c>
      <c r="H27" s="479"/>
      <c r="I27" s="477" t="s">
        <v>133</v>
      </c>
      <c r="J27" s="477"/>
      <c r="K27"/>
      <c r="L27" s="476"/>
      <c r="M27" s="476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</row>
    <row r="28" spans="2:57" ht="15.75" hidden="1" thickTop="1" x14ac:dyDescent="0.25">
      <c r="B28" s="231" t="s">
        <v>56</v>
      </c>
      <c r="C28" s="131" t="s">
        <v>153</v>
      </c>
      <c r="D28" s="120">
        <v>1.9870000000000001</v>
      </c>
      <c r="E28" s="57">
        <f>($D$28+($D$28*2%))</f>
        <v>2.0267400000000002</v>
      </c>
      <c r="F28" s="57">
        <f>($D$28-($D$28*2%))</f>
        <v>1.94726</v>
      </c>
      <c r="G28" s="55">
        <f>$D$28+($D$28*2%)+0.001</f>
        <v>2.0277400000000001</v>
      </c>
      <c r="H28" s="55">
        <f>$D$28+($D$28*-2%)-0.001</f>
        <v>1.9462600000000001</v>
      </c>
      <c r="I28" s="56">
        <f>$D$28+($D$28*3%)+0.001</f>
        <v>2.0476100000000002</v>
      </c>
      <c r="J28" s="56">
        <f>$D$28+($D$28*(-3%))-0.001</f>
        <v>1.9263900000000003</v>
      </c>
      <c r="K28"/>
      <c r="L28" s="476"/>
      <c r="M28" s="476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2:57" hidden="1" x14ac:dyDescent="0.25">
      <c r="B29" s="232" t="s">
        <v>55</v>
      </c>
      <c r="C29" s="132" t="s">
        <v>153</v>
      </c>
      <c r="D29" s="76">
        <v>2.0070000000000001</v>
      </c>
      <c r="E29" s="57">
        <f>($D$29+($D$29*2%))</f>
        <v>2.0471400000000002</v>
      </c>
      <c r="F29" s="57">
        <f>($D$29-($D$29*2%))</f>
        <v>1.9668600000000001</v>
      </c>
      <c r="G29" s="55">
        <f>$D$29+($D$29*2%)+0.001</f>
        <v>2.0481400000000001</v>
      </c>
      <c r="H29" s="55">
        <f>$D$29+($D$29*-2%)-0.001</f>
        <v>1.9658600000000002</v>
      </c>
      <c r="I29" s="56">
        <f>$D$29+($D$29*3%)+0.001</f>
        <v>2.0682100000000001</v>
      </c>
      <c r="J29" s="56">
        <f>$D$29+($D$29*(-3%))-0.001</f>
        <v>1.9457900000000001</v>
      </c>
      <c r="K29"/>
      <c r="L29" s="476"/>
      <c r="M29" s="476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2:57" hidden="1" x14ac:dyDescent="0.25">
      <c r="B30" s="141" t="s">
        <v>56</v>
      </c>
      <c r="C30" s="133" t="s">
        <v>78</v>
      </c>
      <c r="D30" s="120">
        <v>2.004</v>
      </c>
      <c r="E30" s="67">
        <f>($D$30+($D$30*2%))</f>
        <v>2.0440800000000001</v>
      </c>
      <c r="F30" s="67">
        <f>($D$30-($D$30*2%))</f>
        <v>1.9639200000000001</v>
      </c>
      <c r="G30" s="121">
        <f>$D$30+($D$30*2%)+0.001</f>
        <v>2.04508</v>
      </c>
      <c r="H30" s="121">
        <f>$D$30+($D$30*-2%)-0.001</f>
        <v>1.9629200000000002</v>
      </c>
      <c r="I30" s="68">
        <f>$D$30+($D$30*3%)+0.001</f>
        <v>2.0651199999999998</v>
      </c>
      <c r="J30" s="68">
        <f>$D$30+($D$30*(-3%))-0.001</f>
        <v>1.9428800000000002</v>
      </c>
      <c r="K30"/>
      <c r="L30" s="476"/>
      <c r="M30" s="476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</row>
    <row r="31" spans="2:57" hidden="1" x14ac:dyDescent="0.25">
      <c r="B31" s="232" t="s">
        <v>55</v>
      </c>
      <c r="C31" s="132" t="s">
        <v>78</v>
      </c>
      <c r="D31" s="76">
        <v>2.0259999999999998</v>
      </c>
      <c r="E31" s="57">
        <f>($D$30+($D$30*2%))</f>
        <v>2.0440800000000001</v>
      </c>
      <c r="F31" s="57">
        <f>($D$30-($D$30*2%))</f>
        <v>1.9639200000000001</v>
      </c>
      <c r="G31" s="55">
        <f>$D$30+($D$30*2%)+0.001</f>
        <v>2.04508</v>
      </c>
      <c r="H31" s="55">
        <f>$D$30+($D$30*-2%)-0.001</f>
        <v>1.9629200000000002</v>
      </c>
      <c r="I31" s="56">
        <f>$D$30+($D$30*3%)+0.001</f>
        <v>2.0651199999999998</v>
      </c>
      <c r="J31" s="56">
        <f>$D$30+($D$30*(-3%))-0.001</f>
        <v>1.9428800000000002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</row>
    <row r="32" spans="2:57" hidden="1" x14ac:dyDescent="0.25">
      <c r="B32" s="53"/>
      <c r="C32" s="233"/>
      <c r="D32" s="53"/>
      <c r="E32" s="58"/>
      <c r="F32" s="58"/>
      <c r="G32" s="58"/>
      <c r="H32" s="58"/>
      <c r="I32" s="53"/>
      <c r="J32" s="53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2:57" ht="15.75" hidden="1" thickBot="1" x14ac:dyDescent="0.3">
      <c r="B33" s="124" t="s">
        <v>95</v>
      </c>
      <c r="C33" s="130" t="s">
        <v>96</v>
      </c>
      <c r="D33" s="234" t="s">
        <v>93</v>
      </c>
      <c r="E33" s="480" t="s">
        <v>80</v>
      </c>
      <c r="F33" s="480"/>
      <c r="G33" s="452" t="s">
        <v>81</v>
      </c>
      <c r="H33" s="452"/>
      <c r="I33" s="453" t="s">
        <v>82</v>
      </c>
      <c r="J33" s="45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</row>
    <row r="34" spans="2:57" ht="15.75" hidden="1" thickTop="1" x14ac:dyDescent="0.25">
      <c r="B34" s="235" t="s">
        <v>56</v>
      </c>
      <c r="C34" s="134" t="s">
        <v>90</v>
      </c>
      <c r="D34" s="236">
        <f>AVERAGE(R50:U59)</f>
        <v>8.6125000000000007</v>
      </c>
      <c r="E34" s="127">
        <f>D34+1</f>
        <v>9.6125000000000007</v>
      </c>
      <c r="F34" s="127">
        <f>D34-1</f>
        <v>7.6125000000000007</v>
      </c>
      <c r="G34" s="128">
        <f>D34+1+0.001</f>
        <v>9.6135000000000002</v>
      </c>
      <c r="H34" s="128">
        <f>D34-1-0.001</f>
        <v>7.6115000000000004</v>
      </c>
      <c r="I34" s="69">
        <f>D34+2+0.001</f>
        <v>10.6135</v>
      </c>
      <c r="J34" s="69">
        <f>D34-2-0.001</f>
        <v>6.6115000000000004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</row>
    <row r="35" spans="2:57" hidden="1" x14ac:dyDescent="0.25">
      <c r="B35" s="129" t="s">
        <v>55</v>
      </c>
      <c r="C35" s="134" t="s">
        <v>90</v>
      </c>
      <c r="D35" s="237">
        <f>AVERAGEA(AF50:AI59)</f>
        <v>11.617499999999998</v>
      </c>
      <c r="E35" s="127">
        <f>D35+1</f>
        <v>12.617499999999998</v>
      </c>
      <c r="F35" s="127">
        <f>D35-1</f>
        <v>10.617499999999998</v>
      </c>
      <c r="G35" s="128">
        <f>D35+1+0.001</f>
        <v>12.618499999999997</v>
      </c>
      <c r="H35" s="128">
        <f>D35-1-0.001</f>
        <v>10.616499999999998</v>
      </c>
      <c r="I35" s="69">
        <f>D35+2+0.001</f>
        <v>13.618499999999997</v>
      </c>
      <c r="J35" s="69">
        <f>D35-2-0.001</f>
        <v>9.6164999999999985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2:57" hidden="1" x14ac:dyDescent="0.25">
      <c r="B36" s="42"/>
      <c r="C36" s="63"/>
      <c r="D36" s="82"/>
      <c r="E36" s="40"/>
      <c r="F36" s="40"/>
      <c r="G36" s="40"/>
      <c r="H36" s="40"/>
      <c r="I36" s="40"/>
      <c r="J36" s="40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  <row r="37" spans="2:57" ht="15.75" hidden="1" thickBot="1" x14ac:dyDescent="0.3">
      <c r="B37" s="124" t="s">
        <v>95</v>
      </c>
      <c r="C37" s="130" t="s">
        <v>96</v>
      </c>
      <c r="D37" s="234" t="s">
        <v>93</v>
      </c>
      <c r="E37" s="480" t="s">
        <v>80</v>
      </c>
      <c r="F37" s="480"/>
      <c r="G37" s="452" t="s">
        <v>81</v>
      </c>
      <c r="H37" s="452"/>
      <c r="I37" s="453" t="s">
        <v>82</v>
      </c>
      <c r="J37" s="453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</row>
    <row r="38" spans="2:57" ht="15.75" hidden="1" thickTop="1" x14ac:dyDescent="0.25">
      <c r="B38" s="238" t="s">
        <v>56</v>
      </c>
      <c r="C38" s="135" t="s">
        <v>91</v>
      </c>
      <c r="D38" s="82">
        <f>AVERAGE(V50:W59)</f>
        <v>119.94499999999996</v>
      </c>
      <c r="E38" s="54">
        <f>D38+1</f>
        <v>120.94499999999996</v>
      </c>
      <c r="F38" s="54">
        <f>D38-1</f>
        <v>118.94499999999996</v>
      </c>
      <c r="G38" s="55">
        <f>D38+1+0.001</f>
        <v>120.94599999999997</v>
      </c>
      <c r="H38" s="55">
        <f>D38-1-0.001</f>
        <v>118.94399999999996</v>
      </c>
      <c r="I38" s="56">
        <f>D38+2+0.001</f>
        <v>121.94599999999997</v>
      </c>
      <c r="J38" s="56">
        <f>D38-2-0.001</f>
        <v>117.94399999999996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</row>
    <row r="39" spans="2:57" hidden="1" x14ac:dyDescent="0.25">
      <c r="B39" s="125" t="s">
        <v>55</v>
      </c>
      <c r="C39" s="135" t="s">
        <v>91</v>
      </c>
      <c r="D39" s="82">
        <f>AVERAGE(AJ50:AK59)</f>
        <v>119.60000000000002</v>
      </c>
      <c r="E39" s="54">
        <f>D39+1</f>
        <v>120.60000000000002</v>
      </c>
      <c r="F39" s="54">
        <f>D39-1</f>
        <v>118.60000000000002</v>
      </c>
      <c r="G39" s="55">
        <f>D39+1+0.001</f>
        <v>120.60100000000003</v>
      </c>
      <c r="H39" s="55">
        <f>D39-1-0.001</f>
        <v>118.59900000000002</v>
      </c>
      <c r="I39" s="56">
        <f>D39+2+0.001</f>
        <v>121.60100000000003</v>
      </c>
      <c r="J39" s="56">
        <f>D39-2-0.001</f>
        <v>117.59900000000002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</row>
    <row r="40" spans="2:57" hidden="1" x14ac:dyDescent="0.25">
      <c r="B40" s="53"/>
      <c r="C40" s="233"/>
      <c r="D40" s="53"/>
      <c r="E40" s="53"/>
      <c r="F40" s="53"/>
      <c r="G40" s="53"/>
      <c r="H40" s="53"/>
      <c r="I40" s="53"/>
      <c r="J40" s="53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</row>
    <row r="41" spans="2:57" ht="15.75" hidden="1" thickBot="1" x14ac:dyDescent="0.3">
      <c r="B41" s="124" t="s">
        <v>95</v>
      </c>
      <c r="C41" s="130" t="s">
        <v>96</v>
      </c>
      <c r="D41" s="122"/>
      <c r="E41" s="449" t="s">
        <v>85</v>
      </c>
      <c r="F41" s="449"/>
      <c r="G41" s="450" t="s">
        <v>86</v>
      </c>
      <c r="H41" s="450"/>
      <c r="I41" s="451" t="s">
        <v>79</v>
      </c>
      <c r="J41" s="45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</row>
    <row r="42" spans="2:57" ht="15.75" hidden="1" thickTop="1" x14ac:dyDescent="0.25">
      <c r="B42" s="125"/>
      <c r="C42" s="136" t="s">
        <v>69</v>
      </c>
      <c r="D42" s="75" t="s">
        <v>83</v>
      </c>
      <c r="E42" s="59">
        <v>0.5</v>
      </c>
      <c r="F42" s="59">
        <v>-0.5</v>
      </c>
      <c r="G42" s="60">
        <v>0.5</v>
      </c>
      <c r="H42" s="70">
        <v>-0.5</v>
      </c>
      <c r="I42" s="61">
        <v>1</v>
      </c>
      <c r="J42" s="61">
        <v>1</v>
      </c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</row>
    <row r="43" spans="2:57" hidden="1" x14ac:dyDescent="0.25">
      <c r="B43" s="42"/>
      <c r="C43" s="53"/>
      <c r="D43" s="53"/>
      <c r="E43" s="53"/>
      <c r="F43" s="53"/>
      <c r="G43" s="53"/>
      <c r="H43" s="53"/>
      <c r="I43" s="53"/>
      <c r="J43" s="53"/>
      <c r="K43" s="63"/>
      <c r="O43" s="244"/>
      <c r="P43"/>
      <c r="Q43"/>
      <c r="R43" s="36"/>
      <c r="S43" s="36"/>
      <c r="T43" s="36"/>
      <c r="U43" s="36"/>
      <c r="V43" s="36"/>
      <c r="W43" s="36"/>
    </row>
    <row r="44" spans="2:57" ht="15.75" hidden="1" thickBot="1" x14ac:dyDescent="0.3">
      <c r="B44" s="124" t="s">
        <v>95</v>
      </c>
      <c r="C44" s="137"/>
      <c r="D44" s="234"/>
      <c r="E44" s="449" t="s">
        <v>87</v>
      </c>
      <c r="F44" s="449"/>
      <c r="G44" s="450" t="s">
        <v>88</v>
      </c>
      <c r="H44" s="450"/>
      <c r="I44" s="451" t="s">
        <v>84</v>
      </c>
      <c r="J44" s="451"/>
      <c r="K44" s="63"/>
      <c r="O44" s="244"/>
      <c r="P44"/>
      <c r="Q44"/>
      <c r="R44" s="36"/>
      <c r="S44" s="36"/>
      <c r="T44" s="36"/>
      <c r="U44" s="36"/>
      <c r="V44" s="36"/>
      <c r="W44" s="36"/>
    </row>
    <row r="45" spans="2:57" ht="15.75" hidden="1" thickTop="1" x14ac:dyDescent="0.25">
      <c r="B45" s="125"/>
      <c r="C45" s="135" t="s">
        <v>70</v>
      </c>
      <c r="D45" s="75" t="s">
        <v>83</v>
      </c>
      <c r="E45" s="62">
        <v>1</v>
      </c>
      <c r="F45" s="62">
        <v>-1</v>
      </c>
      <c r="G45" s="60">
        <v>2</v>
      </c>
      <c r="H45" s="60">
        <v>-2</v>
      </c>
      <c r="I45" s="61">
        <v>3</v>
      </c>
      <c r="J45" s="61">
        <v>-3</v>
      </c>
      <c r="K45" s="63"/>
      <c r="O45" s="244"/>
      <c r="P45"/>
      <c r="Q45"/>
      <c r="R45" s="36"/>
      <c r="S45" s="36"/>
      <c r="T45" s="36"/>
      <c r="U45" s="36"/>
      <c r="V45" s="36"/>
      <c r="W45" s="36"/>
    </row>
    <row r="46" spans="2:57" hidden="1" x14ac:dyDescent="0.25">
      <c r="B46" s="255" t="s">
        <v>148</v>
      </c>
      <c r="C46"/>
      <c r="D46" s="11"/>
      <c r="E46" s="4"/>
      <c r="G46"/>
      <c r="H46"/>
      <c r="I46"/>
      <c r="J46" s="36"/>
      <c r="K46" s="63"/>
      <c r="L46" s="245"/>
      <c r="M46" s="245"/>
      <c r="N46" s="244"/>
      <c r="O46" s="244"/>
      <c r="P46"/>
      <c r="Q46"/>
      <c r="R46" s="36"/>
      <c r="S46" s="36"/>
      <c r="T46" s="36"/>
      <c r="U46" s="36"/>
      <c r="V46" s="36"/>
      <c r="W46" s="36"/>
    </row>
    <row r="47" spans="2:57" ht="15.75" thickBot="1" x14ac:dyDescent="0.3">
      <c r="C47"/>
      <c r="D47" s="11"/>
      <c r="E47" s="4"/>
      <c r="G47"/>
      <c r="H47"/>
      <c r="I47"/>
      <c r="J47" s="36"/>
      <c r="K47" s="63"/>
      <c r="L47" s="245"/>
      <c r="M47" s="245"/>
      <c r="N47" s="244"/>
      <c r="O47" s="244"/>
      <c r="P47"/>
      <c r="Q47"/>
      <c r="R47" s="36"/>
      <c r="S47" s="36"/>
      <c r="T47" s="36"/>
      <c r="U47" s="36"/>
      <c r="V47" s="36"/>
      <c r="W47" s="36"/>
    </row>
    <row r="48" spans="2:57" s="6" customFormat="1" ht="15.75" thickBot="1" x14ac:dyDescent="0.3">
      <c r="B48" s="41"/>
      <c r="C48" s="464" t="s">
        <v>56</v>
      </c>
      <c r="D48" s="465"/>
      <c r="E48" s="466"/>
      <c r="F48" s="470" t="s">
        <v>55</v>
      </c>
      <c r="G48" s="471"/>
      <c r="H48" s="472"/>
      <c r="I48" s="119"/>
      <c r="J48" s="470" t="s">
        <v>8</v>
      </c>
      <c r="K48" s="471"/>
      <c r="L48" s="471"/>
      <c r="M48" s="471"/>
      <c r="N48" s="471"/>
      <c r="O48" s="471"/>
      <c r="P48" s="471"/>
      <c r="Q48" s="471"/>
      <c r="R48" s="471"/>
      <c r="S48" s="471"/>
      <c r="T48" s="471"/>
      <c r="U48" s="471"/>
      <c r="V48" s="471"/>
      <c r="W48" s="472"/>
      <c r="X48" s="470" t="s">
        <v>9</v>
      </c>
      <c r="Y48" s="471"/>
      <c r="Z48" s="471"/>
      <c r="AA48" s="471"/>
      <c r="AB48" s="471"/>
      <c r="AC48" s="471"/>
      <c r="AD48" s="471"/>
      <c r="AE48" s="471"/>
      <c r="AF48" s="471"/>
      <c r="AG48" s="471"/>
      <c r="AH48" s="471"/>
      <c r="AI48" s="471"/>
      <c r="AJ48" s="471"/>
      <c r="AK48" s="472"/>
      <c r="AP48" s="473" t="s">
        <v>137</v>
      </c>
      <c r="AQ48" s="474"/>
      <c r="AR48" s="473" t="s">
        <v>138</v>
      </c>
      <c r="AS48" s="474"/>
      <c r="AU48" s="467" t="s">
        <v>101</v>
      </c>
      <c r="AV48" s="468"/>
      <c r="AW48" s="468"/>
      <c r="AX48" s="468"/>
      <c r="AY48" s="468"/>
      <c r="AZ48" s="468"/>
      <c r="BA48" s="469"/>
      <c r="BB48" s="32"/>
      <c r="BC48" s="32"/>
    </row>
    <row r="49" spans="2:58" s="6" customFormat="1" ht="39" customHeight="1" thickBot="1" x14ac:dyDescent="0.3">
      <c r="B49" s="138" t="s">
        <v>5</v>
      </c>
      <c r="C49" s="113" t="s">
        <v>89</v>
      </c>
      <c r="D49" s="106" t="s">
        <v>66</v>
      </c>
      <c r="E49" s="114" t="s">
        <v>75</v>
      </c>
      <c r="F49" s="113" t="s">
        <v>89</v>
      </c>
      <c r="G49" s="106" t="s">
        <v>66</v>
      </c>
      <c r="H49" s="114" t="s">
        <v>75</v>
      </c>
      <c r="I49" s="118" t="s">
        <v>57</v>
      </c>
      <c r="J49" s="164" t="s">
        <v>0</v>
      </c>
      <c r="K49" s="139" t="s">
        <v>1</v>
      </c>
      <c r="L49" s="139" t="s">
        <v>2</v>
      </c>
      <c r="M49" s="139" t="s">
        <v>3</v>
      </c>
      <c r="N49" s="139" t="s">
        <v>4</v>
      </c>
      <c r="O49" s="139" t="s">
        <v>20</v>
      </c>
      <c r="P49" s="139" t="s">
        <v>21</v>
      </c>
      <c r="Q49" s="139" t="s">
        <v>7</v>
      </c>
      <c r="R49" s="139" t="s">
        <v>10</v>
      </c>
      <c r="S49" s="139" t="s">
        <v>11</v>
      </c>
      <c r="T49" s="139" t="s">
        <v>13</v>
      </c>
      <c r="U49" s="139" t="s">
        <v>12</v>
      </c>
      <c r="V49" s="139" t="s">
        <v>14</v>
      </c>
      <c r="W49" s="140" t="s">
        <v>15</v>
      </c>
      <c r="X49" s="164" t="s">
        <v>0</v>
      </c>
      <c r="Y49" s="139" t="s">
        <v>1</v>
      </c>
      <c r="Z49" s="139" t="s">
        <v>2</v>
      </c>
      <c r="AA49" s="139" t="s">
        <v>3</v>
      </c>
      <c r="AB49" s="139" t="s">
        <v>4</v>
      </c>
      <c r="AC49" s="139" t="s">
        <v>20</v>
      </c>
      <c r="AD49" s="139" t="s">
        <v>21</v>
      </c>
      <c r="AE49" s="139" t="s">
        <v>7</v>
      </c>
      <c r="AF49" s="139" t="s">
        <v>10</v>
      </c>
      <c r="AG49" s="139" t="s">
        <v>11</v>
      </c>
      <c r="AH49" s="139" t="s">
        <v>13</v>
      </c>
      <c r="AI49" s="139" t="s">
        <v>12</v>
      </c>
      <c r="AJ49" s="139" t="s">
        <v>14</v>
      </c>
      <c r="AK49" s="140" t="s">
        <v>15</v>
      </c>
      <c r="AL49" s="239" t="s">
        <v>27</v>
      </c>
      <c r="AM49" s="103" t="s">
        <v>28</v>
      </c>
      <c r="AN49" s="102" t="s">
        <v>139</v>
      </c>
      <c r="AO49" s="247" t="s">
        <v>6</v>
      </c>
      <c r="AP49" s="113" t="s">
        <v>59</v>
      </c>
      <c r="AQ49" s="114" t="s">
        <v>58</v>
      </c>
      <c r="AR49" s="105" t="s">
        <v>59</v>
      </c>
      <c r="AS49" s="114" t="s">
        <v>58</v>
      </c>
      <c r="AU49" s="246" t="s">
        <v>5</v>
      </c>
      <c r="AV49" s="154" t="s">
        <v>103</v>
      </c>
      <c r="AW49" s="106" t="s">
        <v>104</v>
      </c>
      <c r="AX49" s="114" t="s">
        <v>105</v>
      </c>
      <c r="AY49" s="154" t="s">
        <v>106</v>
      </c>
      <c r="AZ49" s="106" t="s">
        <v>107</v>
      </c>
      <c r="BA49" s="114" t="s">
        <v>108</v>
      </c>
      <c r="BB49" s="160" t="s">
        <v>102</v>
      </c>
      <c r="BC49" s="162">
        <v>0.02</v>
      </c>
      <c r="BD49" s="162">
        <v>-0.02</v>
      </c>
      <c r="BE49" s="162">
        <v>0.03</v>
      </c>
      <c r="BF49" s="162">
        <v>-0.03</v>
      </c>
    </row>
    <row r="50" spans="2:58" s="6" customFormat="1" ht="30" x14ac:dyDescent="0.25">
      <c r="B50" s="359">
        <v>20221118</v>
      </c>
      <c r="C50" s="360">
        <v>1.9870000000000001</v>
      </c>
      <c r="D50" s="298">
        <f>IF(C50="","",((C50/$D$28)-1))</f>
        <v>0</v>
      </c>
      <c r="E50" s="299">
        <f>IF(C50="","",((C50/$D$30)-1))</f>
        <v>-8.4830339321356751E-3</v>
      </c>
      <c r="F50" s="360">
        <v>2.0070000000000001</v>
      </c>
      <c r="G50" s="298">
        <f>IF(F50="","",((F50/$D$29)-1))</f>
        <v>0</v>
      </c>
      <c r="H50" s="299">
        <f>IF(F50="","",((F50/$D$31)-1))</f>
        <v>-9.3780848963472829E-3</v>
      </c>
      <c r="I50" s="168">
        <f>IF(C50="","",C50/F50)</f>
        <v>0.99003487792725464</v>
      </c>
      <c r="J50" s="361">
        <v>0.51</v>
      </c>
      <c r="K50" s="362">
        <v>0.57999999999999996</v>
      </c>
      <c r="L50" s="362">
        <v>-0.3</v>
      </c>
      <c r="M50" s="362">
        <v>0.18</v>
      </c>
      <c r="N50" s="362">
        <v>1.1000000000000001</v>
      </c>
      <c r="O50" s="362">
        <v>-0.32</v>
      </c>
      <c r="P50" s="362">
        <v>0.18</v>
      </c>
      <c r="Q50" s="363">
        <v>1.9870000000000001</v>
      </c>
      <c r="R50" s="364">
        <v>8.6999999999999993</v>
      </c>
      <c r="S50" s="364">
        <v>9.1999999999999993</v>
      </c>
      <c r="T50" s="364">
        <v>8.1</v>
      </c>
      <c r="U50" s="364">
        <v>8.3000000000000007</v>
      </c>
      <c r="V50" s="364">
        <v>119.8</v>
      </c>
      <c r="W50" s="365">
        <v>120.2</v>
      </c>
      <c r="X50" s="361">
        <v>0.36</v>
      </c>
      <c r="Y50" s="362">
        <v>0.39</v>
      </c>
      <c r="Z50" s="362">
        <v>-0.17</v>
      </c>
      <c r="AA50" s="362">
        <v>0.03</v>
      </c>
      <c r="AB50" s="362">
        <v>0.71</v>
      </c>
      <c r="AC50" s="362">
        <v>-0.16</v>
      </c>
      <c r="AD50" s="362">
        <v>0</v>
      </c>
      <c r="AE50" s="363">
        <v>2.0070000000000001</v>
      </c>
      <c r="AF50" s="364">
        <v>11.5</v>
      </c>
      <c r="AG50" s="364">
        <v>11.5</v>
      </c>
      <c r="AH50" s="364">
        <v>11.3</v>
      </c>
      <c r="AI50" s="364">
        <v>11.2</v>
      </c>
      <c r="AJ50" s="364">
        <v>119.4</v>
      </c>
      <c r="AK50" s="365">
        <v>119.9</v>
      </c>
      <c r="AL50" s="263" t="s">
        <v>154</v>
      </c>
      <c r="AM50" s="265"/>
      <c r="AN50" s="366" t="s">
        <v>155</v>
      </c>
      <c r="AO50" s="264" t="s">
        <v>168</v>
      </c>
      <c r="AP50" s="283"/>
      <c r="AQ50" s="284"/>
      <c r="AR50" s="285"/>
      <c r="AS50" s="284"/>
      <c r="AT50" s="310"/>
      <c r="AU50" s="311">
        <f>DATE(LEFT(B50,4), MID(B50,5,2), RIGHT(B50,2))</f>
        <v>44883</v>
      </c>
      <c r="AV50" s="312">
        <f>IF(C50="","",C50/$D$28)</f>
        <v>1</v>
      </c>
      <c r="AW50" s="313">
        <f>IF(C50="",IF(AV50="","",AV50),AVERAGE(AV40:AV60))</f>
        <v>0.99322871391316281</v>
      </c>
      <c r="AX50" s="314">
        <f t="shared" ref="AX50:AX62" si="0">IF(C50="",IF(AV50="","",AV50),AVERAGE(AV30:AV68))</f>
        <v>0.99162980425396652</v>
      </c>
      <c r="AY50" s="312">
        <f>IF(F50="","",F50/$D$29)</f>
        <v>1</v>
      </c>
      <c r="AZ50" s="313">
        <f>IF(F50="",IF(AY50="","",AY50),AVERAGE(AY40:AY60))</f>
        <v>0.99334148661502908</v>
      </c>
      <c r="BA50" s="314">
        <f t="shared" ref="BA50:BA62" si="1">IF(F50="",IF(AY50="","",AY50),AVERAGE(AY30:AY68))</f>
        <v>0.99137230220543882</v>
      </c>
      <c r="BB50" s="315">
        <v>1</v>
      </c>
      <c r="BC50" s="315">
        <f>1+1*$BC$49</f>
        <v>1.02</v>
      </c>
      <c r="BD50" s="315">
        <f>1+1*$BD$49</f>
        <v>0.98</v>
      </c>
      <c r="BE50" s="315">
        <f>1+1*$BE$49</f>
        <v>1.03</v>
      </c>
      <c r="BF50" s="315">
        <f>1+1*$BF$49</f>
        <v>0.97</v>
      </c>
    </row>
    <row r="51" spans="2:58" s="6" customFormat="1" ht="30" x14ac:dyDescent="0.25">
      <c r="B51" s="296">
        <v>20221118</v>
      </c>
      <c r="C51" s="297">
        <v>1.9830000000000001</v>
      </c>
      <c r="D51" s="298">
        <f t="shared" ref="D51:D80" si="2">IF(C51="","",((C51/$D$28)-1))</f>
        <v>-2.0130850528434774E-3</v>
      </c>
      <c r="E51" s="299">
        <f t="shared" ref="E51:E80" si="3">IF(C51="","",((C51/$D$30)-1))</f>
        <v>-1.0479041916167664E-2</v>
      </c>
      <c r="F51" s="297">
        <v>2.0059999999999998</v>
      </c>
      <c r="G51" s="298">
        <f t="shared" ref="G51:G80" si="4">IF(F51="","",((F51/$D$29)-1))</f>
        <v>-4.9825610363740669E-4</v>
      </c>
      <c r="H51" s="299">
        <f t="shared" ref="H51:H80" si="5">IF(F51="","",((F51/$D$31)-1))</f>
        <v>-9.8716683119447479E-3</v>
      </c>
      <c r="I51" s="168">
        <f t="shared" ref="I51:I80" si="6">IF(C51="","",C51/F51)</f>
        <v>0.98853439680957145</v>
      </c>
      <c r="J51" s="300">
        <v>0.53</v>
      </c>
      <c r="K51" s="301">
        <v>0.54</v>
      </c>
      <c r="L51" s="301">
        <v>-0.33</v>
      </c>
      <c r="M51" s="301">
        <v>0.14000000000000001</v>
      </c>
      <c r="N51" s="301">
        <v>1.05</v>
      </c>
      <c r="O51" s="301">
        <v>-0.3</v>
      </c>
      <c r="P51" s="301">
        <v>0.17</v>
      </c>
      <c r="Q51" s="302">
        <v>1.9830000000000001</v>
      </c>
      <c r="R51" s="303">
        <v>8.6999999999999993</v>
      </c>
      <c r="S51" s="303">
        <v>9.1999999999999993</v>
      </c>
      <c r="T51" s="303">
        <v>8.1999999999999993</v>
      </c>
      <c r="U51" s="303">
        <v>8.1999999999999993</v>
      </c>
      <c r="V51" s="303">
        <v>119.7</v>
      </c>
      <c r="W51" s="304">
        <v>120.2</v>
      </c>
      <c r="X51" s="300">
        <v>0.32</v>
      </c>
      <c r="Y51" s="301">
        <v>0.33</v>
      </c>
      <c r="Z51" s="301">
        <v>-0.14000000000000001</v>
      </c>
      <c r="AA51" s="301">
        <v>0.02</v>
      </c>
      <c r="AB51" s="301">
        <v>0.65</v>
      </c>
      <c r="AC51" s="301">
        <v>-0.16</v>
      </c>
      <c r="AD51" s="301">
        <v>-0.03</v>
      </c>
      <c r="AE51" s="302">
        <v>2.0059999999999998</v>
      </c>
      <c r="AF51" s="303">
        <v>11.6</v>
      </c>
      <c r="AG51" s="303">
        <v>11.5</v>
      </c>
      <c r="AH51" s="303">
        <v>11.3</v>
      </c>
      <c r="AI51" s="303">
        <v>11.2</v>
      </c>
      <c r="AJ51" s="303">
        <v>119.4</v>
      </c>
      <c r="AK51" s="304">
        <v>119.9</v>
      </c>
      <c r="AL51" s="263" t="s">
        <v>154</v>
      </c>
      <c r="AM51" s="265"/>
      <c r="AN51" s="305" t="s">
        <v>156</v>
      </c>
      <c r="AO51" s="306"/>
      <c r="AP51" s="307">
        <v>100</v>
      </c>
      <c r="AQ51" s="308"/>
      <c r="AR51" s="309">
        <v>100</v>
      </c>
      <c r="AS51" s="308"/>
      <c r="AT51" s="310"/>
      <c r="AU51" s="311">
        <f t="shared" ref="AU51:AU121" si="7">DATE(LEFT(B51,4), MID(B51,5,2), RIGHT(B51,2))</f>
        <v>44883</v>
      </c>
      <c r="AV51" s="312">
        <f t="shared" ref="AV51:AV80" si="8">IF(C51="","",C51/$D$28)</f>
        <v>0.99798691494715652</v>
      </c>
      <c r="AW51" s="313">
        <f t="shared" ref="AW51:AW57" si="9">IF(C51="",IF(AV51="","",AV51),AVERAGE(AV41:AV61))</f>
        <v>0.99303808085891632</v>
      </c>
      <c r="AX51" s="314">
        <f t="shared" si="0"/>
        <v>0.99174635128334165</v>
      </c>
      <c r="AY51" s="312">
        <f>IF(F51="","",F51/$D$29)</f>
        <v>0.99950174389636259</v>
      </c>
      <c r="AZ51" s="313">
        <f t="shared" ref="AZ51:AZ57" si="10">IF(F51="",IF(AY51="","",AY51),AVERAGE(AY41:AY61))</f>
        <v>0.99314897857498741</v>
      </c>
      <c r="BA51" s="314">
        <f t="shared" si="1"/>
        <v>0.99152964623816631</v>
      </c>
      <c r="BB51" s="315">
        <v>1</v>
      </c>
      <c r="BC51" s="315">
        <f t="shared" ref="BC51:BC247" si="11">1+1*$BC$49</f>
        <v>1.02</v>
      </c>
      <c r="BD51" s="315">
        <f t="shared" ref="BD51:BD247" si="12">1+1*$BD$49</f>
        <v>0.98</v>
      </c>
      <c r="BE51" s="315">
        <f t="shared" ref="BE51:BE247" si="13">1+1*$BE$49</f>
        <v>1.03</v>
      </c>
      <c r="BF51" s="315">
        <f t="shared" ref="BF51:BF247" si="14">1+1*$BF$49</f>
        <v>0.97</v>
      </c>
    </row>
    <row r="52" spans="2:58" s="310" customFormat="1" ht="30" x14ac:dyDescent="0.25">
      <c r="B52" s="296">
        <v>20221118</v>
      </c>
      <c r="C52" s="297">
        <v>1.988</v>
      </c>
      <c r="D52" s="298">
        <f t="shared" si="2"/>
        <v>5.0327126321092486E-4</v>
      </c>
      <c r="E52" s="299">
        <f t="shared" si="3"/>
        <v>-7.9840319361277334E-3</v>
      </c>
      <c r="F52" s="297">
        <v>2.008</v>
      </c>
      <c r="G52" s="298">
        <f t="shared" si="4"/>
        <v>4.9825610363729567E-4</v>
      </c>
      <c r="H52" s="299">
        <f t="shared" si="5"/>
        <v>-8.884501480750151E-3</v>
      </c>
      <c r="I52" s="168">
        <f t="shared" si="6"/>
        <v>0.99003984063745021</v>
      </c>
      <c r="J52" s="300">
        <v>0.55000000000000004</v>
      </c>
      <c r="K52" s="301">
        <v>0.61</v>
      </c>
      <c r="L52" s="301">
        <v>-0.36</v>
      </c>
      <c r="M52" s="301">
        <v>0.21</v>
      </c>
      <c r="N52" s="301">
        <v>1.05</v>
      </c>
      <c r="O52" s="301">
        <v>-0.31</v>
      </c>
      <c r="P52" s="301">
        <v>0.21</v>
      </c>
      <c r="Q52" s="302">
        <v>1.988</v>
      </c>
      <c r="R52" s="303">
        <v>8.6</v>
      </c>
      <c r="S52" s="303">
        <v>9.3000000000000007</v>
      </c>
      <c r="T52" s="303">
        <v>8.1</v>
      </c>
      <c r="U52" s="303">
        <v>8.3000000000000007</v>
      </c>
      <c r="V52" s="303">
        <v>119.7</v>
      </c>
      <c r="W52" s="304">
        <v>120.2</v>
      </c>
      <c r="X52" s="300">
        <v>0.38</v>
      </c>
      <c r="Y52" s="301">
        <v>0.4</v>
      </c>
      <c r="Z52" s="301">
        <v>-0.14000000000000001</v>
      </c>
      <c r="AA52" s="301">
        <v>0.1</v>
      </c>
      <c r="AB52" s="301">
        <v>0.69</v>
      </c>
      <c r="AC52" s="301">
        <v>-0.13</v>
      </c>
      <c r="AD52" s="301">
        <v>0</v>
      </c>
      <c r="AE52" s="302">
        <v>2.008</v>
      </c>
      <c r="AF52" s="303">
        <v>11.5</v>
      </c>
      <c r="AG52" s="303">
        <v>11.5</v>
      </c>
      <c r="AH52" s="303">
        <v>11.3</v>
      </c>
      <c r="AI52" s="303">
        <v>11.2</v>
      </c>
      <c r="AJ52" s="303">
        <v>119.4</v>
      </c>
      <c r="AK52" s="304">
        <v>119.9</v>
      </c>
      <c r="AL52" s="263" t="s">
        <v>154</v>
      </c>
      <c r="AM52" s="265"/>
      <c r="AN52" s="305" t="s">
        <v>157</v>
      </c>
      <c r="AO52" s="306"/>
      <c r="AP52" s="307">
        <v>100</v>
      </c>
      <c r="AQ52" s="308"/>
      <c r="AR52" s="309">
        <v>100</v>
      </c>
      <c r="AS52" s="308"/>
      <c r="AU52" s="311">
        <f t="shared" si="7"/>
        <v>44883</v>
      </c>
      <c r="AV52" s="312">
        <f t="shared" si="8"/>
        <v>1.0005032712632109</v>
      </c>
      <c r="AW52" s="313">
        <f t="shared" si="9"/>
        <v>0.99299291548914093</v>
      </c>
      <c r="AX52" s="314">
        <f t="shared" si="0"/>
        <v>0.99173197210439279</v>
      </c>
      <c r="AY52" s="312">
        <f>IF(F52="","",F52/$D$29)</f>
        <v>1.0004982561036373</v>
      </c>
      <c r="AZ52" s="313">
        <f t="shared" si="10"/>
        <v>0.99287110497872821</v>
      </c>
      <c r="BA52" s="314">
        <f t="shared" si="1"/>
        <v>0.99148219327591514</v>
      </c>
      <c r="BB52" s="315">
        <v>1</v>
      </c>
      <c r="BC52" s="315">
        <f t="shared" si="11"/>
        <v>1.02</v>
      </c>
      <c r="BD52" s="315">
        <f t="shared" si="12"/>
        <v>0.98</v>
      </c>
      <c r="BE52" s="315">
        <f t="shared" si="13"/>
        <v>1.03</v>
      </c>
      <c r="BF52" s="315">
        <f t="shared" si="14"/>
        <v>0.97</v>
      </c>
    </row>
    <row r="53" spans="2:58" s="310" customFormat="1" ht="30" x14ac:dyDescent="0.25">
      <c r="B53" s="296">
        <v>20230313</v>
      </c>
      <c r="C53" s="297">
        <v>1.9590000000000001</v>
      </c>
      <c r="D53" s="298">
        <f t="shared" si="2"/>
        <v>-1.4091595369904342E-2</v>
      </c>
      <c r="E53" s="299">
        <f t="shared" si="3"/>
        <v>-2.2455089820359264E-2</v>
      </c>
      <c r="F53" s="297">
        <v>1.986</v>
      </c>
      <c r="G53" s="298">
        <f t="shared" si="4"/>
        <v>-1.0463378176382765E-2</v>
      </c>
      <c r="H53" s="299">
        <f t="shared" si="5"/>
        <v>-1.9743336623889385E-2</v>
      </c>
      <c r="I53" s="168">
        <f t="shared" si="6"/>
        <v>0.98640483383685806</v>
      </c>
      <c r="J53" s="300">
        <v>0.41</v>
      </c>
      <c r="K53" s="301">
        <v>0.62</v>
      </c>
      <c r="L53" s="301">
        <v>-0.23</v>
      </c>
      <c r="M53" s="301">
        <v>0.25</v>
      </c>
      <c r="N53" s="301">
        <v>1.0900000000000001</v>
      </c>
      <c r="O53" s="301">
        <v>-0.28000000000000003</v>
      </c>
      <c r="P53" s="301">
        <v>0.19</v>
      </c>
      <c r="Q53" s="302">
        <v>1.9590000000000001</v>
      </c>
      <c r="R53" s="303">
        <v>9</v>
      </c>
      <c r="S53" s="303">
        <v>8.8000000000000007</v>
      </c>
      <c r="T53" s="303">
        <v>8.1</v>
      </c>
      <c r="U53" s="303">
        <v>8.5</v>
      </c>
      <c r="V53" s="303">
        <v>119.8</v>
      </c>
      <c r="W53" s="304">
        <v>120.1</v>
      </c>
      <c r="X53" s="300">
        <v>0.34</v>
      </c>
      <c r="Y53" s="301">
        <v>0.35</v>
      </c>
      <c r="Z53" s="301">
        <v>-0.17</v>
      </c>
      <c r="AA53" s="301">
        <v>0.03</v>
      </c>
      <c r="AB53" s="301">
        <v>0.72</v>
      </c>
      <c r="AC53" s="301">
        <v>-0.15</v>
      </c>
      <c r="AD53" s="301">
        <v>-0.06</v>
      </c>
      <c r="AE53" s="302">
        <v>1.986</v>
      </c>
      <c r="AF53" s="303">
        <v>11.6</v>
      </c>
      <c r="AG53" s="303">
        <v>11.6</v>
      </c>
      <c r="AH53" s="303">
        <v>11.9</v>
      </c>
      <c r="AI53" s="303">
        <v>11.6</v>
      </c>
      <c r="AJ53" s="303">
        <v>119.4</v>
      </c>
      <c r="AK53" s="304">
        <v>119.8</v>
      </c>
      <c r="AL53" s="263" t="s">
        <v>204</v>
      </c>
      <c r="AM53" s="265" t="s">
        <v>162</v>
      </c>
      <c r="AN53" s="305" t="s">
        <v>288</v>
      </c>
      <c r="AO53" s="306"/>
      <c r="AP53" s="307">
        <v>51.8</v>
      </c>
      <c r="AQ53" s="308">
        <v>100</v>
      </c>
      <c r="AR53" s="309">
        <v>69.099999999999994</v>
      </c>
      <c r="AS53" s="308">
        <v>100</v>
      </c>
      <c r="AU53" s="311">
        <f t="shared" si="7"/>
        <v>44998</v>
      </c>
      <c r="AV53" s="312">
        <f t="shared" si="8"/>
        <v>0.98590840463009566</v>
      </c>
      <c r="AW53" s="313">
        <f t="shared" si="9"/>
        <v>0.99270256668344226</v>
      </c>
      <c r="AX53" s="314">
        <f t="shared" si="0"/>
        <v>0.99178752802305892</v>
      </c>
      <c r="AY53" s="312">
        <f>IF(F53="","",F53/$D$29)</f>
        <v>0.98953662182361724</v>
      </c>
      <c r="AZ53" s="313">
        <f t="shared" si="10"/>
        <v>0.99263292761050603</v>
      </c>
      <c r="BA53" s="314">
        <f t="shared" si="1"/>
        <v>0.99155229424287716</v>
      </c>
      <c r="BB53" s="315">
        <v>1</v>
      </c>
      <c r="BC53" s="315">
        <f t="shared" si="11"/>
        <v>1.02</v>
      </c>
      <c r="BD53" s="315">
        <f t="shared" si="12"/>
        <v>0.98</v>
      </c>
      <c r="BE53" s="315">
        <f t="shared" si="13"/>
        <v>1.03</v>
      </c>
      <c r="BF53" s="315">
        <f t="shared" si="14"/>
        <v>0.97</v>
      </c>
    </row>
    <row r="54" spans="2:58" s="310" customFormat="1" ht="30" x14ac:dyDescent="0.25">
      <c r="B54" s="296">
        <v>20230314</v>
      </c>
      <c r="C54" s="297">
        <v>1.9690000000000001</v>
      </c>
      <c r="D54" s="298">
        <f t="shared" si="2"/>
        <v>-9.0588827377956482E-3</v>
      </c>
      <c r="E54" s="299">
        <f t="shared" si="3"/>
        <v>-1.7465069860279403E-2</v>
      </c>
      <c r="F54" s="297">
        <v>1.9910000000000001</v>
      </c>
      <c r="G54" s="298">
        <f t="shared" si="4"/>
        <v>-7.9720976581962866E-3</v>
      </c>
      <c r="H54" s="299">
        <f t="shared" si="5"/>
        <v>-1.7275419545903059E-2</v>
      </c>
      <c r="I54" s="168">
        <f t="shared" si="6"/>
        <v>0.98895027624309395</v>
      </c>
      <c r="J54" s="300">
        <v>0.65</v>
      </c>
      <c r="K54" s="301">
        <v>0.6</v>
      </c>
      <c r="L54" s="301">
        <v>-0.31</v>
      </c>
      <c r="M54" s="301">
        <v>0.23</v>
      </c>
      <c r="N54" s="301">
        <v>1.0900000000000001</v>
      </c>
      <c r="O54" s="301">
        <v>-0.28999999999999998</v>
      </c>
      <c r="P54" s="301">
        <v>0.24</v>
      </c>
      <c r="Q54" s="302">
        <v>1.9690000000000001</v>
      </c>
      <c r="R54" s="303">
        <v>8.8000000000000007</v>
      </c>
      <c r="S54" s="303">
        <v>9.1</v>
      </c>
      <c r="T54" s="303">
        <v>7.9</v>
      </c>
      <c r="U54" s="303">
        <v>8.6</v>
      </c>
      <c r="V54" s="303">
        <v>119.8</v>
      </c>
      <c r="W54" s="304">
        <v>120.1</v>
      </c>
      <c r="X54" s="300">
        <v>0.32</v>
      </c>
      <c r="Y54" s="301">
        <v>0.42</v>
      </c>
      <c r="Z54" s="301">
        <v>-0.14000000000000001</v>
      </c>
      <c r="AA54" s="301">
        <v>-0.01</v>
      </c>
      <c r="AB54" s="301">
        <v>0.73</v>
      </c>
      <c r="AC54" s="301">
        <v>-0.12</v>
      </c>
      <c r="AD54" s="301">
        <v>-7.0000000000000007E-2</v>
      </c>
      <c r="AE54" s="302">
        <v>1.9910000000000001</v>
      </c>
      <c r="AF54" s="303">
        <v>11.6</v>
      </c>
      <c r="AG54" s="303">
        <v>11.6</v>
      </c>
      <c r="AH54" s="303">
        <v>12</v>
      </c>
      <c r="AI54" s="303">
        <v>11.7</v>
      </c>
      <c r="AJ54" s="303">
        <v>119.4</v>
      </c>
      <c r="AK54" s="304">
        <v>119.8</v>
      </c>
      <c r="AL54" s="263" t="s">
        <v>290</v>
      </c>
      <c r="AM54" s="293" t="s">
        <v>293</v>
      </c>
      <c r="AN54" s="305" t="s">
        <v>292</v>
      </c>
      <c r="AO54" s="306"/>
      <c r="AP54" s="307">
        <v>89.3</v>
      </c>
      <c r="AQ54" s="308">
        <v>100</v>
      </c>
      <c r="AR54" s="309">
        <v>87.5</v>
      </c>
      <c r="AS54" s="308">
        <v>100</v>
      </c>
      <c r="AU54" s="311">
        <f t="shared" si="7"/>
        <v>44999</v>
      </c>
      <c r="AV54" s="312">
        <f t="shared" si="8"/>
        <v>0.99094111726220435</v>
      </c>
      <c r="AW54" s="313">
        <f t="shared" si="9"/>
        <v>0.99238382821674209</v>
      </c>
      <c r="AX54" s="314">
        <f t="shared" si="0"/>
        <v>0.99166320211811554</v>
      </c>
      <c r="AY54" s="312">
        <f t="shared" ref="AY54:AY80" si="15">IF(F54="","",F54/$D$29)</f>
        <v>0.99202790234180371</v>
      </c>
      <c r="AZ54" s="313">
        <f t="shared" si="10"/>
        <v>0.99229363893041023</v>
      </c>
      <c r="BA54" s="314">
        <f t="shared" si="1"/>
        <v>0.99150798292931253</v>
      </c>
      <c r="BB54" s="315">
        <v>1</v>
      </c>
      <c r="BC54" s="315">
        <f t="shared" si="11"/>
        <v>1.02</v>
      </c>
      <c r="BD54" s="315">
        <f t="shared" si="12"/>
        <v>0.98</v>
      </c>
      <c r="BE54" s="315">
        <f t="shared" si="13"/>
        <v>1.03</v>
      </c>
      <c r="BF54" s="315">
        <f t="shared" si="14"/>
        <v>0.97</v>
      </c>
    </row>
    <row r="55" spans="2:58" s="310" customFormat="1" ht="30" x14ac:dyDescent="0.25">
      <c r="B55" s="296">
        <v>20230315</v>
      </c>
      <c r="C55" s="297">
        <v>1.9670000000000001</v>
      </c>
      <c r="D55" s="298">
        <f t="shared" si="2"/>
        <v>-1.0065425264217387E-2</v>
      </c>
      <c r="E55" s="299">
        <f t="shared" si="3"/>
        <v>-1.8463073852295397E-2</v>
      </c>
      <c r="F55" s="297">
        <v>1.9870000000000001</v>
      </c>
      <c r="G55" s="298">
        <f t="shared" si="4"/>
        <v>-9.9651220727453582E-3</v>
      </c>
      <c r="H55" s="299">
        <f t="shared" si="5"/>
        <v>-1.9249753208292031E-2</v>
      </c>
      <c r="I55" s="168">
        <f t="shared" si="6"/>
        <v>0.98993457473578261</v>
      </c>
      <c r="J55" s="300">
        <v>0.65</v>
      </c>
      <c r="K55" s="301">
        <v>0.71</v>
      </c>
      <c r="L55" s="301">
        <v>-0.32</v>
      </c>
      <c r="M55" s="301">
        <v>0.27</v>
      </c>
      <c r="N55" s="301">
        <v>1.07</v>
      </c>
      <c r="O55" s="301">
        <v>-0.3</v>
      </c>
      <c r="P55" s="301">
        <v>0.23</v>
      </c>
      <c r="Q55" s="302">
        <v>1.9670000000000001</v>
      </c>
      <c r="R55" s="303">
        <v>8.9</v>
      </c>
      <c r="S55" s="303">
        <v>9</v>
      </c>
      <c r="T55" s="303">
        <v>7.9</v>
      </c>
      <c r="U55" s="303">
        <v>8.6999999999999993</v>
      </c>
      <c r="V55" s="303">
        <v>119.8</v>
      </c>
      <c r="W55" s="304">
        <v>120.1</v>
      </c>
      <c r="X55" s="300">
        <v>0.28000000000000003</v>
      </c>
      <c r="Y55" s="301">
        <v>0.38</v>
      </c>
      <c r="Z55" s="301">
        <v>-0.1</v>
      </c>
      <c r="AA55" s="301">
        <v>-0.01</v>
      </c>
      <c r="AB55" s="301">
        <v>0.71</v>
      </c>
      <c r="AC55" s="301">
        <v>-0.11</v>
      </c>
      <c r="AD55" s="301">
        <v>-0.09</v>
      </c>
      <c r="AE55" s="302">
        <v>1.9870000000000001</v>
      </c>
      <c r="AF55" s="303">
        <v>11.5</v>
      </c>
      <c r="AG55" s="303">
        <v>11.6</v>
      </c>
      <c r="AH55" s="303">
        <v>11.9</v>
      </c>
      <c r="AI55" s="303">
        <v>11.6</v>
      </c>
      <c r="AJ55" s="303">
        <v>119.4</v>
      </c>
      <c r="AK55" s="304">
        <v>119.8</v>
      </c>
      <c r="AL55" s="295" t="s">
        <v>265</v>
      </c>
      <c r="AM55" s="293" t="s">
        <v>209</v>
      </c>
      <c r="AN55" s="305" t="s">
        <v>296</v>
      </c>
      <c r="AO55" s="306"/>
      <c r="AP55" s="307">
        <v>69.599999999999994</v>
      </c>
      <c r="AQ55" s="308">
        <v>100</v>
      </c>
      <c r="AR55" s="309">
        <v>77.2</v>
      </c>
      <c r="AS55" s="308">
        <v>100</v>
      </c>
      <c r="AU55" s="311">
        <f t="shared" si="7"/>
        <v>45000</v>
      </c>
      <c r="AV55" s="312">
        <f t="shared" si="8"/>
        <v>0.98993457473578261</v>
      </c>
      <c r="AW55" s="313">
        <f t="shared" si="9"/>
        <v>0.99210493205837946</v>
      </c>
      <c r="AX55" s="314">
        <f t="shared" si="0"/>
        <v>0.99165408488508644</v>
      </c>
      <c r="AY55" s="312">
        <f t="shared" si="15"/>
        <v>0.99003487792725464</v>
      </c>
      <c r="AZ55" s="313">
        <f t="shared" si="10"/>
        <v>0.99180991529646234</v>
      </c>
      <c r="BA55" s="314">
        <f t="shared" si="1"/>
        <v>0.99152964623816631</v>
      </c>
      <c r="BB55" s="315">
        <v>1</v>
      </c>
      <c r="BC55" s="315">
        <f t="shared" si="11"/>
        <v>1.02</v>
      </c>
      <c r="BD55" s="315">
        <f t="shared" si="12"/>
        <v>0.98</v>
      </c>
      <c r="BE55" s="315">
        <f t="shared" si="13"/>
        <v>1.03</v>
      </c>
      <c r="BF55" s="315">
        <f t="shared" si="14"/>
        <v>0.97</v>
      </c>
    </row>
    <row r="56" spans="2:58" s="310" customFormat="1" ht="30" x14ac:dyDescent="0.25">
      <c r="B56" s="296">
        <v>20230316</v>
      </c>
      <c r="C56" s="297">
        <v>1.97</v>
      </c>
      <c r="D56" s="298">
        <f t="shared" si="2"/>
        <v>-8.5556114745848344E-3</v>
      </c>
      <c r="E56" s="299">
        <f t="shared" si="3"/>
        <v>-1.6966067864271461E-2</v>
      </c>
      <c r="F56" s="297">
        <v>1.992</v>
      </c>
      <c r="G56" s="298">
        <f t="shared" si="4"/>
        <v>-7.4738415545591019E-3</v>
      </c>
      <c r="H56" s="299">
        <f t="shared" si="5"/>
        <v>-1.6781836130305927E-2</v>
      </c>
      <c r="I56" s="168">
        <f t="shared" si="6"/>
        <v>0.98895582329317266</v>
      </c>
      <c r="J56" s="300">
        <v>0.52</v>
      </c>
      <c r="K56" s="301">
        <v>0.66</v>
      </c>
      <c r="L56" s="301">
        <v>-0.28000000000000003</v>
      </c>
      <c r="M56" s="301">
        <v>0.33</v>
      </c>
      <c r="N56" s="301">
        <v>1.1200000000000001</v>
      </c>
      <c r="O56" s="301">
        <v>-0.28999999999999998</v>
      </c>
      <c r="P56" s="301">
        <v>0.24</v>
      </c>
      <c r="Q56" s="302">
        <v>1.97</v>
      </c>
      <c r="R56" s="303">
        <v>8.6999999999999993</v>
      </c>
      <c r="S56" s="303">
        <v>9.1999999999999993</v>
      </c>
      <c r="T56" s="303">
        <v>8</v>
      </c>
      <c r="U56" s="303">
        <v>8.5</v>
      </c>
      <c r="V56" s="303">
        <v>119.8</v>
      </c>
      <c r="W56" s="304">
        <v>120.1</v>
      </c>
      <c r="X56" s="300">
        <v>0.31</v>
      </c>
      <c r="Y56" s="301">
        <v>0.4</v>
      </c>
      <c r="Z56" s="301">
        <v>-0.15</v>
      </c>
      <c r="AA56" s="301">
        <v>0.05</v>
      </c>
      <c r="AB56" s="301">
        <v>0.7</v>
      </c>
      <c r="AC56" s="301">
        <v>-0.16</v>
      </c>
      <c r="AD56" s="301">
        <v>-0.02</v>
      </c>
      <c r="AE56" s="302">
        <v>1.992</v>
      </c>
      <c r="AF56" s="303">
        <v>11.7</v>
      </c>
      <c r="AG56" s="303">
        <v>11.7</v>
      </c>
      <c r="AH56" s="303">
        <v>12</v>
      </c>
      <c r="AI56" s="303">
        <v>11.6</v>
      </c>
      <c r="AJ56" s="303">
        <v>119.4</v>
      </c>
      <c r="AK56" s="304">
        <v>119.8</v>
      </c>
      <c r="AL56" s="263" t="s">
        <v>264</v>
      </c>
      <c r="AM56" s="293" t="s">
        <v>154</v>
      </c>
      <c r="AN56" s="305" t="s">
        <v>299</v>
      </c>
      <c r="AO56" s="306"/>
      <c r="AP56" s="307">
        <v>95.3</v>
      </c>
      <c r="AQ56" s="308">
        <v>100</v>
      </c>
      <c r="AR56" s="309">
        <v>93.8</v>
      </c>
      <c r="AS56" s="308">
        <v>100</v>
      </c>
      <c r="AU56" s="311">
        <f t="shared" si="7"/>
        <v>45001</v>
      </c>
      <c r="AV56" s="312">
        <f t="shared" si="8"/>
        <v>0.99144438852541517</v>
      </c>
      <c r="AW56" s="313">
        <f t="shared" si="9"/>
        <v>0.99203647236448678</v>
      </c>
      <c r="AX56" s="314">
        <f t="shared" si="0"/>
        <v>0.9916456970306996</v>
      </c>
      <c r="AY56" s="312">
        <f t="shared" si="15"/>
        <v>0.9925261584454409</v>
      </c>
      <c r="AZ56" s="313">
        <f t="shared" si="10"/>
        <v>0.99161757378586701</v>
      </c>
      <c r="BA56" s="314">
        <f t="shared" si="1"/>
        <v>0.99148978574987523</v>
      </c>
      <c r="BB56" s="315">
        <v>1</v>
      </c>
      <c r="BC56" s="315">
        <f t="shared" si="11"/>
        <v>1.02</v>
      </c>
      <c r="BD56" s="315">
        <f t="shared" si="12"/>
        <v>0.98</v>
      </c>
      <c r="BE56" s="315">
        <f t="shared" si="13"/>
        <v>1.03</v>
      </c>
      <c r="BF56" s="315">
        <f t="shared" si="14"/>
        <v>0.97</v>
      </c>
    </row>
    <row r="57" spans="2:58" s="310" customFormat="1" ht="30" x14ac:dyDescent="0.25">
      <c r="B57" s="296">
        <v>20230320</v>
      </c>
      <c r="C57" s="297">
        <v>1.9730000000000001</v>
      </c>
      <c r="D57" s="298">
        <f t="shared" si="2"/>
        <v>-7.0457976849521708E-3</v>
      </c>
      <c r="E57" s="299">
        <f t="shared" si="3"/>
        <v>-1.5469061876247414E-2</v>
      </c>
      <c r="F57" s="297">
        <v>1.9890000000000001</v>
      </c>
      <c r="G57" s="298">
        <f t="shared" si="4"/>
        <v>-8.9686098654708779E-3</v>
      </c>
      <c r="H57" s="299">
        <f t="shared" si="5"/>
        <v>-1.8262586377097545E-2</v>
      </c>
      <c r="I57" s="168">
        <f t="shared" si="6"/>
        <v>0.99195575666163904</v>
      </c>
      <c r="J57" s="300">
        <v>0.68</v>
      </c>
      <c r="K57" s="301">
        <v>0.61</v>
      </c>
      <c r="L57" s="301">
        <v>-0.4</v>
      </c>
      <c r="M57" s="301">
        <v>0.23</v>
      </c>
      <c r="N57" s="301">
        <v>1.0900000000000001</v>
      </c>
      <c r="O57" s="301">
        <v>-0.32</v>
      </c>
      <c r="P57" s="301">
        <v>0.23</v>
      </c>
      <c r="Q57" s="302">
        <v>1.9730000000000001</v>
      </c>
      <c r="R57" s="303">
        <v>8.5</v>
      </c>
      <c r="S57" s="303">
        <v>9.3000000000000007</v>
      </c>
      <c r="T57" s="303">
        <v>8.3000000000000007</v>
      </c>
      <c r="U57" s="303">
        <v>8.6</v>
      </c>
      <c r="V57" s="303">
        <v>119.8</v>
      </c>
      <c r="W57" s="304">
        <v>120.1</v>
      </c>
      <c r="X57" s="300">
        <v>0.39</v>
      </c>
      <c r="Y57" s="301">
        <v>0.37</v>
      </c>
      <c r="Z57" s="301">
        <v>-0.15</v>
      </c>
      <c r="AA57" s="301">
        <v>0.03</v>
      </c>
      <c r="AB57" s="301">
        <v>0.72</v>
      </c>
      <c r="AC57" s="301">
        <v>-0.15</v>
      </c>
      <c r="AD57" s="301">
        <v>-0.04</v>
      </c>
      <c r="AE57" s="302">
        <v>1.9890000000000001</v>
      </c>
      <c r="AF57" s="303">
        <v>11.8</v>
      </c>
      <c r="AG57" s="303">
        <v>11.7</v>
      </c>
      <c r="AH57" s="303">
        <v>11.9</v>
      </c>
      <c r="AI57" s="303">
        <v>11.6</v>
      </c>
      <c r="AJ57" s="303">
        <v>119.3</v>
      </c>
      <c r="AK57" s="304">
        <v>119.8</v>
      </c>
      <c r="AL57" s="263" t="s">
        <v>162</v>
      </c>
      <c r="AM57" s="293" t="s">
        <v>301</v>
      </c>
      <c r="AN57" s="305" t="s">
        <v>303</v>
      </c>
      <c r="AO57" s="306"/>
      <c r="AP57" s="307">
        <v>100</v>
      </c>
      <c r="AQ57" s="308"/>
      <c r="AR57" s="309">
        <v>85.9</v>
      </c>
      <c r="AS57" s="308">
        <v>100</v>
      </c>
      <c r="AU57" s="311">
        <f t="shared" si="7"/>
        <v>45005</v>
      </c>
      <c r="AV57" s="312">
        <f t="shared" si="8"/>
        <v>0.99295420231504783</v>
      </c>
      <c r="AW57" s="313">
        <f t="shared" si="9"/>
        <v>0.99183582173013463</v>
      </c>
      <c r="AX57" s="314">
        <f t="shared" si="0"/>
        <v>0.99167666756997419</v>
      </c>
      <c r="AY57" s="312">
        <f t="shared" si="15"/>
        <v>0.99103139013452912</v>
      </c>
      <c r="AZ57" s="313">
        <f t="shared" si="10"/>
        <v>0.99150196534351975</v>
      </c>
      <c r="BA57" s="314">
        <f t="shared" si="1"/>
        <v>0.99151048254187246</v>
      </c>
      <c r="BB57" s="315">
        <v>1</v>
      </c>
      <c r="BC57" s="315">
        <f t="shared" si="11"/>
        <v>1.02</v>
      </c>
      <c r="BD57" s="315">
        <f t="shared" si="12"/>
        <v>0.98</v>
      </c>
      <c r="BE57" s="315">
        <f t="shared" si="13"/>
        <v>1.03</v>
      </c>
      <c r="BF57" s="315">
        <f t="shared" si="14"/>
        <v>0.97</v>
      </c>
    </row>
    <row r="58" spans="2:58" s="310" customFormat="1" ht="30" x14ac:dyDescent="0.25">
      <c r="B58" s="296">
        <v>20230320</v>
      </c>
      <c r="C58" s="297">
        <v>1.968</v>
      </c>
      <c r="D58" s="298">
        <f t="shared" si="2"/>
        <v>-9.5621540010065731E-3</v>
      </c>
      <c r="E58" s="299">
        <f t="shared" si="3"/>
        <v>-1.7964071856287456E-2</v>
      </c>
      <c r="F58" s="297">
        <v>1.9870000000000001</v>
      </c>
      <c r="G58" s="298">
        <f t="shared" si="4"/>
        <v>-9.9651220727453582E-3</v>
      </c>
      <c r="H58" s="299">
        <f t="shared" si="5"/>
        <v>-1.9249753208292031E-2</v>
      </c>
      <c r="I58" s="168">
        <f t="shared" si="6"/>
        <v>0.99043784599899343</v>
      </c>
      <c r="J58" s="300">
        <v>0.47</v>
      </c>
      <c r="K58" s="301">
        <v>0.64</v>
      </c>
      <c r="L58" s="301">
        <v>-0.26</v>
      </c>
      <c r="M58" s="301">
        <v>0.17</v>
      </c>
      <c r="N58" s="301">
        <v>1.1599999999999999</v>
      </c>
      <c r="O58" s="301">
        <v>-0.28000000000000003</v>
      </c>
      <c r="P58" s="301">
        <v>0.18</v>
      </c>
      <c r="Q58" s="302">
        <v>1.968</v>
      </c>
      <c r="R58" s="303">
        <v>8.6</v>
      </c>
      <c r="S58" s="303">
        <v>9.3000000000000007</v>
      </c>
      <c r="T58" s="303">
        <v>8.1999999999999993</v>
      </c>
      <c r="U58" s="303">
        <v>8.5</v>
      </c>
      <c r="V58" s="303">
        <v>119.7</v>
      </c>
      <c r="W58" s="304">
        <v>120.1</v>
      </c>
      <c r="X58" s="300">
        <v>0.31</v>
      </c>
      <c r="Y58" s="301">
        <v>0.38</v>
      </c>
      <c r="Z58" s="301">
        <v>-0.15</v>
      </c>
      <c r="AA58" s="301">
        <v>-0.01</v>
      </c>
      <c r="AB58" s="301">
        <v>0.75</v>
      </c>
      <c r="AC58" s="301">
        <v>-0.16</v>
      </c>
      <c r="AD58" s="301">
        <v>-0.06</v>
      </c>
      <c r="AE58" s="302">
        <v>1.9870000000000001</v>
      </c>
      <c r="AF58" s="303">
        <v>11.8</v>
      </c>
      <c r="AG58" s="303">
        <v>11.7</v>
      </c>
      <c r="AH58" s="303">
        <v>11.9</v>
      </c>
      <c r="AI58" s="303">
        <v>11.5</v>
      </c>
      <c r="AJ58" s="303">
        <v>119.3</v>
      </c>
      <c r="AK58" s="304">
        <v>119.8</v>
      </c>
      <c r="AL58" s="263" t="s">
        <v>162</v>
      </c>
      <c r="AM58" s="293" t="s">
        <v>301</v>
      </c>
      <c r="AN58" s="305" t="s">
        <v>304</v>
      </c>
      <c r="AO58" s="306"/>
      <c r="AP58" s="307">
        <v>73.400000000000006</v>
      </c>
      <c r="AQ58" s="308">
        <v>100</v>
      </c>
      <c r="AR58" s="309">
        <v>76.900000000000006</v>
      </c>
      <c r="AS58" s="308">
        <v>100</v>
      </c>
      <c r="AU58" s="311">
        <f t="shared" si="7"/>
        <v>45005</v>
      </c>
      <c r="AV58" s="312">
        <f t="shared" si="8"/>
        <v>0.99043784599899343</v>
      </c>
      <c r="AW58" s="313">
        <f>IF(C58="",IF(AV58="","",AV58),AVERAGE(AV48:AV67))</f>
        <v>0.99183582173013463</v>
      </c>
      <c r="AX58" s="314">
        <f t="shared" si="0"/>
        <v>0.9916307852895675</v>
      </c>
      <c r="AY58" s="312">
        <f t="shared" si="15"/>
        <v>0.99003487792725464</v>
      </c>
      <c r="AZ58" s="313">
        <f>IF(F58="",IF(AY58="","",AY58),AVERAGE(AY48:AY67))</f>
        <v>0.99150196534351975</v>
      </c>
      <c r="BA58" s="314">
        <f t="shared" si="1"/>
        <v>0.9915111923084019</v>
      </c>
      <c r="BB58" s="315">
        <v>1</v>
      </c>
      <c r="BC58" s="315">
        <f t="shared" si="11"/>
        <v>1.02</v>
      </c>
      <c r="BD58" s="315">
        <f t="shared" si="12"/>
        <v>0.98</v>
      </c>
      <c r="BE58" s="315">
        <f t="shared" si="13"/>
        <v>1.03</v>
      </c>
      <c r="BF58" s="315">
        <f t="shared" si="14"/>
        <v>0.97</v>
      </c>
    </row>
    <row r="59" spans="2:58" s="310" customFormat="1" ht="30" x14ac:dyDescent="0.25">
      <c r="B59" s="296">
        <v>20230320</v>
      </c>
      <c r="C59" s="297">
        <v>1.9710000000000001</v>
      </c>
      <c r="D59" s="298">
        <f t="shared" si="2"/>
        <v>-8.0523402113739095E-3</v>
      </c>
      <c r="E59" s="299">
        <f t="shared" si="3"/>
        <v>-1.6467065868263409E-2</v>
      </c>
      <c r="F59" s="297">
        <v>1.988</v>
      </c>
      <c r="G59" s="298">
        <f t="shared" si="4"/>
        <v>-9.4668659691081736E-3</v>
      </c>
      <c r="H59" s="299">
        <f t="shared" si="5"/>
        <v>-1.8756169792694899E-2</v>
      </c>
      <c r="I59" s="168">
        <f t="shared" si="6"/>
        <v>0.99144869215291753</v>
      </c>
      <c r="J59" s="300">
        <v>0.54</v>
      </c>
      <c r="K59" s="301">
        <v>0.59</v>
      </c>
      <c r="L59" s="301">
        <v>-0.3</v>
      </c>
      <c r="M59" s="301">
        <v>0.15</v>
      </c>
      <c r="N59" s="301">
        <v>1.06</v>
      </c>
      <c r="O59" s="301">
        <v>-0.3</v>
      </c>
      <c r="P59" s="301">
        <v>0.17</v>
      </c>
      <c r="Q59" s="302">
        <v>1.9710000000000001</v>
      </c>
      <c r="R59" s="303">
        <v>8.6</v>
      </c>
      <c r="S59" s="303">
        <v>9.3000000000000007</v>
      </c>
      <c r="T59" s="303">
        <v>8.1999999999999993</v>
      </c>
      <c r="U59" s="303">
        <v>8.5</v>
      </c>
      <c r="V59" s="303">
        <v>119.7</v>
      </c>
      <c r="W59" s="304">
        <v>120.1</v>
      </c>
      <c r="X59" s="300">
        <v>0.32</v>
      </c>
      <c r="Y59" s="301">
        <v>0.37</v>
      </c>
      <c r="Z59" s="301">
        <v>-0.14000000000000001</v>
      </c>
      <c r="AA59" s="301">
        <v>0</v>
      </c>
      <c r="AB59" s="301">
        <v>0.74</v>
      </c>
      <c r="AC59" s="301">
        <v>-0.15</v>
      </c>
      <c r="AD59" s="301">
        <v>-0.05</v>
      </c>
      <c r="AE59" s="302">
        <v>1.988</v>
      </c>
      <c r="AF59" s="303">
        <v>11.8</v>
      </c>
      <c r="AG59" s="303">
        <v>11.7</v>
      </c>
      <c r="AH59" s="303">
        <v>11.9</v>
      </c>
      <c r="AI59" s="303">
        <v>11.6</v>
      </c>
      <c r="AJ59" s="303">
        <v>119.3</v>
      </c>
      <c r="AK59" s="304">
        <v>119.8</v>
      </c>
      <c r="AL59" s="263" t="s">
        <v>162</v>
      </c>
      <c r="AM59" s="293" t="s">
        <v>301</v>
      </c>
      <c r="AN59" s="305" t="s">
        <v>305</v>
      </c>
      <c r="AO59" s="306"/>
      <c r="AP59" s="307">
        <v>94.3</v>
      </c>
      <c r="AQ59" s="308">
        <v>100</v>
      </c>
      <c r="AR59" s="309">
        <v>80.599999999999994</v>
      </c>
      <c r="AS59" s="308">
        <v>100</v>
      </c>
      <c r="AU59" s="311">
        <f t="shared" si="7"/>
        <v>45005</v>
      </c>
      <c r="AV59" s="312">
        <f t="shared" si="8"/>
        <v>0.99194765978862609</v>
      </c>
      <c r="AW59" s="313">
        <f t="shared" ref="AW59:AW67" si="16">IF(C59="",IF(AV59="","",AV59),AVERAGE(AV49:AV67))</f>
        <v>0.99183582173013463</v>
      </c>
      <c r="AX59" s="314">
        <f t="shared" si="0"/>
        <v>0.99149831044647363</v>
      </c>
      <c r="AY59" s="312">
        <f t="shared" si="15"/>
        <v>0.99053313403089183</v>
      </c>
      <c r="AZ59" s="313">
        <f t="shared" ref="AZ59:AZ67" si="17">IF(F59="",IF(AY59="","",AY59),AVERAGE(AY49:AY67))</f>
        <v>0.99150196534351975</v>
      </c>
      <c r="BA59" s="314">
        <f t="shared" si="1"/>
        <v>0.99144067193394536</v>
      </c>
      <c r="BB59" s="315">
        <v>1</v>
      </c>
      <c r="BC59" s="315">
        <f t="shared" si="11"/>
        <v>1.02</v>
      </c>
      <c r="BD59" s="315">
        <f t="shared" si="12"/>
        <v>0.98</v>
      </c>
      <c r="BE59" s="315">
        <f t="shared" si="13"/>
        <v>1.03</v>
      </c>
      <c r="BF59" s="315">
        <f t="shared" si="14"/>
        <v>0.97</v>
      </c>
    </row>
    <row r="60" spans="2:58" s="310" customFormat="1" ht="30" x14ac:dyDescent="0.25">
      <c r="B60" s="296">
        <v>20230321</v>
      </c>
      <c r="C60" s="297">
        <v>1.974</v>
      </c>
      <c r="D60" s="298">
        <f t="shared" si="2"/>
        <v>-6.542526421741357E-3</v>
      </c>
      <c r="E60" s="299">
        <f t="shared" si="3"/>
        <v>-1.4970059880239583E-2</v>
      </c>
      <c r="F60" s="297">
        <v>1.9890000000000001</v>
      </c>
      <c r="G60" s="298">
        <f t="shared" si="4"/>
        <v>-8.9686098654708779E-3</v>
      </c>
      <c r="H60" s="299">
        <f t="shared" si="5"/>
        <v>-1.8262586377097545E-2</v>
      </c>
      <c r="I60" s="168">
        <f t="shared" si="6"/>
        <v>0.99245852187028649</v>
      </c>
      <c r="J60" s="300">
        <v>0.68</v>
      </c>
      <c r="K60" s="301">
        <v>0.65</v>
      </c>
      <c r="L60" s="301">
        <v>-0.34</v>
      </c>
      <c r="M60" s="301">
        <v>0.27</v>
      </c>
      <c r="N60" s="301">
        <v>1.05</v>
      </c>
      <c r="O60" s="301">
        <v>-0.28999999999999998</v>
      </c>
      <c r="P60" s="301">
        <v>0.23</v>
      </c>
      <c r="Q60" s="302">
        <v>1.974</v>
      </c>
      <c r="R60" s="303">
        <v>8.4</v>
      </c>
      <c r="S60" s="303">
        <v>9.4</v>
      </c>
      <c r="T60" s="303">
        <v>8.1</v>
      </c>
      <c r="U60" s="303">
        <v>8.6</v>
      </c>
      <c r="V60" s="303">
        <v>119.7</v>
      </c>
      <c r="W60" s="304">
        <v>120.1</v>
      </c>
      <c r="X60" s="300">
        <v>0.33</v>
      </c>
      <c r="Y60" s="301">
        <v>0.37</v>
      </c>
      <c r="Z60" s="301">
        <v>-0.11</v>
      </c>
      <c r="AA60" s="301">
        <v>0.05</v>
      </c>
      <c r="AB60" s="301">
        <v>0.73</v>
      </c>
      <c r="AC60" s="301">
        <v>-0.12</v>
      </c>
      <c r="AD60" s="301">
        <v>-0.04</v>
      </c>
      <c r="AE60" s="302">
        <v>1.9890000000000001</v>
      </c>
      <c r="AF60" s="303">
        <v>11.7</v>
      </c>
      <c r="AG60" s="303">
        <v>11.6</v>
      </c>
      <c r="AH60" s="303">
        <v>11.8</v>
      </c>
      <c r="AI60" s="303">
        <v>11.5</v>
      </c>
      <c r="AJ60" s="303">
        <v>119.4</v>
      </c>
      <c r="AK60" s="304">
        <v>119.9</v>
      </c>
      <c r="AL60" s="263" t="s">
        <v>306</v>
      </c>
      <c r="AM60" s="293" t="s">
        <v>221</v>
      </c>
      <c r="AN60" s="305" t="s">
        <v>309</v>
      </c>
      <c r="AO60" s="306"/>
      <c r="AP60" s="307">
        <v>99</v>
      </c>
      <c r="AQ60" s="308">
        <v>100</v>
      </c>
      <c r="AR60" s="309">
        <v>91.3</v>
      </c>
      <c r="AS60" s="308">
        <v>100</v>
      </c>
      <c r="AU60" s="311">
        <f t="shared" si="7"/>
        <v>45006</v>
      </c>
      <c r="AV60" s="312">
        <f t="shared" si="8"/>
        <v>0.99345747357825864</v>
      </c>
      <c r="AW60" s="313">
        <f t="shared" si="16"/>
        <v>0.99162980425396652</v>
      </c>
      <c r="AX60" s="314">
        <f t="shared" si="0"/>
        <v>0.99151380525137534</v>
      </c>
      <c r="AY60" s="312">
        <f t="shared" si="15"/>
        <v>0.99103139013452912</v>
      </c>
      <c r="AZ60" s="313">
        <f t="shared" si="17"/>
        <v>0.99137230220543882</v>
      </c>
      <c r="BA60" s="314">
        <f t="shared" si="1"/>
        <v>0.99144374001340119</v>
      </c>
      <c r="BB60" s="315">
        <v>1</v>
      </c>
      <c r="BC60" s="315">
        <f t="shared" si="11"/>
        <v>1.02</v>
      </c>
      <c r="BD60" s="315">
        <f t="shared" si="12"/>
        <v>0.98</v>
      </c>
      <c r="BE60" s="315">
        <f t="shared" si="13"/>
        <v>1.03</v>
      </c>
      <c r="BF60" s="315">
        <f t="shared" si="14"/>
        <v>0.97</v>
      </c>
    </row>
    <row r="61" spans="2:58" s="310" customFormat="1" ht="30" x14ac:dyDescent="0.25">
      <c r="B61" s="296">
        <v>20230322</v>
      </c>
      <c r="C61" s="297">
        <v>1.9690000000000001</v>
      </c>
      <c r="D61" s="298">
        <f t="shared" si="2"/>
        <v>-9.0588827377956482E-3</v>
      </c>
      <c r="E61" s="299">
        <f t="shared" si="3"/>
        <v>-1.7465069860279403E-2</v>
      </c>
      <c r="F61" s="297">
        <v>1.9890000000000001</v>
      </c>
      <c r="G61" s="298">
        <f t="shared" si="4"/>
        <v>-8.9686098654708779E-3</v>
      </c>
      <c r="H61" s="299">
        <f t="shared" si="5"/>
        <v>-1.8262586377097545E-2</v>
      </c>
      <c r="I61" s="168">
        <f t="shared" si="6"/>
        <v>0.9899446958270488</v>
      </c>
      <c r="J61" s="300">
        <v>0.51</v>
      </c>
      <c r="K61" s="301">
        <v>0.63</v>
      </c>
      <c r="L61" s="301">
        <v>-0.28999999999999998</v>
      </c>
      <c r="M61" s="301">
        <v>0.21</v>
      </c>
      <c r="N61" s="301">
        <v>1.1200000000000001</v>
      </c>
      <c r="O61" s="301">
        <v>-0.28999999999999998</v>
      </c>
      <c r="P61" s="301">
        <v>0.18</v>
      </c>
      <c r="Q61" s="302">
        <v>1.9690000000000001</v>
      </c>
      <c r="R61" s="303">
        <v>8.4</v>
      </c>
      <c r="S61" s="303">
        <v>9.3000000000000007</v>
      </c>
      <c r="T61" s="303">
        <v>8.1999999999999993</v>
      </c>
      <c r="U61" s="303">
        <v>8.4</v>
      </c>
      <c r="V61" s="303">
        <v>119.8</v>
      </c>
      <c r="W61" s="304">
        <v>120.2</v>
      </c>
      <c r="X61" s="300">
        <v>0.28000000000000003</v>
      </c>
      <c r="Y61" s="301">
        <v>0.34</v>
      </c>
      <c r="Z61" s="301">
        <v>-0.1</v>
      </c>
      <c r="AA61" s="301">
        <v>0</v>
      </c>
      <c r="AB61" s="301">
        <v>0.67</v>
      </c>
      <c r="AC61" s="301">
        <v>-0.13</v>
      </c>
      <c r="AD61" s="301">
        <v>-0.05</v>
      </c>
      <c r="AE61" s="302">
        <v>1.9890000000000001</v>
      </c>
      <c r="AF61" s="303">
        <v>11.9</v>
      </c>
      <c r="AG61" s="303">
        <v>11.7</v>
      </c>
      <c r="AH61" s="303">
        <v>11.9</v>
      </c>
      <c r="AI61" s="303">
        <v>11.6</v>
      </c>
      <c r="AJ61" s="303">
        <v>119.4</v>
      </c>
      <c r="AK61" s="304">
        <v>119.8</v>
      </c>
      <c r="AL61" s="263" t="s">
        <v>275</v>
      </c>
      <c r="AM61" s="293" t="s">
        <v>209</v>
      </c>
      <c r="AN61" s="305" t="s">
        <v>313</v>
      </c>
      <c r="AO61" s="306"/>
      <c r="AP61" s="307">
        <v>93</v>
      </c>
      <c r="AQ61" s="308">
        <v>100</v>
      </c>
      <c r="AR61" s="309">
        <v>88.8</v>
      </c>
      <c r="AS61" s="308">
        <v>100</v>
      </c>
      <c r="AU61" s="311">
        <f t="shared" si="7"/>
        <v>45007</v>
      </c>
      <c r="AV61" s="312">
        <f t="shared" si="8"/>
        <v>0.99094111726220435</v>
      </c>
      <c r="AW61" s="313">
        <f t="shared" si="16"/>
        <v>0.99131194871930717</v>
      </c>
      <c r="AX61" s="314">
        <f t="shared" si="0"/>
        <v>0.99147793994296263</v>
      </c>
      <c r="AY61" s="312">
        <f t="shared" si="15"/>
        <v>0.99103139013452912</v>
      </c>
      <c r="AZ61" s="313">
        <f t="shared" si="17"/>
        <v>0.99108383814543821</v>
      </c>
      <c r="BA61" s="314">
        <f t="shared" si="1"/>
        <v>0.99146321209101462</v>
      </c>
      <c r="BB61" s="315">
        <v>1</v>
      </c>
      <c r="BC61" s="315">
        <f t="shared" si="11"/>
        <v>1.02</v>
      </c>
      <c r="BD61" s="315">
        <f t="shared" si="12"/>
        <v>0.98</v>
      </c>
      <c r="BE61" s="315">
        <f t="shared" si="13"/>
        <v>1.03</v>
      </c>
      <c r="BF61" s="315">
        <f t="shared" si="14"/>
        <v>0.97</v>
      </c>
    </row>
    <row r="62" spans="2:58" s="310" customFormat="1" ht="30" x14ac:dyDescent="0.25">
      <c r="B62" s="296">
        <v>20230323</v>
      </c>
      <c r="C62" s="297">
        <v>1.972</v>
      </c>
      <c r="D62" s="298">
        <f t="shared" si="2"/>
        <v>-7.5490689481630957E-3</v>
      </c>
      <c r="E62" s="299">
        <f t="shared" si="3"/>
        <v>-1.5968063872255467E-2</v>
      </c>
      <c r="F62" s="297">
        <v>1.986</v>
      </c>
      <c r="G62" s="298">
        <f t="shared" si="4"/>
        <v>-1.0463378176382765E-2</v>
      </c>
      <c r="H62" s="299">
        <f t="shared" si="5"/>
        <v>-1.9743336623889385E-2</v>
      </c>
      <c r="I62" s="168">
        <f t="shared" si="6"/>
        <v>0.99295065458207454</v>
      </c>
      <c r="J62" s="300">
        <v>0.64</v>
      </c>
      <c r="K62" s="301">
        <v>0.71</v>
      </c>
      <c r="L62" s="301">
        <v>-0.31</v>
      </c>
      <c r="M62" s="301">
        <v>0.28000000000000003</v>
      </c>
      <c r="N62" s="301">
        <v>1.07</v>
      </c>
      <c r="O62" s="301">
        <v>-0.28000000000000003</v>
      </c>
      <c r="P62" s="301">
        <v>0.26</v>
      </c>
      <c r="Q62" s="302">
        <v>1.972</v>
      </c>
      <c r="R62" s="303">
        <v>9.1999999999999993</v>
      </c>
      <c r="S62" s="303">
        <v>8.8000000000000007</v>
      </c>
      <c r="T62" s="303">
        <v>7.6</v>
      </c>
      <c r="U62" s="303">
        <v>8.9</v>
      </c>
      <c r="V62" s="303">
        <v>119.7</v>
      </c>
      <c r="W62" s="304">
        <v>120.1</v>
      </c>
      <c r="X62" s="300">
        <v>0.33</v>
      </c>
      <c r="Y62" s="301">
        <v>0.39</v>
      </c>
      <c r="Z62" s="301">
        <v>-0.12</v>
      </c>
      <c r="AA62" s="301">
        <v>0</v>
      </c>
      <c r="AB62" s="301">
        <v>0.65</v>
      </c>
      <c r="AC62" s="301">
        <v>-0.12</v>
      </c>
      <c r="AD62" s="301">
        <v>-0.05</v>
      </c>
      <c r="AE62" s="302">
        <v>1.986</v>
      </c>
      <c r="AF62" s="303">
        <v>11.7</v>
      </c>
      <c r="AG62" s="303">
        <v>11.7</v>
      </c>
      <c r="AH62" s="303">
        <v>12</v>
      </c>
      <c r="AI62" s="303">
        <v>11.6</v>
      </c>
      <c r="AJ62" s="303">
        <v>119.4</v>
      </c>
      <c r="AK62" s="304">
        <v>119.8</v>
      </c>
      <c r="AL62" s="263" t="s">
        <v>317</v>
      </c>
      <c r="AM62" s="293" t="s">
        <v>154</v>
      </c>
      <c r="AN62" s="305" t="s">
        <v>319</v>
      </c>
      <c r="AO62" s="306"/>
      <c r="AP62" s="307">
        <v>99</v>
      </c>
      <c r="AQ62" s="308">
        <v>100</v>
      </c>
      <c r="AR62" s="309">
        <v>66.3</v>
      </c>
      <c r="AS62" s="308">
        <v>100</v>
      </c>
      <c r="AU62" s="311">
        <f t="shared" si="7"/>
        <v>45008</v>
      </c>
      <c r="AV62" s="312">
        <f t="shared" si="8"/>
        <v>0.9924509310518369</v>
      </c>
      <c r="AW62" s="313">
        <f t="shared" si="16"/>
        <v>0.99096760522342597</v>
      </c>
      <c r="AX62" s="314">
        <f t="shared" si="0"/>
        <v>0.99141191941165974</v>
      </c>
      <c r="AY62" s="312">
        <f t="shared" si="15"/>
        <v>0.98953662182361724</v>
      </c>
      <c r="AZ62" s="313">
        <f t="shared" si="17"/>
        <v>0.99061180604725563</v>
      </c>
      <c r="BA62" s="314">
        <f t="shared" si="1"/>
        <v>0.99144928235048291</v>
      </c>
      <c r="BB62" s="315">
        <v>1</v>
      </c>
      <c r="BC62" s="315">
        <f t="shared" si="11"/>
        <v>1.02</v>
      </c>
      <c r="BD62" s="315">
        <f t="shared" si="12"/>
        <v>0.98</v>
      </c>
      <c r="BE62" s="315">
        <f t="shared" si="13"/>
        <v>1.03</v>
      </c>
      <c r="BF62" s="315">
        <f t="shared" si="14"/>
        <v>0.97</v>
      </c>
    </row>
    <row r="63" spans="2:58" s="310" customFormat="1" ht="30" x14ac:dyDescent="0.25">
      <c r="B63" s="296">
        <v>20230324</v>
      </c>
      <c r="C63" s="297">
        <v>1.9650000000000001</v>
      </c>
      <c r="D63" s="298">
        <f t="shared" si="2"/>
        <v>-1.1071967790639126E-2</v>
      </c>
      <c r="E63" s="299">
        <f t="shared" si="3"/>
        <v>-1.9461077844311392E-2</v>
      </c>
      <c r="F63" s="297">
        <v>1.986</v>
      </c>
      <c r="G63" s="298">
        <f t="shared" si="4"/>
        <v>-1.0463378176382765E-2</v>
      </c>
      <c r="H63" s="299">
        <f t="shared" si="5"/>
        <v>-1.9743336623889385E-2</v>
      </c>
      <c r="I63" s="168">
        <f t="shared" si="6"/>
        <v>0.98942598187311182</v>
      </c>
      <c r="J63" s="300">
        <v>0.43</v>
      </c>
      <c r="K63" s="301">
        <v>0.59</v>
      </c>
      <c r="L63" s="301">
        <v>-0.22</v>
      </c>
      <c r="M63" s="301">
        <v>0.3</v>
      </c>
      <c r="N63" s="301">
        <v>0.98</v>
      </c>
      <c r="O63" s="301">
        <v>-0.24</v>
      </c>
      <c r="P63" s="301">
        <v>0.23</v>
      </c>
      <c r="Q63" s="302">
        <v>1.9650000000000001</v>
      </c>
      <c r="R63" s="303">
        <v>8.6</v>
      </c>
      <c r="S63" s="303">
        <v>9.1999999999999993</v>
      </c>
      <c r="T63" s="303">
        <v>7.8</v>
      </c>
      <c r="U63" s="303">
        <v>8.6</v>
      </c>
      <c r="V63" s="303">
        <v>119.8</v>
      </c>
      <c r="W63" s="304">
        <v>120.2</v>
      </c>
      <c r="X63" s="300">
        <v>0.28000000000000003</v>
      </c>
      <c r="Y63" s="301">
        <v>0.43</v>
      </c>
      <c r="Z63" s="301">
        <v>-7.0000000000000007E-2</v>
      </c>
      <c r="AA63" s="301">
        <v>-0.04</v>
      </c>
      <c r="AB63" s="301">
        <v>0.69</v>
      </c>
      <c r="AC63" s="301">
        <v>-0.1</v>
      </c>
      <c r="AD63" s="301">
        <v>-0.09</v>
      </c>
      <c r="AE63" s="302">
        <v>1.986</v>
      </c>
      <c r="AF63" s="303">
        <v>11.6</v>
      </c>
      <c r="AG63" s="303">
        <v>11.6</v>
      </c>
      <c r="AH63" s="303">
        <v>12.1</v>
      </c>
      <c r="AI63" s="303">
        <v>11.7</v>
      </c>
      <c r="AJ63" s="303">
        <v>119.4</v>
      </c>
      <c r="AK63" s="304">
        <v>119.8</v>
      </c>
      <c r="AL63" s="263" t="s">
        <v>290</v>
      </c>
      <c r="AM63" s="265" t="s">
        <v>227</v>
      </c>
      <c r="AN63" s="305" t="s">
        <v>322</v>
      </c>
      <c r="AO63" s="306"/>
      <c r="AP63" s="307">
        <v>71.599999999999994</v>
      </c>
      <c r="AQ63" s="308">
        <v>100</v>
      </c>
      <c r="AR63" s="309">
        <v>68.099999999999994</v>
      </c>
      <c r="AS63" s="308">
        <v>100</v>
      </c>
      <c r="AU63" s="311">
        <f t="shared" si="7"/>
        <v>45009</v>
      </c>
      <c r="AV63" s="312">
        <f t="shared" si="8"/>
        <v>0.98892803220936087</v>
      </c>
      <c r="AW63" s="313">
        <f t="shared" si="16"/>
        <v>0.99057028580510165</v>
      </c>
      <c r="AX63" s="314">
        <f>IF(C63="",IF(AV63="","",AV63),AVERAGE(AV43:AV116))</f>
        <v>0.99224060873288311</v>
      </c>
      <c r="AY63" s="312">
        <f t="shared" si="15"/>
        <v>0.98953662182361724</v>
      </c>
      <c r="AZ63" s="313">
        <f t="shared" si="17"/>
        <v>0.99021844596543662</v>
      </c>
      <c r="BA63" s="314">
        <f>IF(F63="",IF(AY63="","",AY63),AVERAGE(AY43:AY116))</f>
        <v>0.99225100208970074</v>
      </c>
      <c r="BB63" s="315">
        <v>1</v>
      </c>
      <c r="BC63" s="315">
        <f t="shared" si="11"/>
        <v>1.02</v>
      </c>
      <c r="BD63" s="315">
        <f t="shared" si="12"/>
        <v>0.98</v>
      </c>
      <c r="BE63" s="315">
        <f t="shared" si="13"/>
        <v>1.03</v>
      </c>
      <c r="BF63" s="315">
        <f t="shared" si="14"/>
        <v>0.97</v>
      </c>
    </row>
    <row r="64" spans="2:58" s="310" customFormat="1" ht="30" x14ac:dyDescent="0.25">
      <c r="B64" s="296">
        <v>20230327</v>
      </c>
      <c r="C64" s="297">
        <v>1.9630000000000001</v>
      </c>
      <c r="D64" s="298">
        <f t="shared" si="2"/>
        <v>-1.2078510317060864E-2</v>
      </c>
      <c r="E64" s="299">
        <f t="shared" si="3"/>
        <v>-2.0459081836327275E-2</v>
      </c>
      <c r="F64" s="297">
        <v>1.982</v>
      </c>
      <c r="G64" s="298">
        <f t="shared" si="4"/>
        <v>-1.2456402590931837E-2</v>
      </c>
      <c r="H64" s="299">
        <f t="shared" si="5"/>
        <v>-2.1717670286278246E-2</v>
      </c>
      <c r="I64" s="168">
        <f t="shared" si="6"/>
        <v>0.9904137235116045</v>
      </c>
      <c r="J64" s="300">
        <v>0.61</v>
      </c>
      <c r="K64" s="301">
        <v>0.54</v>
      </c>
      <c r="L64" s="301">
        <v>-0.28999999999999998</v>
      </c>
      <c r="M64" s="301">
        <v>0.24</v>
      </c>
      <c r="N64" s="301">
        <v>1.04</v>
      </c>
      <c r="O64" s="301">
        <v>-0.26</v>
      </c>
      <c r="P64" s="301">
        <v>0.21</v>
      </c>
      <c r="Q64" s="302">
        <v>1.9630000000000001</v>
      </c>
      <c r="R64" s="303">
        <v>8.8000000000000007</v>
      </c>
      <c r="S64" s="303">
        <v>9.1999999999999993</v>
      </c>
      <c r="T64" s="303">
        <v>7.8</v>
      </c>
      <c r="U64" s="303">
        <v>8.6999999999999993</v>
      </c>
      <c r="V64" s="303">
        <v>119.8</v>
      </c>
      <c r="W64" s="304">
        <v>120.1</v>
      </c>
      <c r="X64" s="300">
        <v>0.3</v>
      </c>
      <c r="Y64" s="301">
        <v>0.38</v>
      </c>
      <c r="Z64" s="301">
        <v>-0.09</v>
      </c>
      <c r="AA64" s="301">
        <v>0.01</v>
      </c>
      <c r="AB64" s="301">
        <v>0.68</v>
      </c>
      <c r="AC64" s="301">
        <v>-0.13</v>
      </c>
      <c r="AD64" s="301">
        <v>-7.0000000000000007E-2</v>
      </c>
      <c r="AE64" s="302">
        <v>1.982</v>
      </c>
      <c r="AF64" s="303">
        <v>11.8</v>
      </c>
      <c r="AG64" s="303">
        <v>11.7</v>
      </c>
      <c r="AH64" s="303">
        <v>12.1</v>
      </c>
      <c r="AI64" s="303">
        <v>11.7</v>
      </c>
      <c r="AJ64" s="303">
        <v>119.4</v>
      </c>
      <c r="AK64" s="304">
        <v>119.8</v>
      </c>
      <c r="AL64" s="263" t="s">
        <v>323</v>
      </c>
      <c r="AM64" s="265" t="s">
        <v>162</v>
      </c>
      <c r="AN64" s="305" t="s">
        <v>325</v>
      </c>
      <c r="AO64" s="306"/>
      <c r="AP64" s="307">
        <v>57.9</v>
      </c>
      <c r="AQ64" s="308">
        <v>100</v>
      </c>
      <c r="AR64" s="309">
        <v>51.6</v>
      </c>
      <c r="AS64" s="308">
        <v>100</v>
      </c>
      <c r="AU64" s="311">
        <f t="shared" si="7"/>
        <v>45012</v>
      </c>
      <c r="AV64" s="312">
        <f t="shared" si="8"/>
        <v>0.98792148968293914</v>
      </c>
      <c r="AW64" s="313">
        <f t="shared" si="16"/>
        <v>0.99072921357243149</v>
      </c>
      <c r="AX64" s="314">
        <f>IF(C64="",IF(AV64="","",AV64),AVERAGE(AV44:AV117))</f>
        <v>0.99228810799609213</v>
      </c>
      <c r="AY64" s="312">
        <f t="shared" si="15"/>
        <v>0.98754359740906816</v>
      </c>
      <c r="AZ64" s="313">
        <f t="shared" si="17"/>
        <v>0.99027089397634593</v>
      </c>
      <c r="BA64" s="314">
        <f>IF(F64="",IF(AY64="","",AY64),AVERAGE(AY44:AY117))</f>
        <v>0.9922916849849055</v>
      </c>
      <c r="BB64" s="315">
        <v>1</v>
      </c>
      <c r="BC64" s="315">
        <f t="shared" si="11"/>
        <v>1.02</v>
      </c>
      <c r="BD64" s="315">
        <f t="shared" si="12"/>
        <v>0.98</v>
      </c>
      <c r="BE64" s="315">
        <f t="shared" si="13"/>
        <v>1.03</v>
      </c>
      <c r="BF64" s="315">
        <f t="shared" si="14"/>
        <v>0.97</v>
      </c>
    </row>
    <row r="65" spans="2:58" s="310" customFormat="1" ht="30" x14ac:dyDescent="0.25">
      <c r="B65" s="296">
        <v>20230328</v>
      </c>
      <c r="C65" s="297">
        <v>1.9630000000000001</v>
      </c>
      <c r="D65" s="298">
        <f t="shared" si="2"/>
        <v>-1.2078510317060864E-2</v>
      </c>
      <c r="E65" s="299">
        <f t="shared" si="3"/>
        <v>-2.0459081836327275E-2</v>
      </c>
      <c r="F65" s="297">
        <v>1.976</v>
      </c>
      <c r="G65" s="298">
        <f t="shared" si="4"/>
        <v>-1.5445939212755389E-2</v>
      </c>
      <c r="H65" s="299">
        <f t="shared" si="5"/>
        <v>-2.4679170779861703E-2</v>
      </c>
      <c r="I65" s="168">
        <f>IF(C65="","",C65/F65)</f>
        <v>0.99342105263157898</v>
      </c>
      <c r="J65" s="300">
        <v>0.47</v>
      </c>
      <c r="K65" s="301">
        <v>0.64</v>
      </c>
      <c r="L65" s="301">
        <v>-0.26</v>
      </c>
      <c r="M65" s="301">
        <v>0.33</v>
      </c>
      <c r="N65" s="301">
        <v>1.07</v>
      </c>
      <c r="O65" s="301">
        <v>-0.27</v>
      </c>
      <c r="P65" s="301">
        <v>0.25</v>
      </c>
      <c r="Q65" s="302">
        <v>1.9630000000000001</v>
      </c>
      <c r="R65" s="303">
        <v>9</v>
      </c>
      <c r="S65" s="303">
        <v>8.9</v>
      </c>
      <c r="T65" s="303">
        <v>7.6</v>
      </c>
      <c r="U65" s="303">
        <v>8.8000000000000007</v>
      </c>
      <c r="V65" s="303">
        <v>119.8</v>
      </c>
      <c r="W65" s="304">
        <v>120.1</v>
      </c>
      <c r="X65" s="300">
        <v>0.28999999999999998</v>
      </c>
      <c r="Y65" s="301">
        <v>0.34</v>
      </c>
      <c r="Z65" s="301">
        <v>-0.12</v>
      </c>
      <c r="AA65" s="301">
        <v>0.02</v>
      </c>
      <c r="AB65" s="301">
        <v>0.72</v>
      </c>
      <c r="AC65" s="301">
        <v>-0.13</v>
      </c>
      <c r="AD65" s="301">
        <v>-0.06</v>
      </c>
      <c r="AE65" s="302">
        <v>1.976</v>
      </c>
      <c r="AF65" s="303">
        <v>11.4</v>
      </c>
      <c r="AG65" s="303">
        <v>11.4</v>
      </c>
      <c r="AH65" s="303">
        <v>11.7</v>
      </c>
      <c r="AI65" s="303">
        <v>11.5</v>
      </c>
      <c r="AJ65" s="303">
        <v>119.4</v>
      </c>
      <c r="AK65" s="304">
        <v>119.8</v>
      </c>
      <c r="AL65" s="295" t="s">
        <v>327</v>
      </c>
      <c r="AM65" s="293" t="s">
        <v>293</v>
      </c>
      <c r="AN65" s="305" t="s">
        <v>329</v>
      </c>
      <c r="AO65" s="306"/>
      <c r="AP65" s="307">
        <v>64.900000000000006</v>
      </c>
      <c r="AQ65" s="308">
        <v>100</v>
      </c>
      <c r="AR65" s="309">
        <v>49.1</v>
      </c>
      <c r="AS65" s="308">
        <v>100</v>
      </c>
      <c r="AU65" s="311">
        <f t="shared" si="7"/>
        <v>45013</v>
      </c>
      <c r="AV65" s="312">
        <f t="shared" si="8"/>
        <v>0.98792148968293914</v>
      </c>
      <c r="AW65" s="313">
        <f t="shared" si="16"/>
        <v>0.99075570153365322</v>
      </c>
      <c r="AX65" s="314">
        <f>IF(C65="",IF(AV65="","",AV65),AVERAGE(AV45:AV118))</f>
        <v>0.99235611182833339</v>
      </c>
      <c r="AY65" s="312">
        <f t="shared" si="15"/>
        <v>0.98455406078724461</v>
      </c>
      <c r="AZ65" s="313">
        <f t="shared" si="17"/>
        <v>0.99027089397634593</v>
      </c>
      <c r="BA65" s="314">
        <f>IF(F65="",IF(AY65="","",AY65),AVERAGE(AY45:AY118))</f>
        <v>0.99238173638641547</v>
      </c>
      <c r="BB65" s="315">
        <v>1</v>
      </c>
      <c r="BC65" s="315">
        <f t="shared" si="11"/>
        <v>1.02</v>
      </c>
      <c r="BD65" s="315">
        <f t="shared" si="12"/>
        <v>0.98</v>
      </c>
      <c r="BE65" s="315">
        <f t="shared" si="13"/>
        <v>1.03</v>
      </c>
      <c r="BF65" s="315">
        <f t="shared" si="14"/>
        <v>0.97</v>
      </c>
    </row>
    <row r="66" spans="2:58" s="310" customFormat="1" ht="30" x14ac:dyDescent="0.25">
      <c r="B66" s="296">
        <v>20230329</v>
      </c>
      <c r="C66" s="297">
        <v>1.9690000000000001</v>
      </c>
      <c r="D66" s="298">
        <f t="shared" si="2"/>
        <v>-9.0588827377956482E-3</v>
      </c>
      <c r="E66" s="299">
        <f t="shared" si="3"/>
        <v>-1.7465069860279403E-2</v>
      </c>
      <c r="F66" s="297">
        <v>1.984</v>
      </c>
      <c r="G66" s="298">
        <f t="shared" si="4"/>
        <v>-1.1459890383657245E-2</v>
      </c>
      <c r="H66" s="299">
        <f t="shared" si="5"/>
        <v>-2.0730503455083871E-2</v>
      </c>
      <c r="I66" s="168">
        <f>IF(C66="","",C66/F66)</f>
        <v>0.99243951612903236</v>
      </c>
      <c r="J66" s="300">
        <v>0.51</v>
      </c>
      <c r="K66" s="301">
        <v>0.59</v>
      </c>
      <c r="L66" s="301">
        <v>-0.32</v>
      </c>
      <c r="M66" s="301">
        <v>0.31</v>
      </c>
      <c r="N66" s="301">
        <v>1.04</v>
      </c>
      <c r="O66" s="301">
        <v>-0.28000000000000003</v>
      </c>
      <c r="P66" s="301">
        <v>0.23</v>
      </c>
      <c r="Q66" s="302">
        <v>1.9690000000000001</v>
      </c>
      <c r="R66" s="303">
        <v>8.9</v>
      </c>
      <c r="S66" s="303">
        <v>9</v>
      </c>
      <c r="T66" s="303">
        <v>7.9</v>
      </c>
      <c r="U66" s="303">
        <v>8.6</v>
      </c>
      <c r="V66" s="303">
        <v>119.8</v>
      </c>
      <c r="W66" s="304">
        <v>120.1</v>
      </c>
      <c r="X66" s="300">
        <v>0.28999999999999998</v>
      </c>
      <c r="Y66" s="301">
        <v>0.35</v>
      </c>
      <c r="Z66" s="301">
        <v>-0.12</v>
      </c>
      <c r="AA66" s="301">
        <v>-0.02</v>
      </c>
      <c r="AB66" s="301">
        <v>0.72</v>
      </c>
      <c r="AC66" s="301">
        <v>-0.14000000000000001</v>
      </c>
      <c r="AD66" s="301">
        <v>-0.08</v>
      </c>
      <c r="AE66" s="302">
        <v>1.984</v>
      </c>
      <c r="AF66" s="303">
        <v>11.7</v>
      </c>
      <c r="AG66" s="303">
        <v>11.6</v>
      </c>
      <c r="AH66" s="303">
        <v>11.7</v>
      </c>
      <c r="AI66" s="303">
        <v>11.5</v>
      </c>
      <c r="AJ66" s="303">
        <v>119.5</v>
      </c>
      <c r="AK66" s="304">
        <v>119.9</v>
      </c>
      <c r="AL66" s="263" t="s">
        <v>331</v>
      </c>
      <c r="AM66" s="293" t="s">
        <v>335</v>
      </c>
      <c r="AN66" s="316" t="s">
        <v>334</v>
      </c>
      <c r="AO66" s="306"/>
      <c r="AP66" s="307">
        <v>98</v>
      </c>
      <c r="AQ66" s="308">
        <v>100</v>
      </c>
      <c r="AR66" s="309">
        <v>69.400000000000006</v>
      </c>
      <c r="AS66" s="308">
        <v>100</v>
      </c>
      <c r="AU66" s="311">
        <f t="shared" si="7"/>
        <v>45014</v>
      </c>
      <c r="AV66" s="312">
        <f t="shared" si="8"/>
        <v>0.99094111726220435</v>
      </c>
      <c r="AW66" s="313">
        <f t="shared" si="16"/>
        <v>0.99083516541731809</v>
      </c>
      <c r="AX66" s="314">
        <f>IF(C66="",IF(AV66="","",AV66),AVERAGE(AV46:AV119))</f>
        <v>0.99238622474656701</v>
      </c>
      <c r="AY66" s="312">
        <f t="shared" si="15"/>
        <v>0.98854010961634275</v>
      </c>
      <c r="AZ66" s="313">
        <f t="shared" si="17"/>
        <v>0.99029711798180053</v>
      </c>
      <c r="BA66" s="314">
        <f>IF(F66="",IF(AY66="","",AY66),AVERAGE(AY46:AY119))</f>
        <v>0.99242650722471337</v>
      </c>
      <c r="BB66" s="315">
        <v>1</v>
      </c>
      <c r="BC66" s="315">
        <f t="shared" si="11"/>
        <v>1.02</v>
      </c>
      <c r="BD66" s="315">
        <f t="shared" si="12"/>
        <v>0.98</v>
      </c>
      <c r="BE66" s="315">
        <f t="shared" si="13"/>
        <v>1.03</v>
      </c>
      <c r="BF66" s="315">
        <f t="shared" si="14"/>
        <v>0.97</v>
      </c>
    </row>
    <row r="67" spans="2:58" s="310" customFormat="1" ht="30" x14ac:dyDescent="0.25">
      <c r="B67" s="296">
        <v>20230330</v>
      </c>
      <c r="C67" s="297">
        <v>1.964</v>
      </c>
      <c r="D67" s="298">
        <f t="shared" si="2"/>
        <v>-1.157523905385005E-2</v>
      </c>
      <c r="E67" s="299">
        <f t="shared" si="3"/>
        <v>-1.9960079840319334E-2</v>
      </c>
      <c r="F67" s="297">
        <v>1.986</v>
      </c>
      <c r="G67" s="298">
        <f t="shared" si="4"/>
        <v>-1.0463378176382765E-2</v>
      </c>
      <c r="H67" s="299">
        <f t="shared" si="5"/>
        <v>-1.9743336623889385E-2</v>
      </c>
      <c r="I67" s="168">
        <f t="shared" si="6"/>
        <v>0.98892245720040284</v>
      </c>
      <c r="J67" s="300">
        <v>0.4</v>
      </c>
      <c r="K67" s="301">
        <v>0.66</v>
      </c>
      <c r="L67" s="301">
        <v>-0.23</v>
      </c>
      <c r="M67" s="301">
        <v>0.18</v>
      </c>
      <c r="N67" s="301">
        <v>1.01</v>
      </c>
      <c r="O67" s="301">
        <v>-0.25</v>
      </c>
      <c r="P67" s="301">
        <v>0.18</v>
      </c>
      <c r="Q67" s="302">
        <v>1.964</v>
      </c>
      <c r="R67" s="303">
        <v>8.8000000000000007</v>
      </c>
      <c r="S67" s="303">
        <v>9.1</v>
      </c>
      <c r="T67" s="303">
        <v>8</v>
      </c>
      <c r="U67" s="303">
        <v>8.5</v>
      </c>
      <c r="V67" s="303">
        <v>119.8</v>
      </c>
      <c r="W67" s="304">
        <v>120.2</v>
      </c>
      <c r="X67" s="300">
        <v>0.34</v>
      </c>
      <c r="Y67" s="301">
        <v>0.48</v>
      </c>
      <c r="Z67" s="301">
        <v>-0.14000000000000001</v>
      </c>
      <c r="AA67" s="301">
        <v>-0.06</v>
      </c>
      <c r="AB67" s="301">
        <v>0.74</v>
      </c>
      <c r="AC67" s="301">
        <v>-0.12</v>
      </c>
      <c r="AD67" s="301">
        <v>-7.0000000000000007E-2</v>
      </c>
      <c r="AE67" s="302">
        <v>1.986</v>
      </c>
      <c r="AF67" s="303">
        <v>11.6</v>
      </c>
      <c r="AG67" s="303">
        <v>11.7</v>
      </c>
      <c r="AH67" s="303">
        <v>12</v>
      </c>
      <c r="AI67" s="303">
        <v>11.6</v>
      </c>
      <c r="AJ67" s="303">
        <v>119.4</v>
      </c>
      <c r="AK67" s="304">
        <v>119.8</v>
      </c>
      <c r="AL67" s="263" t="s">
        <v>337</v>
      </c>
      <c r="AM67" s="293" t="s">
        <v>340</v>
      </c>
      <c r="AN67" s="316" t="s">
        <v>339</v>
      </c>
      <c r="AO67" s="306"/>
      <c r="AP67" s="307">
        <v>55.9</v>
      </c>
      <c r="AQ67" s="308">
        <v>100</v>
      </c>
      <c r="AR67" s="309">
        <v>63.1</v>
      </c>
      <c r="AS67" s="308">
        <v>100</v>
      </c>
      <c r="AU67" s="311">
        <f t="shared" si="7"/>
        <v>45015</v>
      </c>
      <c r="AV67" s="312">
        <f t="shared" si="8"/>
        <v>0.98842476094614995</v>
      </c>
      <c r="AW67" s="313">
        <f t="shared" si="16"/>
        <v>0.99088814133976133</v>
      </c>
      <c r="AX67" s="314">
        <f>IF(C67="",IF(AV67="","",AV67),AVERAGE(AV47:AV120))</f>
        <v>0.99240840108593187</v>
      </c>
      <c r="AY67" s="312">
        <f t="shared" si="15"/>
        <v>0.98953662182361724</v>
      </c>
      <c r="AZ67" s="313">
        <f t="shared" si="17"/>
        <v>0.99027089397634593</v>
      </c>
      <c r="BA67" s="314">
        <f>IF(F67="",IF(AY67="","",AY67),AVERAGE(AY47:AY120))</f>
        <v>0.9924700169126367</v>
      </c>
      <c r="BB67" s="315">
        <v>1</v>
      </c>
      <c r="BC67" s="315">
        <f t="shared" si="11"/>
        <v>1.02</v>
      </c>
      <c r="BD67" s="315">
        <f t="shared" si="12"/>
        <v>0.98</v>
      </c>
      <c r="BE67" s="315">
        <f t="shared" si="13"/>
        <v>1.03</v>
      </c>
      <c r="BF67" s="315">
        <f t="shared" si="14"/>
        <v>0.97</v>
      </c>
    </row>
    <row r="68" spans="2:58" s="310" customFormat="1" ht="30" x14ac:dyDescent="0.25">
      <c r="B68" s="296">
        <v>20230331</v>
      </c>
      <c r="C68" s="297">
        <v>1.9630000000000001</v>
      </c>
      <c r="D68" s="298">
        <f t="shared" si="2"/>
        <v>-1.2078510317060864E-2</v>
      </c>
      <c r="E68" s="299">
        <f t="shared" si="3"/>
        <v>-2.0459081836327275E-2</v>
      </c>
      <c r="F68" s="297">
        <v>1.9850000000000001</v>
      </c>
      <c r="G68" s="298">
        <f t="shared" si="4"/>
        <v>-1.096163428001995E-2</v>
      </c>
      <c r="H68" s="299">
        <f t="shared" si="5"/>
        <v>-2.0236920039486517E-2</v>
      </c>
      <c r="I68" s="168">
        <f t="shared" si="6"/>
        <v>0.98891687657430727</v>
      </c>
      <c r="J68" s="300">
        <v>0.54</v>
      </c>
      <c r="K68" s="301">
        <v>0.64</v>
      </c>
      <c r="L68" s="301">
        <v>-0.25</v>
      </c>
      <c r="M68" s="301">
        <v>0.32</v>
      </c>
      <c r="N68" s="301">
        <v>1.08</v>
      </c>
      <c r="O68" s="301">
        <v>-0.26</v>
      </c>
      <c r="P68" s="301">
        <v>0.28000000000000003</v>
      </c>
      <c r="Q68" s="302">
        <v>1.9630000000000001</v>
      </c>
      <c r="R68" s="303">
        <v>8.6999999999999993</v>
      </c>
      <c r="S68" s="303">
        <v>9.1</v>
      </c>
      <c r="T68" s="303">
        <v>8</v>
      </c>
      <c r="U68" s="303">
        <v>8.6</v>
      </c>
      <c r="V68" s="303">
        <v>119.8</v>
      </c>
      <c r="W68" s="304">
        <v>120.1</v>
      </c>
      <c r="X68" s="300">
        <v>0.34</v>
      </c>
      <c r="Y68" s="301">
        <v>0.34</v>
      </c>
      <c r="Z68" s="301">
        <v>-0.12</v>
      </c>
      <c r="AA68" s="301">
        <v>0.02</v>
      </c>
      <c r="AB68" s="301">
        <v>0.69</v>
      </c>
      <c r="AC68" s="301">
        <v>-0.13</v>
      </c>
      <c r="AD68" s="301">
        <v>-0.03</v>
      </c>
      <c r="AE68" s="302">
        <v>1.9850000000000001</v>
      </c>
      <c r="AF68" s="303">
        <v>11.6</v>
      </c>
      <c r="AG68" s="303">
        <v>11.7</v>
      </c>
      <c r="AH68" s="303">
        <v>12.1</v>
      </c>
      <c r="AI68" s="303">
        <v>11.6</v>
      </c>
      <c r="AJ68" s="303">
        <v>119.4</v>
      </c>
      <c r="AK68" s="304">
        <v>119.8</v>
      </c>
      <c r="AL68" s="295" t="s">
        <v>343</v>
      </c>
      <c r="AM68" s="265" t="s">
        <v>221</v>
      </c>
      <c r="AN68" s="316" t="s">
        <v>345</v>
      </c>
      <c r="AO68" s="306"/>
      <c r="AP68" s="307">
        <v>57.5</v>
      </c>
      <c r="AQ68" s="308">
        <v>100</v>
      </c>
      <c r="AR68" s="309">
        <v>60</v>
      </c>
      <c r="AS68" s="308">
        <v>100</v>
      </c>
      <c r="AU68" s="311">
        <f t="shared" si="7"/>
        <v>45016</v>
      </c>
      <c r="AV68" s="312">
        <f t="shared" si="8"/>
        <v>0.98792148968293914</v>
      </c>
      <c r="AW68" s="313">
        <f t="shared" ref="AW68:AW70" si="18">IF(C68="",IF(AV68="","",AV68),AVERAGE(AV60:AV78))</f>
        <v>0.99062326172754478</v>
      </c>
      <c r="AX68" s="314">
        <f t="shared" ref="AX68:AX92" si="19">IF(C68="",IF(AV68="","",AV68),AVERAGE(AV50:AV223))</f>
        <v>0.99341217916456981</v>
      </c>
      <c r="AY68" s="312">
        <f t="shared" si="15"/>
        <v>0.98903836571998005</v>
      </c>
      <c r="AZ68" s="313">
        <f t="shared" ref="AZ68:AZ70" si="20">IF(F68="",IF(AY68="","",AY68),AVERAGE(AY60:AY78))</f>
        <v>0.99032334198725525</v>
      </c>
      <c r="BA68" s="314">
        <f t="shared" ref="BA68:BA92" si="21">IF(F68="",IF(AY68="","",AY68),AVERAGE(AY50:AY223))</f>
        <v>0.99368211260587924</v>
      </c>
      <c r="BB68" s="315">
        <v>1</v>
      </c>
      <c r="BC68" s="315">
        <f t="shared" si="11"/>
        <v>1.02</v>
      </c>
      <c r="BD68" s="315">
        <f t="shared" si="12"/>
        <v>0.98</v>
      </c>
      <c r="BE68" s="315">
        <f t="shared" si="13"/>
        <v>1.03</v>
      </c>
      <c r="BF68" s="315">
        <f t="shared" si="14"/>
        <v>0.97</v>
      </c>
    </row>
    <row r="69" spans="2:58" s="310" customFormat="1" ht="30" x14ac:dyDescent="0.25">
      <c r="B69" s="296">
        <v>20230403</v>
      </c>
      <c r="C69" s="297">
        <v>1.9750000000000001</v>
      </c>
      <c r="D69" s="298">
        <f t="shared" si="2"/>
        <v>-6.0392551585304322E-3</v>
      </c>
      <c r="E69" s="299">
        <f t="shared" si="3"/>
        <v>-1.4471057884231531E-2</v>
      </c>
      <c r="F69" s="297">
        <v>1.996</v>
      </c>
      <c r="G69" s="298">
        <f t="shared" si="4"/>
        <v>-5.4808171400100303E-3</v>
      </c>
      <c r="H69" s="299">
        <f t="shared" si="5"/>
        <v>-1.4807502467916955E-2</v>
      </c>
      <c r="I69" s="168">
        <f t="shared" si="6"/>
        <v>0.98947895791583174</v>
      </c>
      <c r="J69" s="300">
        <v>0.5</v>
      </c>
      <c r="K69" s="301">
        <v>0.63</v>
      </c>
      <c r="L69" s="301">
        <v>-0.27</v>
      </c>
      <c r="M69" s="301">
        <v>0.18</v>
      </c>
      <c r="N69" s="301">
        <v>1.07</v>
      </c>
      <c r="O69" s="301">
        <v>-0.26</v>
      </c>
      <c r="P69" s="301">
        <v>0.15</v>
      </c>
      <c r="Q69" s="302">
        <v>1.9750000000000001</v>
      </c>
      <c r="R69" s="303">
        <v>9</v>
      </c>
      <c r="S69" s="303">
        <v>9</v>
      </c>
      <c r="T69" s="303">
        <v>8.1</v>
      </c>
      <c r="U69" s="303">
        <v>8.5</v>
      </c>
      <c r="V69" s="303">
        <v>119.8</v>
      </c>
      <c r="W69" s="304">
        <v>120.2</v>
      </c>
      <c r="X69" s="300">
        <v>0.34</v>
      </c>
      <c r="Y69" s="301">
        <v>0.38</v>
      </c>
      <c r="Z69" s="301">
        <v>-0.14000000000000001</v>
      </c>
      <c r="AA69" s="301">
        <v>-0.01</v>
      </c>
      <c r="AB69" s="301">
        <v>0.73</v>
      </c>
      <c r="AC69" s="301">
        <v>-0.14000000000000001</v>
      </c>
      <c r="AD69" s="301">
        <v>-0.04</v>
      </c>
      <c r="AE69" s="302">
        <v>1.996</v>
      </c>
      <c r="AF69" s="303">
        <v>11.6</v>
      </c>
      <c r="AG69" s="303">
        <v>11.6</v>
      </c>
      <c r="AH69" s="303">
        <v>12</v>
      </c>
      <c r="AI69" s="303">
        <v>11.6</v>
      </c>
      <c r="AJ69" s="303">
        <v>119.3</v>
      </c>
      <c r="AK69" s="304">
        <v>119.8</v>
      </c>
      <c r="AL69" s="263" t="s">
        <v>347</v>
      </c>
      <c r="AM69" s="293" t="s">
        <v>293</v>
      </c>
      <c r="AN69" s="316" t="s">
        <v>349</v>
      </c>
      <c r="AO69" s="306"/>
      <c r="AP69" s="307">
        <v>100</v>
      </c>
      <c r="AQ69" s="308">
        <v>100</v>
      </c>
      <c r="AR69" s="309">
        <v>99.7</v>
      </c>
      <c r="AS69" s="308">
        <v>100</v>
      </c>
      <c r="AU69" s="311">
        <f t="shared" si="7"/>
        <v>45019</v>
      </c>
      <c r="AV69" s="312">
        <f t="shared" si="8"/>
        <v>0.99396074484146957</v>
      </c>
      <c r="AW69" s="313">
        <f t="shared" si="18"/>
        <v>0.99046433396021505</v>
      </c>
      <c r="AX69" s="314">
        <f t="shared" si="19"/>
        <v>0.99334563551976762</v>
      </c>
      <c r="AY69" s="312">
        <f t="shared" si="15"/>
        <v>0.99451918285998997</v>
      </c>
      <c r="AZ69" s="313">
        <f t="shared" si="20"/>
        <v>0.99037578999816434</v>
      </c>
      <c r="BA69" s="314">
        <f t="shared" si="21"/>
        <v>0.99361829556149417</v>
      </c>
      <c r="BB69" s="315">
        <v>1</v>
      </c>
      <c r="BC69" s="315">
        <f t="shared" si="11"/>
        <v>1.02</v>
      </c>
      <c r="BD69" s="315">
        <f t="shared" si="12"/>
        <v>0.98</v>
      </c>
      <c r="BE69" s="315">
        <f t="shared" si="13"/>
        <v>1.03</v>
      </c>
      <c r="BF69" s="315">
        <f t="shared" si="14"/>
        <v>0.97</v>
      </c>
    </row>
    <row r="70" spans="2:58" s="318" customFormat="1" ht="30" x14ac:dyDescent="0.25">
      <c r="B70" s="296">
        <v>20230404</v>
      </c>
      <c r="C70" s="297">
        <v>1.97</v>
      </c>
      <c r="D70" s="298">
        <f t="shared" si="2"/>
        <v>-8.5556114745848344E-3</v>
      </c>
      <c r="E70" s="299">
        <f t="shared" si="3"/>
        <v>-1.6966067864271461E-2</v>
      </c>
      <c r="F70" s="297">
        <v>1.988</v>
      </c>
      <c r="G70" s="298">
        <f t="shared" si="4"/>
        <v>-9.4668659691081736E-3</v>
      </c>
      <c r="H70" s="299">
        <f t="shared" si="5"/>
        <v>-1.8756169792694899E-2</v>
      </c>
      <c r="I70" s="168">
        <f t="shared" si="6"/>
        <v>0.99094567404426559</v>
      </c>
      <c r="J70" s="300">
        <v>0.75</v>
      </c>
      <c r="K70" s="301">
        <v>0.59</v>
      </c>
      <c r="L70" s="301">
        <v>-0.37</v>
      </c>
      <c r="M70" s="301">
        <v>0.23</v>
      </c>
      <c r="N70" s="301">
        <v>1.04</v>
      </c>
      <c r="O70" s="301">
        <v>-0.35</v>
      </c>
      <c r="P70" s="301">
        <v>0.2</v>
      </c>
      <c r="Q70" s="302">
        <v>1.97</v>
      </c>
      <c r="R70" s="303">
        <v>8.4</v>
      </c>
      <c r="S70" s="303">
        <v>9.5</v>
      </c>
      <c r="T70" s="303">
        <v>8.1</v>
      </c>
      <c r="U70" s="303">
        <v>8.5</v>
      </c>
      <c r="V70" s="303">
        <v>119.7</v>
      </c>
      <c r="W70" s="304">
        <v>120.1</v>
      </c>
      <c r="X70" s="300">
        <v>0.28999999999999998</v>
      </c>
      <c r="Y70" s="301">
        <v>0.36</v>
      </c>
      <c r="Z70" s="301">
        <v>-0.1</v>
      </c>
      <c r="AA70" s="301">
        <v>0.01</v>
      </c>
      <c r="AB70" s="301">
        <v>0.74</v>
      </c>
      <c r="AC70" s="301">
        <v>-0.15</v>
      </c>
      <c r="AD70" s="301">
        <v>-0.09</v>
      </c>
      <c r="AE70" s="302">
        <v>1.988</v>
      </c>
      <c r="AF70" s="303">
        <v>12</v>
      </c>
      <c r="AG70" s="303">
        <v>11.8</v>
      </c>
      <c r="AH70" s="303">
        <v>12</v>
      </c>
      <c r="AI70" s="303">
        <v>11.6</v>
      </c>
      <c r="AJ70" s="303">
        <v>119.4</v>
      </c>
      <c r="AK70" s="304">
        <v>119.8</v>
      </c>
      <c r="AL70" s="263" t="s">
        <v>340</v>
      </c>
      <c r="AM70" s="293" t="s">
        <v>221</v>
      </c>
      <c r="AN70" s="316" t="s">
        <v>353</v>
      </c>
      <c r="AO70" s="317"/>
      <c r="AP70" s="307">
        <v>82.8</v>
      </c>
      <c r="AQ70" s="308">
        <v>100</v>
      </c>
      <c r="AR70" s="309">
        <v>82.5</v>
      </c>
      <c r="AS70" s="308">
        <v>100</v>
      </c>
      <c r="AU70" s="319">
        <f t="shared" si="7"/>
        <v>45020</v>
      </c>
      <c r="AV70" s="312">
        <f t="shared" si="8"/>
        <v>0.99144438852541517</v>
      </c>
      <c r="AW70" s="313">
        <f t="shared" si="18"/>
        <v>0.99038487007655029</v>
      </c>
      <c r="AX70" s="314">
        <f t="shared" si="19"/>
        <v>0.99329827552561045</v>
      </c>
      <c r="AY70" s="312">
        <f t="shared" si="15"/>
        <v>0.99053313403089183</v>
      </c>
      <c r="AZ70" s="313">
        <f t="shared" si="20"/>
        <v>0.99037578999816434</v>
      </c>
      <c r="BA70" s="314">
        <f t="shared" si="21"/>
        <v>0.99355826037440376</v>
      </c>
      <c r="BB70" s="315">
        <v>1</v>
      </c>
      <c r="BC70" s="315">
        <f t="shared" si="11"/>
        <v>1.02</v>
      </c>
      <c r="BD70" s="315">
        <f t="shared" si="12"/>
        <v>0.98</v>
      </c>
      <c r="BE70" s="315">
        <f t="shared" si="13"/>
        <v>1.03</v>
      </c>
      <c r="BF70" s="315">
        <f t="shared" si="14"/>
        <v>0.97</v>
      </c>
    </row>
    <row r="71" spans="2:58" s="318" customFormat="1" ht="30" x14ac:dyDescent="0.25">
      <c r="B71" s="296">
        <v>20230405</v>
      </c>
      <c r="C71" s="297">
        <v>1.9730000000000001</v>
      </c>
      <c r="D71" s="298">
        <f t="shared" si="2"/>
        <v>-7.0457976849521708E-3</v>
      </c>
      <c r="E71" s="299">
        <f t="shared" si="3"/>
        <v>-1.5469061876247414E-2</v>
      </c>
      <c r="F71" s="297">
        <v>1.9930000000000001</v>
      </c>
      <c r="G71" s="298">
        <f t="shared" si="4"/>
        <v>-6.9755854509218063E-3</v>
      </c>
      <c r="H71" s="299">
        <f t="shared" si="5"/>
        <v>-1.6288252714708684E-2</v>
      </c>
      <c r="I71" s="168">
        <f t="shared" si="6"/>
        <v>0.98996487706974412</v>
      </c>
      <c r="J71" s="300">
        <v>0.6</v>
      </c>
      <c r="K71" s="301">
        <v>0.65</v>
      </c>
      <c r="L71" s="301">
        <v>-0.24</v>
      </c>
      <c r="M71" s="301">
        <v>0.24</v>
      </c>
      <c r="N71" s="301">
        <v>1.1000000000000001</v>
      </c>
      <c r="O71" s="301">
        <v>-0.24</v>
      </c>
      <c r="P71" s="301">
        <v>0.24</v>
      </c>
      <c r="Q71" s="302">
        <v>1.9730000000000001</v>
      </c>
      <c r="R71" s="303">
        <v>9.3000000000000007</v>
      </c>
      <c r="S71" s="303">
        <v>8.5</v>
      </c>
      <c r="T71" s="303">
        <v>7.5</v>
      </c>
      <c r="U71" s="303">
        <v>8.8000000000000007</v>
      </c>
      <c r="V71" s="303">
        <v>119.8</v>
      </c>
      <c r="W71" s="304">
        <v>120.1</v>
      </c>
      <c r="X71" s="300">
        <v>0.27</v>
      </c>
      <c r="Y71" s="301">
        <v>0.32</v>
      </c>
      <c r="Z71" s="301">
        <v>-0.12</v>
      </c>
      <c r="AA71" s="301">
        <v>0.03</v>
      </c>
      <c r="AB71" s="301">
        <v>0.66</v>
      </c>
      <c r="AC71" s="301">
        <v>-0.14000000000000001</v>
      </c>
      <c r="AD71" s="301">
        <v>-0.05</v>
      </c>
      <c r="AE71" s="302">
        <v>1.9930000000000001</v>
      </c>
      <c r="AF71" s="303">
        <v>11.6</v>
      </c>
      <c r="AG71" s="303">
        <v>11.7</v>
      </c>
      <c r="AH71" s="303">
        <v>11.9</v>
      </c>
      <c r="AI71" s="303">
        <v>11.5</v>
      </c>
      <c r="AJ71" s="303">
        <v>119.4</v>
      </c>
      <c r="AK71" s="304">
        <v>119.8</v>
      </c>
      <c r="AL71" s="295" t="s">
        <v>354</v>
      </c>
      <c r="AM71" s="293" t="s">
        <v>221</v>
      </c>
      <c r="AN71" s="316" t="s">
        <v>356</v>
      </c>
      <c r="AO71" s="317"/>
      <c r="AP71" s="307">
        <v>90.3</v>
      </c>
      <c r="AQ71" s="308">
        <v>100</v>
      </c>
      <c r="AR71" s="309">
        <v>86.3</v>
      </c>
      <c r="AS71" s="308">
        <v>100</v>
      </c>
      <c r="AU71" s="319">
        <f t="shared" si="7"/>
        <v>45021</v>
      </c>
      <c r="AV71" s="312">
        <f t="shared" si="8"/>
        <v>0.99295420231504783</v>
      </c>
      <c r="AW71" s="313">
        <f t="shared" ref="AW71:AW76" si="22">IF(C71="",IF(AV71="","",AV71),AVERAGE(AV63:AV116))</f>
        <v>0.99205949784711711</v>
      </c>
      <c r="AX71" s="314">
        <f t="shared" si="19"/>
        <v>0.9932239972190372</v>
      </c>
      <c r="AY71" s="312">
        <f t="shared" si="15"/>
        <v>0.99302441454907819</v>
      </c>
      <c r="AZ71" s="313">
        <f t="shared" ref="AZ71:AZ76" si="23">IF(F71="",IF(AY71="","",AY71),AVERAGE(AY63:AY116))</f>
        <v>0.99210171806086078</v>
      </c>
      <c r="BA71" s="314">
        <f t="shared" si="21"/>
        <v>0.99348671402667965</v>
      </c>
      <c r="BB71" s="315">
        <v>1</v>
      </c>
      <c r="BC71" s="315">
        <f t="shared" si="11"/>
        <v>1.02</v>
      </c>
      <c r="BD71" s="315">
        <f t="shared" si="12"/>
        <v>0.98</v>
      </c>
      <c r="BE71" s="315">
        <f t="shared" si="13"/>
        <v>1.03</v>
      </c>
      <c r="BF71" s="315">
        <f t="shared" si="14"/>
        <v>0.97</v>
      </c>
    </row>
    <row r="72" spans="2:58" s="318" customFormat="1" ht="30" x14ac:dyDescent="0.25">
      <c r="B72" s="296">
        <v>20230406</v>
      </c>
      <c r="C72" s="297">
        <v>1.9650000000000001</v>
      </c>
      <c r="D72" s="298">
        <f t="shared" si="2"/>
        <v>-1.1071967790639126E-2</v>
      </c>
      <c r="E72" s="299">
        <f t="shared" si="3"/>
        <v>-1.9461077844311392E-2</v>
      </c>
      <c r="F72" s="297">
        <v>1.988</v>
      </c>
      <c r="G72" s="298">
        <f t="shared" si="4"/>
        <v>-9.4668659691081736E-3</v>
      </c>
      <c r="H72" s="299">
        <f t="shared" si="5"/>
        <v>-1.8756169792694899E-2</v>
      </c>
      <c r="I72" s="168">
        <f t="shared" si="6"/>
        <v>0.9884305835010061</v>
      </c>
      <c r="J72" s="300">
        <v>0.62</v>
      </c>
      <c r="K72" s="301">
        <v>0.76</v>
      </c>
      <c r="L72" s="301">
        <v>-0.26</v>
      </c>
      <c r="M72" s="301">
        <v>0.32</v>
      </c>
      <c r="N72" s="301">
        <v>1.17</v>
      </c>
      <c r="O72" s="301">
        <v>-0.28000000000000003</v>
      </c>
      <c r="P72" s="301">
        <v>0.28999999999999998</v>
      </c>
      <c r="Q72" s="302">
        <v>1.9650000000000001</v>
      </c>
      <c r="R72" s="303">
        <v>9.5</v>
      </c>
      <c r="S72" s="303">
        <v>8</v>
      </c>
      <c r="T72" s="303">
        <v>6.9</v>
      </c>
      <c r="U72" s="303">
        <v>9.4</v>
      </c>
      <c r="V72" s="303">
        <v>119.8</v>
      </c>
      <c r="W72" s="304">
        <v>120.1</v>
      </c>
      <c r="X72" s="300">
        <v>0.32</v>
      </c>
      <c r="Y72" s="301">
        <v>0.38</v>
      </c>
      <c r="Z72" s="301">
        <v>-0.15</v>
      </c>
      <c r="AA72" s="301">
        <v>-0.02</v>
      </c>
      <c r="AB72" s="301">
        <v>0.73</v>
      </c>
      <c r="AC72" s="301">
        <v>-0.17</v>
      </c>
      <c r="AD72" s="301">
        <v>-0.08</v>
      </c>
      <c r="AE72" s="302">
        <v>1.988</v>
      </c>
      <c r="AF72" s="303">
        <v>11.8</v>
      </c>
      <c r="AG72" s="303">
        <v>12.1</v>
      </c>
      <c r="AH72" s="303">
        <v>12.2</v>
      </c>
      <c r="AI72" s="303">
        <v>11.8</v>
      </c>
      <c r="AJ72" s="303">
        <v>119.4</v>
      </c>
      <c r="AK72" s="304">
        <v>119.8</v>
      </c>
      <c r="AL72" s="263" t="s">
        <v>264</v>
      </c>
      <c r="AM72" s="293" t="s">
        <v>209</v>
      </c>
      <c r="AN72" s="316" t="s">
        <v>359</v>
      </c>
      <c r="AO72" s="317"/>
      <c r="AP72" s="307">
        <v>57.1</v>
      </c>
      <c r="AQ72" s="308">
        <v>93.4</v>
      </c>
      <c r="AR72" s="309">
        <v>50.9</v>
      </c>
      <c r="AS72" s="308">
        <v>90.3</v>
      </c>
      <c r="AU72" s="319">
        <f t="shared" si="7"/>
        <v>45022</v>
      </c>
      <c r="AV72" s="312">
        <f t="shared" si="8"/>
        <v>0.98892803220936087</v>
      </c>
      <c r="AW72" s="313">
        <f t="shared" si="22"/>
        <v>0.99218065574381609</v>
      </c>
      <c r="AX72" s="314">
        <f t="shared" si="19"/>
        <v>0.99330020130850538</v>
      </c>
      <c r="AY72" s="312">
        <f t="shared" si="15"/>
        <v>0.99053313403089183</v>
      </c>
      <c r="AZ72" s="313">
        <f t="shared" si="23"/>
        <v>0.99220321467456452</v>
      </c>
      <c r="BA72" s="314">
        <f t="shared" si="21"/>
        <v>0.99352786082046152</v>
      </c>
      <c r="BB72" s="315">
        <v>1</v>
      </c>
      <c r="BC72" s="315">
        <f t="shared" si="11"/>
        <v>1.02</v>
      </c>
      <c r="BD72" s="315">
        <f t="shared" si="12"/>
        <v>0.98</v>
      </c>
      <c r="BE72" s="315">
        <f t="shared" si="13"/>
        <v>1.03</v>
      </c>
      <c r="BF72" s="315">
        <f t="shared" si="14"/>
        <v>0.97</v>
      </c>
    </row>
    <row r="73" spans="2:58" s="310" customFormat="1" ht="30" x14ac:dyDescent="0.25">
      <c r="B73" s="296">
        <v>20230407</v>
      </c>
      <c r="C73" s="297">
        <v>1.97</v>
      </c>
      <c r="D73" s="298">
        <f t="shared" si="2"/>
        <v>-8.5556114745848344E-3</v>
      </c>
      <c r="E73" s="299">
        <f t="shared" si="3"/>
        <v>-1.6966067864271461E-2</v>
      </c>
      <c r="F73" s="297">
        <v>1.9910000000000001</v>
      </c>
      <c r="G73" s="298">
        <f t="shared" si="4"/>
        <v>-7.9720976581962866E-3</v>
      </c>
      <c r="H73" s="299">
        <f t="shared" si="5"/>
        <v>-1.7275419545903059E-2</v>
      </c>
      <c r="I73" s="168">
        <f t="shared" si="6"/>
        <v>0.98945253641386233</v>
      </c>
      <c r="J73" s="300">
        <v>0.53</v>
      </c>
      <c r="K73" s="301">
        <v>0.62</v>
      </c>
      <c r="L73" s="301">
        <v>-0.28999999999999998</v>
      </c>
      <c r="M73" s="301">
        <v>0.2</v>
      </c>
      <c r="N73" s="301">
        <v>1.06</v>
      </c>
      <c r="O73" s="301">
        <v>-0.28000000000000003</v>
      </c>
      <c r="P73" s="301">
        <v>0.2</v>
      </c>
      <c r="Q73" s="302">
        <v>1.97</v>
      </c>
      <c r="R73" s="303">
        <v>8.5</v>
      </c>
      <c r="S73" s="303">
        <v>9.3000000000000007</v>
      </c>
      <c r="T73" s="303">
        <v>8</v>
      </c>
      <c r="U73" s="303">
        <v>8.5</v>
      </c>
      <c r="V73" s="303">
        <v>119.8</v>
      </c>
      <c r="W73" s="304">
        <v>120.2</v>
      </c>
      <c r="X73" s="300">
        <v>0.26</v>
      </c>
      <c r="Y73" s="301">
        <v>0.4</v>
      </c>
      <c r="Z73" s="301">
        <v>-0.09</v>
      </c>
      <c r="AA73" s="301">
        <v>-0.05</v>
      </c>
      <c r="AB73" s="301">
        <v>0.73</v>
      </c>
      <c r="AC73" s="301">
        <v>-0.12</v>
      </c>
      <c r="AD73" s="301">
        <v>-7.0000000000000007E-2</v>
      </c>
      <c r="AE73" s="302">
        <v>1.9910000000000001</v>
      </c>
      <c r="AF73" s="303">
        <v>11.7</v>
      </c>
      <c r="AG73" s="303">
        <v>11.6</v>
      </c>
      <c r="AH73" s="303">
        <v>12</v>
      </c>
      <c r="AI73" s="303">
        <v>11.6</v>
      </c>
      <c r="AJ73" s="303">
        <v>119.4</v>
      </c>
      <c r="AK73" s="304">
        <v>119.8</v>
      </c>
      <c r="AL73" s="263" t="s">
        <v>360</v>
      </c>
      <c r="AM73" s="293" t="s">
        <v>209</v>
      </c>
      <c r="AN73" s="316" t="s">
        <v>362</v>
      </c>
      <c r="AO73" s="306"/>
      <c r="AP73" s="307">
        <v>83.2</v>
      </c>
      <c r="AQ73" s="308">
        <v>100</v>
      </c>
      <c r="AR73" s="309">
        <v>97.5</v>
      </c>
      <c r="AS73" s="308">
        <v>100</v>
      </c>
      <c r="AU73" s="311">
        <f t="shared" si="7"/>
        <v>45023</v>
      </c>
      <c r="AV73" s="312">
        <f t="shared" si="8"/>
        <v>0.99144438852541517</v>
      </c>
      <c r="AW73" s="313">
        <f t="shared" si="22"/>
        <v>0.99234841283155306</v>
      </c>
      <c r="AX73" s="314">
        <f t="shared" si="19"/>
        <v>0.99332503377215076</v>
      </c>
      <c r="AY73" s="312">
        <f t="shared" si="15"/>
        <v>0.99202790234180371</v>
      </c>
      <c r="AZ73" s="313">
        <f t="shared" si="23"/>
        <v>0.99240620790197243</v>
      </c>
      <c r="BA73" s="314">
        <f t="shared" si="21"/>
        <v>0.99354364985707899</v>
      </c>
      <c r="BB73" s="315">
        <v>1</v>
      </c>
      <c r="BC73" s="315">
        <f t="shared" si="11"/>
        <v>1.02</v>
      </c>
      <c r="BD73" s="315">
        <f t="shared" si="12"/>
        <v>0.98</v>
      </c>
      <c r="BE73" s="315">
        <f t="shared" si="13"/>
        <v>1.03</v>
      </c>
      <c r="BF73" s="315">
        <f t="shared" si="14"/>
        <v>0.97</v>
      </c>
    </row>
    <row r="74" spans="2:58" s="310" customFormat="1" ht="30" x14ac:dyDescent="0.25">
      <c r="B74" s="296">
        <v>20230411</v>
      </c>
      <c r="C74" s="297">
        <v>1.97</v>
      </c>
      <c r="D74" s="298">
        <f t="shared" si="2"/>
        <v>-8.5556114745848344E-3</v>
      </c>
      <c r="E74" s="299">
        <f t="shared" si="3"/>
        <v>-1.6966067864271461E-2</v>
      </c>
      <c r="F74" s="297">
        <v>1.988</v>
      </c>
      <c r="G74" s="298">
        <f t="shared" si="4"/>
        <v>-9.4668659691081736E-3</v>
      </c>
      <c r="H74" s="299">
        <f t="shared" si="5"/>
        <v>-1.8756169792694899E-2</v>
      </c>
      <c r="I74" s="168">
        <f t="shared" si="6"/>
        <v>0.99094567404426559</v>
      </c>
      <c r="J74" s="300">
        <v>0.55000000000000004</v>
      </c>
      <c r="K74" s="301">
        <v>0.61</v>
      </c>
      <c r="L74" s="301">
        <v>-0.26</v>
      </c>
      <c r="M74" s="301">
        <v>0.26</v>
      </c>
      <c r="N74" s="301">
        <v>1.06</v>
      </c>
      <c r="O74" s="301">
        <v>-0.25</v>
      </c>
      <c r="P74" s="301">
        <v>0.23</v>
      </c>
      <c r="Q74" s="302">
        <v>1.97</v>
      </c>
      <c r="R74" s="303">
        <v>8.8000000000000007</v>
      </c>
      <c r="S74" s="303">
        <v>9.1</v>
      </c>
      <c r="T74" s="303">
        <v>7.9</v>
      </c>
      <c r="U74" s="303">
        <v>8.6999999999999993</v>
      </c>
      <c r="V74" s="303">
        <v>119.8</v>
      </c>
      <c r="W74" s="304">
        <v>120.1</v>
      </c>
      <c r="X74" s="300">
        <v>0.33</v>
      </c>
      <c r="Y74" s="301">
        <v>0.41</v>
      </c>
      <c r="Z74" s="301">
        <v>-0.13</v>
      </c>
      <c r="AA74" s="301">
        <v>-0.03</v>
      </c>
      <c r="AB74" s="301">
        <v>0.72</v>
      </c>
      <c r="AC74" s="301">
        <v>-0.12</v>
      </c>
      <c r="AD74" s="301">
        <v>-7.0000000000000007E-2</v>
      </c>
      <c r="AE74" s="302">
        <v>1.988</v>
      </c>
      <c r="AF74" s="303">
        <v>11.6</v>
      </c>
      <c r="AG74" s="303">
        <v>11.6</v>
      </c>
      <c r="AH74" s="303">
        <v>12</v>
      </c>
      <c r="AI74" s="303">
        <v>11.6</v>
      </c>
      <c r="AJ74" s="303">
        <v>119.4</v>
      </c>
      <c r="AK74" s="304">
        <v>119.8</v>
      </c>
      <c r="AL74" s="263" t="s">
        <v>364</v>
      </c>
      <c r="AM74" s="293" t="s">
        <v>221</v>
      </c>
      <c r="AN74" s="316" t="s">
        <v>366</v>
      </c>
      <c r="AO74" s="306"/>
      <c r="AP74" s="307">
        <v>86.3</v>
      </c>
      <c r="AQ74" s="308">
        <v>100</v>
      </c>
      <c r="AR74" s="309">
        <v>81.3</v>
      </c>
      <c r="AS74" s="308">
        <v>100</v>
      </c>
      <c r="AU74" s="311">
        <f t="shared" si="7"/>
        <v>45027</v>
      </c>
      <c r="AV74" s="312">
        <f t="shared" si="8"/>
        <v>0.99144438852541517</v>
      </c>
      <c r="AW74" s="313">
        <f t="shared" si="22"/>
        <v>0.99246957072825193</v>
      </c>
      <c r="AX74" s="314">
        <f t="shared" si="19"/>
        <v>0.9933611024853034</v>
      </c>
      <c r="AY74" s="312">
        <f t="shared" si="15"/>
        <v>0.99053313403089183</v>
      </c>
      <c r="AZ74" s="313">
        <f t="shared" si="23"/>
        <v>0.99260920112938011</v>
      </c>
      <c r="BA74" s="314">
        <f t="shared" si="21"/>
        <v>0.9935809772180344</v>
      </c>
      <c r="BB74" s="315">
        <v>1</v>
      </c>
      <c r="BC74" s="315">
        <f t="shared" si="11"/>
        <v>1.02</v>
      </c>
      <c r="BD74" s="315">
        <f t="shared" si="12"/>
        <v>0.98</v>
      </c>
      <c r="BE74" s="315">
        <f t="shared" si="13"/>
        <v>1.03</v>
      </c>
      <c r="BF74" s="315">
        <f t="shared" si="14"/>
        <v>0.97</v>
      </c>
    </row>
    <row r="75" spans="2:58" s="310" customFormat="1" ht="30" x14ac:dyDescent="0.25">
      <c r="B75" s="296">
        <v>20230412</v>
      </c>
      <c r="C75" s="297">
        <v>1.972</v>
      </c>
      <c r="D75" s="298">
        <f t="shared" si="2"/>
        <v>-7.5490689481630957E-3</v>
      </c>
      <c r="E75" s="299">
        <f t="shared" si="3"/>
        <v>-1.5968063872255467E-2</v>
      </c>
      <c r="F75" s="297">
        <v>1.9910000000000001</v>
      </c>
      <c r="G75" s="298">
        <f t="shared" si="4"/>
        <v>-7.9720976581962866E-3</v>
      </c>
      <c r="H75" s="299">
        <f t="shared" si="5"/>
        <v>-1.7275419545903059E-2</v>
      </c>
      <c r="I75" s="168">
        <f t="shared" si="6"/>
        <v>0.99045705675539919</v>
      </c>
      <c r="J75" s="300">
        <v>0.75</v>
      </c>
      <c r="K75" s="301">
        <v>0.69</v>
      </c>
      <c r="L75" s="301">
        <v>-0.37</v>
      </c>
      <c r="M75" s="301">
        <v>0.28999999999999998</v>
      </c>
      <c r="N75" s="301">
        <v>1.1200000000000001</v>
      </c>
      <c r="O75" s="301">
        <v>-0.32</v>
      </c>
      <c r="P75" s="301">
        <v>0.25</v>
      </c>
      <c r="Q75" s="302">
        <v>1.972</v>
      </c>
      <c r="R75" s="303">
        <v>8.4</v>
      </c>
      <c r="S75" s="303">
        <v>9.5</v>
      </c>
      <c r="T75" s="303">
        <v>8</v>
      </c>
      <c r="U75" s="303">
        <v>8.6999999999999993</v>
      </c>
      <c r="V75" s="303">
        <v>119.7</v>
      </c>
      <c r="W75" s="304">
        <v>120.1</v>
      </c>
      <c r="X75" s="300">
        <v>0.34</v>
      </c>
      <c r="Y75" s="301">
        <v>0.38</v>
      </c>
      <c r="Z75" s="301">
        <v>-0.1</v>
      </c>
      <c r="AA75" s="301">
        <v>0.06</v>
      </c>
      <c r="AB75" s="301">
        <v>0.72</v>
      </c>
      <c r="AC75" s="301">
        <v>-0.12</v>
      </c>
      <c r="AD75" s="301">
        <v>-0.02</v>
      </c>
      <c r="AE75" s="302">
        <v>1.9910000000000001</v>
      </c>
      <c r="AF75" s="303">
        <v>11.9</v>
      </c>
      <c r="AG75" s="303">
        <v>11.7</v>
      </c>
      <c r="AH75" s="303">
        <v>11.9</v>
      </c>
      <c r="AI75" s="303">
        <v>11.5</v>
      </c>
      <c r="AJ75" s="303">
        <v>119.4</v>
      </c>
      <c r="AK75" s="304">
        <v>119.8</v>
      </c>
      <c r="AL75" s="263" t="s">
        <v>367</v>
      </c>
      <c r="AM75" s="293" t="s">
        <v>293</v>
      </c>
      <c r="AN75" s="316" t="s">
        <v>369</v>
      </c>
      <c r="AO75" s="306"/>
      <c r="AP75" s="307">
        <v>94.9</v>
      </c>
      <c r="AQ75" s="308">
        <v>100</v>
      </c>
      <c r="AR75" s="309">
        <v>90.9</v>
      </c>
      <c r="AS75" s="308">
        <v>100</v>
      </c>
      <c r="AU75" s="311">
        <f t="shared" si="7"/>
        <v>45028</v>
      </c>
      <c r="AV75" s="312">
        <f t="shared" si="8"/>
        <v>0.9924509310518369</v>
      </c>
      <c r="AW75" s="313">
        <f t="shared" si="22"/>
        <v>0.99252548975749755</v>
      </c>
      <c r="AX75" s="314">
        <f t="shared" si="19"/>
        <v>0.99338171231282901</v>
      </c>
      <c r="AY75" s="312">
        <f t="shared" si="15"/>
        <v>0.99202790234180371</v>
      </c>
      <c r="AZ75" s="313">
        <f t="shared" si="23"/>
        <v>0.9927383786377304</v>
      </c>
      <c r="BA75" s="314">
        <f t="shared" si="21"/>
        <v>0.99359231935537429</v>
      </c>
      <c r="BB75" s="315">
        <v>1</v>
      </c>
      <c r="BC75" s="315">
        <f t="shared" si="11"/>
        <v>1.02</v>
      </c>
      <c r="BD75" s="315">
        <f t="shared" si="12"/>
        <v>0.98</v>
      </c>
      <c r="BE75" s="315">
        <f t="shared" si="13"/>
        <v>1.03</v>
      </c>
      <c r="BF75" s="315">
        <f t="shared" si="14"/>
        <v>0.97</v>
      </c>
    </row>
    <row r="76" spans="2:58" s="310" customFormat="1" ht="30" x14ac:dyDescent="0.25">
      <c r="B76" s="296">
        <v>20230413</v>
      </c>
      <c r="C76" s="297">
        <v>1.968</v>
      </c>
      <c r="D76" s="298">
        <f t="shared" si="2"/>
        <v>-9.5621540010065731E-3</v>
      </c>
      <c r="E76" s="299">
        <f t="shared" si="3"/>
        <v>-1.7964071856287456E-2</v>
      </c>
      <c r="F76" s="297">
        <v>1.99</v>
      </c>
      <c r="G76" s="298">
        <f t="shared" si="4"/>
        <v>-8.4703537618336933E-3</v>
      </c>
      <c r="H76" s="299">
        <f t="shared" si="5"/>
        <v>-1.7769002961500413E-2</v>
      </c>
      <c r="I76" s="168">
        <f t="shared" si="6"/>
        <v>0.98894472361809049</v>
      </c>
      <c r="J76" s="300">
        <v>0.56999999999999995</v>
      </c>
      <c r="K76" s="301">
        <v>0.64</v>
      </c>
      <c r="L76" s="301">
        <v>-0.28999999999999998</v>
      </c>
      <c r="M76" s="301">
        <v>0.28000000000000003</v>
      </c>
      <c r="N76" s="301">
        <v>1.2</v>
      </c>
      <c r="O76" s="301">
        <v>-0.27</v>
      </c>
      <c r="P76" s="301">
        <v>0.25</v>
      </c>
      <c r="Q76" s="302">
        <v>1.968</v>
      </c>
      <c r="R76" s="303">
        <v>8.6999999999999993</v>
      </c>
      <c r="S76" s="303">
        <v>9.3000000000000007</v>
      </c>
      <c r="T76" s="303">
        <v>7.9</v>
      </c>
      <c r="U76" s="303">
        <v>8.6999999999999993</v>
      </c>
      <c r="V76" s="303">
        <v>119.8</v>
      </c>
      <c r="W76" s="304">
        <v>120.1</v>
      </c>
      <c r="X76" s="300">
        <v>0.3</v>
      </c>
      <c r="Y76" s="301">
        <v>0.39</v>
      </c>
      <c r="Z76" s="301">
        <v>-0.08</v>
      </c>
      <c r="AA76" s="301">
        <v>0.02</v>
      </c>
      <c r="AB76" s="301">
        <v>0.74</v>
      </c>
      <c r="AC76" s="301">
        <v>-0.11</v>
      </c>
      <c r="AD76" s="301">
        <v>-0.04</v>
      </c>
      <c r="AE76" s="302">
        <v>1.99</v>
      </c>
      <c r="AF76" s="303">
        <v>11.8</v>
      </c>
      <c r="AG76" s="303">
        <v>11.7</v>
      </c>
      <c r="AH76" s="303">
        <v>12</v>
      </c>
      <c r="AI76" s="303">
        <v>11.6</v>
      </c>
      <c r="AJ76" s="303">
        <v>119.4</v>
      </c>
      <c r="AK76" s="304">
        <v>119.8</v>
      </c>
      <c r="AL76" s="263" t="s">
        <v>373</v>
      </c>
      <c r="AM76" s="293" t="s">
        <v>293</v>
      </c>
      <c r="AN76" s="316" t="s">
        <v>375</v>
      </c>
      <c r="AO76" s="306"/>
      <c r="AP76" s="307">
        <v>78.5</v>
      </c>
      <c r="AQ76" s="308">
        <v>100</v>
      </c>
      <c r="AR76" s="309">
        <v>87.5</v>
      </c>
      <c r="AS76" s="308">
        <v>100</v>
      </c>
      <c r="AU76" s="311">
        <f t="shared" si="7"/>
        <v>45029</v>
      </c>
      <c r="AV76" s="312">
        <f t="shared" si="8"/>
        <v>0.99043784599899343</v>
      </c>
      <c r="AW76" s="313">
        <f t="shared" si="22"/>
        <v>0.9929076031240095</v>
      </c>
      <c r="AX76" s="314">
        <f t="shared" si="19"/>
        <v>0.99338635916063112</v>
      </c>
      <c r="AY76" s="312">
        <f t="shared" si="15"/>
        <v>0.99152964623816631</v>
      </c>
      <c r="AZ76" s="313">
        <f t="shared" si="23"/>
        <v>0.99309823026813515</v>
      </c>
      <c r="BA76" s="314">
        <f t="shared" si="21"/>
        <v>0.99362015554255723</v>
      </c>
      <c r="BB76" s="315">
        <v>1</v>
      </c>
      <c r="BC76" s="315">
        <f t="shared" si="11"/>
        <v>1.02</v>
      </c>
      <c r="BD76" s="315">
        <f t="shared" si="12"/>
        <v>0.98</v>
      </c>
      <c r="BE76" s="315">
        <f t="shared" si="13"/>
        <v>1.03</v>
      </c>
      <c r="BF76" s="315">
        <f t="shared" si="14"/>
        <v>0.97</v>
      </c>
    </row>
    <row r="77" spans="2:58" s="310" customFormat="1" ht="30" x14ac:dyDescent="0.25">
      <c r="B77" s="296">
        <v>20230414</v>
      </c>
      <c r="C77" s="297">
        <v>1.9630000000000001</v>
      </c>
      <c r="D77" s="298">
        <f t="shared" si="2"/>
        <v>-1.2078510317060864E-2</v>
      </c>
      <c r="E77" s="299">
        <f t="shared" si="3"/>
        <v>-2.0459081836327275E-2</v>
      </c>
      <c r="F77" s="297">
        <v>1.986</v>
      </c>
      <c r="G77" s="298">
        <f t="shared" si="4"/>
        <v>-1.0463378176382765E-2</v>
      </c>
      <c r="H77" s="299">
        <f t="shared" si="5"/>
        <v>-1.9743336623889385E-2</v>
      </c>
      <c r="I77" s="168">
        <f t="shared" si="6"/>
        <v>0.98841893252769386</v>
      </c>
      <c r="J77" s="300">
        <v>0.53</v>
      </c>
      <c r="K77" s="301">
        <v>0.64</v>
      </c>
      <c r="L77" s="301">
        <v>-0.28000000000000003</v>
      </c>
      <c r="M77" s="301">
        <v>0.28999999999999998</v>
      </c>
      <c r="N77" s="301">
        <v>1.04</v>
      </c>
      <c r="O77" s="301">
        <v>-0.28999999999999998</v>
      </c>
      <c r="P77" s="301">
        <v>0.25</v>
      </c>
      <c r="Q77" s="302">
        <v>1.9630000000000001</v>
      </c>
      <c r="R77" s="303">
        <v>8.8000000000000007</v>
      </c>
      <c r="S77" s="303">
        <v>9.1</v>
      </c>
      <c r="T77" s="303">
        <v>7.8</v>
      </c>
      <c r="U77" s="303">
        <v>8.6999999999999993</v>
      </c>
      <c r="V77" s="303">
        <v>119.8</v>
      </c>
      <c r="W77" s="304">
        <v>120.1</v>
      </c>
      <c r="X77" s="300">
        <v>0.31</v>
      </c>
      <c r="Y77" s="301">
        <v>0.36</v>
      </c>
      <c r="Z77" s="301">
        <v>-0.11</v>
      </c>
      <c r="AA77" s="301">
        <v>0.03</v>
      </c>
      <c r="AB77" s="301">
        <v>0.72</v>
      </c>
      <c r="AC77" s="301">
        <v>-0.13</v>
      </c>
      <c r="AD77" s="301">
        <v>-0.04</v>
      </c>
      <c r="AE77" s="302">
        <v>1.986</v>
      </c>
      <c r="AF77" s="303">
        <v>11.7</v>
      </c>
      <c r="AG77" s="303">
        <v>11.7</v>
      </c>
      <c r="AH77" s="303">
        <v>11.9</v>
      </c>
      <c r="AI77" s="303">
        <v>11.6</v>
      </c>
      <c r="AJ77" s="303">
        <v>119.4</v>
      </c>
      <c r="AK77" s="304">
        <v>119.9</v>
      </c>
      <c r="AL77" s="263" t="s">
        <v>377</v>
      </c>
      <c r="AM77" s="293" t="s">
        <v>221</v>
      </c>
      <c r="AN77" s="316" t="s">
        <v>379</v>
      </c>
      <c r="AO77" s="306"/>
      <c r="AP77" s="307">
        <v>53.2</v>
      </c>
      <c r="AQ77" s="308">
        <v>100</v>
      </c>
      <c r="AR77" s="309">
        <v>75.900000000000006</v>
      </c>
      <c r="AS77" s="308">
        <v>100</v>
      </c>
      <c r="AU77" s="311">
        <f t="shared" si="7"/>
        <v>45030</v>
      </c>
      <c r="AV77" s="312">
        <f t="shared" si="8"/>
        <v>0.98792148968293914</v>
      </c>
      <c r="AW77" s="313">
        <f>IF(C77="",IF(AV77="","",AV77),AVERAGE(AV68:AV222))</f>
        <v>0.99375820884529897</v>
      </c>
      <c r="AX77" s="314">
        <f t="shared" si="19"/>
        <v>0.99341876040416555</v>
      </c>
      <c r="AY77" s="312">
        <f t="shared" si="15"/>
        <v>0.98953662182361724</v>
      </c>
      <c r="AZ77" s="313">
        <f>IF(F77="",IF(AY77="","",AY77),AVERAGE(AY68:AY222))</f>
        <v>0.99416068151712889</v>
      </c>
      <c r="BA77" s="314">
        <f t="shared" si="21"/>
        <v>0.9936595541976706</v>
      </c>
      <c r="BB77" s="315">
        <v>1</v>
      </c>
      <c r="BC77" s="315">
        <f t="shared" si="11"/>
        <v>1.02</v>
      </c>
      <c r="BD77" s="315">
        <f t="shared" si="12"/>
        <v>0.98</v>
      </c>
      <c r="BE77" s="315">
        <f t="shared" si="13"/>
        <v>1.03</v>
      </c>
      <c r="BF77" s="315">
        <f t="shared" si="14"/>
        <v>0.97</v>
      </c>
    </row>
    <row r="78" spans="2:58" s="310" customFormat="1" ht="30" x14ac:dyDescent="0.25">
      <c r="B78" s="296">
        <v>20230417</v>
      </c>
      <c r="C78" s="297">
        <v>1.9710000000000001</v>
      </c>
      <c r="D78" s="298">
        <f t="shared" si="2"/>
        <v>-8.0523402113739095E-3</v>
      </c>
      <c r="E78" s="299">
        <f t="shared" si="3"/>
        <v>-1.6467065868263409E-2</v>
      </c>
      <c r="F78" s="297">
        <v>1.99</v>
      </c>
      <c r="G78" s="298">
        <f t="shared" si="4"/>
        <v>-8.4703537618336933E-3</v>
      </c>
      <c r="H78" s="299">
        <f t="shared" si="5"/>
        <v>-1.7769002961500413E-2</v>
      </c>
      <c r="I78" s="168">
        <f t="shared" si="6"/>
        <v>0.99045226130653274</v>
      </c>
      <c r="J78" s="300">
        <v>0.52</v>
      </c>
      <c r="K78" s="301">
        <v>0.62</v>
      </c>
      <c r="L78" s="301">
        <v>-0.31</v>
      </c>
      <c r="M78" s="301">
        <v>0.13</v>
      </c>
      <c r="N78" s="301">
        <v>1.02</v>
      </c>
      <c r="O78" s="301">
        <v>-0.26</v>
      </c>
      <c r="P78" s="301">
        <v>0.14000000000000001</v>
      </c>
      <c r="Q78" s="302">
        <v>1.9710000000000001</v>
      </c>
      <c r="R78" s="303">
        <v>8.6</v>
      </c>
      <c r="S78" s="303">
        <v>9.3000000000000007</v>
      </c>
      <c r="T78" s="303">
        <v>8.1</v>
      </c>
      <c r="U78" s="303">
        <v>8.5</v>
      </c>
      <c r="V78" s="303">
        <v>119.7</v>
      </c>
      <c r="W78" s="304">
        <v>120.1</v>
      </c>
      <c r="X78" s="300">
        <v>0.28999999999999998</v>
      </c>
      <c r="Y78" s="301">
        <v>0.39</v>
      </c>
      <c r="Z78" s="301">
        <v>-7.0000000000000007E-2</v>
      </c>
      <c r="AA78" s="301">
        <v>0</v>
      </c>
      <c r="AB78" s="301">
        <v>0.75</v>
      </c>
      <c r="AC78" s="301">
        <v>-0.11</v>
      </c>
      <c r="AD78" s="301">
        <v>-0.08</v>
      </c>
      <c r="AE78" s="302">
        <v>1.99</v>
      </c>
      <c r="AF78" s="303">
        <v>11.8</v>
      </c>
      <c r="AG78" s="303">
        <v>11.7</v>
      </c>
      <c r="AH78" s="303">
        <v>11.8</v>
      </c>
      <c r="AI78" s="303">
        <v>11.5</v>
      </c>
      <c r="AJ78" s="303">
        <v>119.4</v>
      </c>
      <c r="AK78" s="304">
        <v>119.8</v>
      </c>
      <c r="AL78" s="263" t="s">
        <v>381</v>
      </c>
      <c r="AM78" s="293" t="s">
        <v>221</v>
      </c>
      <c r="AN78" s="316" t="s">
        <v>383</v>
      </c>
      <c r="AO78" s="306"/>
      <c r="AP78" s="307">
        <v>90.6</v>
      </c>
      <c r="AQ78" s="308"/>
      <c r="AR78" s="309">
        <v>87.8</v>
      </c>
      <c r="AS78" s="308">
        <v>100</v>
      </c>
      <c r="AU78" s="311">
        <f t="shared" si="7"/>
        <v>45033</v>
      </c>
      <c r="AV78" s="312">
        <f t="shared" si="8"/>
        <v>0.99194765978862609</v>
      </c>
      <c r="AW78" s="313">
        <f t="shared" ref="AW78:AW92" si="24">IF(C78="",IF(AV78="","",AV78),AVERAGE(AV68:AV223))</f>
        <v>0.99375820884529897</v>
      </c>
      <c r="AX78" s="314">
        <f t="shared" si="19"/>
        <v>0.99343510596656037</v>
      </c>
      <c r="AY78" s="312">
        <f t="shared" si="15"/>
        <v>0.99152964623816631</v>
      </c>
      <c r="AZ78" s="313">
        <f t="shared" ref="AZ78:AZ92" si="25">IF(F78="",IF(AY78="","",AY78),AVERAGE(AY68:AY223))</f>
        <v>0.99416068151712889</v>
      </c>
      <c r="BA78" s="314">
        <f t="shared" si="21"/>
        <v>0.99369429219952365</v>
      </c>
      <c r="BB78" s="315">
        <v>1</v>
      </c>
      <c r="BC78" s="315">
        <f t="shared" si="11"/>
        <v>1.02</v>
      </c>
      <c r="BD78" s="315">
        <f t="shared" si="12"/>
        <v>0.98</v>
      </c>
      <c r="BE78" s="315">
        <f t="shared" si="13"/>
        <v>1.03</v>
      </c>
      <c r="BF78" s="315">
        <f t="shared" si="14"/>
        <v>0.97</v>
      </c>
    </row>
    <row r="79" spans="2:58" s="318" customFormat="1" ht="30" x14ac:dyDescent="0.25">
      <c r="B79" s="296">
        <v>20230418</v>
      </c>
      <c r="C79" s="297">
        <v>1.968</v>
      </c>
      <c r="D79" s="298">
        <f t="shared" si="2"/>
        <v>-9.5621540010065731E-3</v>
      </c>
      <c r="E79" s="299">
        <f t="shared" si="3"/>
        <v>-1.7964071856287456E-2</v>
      </c>
      <c r="F79" s="297">
        <v>1.9910000000000001</v>
      </c>
      <c r="G79" s="298">
        <f t="shared" si="4"/>
        <v>-7.9720976581962866E-3</v>
      </c>
      <c r="H79" s="299">
        <f t="shared" si="5"/>
        <v>-1.7275419545903059E-2</v>
      </c>
      <c r="I79" s="168">
        <f t="shared" si="6"/>
        <v>0.98844801607232535</v>
      </c>
      <c r="J79" s="300">
        <v>0.6</v>
      </c>
      <c r="K79" s="301">
        <v>0.63</v>
      </c>
      <c r="L79" s="301">
        <v>-0.3</v>
      </c>
      <c r="M79" s="301">
        <v>0.28000000000000003</v>
      </c>
      <c r="N79" s="301">
        <v>1.02</v>
      </c>
      <c r="O79" s="301">
        <v>-0.3</v>
      </c>
      <c r="P79" s="301">
        <v>0.23</v>
      </c>
      <c r="Q79" s="302">
        <v>1.968</v>
      </c>
      <c r="R79" s="303">
        <v>7.9</v>
      </c>
      <c r="S79" s="303">
        <v>9.6</v>
      </c>
      <c r="T79" s="303">
        <v>7.6</v>
      </c>
      <c r="U79" s="303">
        <v>8.8000000000000007</v>
      </c>
      <c r="V79" s="303">
        <v>119.7</v>
      </c>
      <c r="W79" s="304">
        <v>120.1</v>
      </c>
      <c r="X79" s="300">
        <v>0.28999999999999998</v>
      </c>
      <c r="Y79" s="301">
        <v>0.38</v>
      </c>
      <c r="Z79" s="301">
        <v>-0.08</v>
      </c>
      <c r="AA79" s="301">
        <v>-0.01</v>
      </c>
      <c r="AB79" s="301">
        <v>0.72</v>
      </c>
      <c r="AC79" s="301">
        <v>-0.12</v>
      </c>
      <c r="AD79" s="301">
        <v>-0.08</v>
      </c>
      <c r="AE79" s="302">
        <v>1.9910000000000001</v>
      </c>
      <c r="AF79" s="303">
        <v>12.2</v>
      </c>
      <c r="AG79" s="303">
        <v>11.8</v>
      </c>
      <c r="AH79" s="303">
        <v>12.3</v>
      </c>
      <c r="AI79" s="303">
        <v>11.7</v>
      </c>
      <c r="AJ79" s="303">
        <v>119.4</v>
      </c>
      <c r="AK79" s="304">
        <v>119.8</v>
      </c>
      <c r="AL79" s="295" t="s">
        <v>386</v>
      </c>
      <c r="AM79" s="293" t="s">
        <v>221</v>
      </c>
      <c r="AN79" s="316" t="s">
        <v>388</v>
      </c>
      <c r="AO79" s="317"/>
      <c r="AP79" s="307">
        <v>78.099999999999994</v>
      </c>
      <c r="AQ79" s="308">
        <v>100</v>
      </c>
      <c r="AR79" s="309">
        <v>81.900000000000006</v>
      </c>
      <c r="AS79" s="308">
        <v>100</v>
      </c>
      <c r="AU79" s="319">
        <f t="shared" si="7"/>
        <v>45034</v>
      </c>
      <c r="AV79" s="312">
        <f t="shared" si="8"/>
        <v>0.99043784599899343</v>
      </c>
      <c r="AW79" s="313">
        <f t="shared" si="24"/>
        <v>0.99383026710656275</v>
      </c>
      <c r="AX79" s="314">
        <f t="shared" si="19"/>
        <v>0.99343485464508052</v>
      </c>
      <c r="AY79" s="312">
        <f t="shared" si="15"/>
        <v>0.99202790234180371</v>
      </c>
      <c r="AZ79" s="313">
        <f t="shared" si="25"/>
        <v>0.99422391998376036</v>
      </c>
      <c r="BA79" s="314">
        <f t="shared" si="21"/>
        <v>0.99372421244744502</v>
      </c>
      <c r="BB79" s="315">
        <v>1</v>
      </c>
      <c r="BC79" s="315">
        <f t="shared" si="11"/>
        <v>1.02</v>
      </c>
      <c r="BD79" s="315">
        <f t="shared" si="12"/>
        <v>0.98</v>
      </c>
      <c r="BE79" s="315">
        <f t="shared" si="13"/>
        <v>1.03</v>
      </c>
      <c r="BF79" s="315">
        <f t="shared" si="14"/>
        <v>0.97</v>
      </c>
    </row>
    <row r="80" spans="2:58" s="310" customFormat="1" ht="30" x14ac:dyDescent="0.25">
      <c r="B80" s="296">
        <v>20230419</v>
      </c>
      <c r="C80" s="297">
        <v>1.966</v>
      </c>
      <c r="D80" s="298">
        <f t="shared" si="2"/>
        <v>-1.0568696527428312E-2</v>
      </c>
      <c r="E80" s="299">
        <f t="shared" si="3"/>
        <v>-1.896207584830345E-2</v>
      </c>
      <c r="F80" s="297">
        <v>1.9890000000000001</v>
      </c>
      <c r="G80" s="298">
        <f t="shared" si="4"/>
        <v>-8.9686098654708779E-3</v>
      </c>
      <c r="H80" s="299">
        <f t="shared" si="5"/>
        <v>-1.8262586377097545E-2</v>
      </c>
      <c r="I80" s="168">
        <f t="shared" si="6"/>
        <v>0.98843640020110601</v>
      </c>
      <c r="J80" s="300">
        <v>0.64</v>
      </c>
      <c r="K80" s="301">
        <v>0.57999999999999996</v>
      </c>
      <c r="L80" s="301">
        <v>-0.34</v>
      </c>
      <c r="M80" s="301">
        <v>0.25</v>
      </c>
      <c r="N80" s="301">
        <v>1.1299999999999999</v>
      </c>
      <c r="O80" s="301">
        <v>-0.34</v>
      </c>
      <c r="P80" s="301">
        <v>0.22</v>
      </c>
      <c r="Q80" s="302">
        <v>1.966</v>
      </c>
      <c r="R80" s="303">
        <v>9.1</v>
      </c>
      <c r="S80" s="303">
        <v>8.9</v>
      </c>
      <c r="T80" s="303">
        <v>7.9</v>
      </c>
      <c r="U80" s="303">
        <v>8.6999999999999993</v>
      </c>
      <c r="V80" s="303">
        <v>119.8</v>
      </c>
      <c r="W80" s="304">
        <v>120.1</v>
      </c>
      <c r="X80" s="300">
        <v>0.34</v>
      </c>
      <c r="Y80" s="301">
        <v>0.37</v>
      </c>
      <c r="Z80" s="301">
        <v>-0.15</v>
      </c>
      <c r="AA80" s="301">
        <v>0</v>
      </c>
      <c r="AB80" s="301">
        <v>0.71</v>
      </c>
      <c r="AC80" s="301">
        <v>-0.15</v>
      </c>
      <c r="AD80" s="301">
        <v>-0.04</v>
      </c>
      <c r="AE80" s="302">
        <v>1.9890000000000001</v>
      </c>
      <c r="AF80" s="303">
        <v>11.6</v>
      </c>
      <c r="AG80" s="303">
        <v>11.6</v>
      </c>
      <c r="AH80" s="303">
        <v>12</v>
      </c>
      <c r="AI80" s="303">
        <v>11.6</v>
      </c>
      <c r="AJ80" s="303">
        <v>119.4</v>
      </c>
      <c r="AK80" s="304">
        <v>119.8</v>
      </c>
      <c r="AL80" s="263" t="s">
        <v>389</v>
      </c>
      <c r="AM80" s="293" t="s">
        <v>209</v>
      </c>
      <c r="AN80" s="316" t="s">
        <v>391</v>
      </c>
      <c r="AO80" s="306"/>
      <c r="AP80" s="307">
        <v>71.599999999999994</v>
      </c>
      <c r="AQ80" s="308">
        <v>100</v>
      </c>
      <c r="AR80" s="309">
        <v>92.5</v>
      </c>
      <c r="AS80" s="308">
        <v>100</v>
      </c>
      <c r="AU80" s="311">
        <f t="shared" si="7"/>
        <v>45035</v>
      </c>
      <c r="AV80" s="312">
        <f t="shared" si="8"/>
        <v>0.98943130347257169</v>
      </c>
      <c r="AW80" s="313">
        <f t="shared" si="24"/>
        <v>0.9938286361348766</v>
      </c>
      <c r="AX80" s="314">
        <f t="shared" si="19"/>
        <v>0.99346319256988602</v>
      </c>
      <c r="AY80" s="312">
        <f t="shared" si="15"/>
        <v>0.99103139013452912</v>
      </c>
      <c r="AZ80" s="313">
        <f t="shared" si="25"/>
        <v>0.9942202291978075</v>
      </c>
      <c r="BA80" s="314">
        <f t="shared" si="21"/>
        <v>0.99375481270100086</v>
      </c>
      <c r="BB80" s="315">
        <v>1</v>
      </c>
      <c r="BC80" s="315">
        <f t="shared" si="11"/>
        <v>1.02</v>
      </c>
      <c r="BD80" s="315">
        <f t="shared" si="12"/>
        <v>0.98</v>
      </c>
      <c r="BE80" s="315">
        <f t="shared" si="13"/>
        <v>1.03</v>
      </c>
      <c r="BF80" s="315">
        <f t="shared" si="14"/>
        <v>0.97</v>
      </c>
    </row>
    <row r="81" spans="2:58" s="310" customFormat="1" ht="30" x14ac:dyDescent="0.25">
      <c r="B81" s="296">
        <v>20230420</v>
      </c>
      <c r="C81" s="297">
        <v>1.9710000000000001</v>
      </c>
      <c r="D81" s="298">
        <f t="shared" ref="D81:D121" si="26">IF(C81="","",((C81/$D$28)-1))</f>
        <v>-8.0523402113739095E-3</v>
      </c>
      <c r="E81" s="299">
        <f t="shared" ref="E81:E121" si="27">IF(C81="","",((C81/$D$30)-1))</f>
        <v>-1.6467065868263409E-2</v>
      </c>
      <c r="F81" s="297">
        <v>1.9930000000000001</v>
      </c>
      <c r="G81" s="298">
        <f t="shared" ref="G81:G121" si="28">IF(F81="","",((F81/$D$29)-1))</f>
        <v>-6.9755854509218063E-3</v>
      </c>
      <c r="H81" s="299">
        <f t="shared" ref="H81:H121" si="29">IF(F81="","",((F81/$D$31)-1))</f>
        <v>-1.6288252714708684E-2</v>
      </c>
      <c r="I81" s="168">
        <f t="shared" ref="I81:I121" si="30">IF(C81="","",C81/F81)</f>
        <v>0.98896136477671848</v>
      </c>
      <c r="J81" s="300">
        <v>0.52</v>
      </c>
      <c r="K81" s="301">
        <v>0.56000000000000005</v>
      </c>
      <c r="L81" s="301">
        <v>-0.3</v>
      </c>
      <c r="M81" s="301">
        <v>0.16</v>
      </c>
      <c r="N81" s="301">
        <v>1.1599999999999999</v>
      </c>
      <c r="O81" s="301">
        <v>-0.26</v>
      </c>
      <c r="P81" s="301">
        <v>0.19</v>
      </c>
      <c r="Q81" s="302">
        <v>1.9710000000000001</v>
      </c>
      <c r="R81" s="303">
        <v>8.9</v>
      </c>
      <c r="S81" s="303">
        <v>9.1</v>
      </c>
      <c r="T81" s="303">
        <v>8.1</v>
      </c>
      <c r="U81" s="303">
        <v>8.5</v>
      </c>
      <c r="V81" s="303">
        <v>119.8</v>
      </c>
      <c r="W81" s="304">
        <v>120.2</v>
      </c>
      <c r="X81" s="300">
        <v>0.34</v>
      </c>
      <c r="Y81" s="301">
        <v>0.37</v>
      </c>
      <c r="Z81" s="301">
        <v>-0.14000000000000001</v>
      </c>
      <c r="AA81" s="301">
        <v>-0.01</v>
      </c>
      <c r="AB81" s="301">
        <v>0.69</v>
      </c>
      <c r="AC81" s="301">
        <v>-0.15</v>
      </c>
      <c r="AD81" s="301">
        <v>-0.04</v>
      </c>
      <c r="AE81" s="302">
        <v>1.9930000000000001</v>
      </c>
      <c r="AF81" s="303">
        <v>11.5</v>
      </c>
      <c r="AG81" s="303">
        <v>11.5</v>
      </c>
      <c r="AH81" s="303">
        <v>11.9</v>
      </c>
      <c r="AI81" s="303">
        <v>11.5</v>
      </c>
      <c r="AJ81" s="303">
        <v>119.4</v>
      </c>
      <c r="AK81" s="304">
        <v>119.8</v>
      </c>
      <c r="AL81" s="263" t="s">
        <v>392</v>
      </c>
      <c r="AM81" s="293" t="s">
        <v>209</v>
      </c>
      <c r="AN81" s="316" t="s">
        <v>394</v>
      </c>
      <c r="AO81" s="306"/>
      <c r="AP81" s="307">
        <v>95.7</v>
      </c>
      <c r="AQ81" s="308">
        <v>100</v>
      </c>
      <c r="AR81" s="309">
        <v>96.6</v>
      </c>
      <c r="AS81" s="308">
        <v>100</v>
      </c>
      <c r="AU81" s="311">
        <f t="shared" si="7"/>
        <v>45036</v>
      </c>
      <c r="AV81" s="312">
        <f t="shared" ref="AV81:AV121" si="31">IF(C81="","",C81/$D$28)</f>
        <v>0.99194765978862609</v>
      </c>
      <c r="AW81" s="313">
        <f t="shared" si="24"/>
        <v>0.99385881648436314</v>
      </c>
      <c r="AX81" s="314">
        <f t="shared" si="19"/>
        <v>0.9934748277597486</v>
      </c>
      <c r="AY81" s="312">
        <f t="shared" ref="AY81:AY121" si="32">IF(F81="","",F81/$D$29)</f>
        <v>0.99302441454907819</v>
      </c>
      <c r="AZ81" s="313">
        <f t="shared" si="25"/>
        <v>0.9942669012885279</v>
      </c>
      <c r="BA81" s="314">
        <f t="shared" si="21"/>
        <v>0.99380329765361453</v>
      </c>
      <c r="BB81" s="315">
        <v>1</v>
      </c>
      <c r="BC81" s="315">
        <f t="shared" si="11"/>
        <v>1.02</v>
      </c>
      <c r="BD81" s="315">
        <f t="shared" si="12"/>
        <v>0.98</v>
      </c>
      <c r="BE81" s="315">
        <f t="shared" si="13"/>
        <v>1.03</v>
      </c>
      <c r="BF81" s="315">
        <f t="shared" si="14"/>
        <v>0.97</v>
      </c>
    </row>
    <row r="82" spans="2:58" s="310" customFormat="1" ht="30" x14ac:dyDescent="0.25">
      <c r="B82" s="296">
        <v>20230421</v>
      </c>
      <c r="C82" s="297">
        <v>1.9670000000000001</v>
      </c>
      <c r="D82" s="298">
        <f t="shared" si="26"/>
        <v>-1.0065425264217387E-2</v>
      </c>
      <c r="E82" s="299">
        <f t="shared" si="27"/>
        <v>-1.8463073852295397E-2</v>
      </c>
      <c r="F82" s="297">
        <v>1.988</v>
      </c>
      <c r="G82" s="298">
        <f t="shared" si="28"/>
        <v>-9.4668659691081736E-3</v>
      </c>
      <c r="H82" s="299">
        <f t="shared" si="29"/>
        <v>-1.8756169792694899E-2</v>
      </c>
      <c r="I82" s="168">
        <f t="shared" si="30"/>
        <v>0.98943661971830987</v>
      </c>
      <c r="J82" s="300">
        <v>0.45</v>
      </c>
      <c r="K82" s="301">
        <v>0.6</v>
      </c>
      <c r="L82" s="301">
        <v>-0.26</v>
      </c>
      <c r="M82" s="301">
        <v>0.21</v>
      </c>
      <c r="N82" s="301">
        <v>1.03</v>
      </c>
      <c r="O82" s="301">
        <v>-0.28000000000000003</v>
      </c>
      <c r="P82" s="301">
        <v>0.15</v>
      </c>
      <c r="Q82" s="302">
        <v>1.9670000000000001</v>
      </c>
      <c r="R82" s="303">
        <v>8.8000000000000007</v>
      </c>
      <c r="S82" s="303">
        <v>9.1999999999999993</v>
      </c>
      <c r="T82" s="303">
        <v>8.1</v>
      </c>
      <c r="U82" s="303">
        <v>8.5</v>
      </c>
      <c r="V82" s="303">
        <v>119.8</v>
      </c>
      <c r="W82" s="304">
        <v>120.2</v>
      </c>
      <c r="X82" s="300">
        <v>0.33</v>
      </c>
      <c r="Y82" s="301">
        <v>0.4</v>
      </c>
      <c r="Z82" s="301">
        <v>-0.13</v>
      </c>
      <c r="AA82" s="301">
        <v>-0.01</v>
      </c>
      <c r="AB82" s="301">
        <v>0.71</v>
      </c>
      <c r="AC82" s="301">
        <v>-0.11</v>
      </c>
      <c r="AD82" s="301">
        <v>-0.05</v>
      </c>
      <c r="AE82" s="302">
        <v>1.988</v>
      </c>
      <c r="AF82" s="303">
        <v>11.7</v>
      </c>
      <c r="AG82" s="303">
        <v>11.6</v>
      </c>
      <c r="AH82" s="303">
        <v>11.9</v>
      </c>
      <c r="AI82" s="303">
        <v>11.6</v>
      </c>
      <c r="AJ82" s="303">
        <v>119.4</v>
      </c>
      <c r="AK82" s="304">
        <v>119.8</v>
      </c>
      <c r="AL82" s="263" t="s">
        <v>395</v>
      </c>
      <c r="AM82" s="293" t="s">
        <v>209</v>
      </c>
      <c r="AN82" s="316" t="s">
        <v>397</v>
      </c>
      <c r="AO82" s="306"/>
      <c r="AP82" s="307">
        <v>76.3</v>
      </c>
      <c r="AQ82" s="308">
        <v>100</v>
      </c>
      <c r="AR82" s="309">
        <v>81.3</v>
      </c>
      <c r="AS82" s="308">
        <v>100</v>
      </c>
      <c r="AU82" s="311">
        <f t="shared" si="7"/>
        <v>45037</v>
      </c>
      <c r="AV82" s="312">
        <f t="shared" si="31"/>
        <v>0.98993457473578261</v>
      </c>
      <c r="AW82" s="313">
        <f t="shared" si="24"/>
        <v>0.99387041410191868</v>
      </c>
      <c r="AX82" s="314">
        <f t="shared" si="19"/>
        <v>0.99352769747545078</v>
      </c>
      <c r="AY82" s="312">
        <f t="shared" si="32"/>
        <v>0.99053313403089183</v>
      </c>
      <c r="AZ82" s="313">
        <f t="shared" si="25"/>
        <v>0.99428283060570044</v>
      </c>
      <c r="BA82" s="314">
        <f t="shared" si="21"/>
        <v>0.9938529101632656</v>
      </c>
      <c r="BB82" s="315">
        <v>1</v>
      </c>
      <c r="BC82" s="315">
        <f t="shared" si="11"/>
        <v>1.02</v>
      </c>
      <c r="BD82" s="315">
        <f t="shared" si="12"/>
        <v>0.98</v>
      </c>
      <c r="BE82" s="315">
        <f t="shared" si="13"/>
        <v>1.03</v>
      </c>
      <c r="BF82" s="315">
        <f t="shared" si="14"/>
        <v>0.97</v>
      </c>
    </row>
    <row r="83" spans="2:58" s="310" customFormat="1" ht="30" x14ac:dyDescent="0.25">
      <c r="B83" s="296">
        <v>20230424</v>
      </c>
      <c r="C83" s="297">
        <v>1.966</v>
      </c>
      <c r="D83" s="298">
        <f t="shared" si="26"/>
        <v>-1.0568696527428312E-2</v>
      </c>
      <c r="E83" s="299">
        <f t="shared" si="27"/>
        <v>-1.896207584830345E-2</v>
      </c>
      <c r="F83" s="297">
        <v>1.9870000000000001</v>
      </c>
      <c r="G83" s="298">
        <f t="shared" si="28"/>
        <v>-9.9651220727453582E-3</v>
      </c>
      <c r="H83" s="299">
        <f t="shared" si="29"/>
        <v>-1.9249753208292031E-2</v>
      </c>
      <c r="I83" s="168">
        <f t="shared" si="30"/>
        <v>0.98943130347257169</v>
      </c>
      <c r="J83" s="300">
        <v>0.48</v>
      </c>
      <c r="K83" s="301">
        <v>0.62</v>
      </c>
      <c r="L83" s="301">
        <v>-0.28000000000000003</v>
      </c>
      <c r="M83" s="301">
        <v>0.25</v>
      </c>
      <c r="N83" s="301">
        <v>1.1399999999999999</v>
      </c>
      <c r="O83" s="301">
        <v>-0.3</v>
      </c>
      <c r="P83" s="301">
        <v>0.18</v>
      </c>
      <c r="Q83" s="302">
        <v>1.966</v>
      </c>
      <c r="R83" s="303">
        <v>8.9</v>
      </c>
      <c r="S83" s="303">
        <v>9</v>
      </c>
      <c r="T83" s="303">
        <v>8.1</v>
      </c>
      <c r="U83" s="303">
        <v>8.5</v>
      </c>
      <c r="V83" s="303">
        <v>119.8</v>
      </c>
      <c r="W83" s="304">
        <v>120.2</v>
      </c>
      <c r="X83" s="300">
        <v>0.3</v>
      </c>
      <c r="Y83" s="301">
        <v>0.38</v>
      </c>
      <c r="Z83" s="301">
        <v>-0.08</v>
      </c>
      <c r="AA83" s="301">
        <v>0.01</v>
      </c>
      <c r="AB83" s="301">
        <v>0.69</v>
      </c>
      <c r="AC83" s="301">
        <v>-0.11</v>
      </c>
      <c r="AD83" s="301">
        <v>-7.0000000000000007E-2</v>
      </c>
      <c r="AE83" s="302">
        <v>1.9870000000000001</v>
      </c>
      <c r="AF83" s="303">
        <v>11.5</v>
      </c>
      <c r="AG83" s="303">
        <v>11.5</v>
      </c>
      <c r="AH83" s="303">
        <v>11.9</v>
      </c>
      <c r="AI83" s="303">
        <v>11.6</v>
      </c>
      <c r="AJ83" s="303">
        <v>119.4</v>
      </c>
      <c r="AK83" s="304">
        <v>119.9</v>
      </c>
      <c r="AL83" s="263" t="s">
        <v>398</v>
      </c>
      <c r="AM83" s="293" t="s">
        <v>293</v>
      </c>
      <c r="AN83" s="316" t="s">
        <v>400</v>
      </c>
      <c r="AO83" s="306"/>
      <c r="AP83" s="307">
        <v>66.900000000000006</v>
      </c>
      <c r="AQ83" s="308">
        <v>100</v>
      </c>
      <c r="AR83" s="309">
        <v>80.3</v>
      </c>
      <c r="AS83" s="308">
        <v>100</v>
      </c>
      <c r="AU83" s="311">
        <f t="shared" si="7"/>
        <v>45040</v>
      </c>
      <c r="AV83" s="312">
        <f t="shared" si="31"/>
        <v>0.98943130347257169</v>
      </c>
      <c r="AW83" s="313">
        <f t="shared" si="24"/>
        <v>0.99393460087974417</v>
      </c>
      <c r="AX83" s="314">
        <f t="shared" si="19"/>
        <v>0.99359365286124512</v>
      </c>
      <c r="AY83" s="312">
        <f t="shared" si="32"/>
        <v>0.99003487792725464</v>
      </c>
      <c r="AZ83" s="313">
        <f t="shared" si="25"/>
        <v>0.99433152796381463</v>
      </c>
      <c r="BA83" s="314">
        <f t="shared" si="21"/>
        <v>0.99392713737213867</v>
      </c>
      <c r="BB83" s="315">
        <v>1</v>
      </c>
      <c r="BC83" s="315">
        <f t="shared" si="11"/>
        <v>1.02</v>
      </c>
      <c r="BD83" s="315">
        <f t="shared" si="12"/>
        <v>0.98</v>
      </c>
      <c r="BE83" s="315">
        <f t="shared" si="13"/>
        <v>1.03</v>
      </c>
      <c r="BF83" s="315">
        <f t="shared" si="14"/>
        <v>0.97</v>
      </c>
    </row>
    <row r="84" spans="2:58" s="310" customFormat="1" ht="30" x14ac:dyDescent="0.25">
      <c r="B84" s="296">
        <v>20230425</v>
      </c>
      <c r="C84" s="297">
        <v>1.964</v>
      </c>
      <c r="D84" s="298">
        <f t="shared" si="26"/>
        <v>-1.157523905385005E-2</v>
      </c>
      <c r="E84" s="299">
        <f t="shared" si="27"/>
        <v>-1.9960079840319334E-2</v>
      </c>
      <c r="F84" s="297">
        <v>1.988</v>
      </c>
      <c r="G84" s="298">
        <f t="shared" si="28"/>
        <v>-9.4668659691081736E-3</v>
      </c>
      <c r="H84" s="299">
        <f t="shared" si="29"/>
        <v>-1.8756169792694899E-2</v>
      </c>
      <c r="I84" s="168">
        <f t="shared" si="30"/>
        <v>0.98792756539235416</v>
      </c>
      <c r="J84" s="300">
        <v>0.49</v>
      </c>
      <c r="K84" s="301">
        <v>0.54</v>
      </c>
      <c r="L84" s="301">
        <v>-0.26</v>
      </c>
      <c r="M84" s="301">
        <v>0.19</v>
      </c>
      <c r="N84" s="301">
        <v>0.99</v>
      </c>
      <c r="O84" s="301">
        <v>-0.28000000000000003</v>
      </c>
      <c r="P84" s="301">
        <v>0.18</v>
      </c>
      <c r="Q84" s="302">
        <v>1.964</v>
      </c>
      <c r="R84" s="303">
        <v>8.6</v>
      </c>
      <c r="S84" s="303">
        <v>9.1999999999999993</v>
      </c>
      <c r="T84" s="303">
        <v>8</v>
      </c>
      <c r="U84" s="303">
        <v>8.4</v>
      </c>
      <c r="V84" s="303">
        <v>119.8</v>
      </c>
      <c r="W84" s="304">
        <v>120.2</v>
      </c>
      <c r="X84" s="300">
        <v>0.27</v>
      </c>
      <c r="Y84" s="301">
        <v>0.4</v>
      </c>
      <c r="Z84" s="301">
        <v>-0.1</v>
      </c>
      <c r="AA84" s="301">
        <v>-0.03</v>
      </c>
      <c r="AB84" s="301">
        <v>0.69</v>
      </c>
      <c r="AC84" s="301">
        <v>-0.1</v>
      </c>
      <c r="AD84" s="301">
        <v>-0.04</v>
      </c>
      <c r="AE84" s="302">
        <v>1.988</v>
      </c>
      <c r="AF84" s="303">
        <v>11.7</v>
      </c>
      <c r="AG84" s="303">
        <v>11.6</v>
      </c>
      <c r="AH84" s="303">
        <v>11.7</v>
      </c>
      <c r="AI84" s="303">
        <v>11.4</v>
      </c>
      <c r="AJ84" s="303">
        <v>119.4</v>
      </c>
      <c r="AK84" s="304">
        <v>119.9</v>
      </c>
      <c r="AL84" s="295" t="s">
        <v>327</v>
      </c>
      <c r="AM84" s="293" t="s">
        <v>209</v>
      </c>
      <c r="AN84" s="316" t="s">
        <v>402</v>
      </c>
      <c r="AO84" s="306"/>
      <c r="AP84" s="307">
        <v>69</v>
      </c>
      <c r="AQ84" s="308">
        <v>100</v>
      </c>
      <c r="AR84" s="309">
        <v>86.3</v>
      </c>
      <c r="AS84" s="308">
        <v>100</v>
      </c>
      <c r="AU84" s="311">
        <f t="shared" si="7"/>
        <v>45041</v>
      </c>
      <c r="AV84" s="312">
        <f t="shared" si="31"/>
        <v>0.98842476094614995</v>
      </c>
      <c r="AW84" s="313">
        <f t="shared" si="24"/>
        <v>0.99396736683177489</v>
      </c>
      <c r="AX84" s="314">
        <f t="shared" si="19"/>
        <v>0.99366117861336767</v>
      </c>
      <c r="AY84" s="312">
        <f t="shared" si="32"/>
        <v>0.99053313403089183</v>
      </c>
      <c r="AZ84" s="313">
        <f t="shared" si="25"/>
        <v>0.99436183882726215</v>
      </c>
      <c r="BA84" s="314">
        <f t="shared" si="21"/>
        <v>0.99403872161719675</v>
      </c>
      <c r="BB84" s="315">
        <v>1</v>
      </c>
      <c r="BC84" s="315">
        <f t="shared" si="11"/>
        <v>1.02</v>
      </c>
      <c r="BD84" s="315">
        <f t="shared" si="12"/>
        <v>0.98</v>
      </c>
      <c r="BE84" s="315">
        <f t="shared" si="13"/>
        <v>1.03</v>
      </c>
      <c r="BF84" s="315">
        <f t="shared" si="14"/>
        <v>0.97</v>
      </c>
    </row>
    <row r="85" spans="2:58" s="310" customFormat="1" ht="30" x14ac:dyDescent="0.25">
      <c r="B85" s="296">
        <v>20230426</v>
      </c>
      <c r="C85" s="297">
        <v>1.992</v>
      </c>
      <c r="D85" s="298">
        <f t="shared" si="26"/>
        <v>2.5163563160544022E-3</v>
      </c>
      <c r="E85" s="299">
        <f t="shared" si="27"/>
        <v>-5.9880239520958556E-3</v>
      </c>
      <c r="F85" s="297">
        <v>2.0009999999999999</v>
      </c>
      <c r="G85" s="298">
        <f t="shared" si="28"/>
        <v>-2.989536621823774E-3</v>
      </c>
      <c r="H85" s="299">
        <f t="shared" si="29"/>
        <v>-1.2339585389930852E-2</v>
      </c>
      <c r="I85" s="168">
        <f t="shared" si="30"/>
        <v>0.99550224887556227</v>
      </c>
      <c r="J85" s="300">
        <v>0.66</v>
      </c>
      <c r="K85" s="301">
        <v>0.52</v>
      </c>
      <c r="L85" s="301">
        <v>-0.33</v>
      </c>
      <c r="M85" s="301">
        <v>0.22</v>
      </c>
      <c r="N85" s="301">
        <v>1.04</v>
      </c>
      <c r="O85" s="301">
        <v>-0.28000000000000003</v>
      </c>
      <c r="P85" s="301">
        <v>0.21</v>
      </c>
      <c r="Q85" s="302">
        <v>1.992</v>
      </c>
      <c r="R85" s="303">
        <v>8.8000000000000007</v>
      </c>
      <c r="S85" s="303">
        <v>9.1999999999999993</v>
      </c>
      <c r="T85" s="303">
        <v>7.6</v>
      </c>
      <c r="U85" s="303">
        <v>8.6</v>
      </c>
      <c r="V85" s="303">
        <v>119.8</v>
      </c>
      <c r="W85" s="304">
        <v>120.2</v>
      </c>
      <c r="X85" s="300">
        <v>0.36</v>
      </c>
      <c r="Y85" s="301">
        <v>0.3</v>
      </c>
      <c r="Z85" s="301">
        <v>-0.16</v>
      </c>
      <c r="AA85" s="301">
        <v>0.02</v>
      </c>
      <c r="AB85" s="301">
        <v>0.71</v>
      </c>
      <c r="AC85" s="301">
        <v>-0.16</v>
      </c>
      <c r="AD85" s="301">
        <v>-0.05</v>
      </c>
      <c r="AE85" s="302">
        <v>2.0009999999999999</v>
      </c>
      <c r="AF85" s="303">
        <v>11.3</v>
      </c>
      <c r="AG85" s="303">
        <v>11.4</v>
      </c>
      <c r="AH85" s="303">
        <v>11.8</v>
      </c>
      <c r="AI85" s="303">
        <v>11.4</v>
      </c>
      <c r="AJ85" s="303">
        <v>119.4</v>
      </c>
      <c r="AK85" s="304">
        <v>119.9</v>
      </c>
      <c r="AL85" s="263" t="s">
        <v>403</v>
      </c>
      <c r="AM85" s="293" t="s">
        <v>293</v>
      </c>
      <c r="AN85" s="316" t="s">
        <v>405</v>
      </c>
      <c r="AO85" s="306"/>
      <c r="AP85" s="307">
        <v>100</v>
      </c>
      <c r="AQ85" s="308">
        <v>100</v>
      </c>
      <c r="AR85" s="309">
        <v>93.1</v>
      </c>
      <c r="AS85" s="308">
        <v>100</v>
      </c>
      <c r="AU85" s="311">
        <f t="shared" si="7"/>
        <v>45042</v>
      </c>
      <c r="AV85" s="312">
        <f t="shared" si="31"/>
        <v>1.0025163563160544</v>
      </c>
      <c r="AW85" s="313">
        <f t="shared" si="24"/>
        <v>0.99400100654252621</v>
      </c>
      <c r="AX85" s="314">
        <f t="shared" si="19"/>
        <v>0.99369395043687558</v>
      </c>
      <c r="AY85" s="312">
        <f>IF(F85="","",F85/$D$29)</f>
        <v>0.99701046337817623</v>
      </c>
      <c r="AZ85" s="313">
        <f t="shared" si="25"/>
        <v>0.99441288822454721</v>
      </c>
      <c r="BA85" s="314">
        <f t="shared" si="21"/>
        <v>0.99410496995455644</v>
      </c>
      <c r="BB85" s="315">
        <v>1</v>
      </c>
      <c r="BC85" s="315">
        <f t="shared" si="11"/>
        <v>1.02</v>
      </c>
      <c r="BD85" s="315">
        <f t="shared" si="12"/>
        <v>0.98</v>
      </c>
      <c r="BE85" s="315">
        <f t="shared" si="13"/>
        <v>1.03</v>
      </c>
      <c r="BF85" s="315">
        <f t="shared" si="14"/>
        <v>0.97</v>
      </c>
    </row>
    <row r="86" spans="2:58" s="310" customFormat="1" ht="30" x14ac:dyDescent="0.25">
      <c r="B86" s="296">
        <v>20230427</v>
      </c>
      <c r="C86" s="297">
        <v>1.98</v>
      </c>
      <c r="D86" s="298">
        <f t="shared" si="26"/>
        <v>-3.5228988424761409E-3</v>
      </c>
      <c r="E86" s="299">
        <f t="shared" si="27"/>
        <v>-1.19760479041916E-2</v>
      </c>
      <c r="F86" s="297">
        <v>1.998</v>
      </c>
      <c r="G86" s="298">
        <f t="shared" si="28"/>
        <v>-4.484304932735439E-3</v>
      </c>
      <c r="H86" s="299">
        <f t="shared" si="29"/>
        <v>-1.3820335636722469E-2</v>
      </c>
      <c r="I86" s="168">
        <f t="shared" si="30"/>
        <v>0.99099099099099097</v>
      </c>
      <c r="J86" s="300">
        <v>0.51</v>
      </c>
      <c r="K86" s="301">
        <v>0.56999999999999995</v>
      </c>
      <c r="L86" s="301">
        <v>-0.26</v>
      </c>
      <c r="M86" s="301">
        <v>0.27</v>
      </c>
      <c r="N86" s="301">
        <v>1.1200000000000001</v>
      </c>
      <c r="O86" s="301">
        <v>-0.27</v>
      </c>
      <c r="P86" s="301">
        <v>0.24</v>
      </c>
      <c r="Q86" s="302">
        <v>1.98</v>
      </c>
      <c r="R86" s="303">
        <v>8.8000000000000007</v>
      </c>
      <c r="S86" s="303">
        <v>9.1999999999999993</v>
      </c>
      <c r="T86" s="303">
        <v>7.9</v>
      </c>
      <c r="U86" s="303">
        <v>8.5</v>
      </c>
      <c r="V86" s="303">
        <v>119.8</v>
      </c>
      <c r="W86" s="304">
        <v>120.2</v>
      </c>
      <c r="X86" s="300">
        <v>0.33</v>
      </c>
      <c r="Y86" s="301">
        <v>0.33</v>
      </c>
      <c r="Z86" s="301">
        <v>-0.17</v>
      </c>
      <c r="AA86" s="301">
        <v>-0.01</v>
      </c>
      <c r="AB86" s="301">
        <v>0.72</v>
      </c>
      <c r="AC86" s="301">
        <v>-0.15</v>
      </c>
      <c r="AD86" s="301">
        <v>-0.04</v>
      </c>
      <c r="AE86" s="302">
        <v>1.998</v>
      </c>
      <c r="AF86" s="303">
        <v>11.5</v>
      </c>
      <c r="AG86" s="303">
        <v>11.6</v>
      </c>
      <c r="AH86" s="303">
        <v>11.8</v>
      </c>
      <c r="AI86" s="303">
        <v>11.5</v>
      </c>
      <c r="AJ86" s="303">
        <v>119.4</v>
      </c>
      <c r="AK86" s="304">
        <v>119.9</v>
      </c>
      <c r="AL86" s="263" t="s">
        <v>406</v>
      </c>
      <c r="AM86" s="293" t="s">
        <v>209</v>
      </c>
      <c r="AN86" s="316" t="s">
        <v>408</v>
      </c>
      <c r="AO86" s="306"/>
      <c r="AP86" s="307">
        <v>100</v>
      </c>
      <c r="AQ86" s="308">
        <v>100</v>
      </c>
      <c r="AR86" s="309">
        <v>100</v>
      </c>
      <c r="AS86" s="308">
        <v>100</v>
      </c>
      <c r="AU86" s="311">
        <f t="shared" si="7"/>
        <v>45043</v>
      </c>
      <c r="AV86" s="312">
        <f t="shared" si="31"/>
        <v>0.99647710115752386</v>
      </c>
      <c r="AW86" s="313">
        <f t="shared" si="24"/>
        <v>0.99402195350861677</v>
      </c>
      <c r="AX86" s="314">
        <f t="shared" si="19"/>
        <v>0.99375820884529897</v>
      </c>
      <c r="AY86" s="312">
        <f t="shared" si="32"/>
        <v>0.99551569506726456</v>
      </c>
      <c r="AZ86" s="313">
        <f t="shared" si="25"/>
        <v>0.99444511776350319</v>
      </c>
      <c r="BA86" s="314">
        <f t="shared" si="21"/>
        <v>0.99416068151712889</v>
      </c>
      <c r="BB86" s="315">
        <v>1</v>
      </c>
      <c r="BC86" s="315">
        <f t="shared" si="11"/>
        <v>1.02</v>
      </c>
      <c r="BD86" s="315">
        <f t="shared" si="12"/>
        <v>0.98</v>
      </c>
      <c r="BE86" s="315">
        <f t="shared" si="13"/>
        <v>1.03</v>
      </c>
      <c r="BF86" s="315">
        <f t="shared" si="14"/>
        <v>0.97</v>
      </c>
    </row>
    <row r="87" spans="2:58" s="310" customFormat="1" ht="30" x14ac:dyDescent="0.25">
      <c r="B87" s="296">
        <v>20230428</v>
      </c>
      <c r="C87" s="297">
        <v>1.9690000000000001</v>
      </c>
      <c r="D87" s="298">
        <f t="shared" si="26"/>
        <v>-9.0588827377956482E-3</v>
      </c>
      <c r="E87" s="299">
        <f t="shared" si="27"/>
        <v>-1.7465069860279403E-2</v>
      </c>
      <c r="F87" s="297">
        <v>1.992</v>
      </c>
      <c r="G87" s="298">
        <f t="shared" si="28"/>
        <v>-7.4738415545591019E-3</v>
      </c>
      <c r="H87" s="299">
        <f t="shared" si="29"/>
        <v>-1.6781836130305927E-2</v>
      </c>
      <c r="I87" s="168">
        <f t="shared" si="30"/>
        <v>0.98845381526104426</v>
      </c>
      <c r="J87" s="300">
        <v>0.59</v>
      </c>
      <c r="K87" s="301">
        <v>0.62</v>
      </c>
      <c r="L87" s="301">
        <v>-0.28000000000000003</v>
      </c>
      <c r="M87" s="301">
        <v>0.3</v>
      </c>
      <c r="N87" s="301">
        <v>1.05</v>
      </c>
      <c r="O87" s="301">
        <v>-0.26</v>
      </c>
      <c r="P87" s="301">
        <v>0.25</v>
      </c>
      <c r="Q87" s="302">
        <v>1.9690000000000001</v>
      </c>
      <c r="R87" s="303">
        <v>9</v>
      </c>
      <c r="S87" s="303">
        <v>8.9</v>
      </c>
      <c r="T87" s="303">
        <v>7.8</v>
      </c>
      <c r="U87" s="303">
        <v>8.6</v>
      </c>
      <c r="V87" s="303">
        <v>119.8</v>
      </c>
      <c r="W87" s="304">
        <v>120.2</v>
      </c>
      <c r="X87" s="300">
        <v>0.32</v>
      </c>
      <c r="Y87" s="301">
        <v>0.4</v>
      </c>
      <c r="Z87" s="301">
        <v>-0.11</v>
      </c>
      <c r="AA87" s="301">
        <v>-0.01</v>
      </c>
      <c r="AB87" s="301">
        <v>0.72</v>
      </c>
      <c r="AC87" s="301">
        <v>-0.13</v>
      </c>
      <c r="AD87" s="301">
        <v>-0.09</v>
      </c>
      <c r="AE87" s="302">
        <v>1.992</v>
      </c>
      <c r="AF87" s="303">
        <v>11.6</v>
      </c>
      <c r="AG87" s="303">
        <v>11.6</v>
      </c>
      <c r="AH87" s="303">
        <v>12</v>
      </c>
      <c r="AI87" s="303">
        <v>11.6</v>
      </c>
      <c r="AJ87" s="303">
        <v>119.4</v>
      </c>
      <c r="AK87" s="304">
        <v>119.8</v>
      </c>
      <c r="AL87" s="263" t="s">
        <v>409</v>
      </c>
      <c r="AM87" s="293" t="s">
        <v>162</v>
      </c>
      <c r="AN87" s="316" t="s">
        <v>411</v>
      </c>
      <c r="AO87" s="306"/>
      <c r="AP87" s="307">
        <v>87</v>
      </c>
      <c r="AQ87" s="308">
        <v>100</v>
      </c>
      <c r="AR87" s="309">
        <v>94.7</v>
      </c>
      <c r="AS87" s="308">
        <v>100</v>
      </c>
      <c r="AU87" s="311">
        <f t="shared" si="7"/>
        <v>45044</v>
      </c>
      <c r="AV87" s="312">
        <f t="shared" si="31"/>
        <v>0.99094111726220435</v>
      </c>
      <c r="AW87" s="313">
        <f t="shared" si="24"/>
        <v>0.99407105087176229</v>
      </c>
      <c r="AX87" s="314">
        <f t="shared" si="19"/>
        <v>0.99383026710656275</v>
      </c>
      <c r="AY87" s="312">
        <f t="shared" si="32"/>
        <v>0.9925261584454409</v>
      </c>
      <c r="AZ87" s="313">
        <f t="shared" si="25"/>
        <v>0.99448505572960388</v>
      </c>
      <c r="BA87" s="314">
        <f t="shared" si="21"/>
        <v>0.99422391998376036</v>
      </c>
      <c r="BB87" s="315">
        <v>1</v>
      </c>
      <c r="BC87" s="315">
        <f t="shared" si="11"/>
        <v>1.02</v>
      </c>
      <c r="BD87" s="315">
        <f t="shared" si="12"/>
        <v>0.98</v>
      </c>
      <c r="BE87" s="315">
        <f t="shared" si="13"/>
        <v>1.03</v>
      </c>
      <c r="BF87" s="315">
        <f t="shared" si="14"/>
        <v>0.97</v>
      </c>
    </row>
    <row r="88" spans="2:58" s="310" customFormat="1" ht="30" x14ac:dyDescent="0.25">
      <c r="B88" s="296">
        <v>20230502</v>
      </c>
      <c r="C88" s="297">
        <v>1.9710000000000001</v>
      </c>
      <c r="D88" s="298">
        <f t="shared" si="26"/>
        <v>-8.0523402113739095E-3</v>
      </c>
      <c r="E88" s="299">
        <f t="shared" si="27"/>
        <v>-1.6467065868263409E-2</v>
      </c>
      <c r="F88" s="297">
        <v>1.9930000000000001</v>
      </c>
      <c r="G88" s="298">
        <f t="shared" si="28"/>
        <v>-6.9755854509218063E-3</v>
      </c>
      <c r="H88" s="299">
        <f t="shared" si="29"/>
        <v>-1.6288252714708684E-2</v>
      </c>
      <c r="I88" s="168">
        <f t="shared" si="30"/>
        <v>0.98896136477671848</v>
      </c>
      <c r="J88" s="300">
        <v>0.49</v>
      </c>
      <c r="K88" s="301">
        <v>0.56999999999999995</v>
      </c>
      <c r="L88" s="301">
        <v>-0.28000000000000003</v>
      </c>
      <c r="M88" s="301">
        <v>0.2</v>
      </c>
      <c r="N88" s="301">
        <v>1.1000000000000001</v>
      </c>
      <c r="O88" s="301">
        <v>-0.27</v>
      </c>
      <c r="P88" s="301">
        <v>0.17</v>
      </c>
      <c r="Q88" s="302">
        <v>1.9710000000000001</v>
      </c>
      <c r="R88" s="303">
        <v>8.6999999999999993</v>
      </c>
      <c r="S88" s="303">
        <v>9.1999999999999993</v>
      </c>
      <c r="T88" s="303">
        <v>8</v>
      </c>
      <c r="U88" s="303">
        <v>8.5</v>
      </c>
      <c r="V88" s="303">
        <v>119.8</v>
      </c>
      <c r="W88" s="304">
        <v>120.2</v>
      </c>
      <c r="X88" s="300">
        <v>0.3</v>
      </c>
      <c r="Y88" s="301">
        <v>0.39</v>
      </c>
      <c r="Z88" s="301">
        <v>-0.1</v>
      </c>
      <c r="AA88" s="301">
        <v>0</v>
      </c>
      <c r="AB88" s="301">
        <v>0.71</v>
      </c>
      <c r="AC88" s="301">
        <v>-0.13</v>
      </c>
      <c r="AD88" s="301">
        <v>-7.0000000000000007E-2</v>
      </c>
      <c r="AE88" s="302">
        <v>1.9930000000000001</v>
      </c>
      <c r="AF88" s="303">
        <v>11.5</v>
      </c>
      <c r="AG88" s="303">
        <v>11.6</v>
      </c>
      <c r="AH88" s="303">
        <v>11.8</v>
      </c>
      <c r="AI88" s="303">
        <v>11.5</v>
      </c>
      <c r="AJ88" s="303">
        <v>119.4</v>
      </c>
      <c r="AK88" s="304">
        <v>119.8</v>
      </c>
      <c r="AL88" s="295" t="s">
        <v>412</v>
      </c>
      <c r="AM88" s="293" t="s">
        <v>209</v>
      </c>
      <c r="AN88" s="316" t="s">
        <v>414</v>
      </c>
      <c r="AO88" s="306"/>
      <c r="AP88" s="307">
        <v>97.7</v>
      </c>
      <c r="AQ88" s="308">
        <v>100</v>
      </c>
      <c r="AR88" s="309">
        <v>98.8</v>
      </c>
      <c r="AS88" s="308">
        <v>100</v>
      </c>
      <c r="AU88" s="311">
        <f t="shared" si="7"/>
        <v>45048</v>
      </c>
      <c r="AV88" s="312">
        <f t="shared" si="31"/>
        <v>0.99194765978862609</v>
      </c>
      <c r="AW88" s="313">
        <f t="shared" si="24"/>
        <v>0.99415646144382941</v>
      </c>
      <c r="AX88" s="314">
        <f t="shared" si="19"/>
        <v>0.9938286361348766</v>
      </c>
      <c r="AY88" s="312">
        <f t="shared" si="32"/>
        <v>0.99302441454907819</v>
      </c>
      <c r="AZ88" s="313">
        <f t="shared" si="25"/>
        <v>0.99455378397829819</v>
      </c>
      <c r="BA88" s="314">
        <f t="shared" si="21"/>
        <v>0.9942202291978075</v>
      </c>
      <c r="BB88" s="315">
        <v>1</v>
      </c>
      <c r="BC88" s="315">
        <f t="shared" si="11"/>
        <v>1.02</v>
      </c>
      <c r="BD88" s="315">
        <f t="shared" si="12"/>
        <v>0.98</v>
      </c>
      <c r="BE88" s="315">
        <f t="shared" si="13"/>
        <v>1.03</v>
      </c>
      <c r="BF88" s="315">
        <f t="shared" si="14"/>
        <v>0.97</v>
      </c>
    </row>
    <row r="89" spans="2:58" s="310" customFormat="1" ht="30" x14ac:dyDescent="0.25">
      <c r="B89" s="296">
        <v>20230503</v>
      </c>
      <c r="C89" s="297">
        <v>1.97</v>
      </c>
      <c r="D89" s="298">
        <f t="shared" si="26"/>
        <v>-8.5556114745848344E-3</v>
      </c>
      <c r="E89" s="299">
        <f t="shared" si="27"/>
        <v>-1.6966067864271461E-2</v>
      </c>
      <c r="F89" s="297">
        <v>1.99</v>
      </c>
      <c r="G89" s="298">
        <f t="shared" si="28"/>
        <v>-8.4703537618336933E-3</v>
      </c>
      <c r="H89" s="299">
        <f t="shared" si="29"/>
        <v>-1.7769002961500413E-2</v>
      </c>
      <c r="I89" s="168">
        <f t="shared" si="30"/>
        <v>0.98994974874371855</v>
      </c>
      <c r="J89" s="300">
        <v>0.59</v>
      </c>
      <c r="K89" s="301">
        <v>0.63</v>
      </c>
      <c r="L89" s="301">
        <v>-0.32</v>
      </c>
      <c r="M89" s="301">
        <v>0.16</v>
      </c>
      <c r="N89" s="301">
        <v>1.08</v>
      </c>
      <c r="O89" s="301">
        <v>-0.28000000000000003</v>
      </c>
      <c r="P89" s="301">
        <v>0.14000000000000001</v>
      </c>
      <c r="Q89" s="302">
        <v>1.97</v>
      </c>
      <c r="R89" s="303">
        <v>8.8000000000000007</v>
      </c>
      <c r="S89" s="303">
        <v>9.1999999999999993</v>
      </c>
      <c r="T89" s="303">
        <v>8.1999999999999993</v>
      </c>
      <c r="U89" s="303">
        <v>8.3000000000000007</v>
      </c>
      <c r="V89" s="303">
        <v>119.8</v>
      </c>
      <c r="W89" s="304">
        <v>120.2</v>
      </c>
      <c r="X89" s="300">
        <v>0.3</v>
      </c>
      <c r="Y89" s="301">
        <v>0.33</v>
      </c>
      <c r="Z89" s="301">
        <v>-0.14000000000000001</v>
      </c>
      <c r="AA89" s="301">
        <v>0</v>
      </c>
      <c r="AB89" s="301">
        <v>0.73</v>
      </c>
      <c r="AC89" s="301">
        <v>-0.15</v>
      </c>
      <c r="AD89" s="301">
        <v>-0.05</v>
      </c>
      <c r="AE89" s="302">
        <v>1.99</v>
      </c>
      <c r="AF89" s="303">
        <v>11.6</v>
      </c>
      <c r="AG89" s="303">
        <v>11.6</v>
      </c>
      <c r="AH89" s="303">
        <v>11.8</v>
      </c>
      <c r="AI89" s="303">
        <v>11.5</v>
      </c>
      <c r="AJ89" s="303">
        <v>119.4</v>
      </c>
      <c r="AK89" s="304">
        <v>119.8</v>
      </c>
      <c r="AL89" s="263" t="s">
        <v>340</v>
      </c>
      <c r="AM89" s="293" t="s">
        <v>209</v>
      </c>
      <c r="AN89" s="316" t="s">
        <v>417</v>
      </c>
      <c r="AO89" s="306"/>
      <c r="AP89" s="307">
        <v>95.7</v>
      </c>
      <c r="AQ89" s="308">
        <v>100</v>
      </c>
      <c r="AR89" s="309">
        <v>98.1</v>
      </c>
      <c r="AS89" s="308">
        <v>100</v>
      </c>
      <c r="AU89" s="311">
        <f t="shared" si="7"/>
        <v>45049</v>
      </c>
      <c r="AV89" s="312">
        <f t="shared" si="31"/>
        <v>0.99144438852541517</v>
      </c>
      <c r="AW89" s="313">
        <f t="shared" si="24"/>
        <v>0.99418757132629687</v>
      </c>
      <c r="AX89" s="314">
        <f t="shared" si="19"/>
        <v>0.99385881648436314</v>
      </c>
      <c r="AY89" s="312">
        <f t="shared" si="32"/>
        <v>0.99152964623816631</v>
      </c>
      <c r="AZ89" s="313">
        <f t="shared" si="25"/>
        <v>0.99459637746759588</v>
      </c>
      <c r="BA89" s="314">
        <f t="shared" si="21"/>
        <v>0.9942669012885279</v>
      </c>
      <c r="BB89" s="315">
        <v>1</v>
      </c>
      <c r="BC89" s="315">
        <f t="shared" si="11"/>
        <v>1.02</v>
      </c>
      <c r="BD89" s="315">
        <f t="shared" si="12"/>
        <v>0.98</v>
      </c>
      <c r="BE89" s="315">
        <f t="shared" si="13"/>
        <v>1.03</v>
      </c>
      <c r="BF89" s="315">
        <f t="shared" si="14"/>
        <v>0.97</v>
      </c>
    </row>
    <row r="90" spans="2:58" s="310" customFormat="1" ht="30" x14ac:dyDescent="0.25">
      <c r="B90" s="296">
        <v>20230504</v>
      </c>
      <c r="C90" s="297">
        <v>1.972</v>
      </c>
      <c r="D90" s="298">
        <f t="shared" si="26"/>
        <v>-7.5490689481630957E-3</v>
      </c>
      <c r="E90" s="299">
        <f t="shared" si="27"/>
        <v>-1.5968063872255467E-2</v>
      </c>
      <c r="F90" s="297">
        <v>1.9950000000000001</v>
      </c>
      <c r="G90" s="298">
        <f t="shared" si="28"/>
        <v>-5.9790732436472149E-3</v>
      </c>
      <c r="H90" s="299">
        <f t="shared" si="29"/>
        <v>-1.5301085883514198E-2</v>
      </c>
      <c r="I90" s="168">
        <f t="shared" si="30"/>
        <v>0.98847117794486206</v>
      </c>
      <c r="J90" s="300">
        <v>0.75</v>
      </c>
      <c r="K90" s="301">
        <v>0.56000000000000005</v>
      </c>
      <c r="L90" s="301">
        <v>-0.39</v>
      </c>
      <c r="M90" s="301">
        <v>0.25</v>
      </c>
      <c r="N90" s="301">
        <v>1.04</v>
      </c>
      <c r="O90" s="301">
        <v>-0.31</v>
      </c>
      <c r="P90" s="301">
        <v>0.22</v>
      </c>
      <c r="Q90" s="302">
        <v>1.972</v>
      </c>
      <c r="R90" s="303">
        <v>8.4</v>
      </c>
      <c r="S90" s="303">
        <v>9.4</v>
      </c>
      <c r="T90" s="303">
        <v>7.8</v>
      </c>
      <c r="U90" s="303">
        <v>8.6</v>
      </c>
      <c r="V90" s="303">
        <v>119.7</v>
      </c>
      <c r="W90" s="304">
        <v>120.1</v>
      </c>
      <c r="X90" s="300">
        <v>0.38</v>
      </c>
      <c r="Y90" s="301">
        <v>0.35</v>
      </c>
      <c r="Z90" s="301">
        <v>-0.16</v>
      </c>
      <c r="AA90" s="301">
        <v>-0.01</v>
      </c>
      <c r="AB90" s="301">
        <v>0.71</v>
      </c>
      <c r="AC90" s="301">
        <v>-0.15</v>
      </c>
      <c r="AD90" s="301">
        <v>-0.06</v>
      </c>
      <c r="AE90" s="302">
        <v>1.9950000000000001</v>
      </c>
      <c r="AF90" s="303">
        <v>11.9</v>
      </c>
      <c r="AG90" s="303">
        <v>11.7</v>
      </c>
      <c r="AH90" s="303">
        <v>11.9</v>
      </c>
      <c r="AI90" s="303">
        <v>11.6</v>
      </c>
      <c r="AJ90" s="303">
        <v>119.4</v>
      </c>
      <c r="AK90" s="304">
        <v>119.8</v>
      </c>
      <c r="AL90" s="263" t="s">
        <v>268</v>
      </c>
      <c r="AM90" s="293" t="s">
        <v>293</v>
      </c>
      <c r="AN90" s="316" t="s">
        <v>419</v>
      </c>
      <c r="AO90" s="306"/>
      <c r="AP90" s="307">
        <v>96.6</v>
      </c>
      <c r="AQ90" s="308">
        <v>100</v>
      </c>
      <c r="AR90" s="309">
        <v>100</v>
      </c>
      <c r="AS90" s="308">
        <v>100</v>
      </c>
      <c r="AU90" s="311">
        <f t="shared" si="7"/>
        <v>45050</v>
      </c>
      <c r="AV90" s="312">
        <f t="shared" si="31"/>
        <v>0.9924509310518369</v>
      </c>
      <c r="AW90" s="313">
        <f t="shared" si="24"/>
        <v>0.99424113883097276</v>
      </c>
      <c r="AX90" s="314">
        <f t="shared" si="19"/>
        <v>0.99387041410191868</v>
      </c>
      <c r="AY90" s="312">
        <f t="shared" si="32"/>
        <v>0.99402092675635279</v>
      </c>
      <c r="AZ90" s="313">
        <f t="shared" si="25"/>
        <v>0.99463306996939294</v>
      </c>
      <c r="BA90" s="314">
        <f t="shared" si="21"/>
        <v>0.99428283060570044</v>
      </c>
      <c r="BB90" s="315">
        <v>1</v>
      </c>
      <c r="BC90" s="315">
        <f t="shared" si="11"/>
        <v>1.02</v>
      </c>
      <c r="BD90" s="315">
        <f t="shared" si="12"/>
        <v>0.98</v>
      </c>
      <c r="BE90" s="315">
        <f t="shared" si="13"/>
        <v>1.03</v>
      </c>
      <c r="BF90" s="315">
        <f t="shared" si="14"/>
        <v>0.97</v>
      </c>
    </row>
    <row r="91" spans="2:58" s="310" customFormat="1" ht="30" x14ac:dyDescent="0.25">
      <c r="B91" s="296">
        <v>20230504</v>
      </c>
      <c r="C91" s="297">
        <v>1.9750000000000001</v>
      </c>
      <c r="D91" s="298">
        <f t="shared" si="26"/>
        <v>-6.0392551585304322E-3</v>
      </c>
      <c r="E91" s="299">
        <f t="shared" si="27"/>
        <v>-1.4471057884231531E-2</v>
      </c>
      <c r="F91" s="297">
        <v>1.9950000000000001</v>
      </c>
      <c r="G91" s="298">
        <f t="shared" si="28"/>
        <v>-5.9790732436472149E-3</v>
      </c>
      <c r="H91" s="299">
        <f t="shared" si="29"/>
        <v>-1.5301085883514198E-2</v>
      </c>
      <c r="I91" s="168">
        <f t="shared" si="30"/>
        <v>0.9899749373433584</v>
      </c>
      <c r="J91" s="300">
        <v>0.49</v>
      </c>
      <c r="K91" s="301">
        <v>0.59</v>
      </c>
      <c r="L91" s="301">
        <v>-0.28999999999999998</v>
      </c>
      <c r="M91" s="301">
        <v>0.14000000000000001</v>
      </c>
      <c r="N91" s="301">
        <v>1.0900000000000001</v>
      </c>
      <c r="O91" s="301">
        <v>-0.26</v>
      </c>
      <c r="P91" s="301">
        <v>0.15</v>
      </c>
      <c r="Q91" s="302">
        <v>1.9750000000000001</v>
      </c>
      <c r="R91" s="303">
        <v>8.8000000000000007</v>
      </c>
      <c r="S91" s="303">
        <v>9.1999999999999993</v>
      </c>
      <c r="T91" s="303">
        <v>8</v>
      </c>
      <c r="U91" s="303">
        <v>8.5</v>
      </c>
      <c r="V91" s="303">
        <v>119.8</v>
      </c>
      <c r="W91" s="304">
        <v>120.2</v>
      </c>
      <c r="X91" s="300">
        <v>0.36</v>
      </c>
      <c r="Y91" s="301">
        <v>0.36</v>
      </c>
      <c r="Z91" s="301">
        <v>-0.13</v>
      </c>
      <c r="AA91" s="301">
        <v>-0.01</v>
      </c>
      <c r="AB91" s="301">
        <v>0.73</v>
      </c>
      <c r="AC91" s="301">
        <v>-0.14000000000000001</v>
      </c>
      <c r="AD91" s="301">
        <v>-0.06</v>
      </c>
      <c r="AE91" s="302">
        <v>1.9950000000000001</v>
      </c>
      <c r="AF91" s="303">
        <v>11.5</v>
      </c>
      <c r="AG91" s="303">
        <v>11.6</v>
      </c>
      <c r="AH91" s="303">
        <v>11.7</v>
      </c>
      <c r="AI91" s="303">
        <v>11.5</v>
      </c>
      <c r="AJ91" s="303">
        <v>119.4</v>
      </c>
      <c r="AK91" s="304">
        <v>119.8</v>
      </c>
      <c r="AL91" s="263" t="s">
        <v>420</v>
      </c>
      <c r="AM91" s="293" t="s">
        <v>154</v>
      </c>
      <c r="AN91" s="316" t="s">
        <v>422</v>
      </c>
      <c r="AO91" s="306"/>
      <c r="AP91" s="307">
        <v>99.7</v>
      </c>
      <c r="AQ91" s="308"/>
      <c r="AR91" s="309">
        <v>100</v>
      </c>
      <c r="AS91" s="308"/>
      <c r="AU91" s="311">
        <f t="shared" si="7"/>
        <v>45050</v>
      </c>
      <c r="AV91" s="312">
        <f t="shared" si="31"/>
        <v>0.99396074484146957</v>
      </c>
      <c r="AW91" s="313">
        <f t="shared" si="24"/>
        <v>0.99431084658979019</v>
      </c>
      <c r="AX91" s="314">
        <f t="shared" si="19"/>
        <v>0.99393460087974417</v>
      </c>
      <c r="AY91" s="312">
        <f t="shared" si="32"/>
        <v>0.99402092675635279</v>
      </c>
      <c r="AZ91" s="313">
        <f t="shared" si="25"/>
        <v>0.99468526822786929</v>
      </c>
      <c r="BA91" s="314">
        <f t="shared" si="21"/>
        <v>0.99433152796381463</v>
      </c>
      <c r="BB91" s="315">
        <v>1</v>
      </c>
      <c r="BC91" s="315">
        <f t="shared" si="11"/>
        <v>1.02</v>
      </c>
      <c r="BD91" s="315">
        <f t="shared" si="12"/>
        <v>0.98</v>
      </c>
      <c r="BE91" s="315">
        <f t="shared" si="13"/>
        <v>1.03</v>
      </c>
      <c r="BF91" s="315">
        <f t="shared" si="14"/>
        <v>0.97</v>
      </c>
    </row>
    <row r="92" spans="2:58" s="310" customFormat="1" ht="30" x14ac:dyDescent="0.25">
      <c r="B92" s="296">
        <v>20230505</v>
      </c>
      <c r="C92" s="297">
        <v>1.9710000000000001</v>
      </c>
      <c r="D92" s="298">
        <f t="shared" si="26"/>
        <v>-8.0523402113739095E-3</v>
      </c>
      <c r="E92" s="299">
        <f t="shared" si="27"/>
        <v>-1.6467065868263409E-2</v>
      </c>
      <c r="F92" s="297">
        <v>1.992</v>
      </c>
      <c r="G92" s="298">
        <f t="shared" si="28"/>
        <v>-7.4738415545591019E-3</v>
      </c>
      <c r="H92" s="299">
        <f t="shared" si="29"/>
        <v>-1.6781836130305927E-2</v>
      </c>
      <c r="I92" s="168">
        <f t="shared" si="30"/>
        <v>0.9894578313253013</v>
      </c>
      <c r="J92" s="300">
        <v>0.43</v>
      </c>
      <c r="K92" s="301">
        <v>0.6</v>
      </c>
      <c r="L92" s="301">
        <v>-0.24</v>
      </c>
      <c r="M92" s="301">
        <v>0.21</v>
      </c>
      <c r="N92" s="301">
        <v>0.97</v>
      </c>
      <c r="O92" s="301">
        <v>-0.24</v>
      </c>
      <c r="P92" s="301">
        <v>0.17</v>
      </c>
      <c r="Q92" s="302">
        <v>1.9710000000000001</v>
      </c>
      <c r="R92" s="303">
        <v>8.6999999999999993</v>
      </c>
      <c r="S92" s="303">
        <v>9.1999999999999993</v>
      </c>
      <c r="T92" s="303">
        <v>8</v>
      </c>
      <c r="U92" s="303">
        <v>8.5</v>
      </c>
      <c r="V92" s="303">
        <v>119.8</v>
      </c>
      <c r="W92" s="304">
        <v>120.2</v>
      </c>
      <c r="X92" s="300">
        <v>0.3</v>
      </c>
      <c r="Y92" s="301">
        <v>0.33</v>
      </c>
      <c r="Z92" s="301">
        <v>-0.12</v>
      </c>
      <c r="AA92" s="301">
        <v>0.02</v>
      </c>
      <c r="AB92" s="301">
        <v>0.74</v>
      </c>
      <c r="AC92" s="301">
        <v>-0.14000000000000001</v>
      </c>
      <c r="AD92" s="301">
        <v>-0.06</v>
      </c>
      <c r="AE92" s="302">
        <v>1.992</v>
      </c>
      <c r="AF92" s="303">
        <v>11.6</v>
      </c>
      <c r="AG92" s="303">
        <v>11.6</v>
      </c>
      <c r="AH92" s="303">
        <v>11.8</v>
      </c>
      <c r="AI92" s="303">
        <v>11.5</v>
      </c>
      <c r="AJ92" s="303">
        <v>119.4</v>
      </c>
      <c r="AK92" s="304">
        <v>119.8</v>
      </c>
      <c r="AL92" s="263" t="s">
        <v>423</v>
      </c>
      <c r="AM92" s="293" t="s">
        <v>162</v>
      </c>
      <c r="AN92" s="316" t="s">
        <v>425</v>
      </c>
      <c r="AO92" s="306"/>
      <c r="AP92" s="307">
        <v>95.7</v>
      </c>
      <c r="AQ92" s="308">
        <v>100</v>
      </c>
      <c r="AR92" s="309">
        <v>98.8</v>
      </c>
      <c r="AS92" s="308">
        <v>100</v>
      </c>
      <c r="AU92" s="311">
        <f t="shared" si="7"/>
        <v>45051</v>
      </c>
      <c r="AV92" s="312">
        <f t="shared" si="31"/>
        <v>0.99194765978862609</v>
      </c>
      <c r="AW92" s="313">
        <f t="shared" si="24"/>
        <v>0.99434559933686628</v>
      </c>
      <c r="AX92" s="314">
        <f t="shared" si="19"/>
        <v>0.99396736683177489</v>
      </c>
      <c r="AY92" s="312">
        <f t="shared" si="32"/>
        <v>0.9925261584454409</v>
      </c>
      <c r="AZ92" s="313">
        <f t="shared" si="25"/>
        <v>0.99470969254667496</v>
      </c>
      <c r="BA92" s="314">
        <f t="shared" si="21"/>
        <v>0.99436183882726215</v>
      </c>
      <c r="BB92" s="315">
        <v>1</v>
      </c>
      <c r="BC92" s="315">
        <f t="shared" si="11"/>
        <v>1.02</v>
      </c>
      <c r="BD92" s="315">
        <f t="shared" si="12"/>
        <v>0.98</v>
      </c>
      <c r="BE92" s="315">
        <f t="shared" si="13"/>
        <v>1.03</v>
      </c>
      <c r="BF92" s="315">
        <f t="shared" si="14"/>
        <v>0.97</v>
      </c>
    </row>
    <row r="93" spans="2:58" s="310" customFormat="1" ht="30" x14ac:dyDescent="0.25">
      <c r="B93" s="296">
        <v>20230508</v>
      </c>
      <c r="C93" s="297">
        <v>1.97</v>
      </c>
      <c r="D93" s="298">
        <f t="shared" si="26"/>
        <v>-8.5556114745848344E-3</v>
      </c>
      <c r="E93" s="299">
        <f t="shared" si="27"/>
        <v>-1.6966067864271461E-2</v>
      </c>
      <c r="F93" s="297">
        <v>1.988</v>
      </c>
      <c r="G93" s="298">
        <f t="shared" si="28"/>
        <v>-9.4668659691081736E-3</v>
      </c>
      <c r="H93" s="299">
        <f t="shared" si="29"/>
        <v>-1.8756169792694899E-2</v>
      </c>
      <c r="I93" s="168">
        <f t="shared" si="30"/>
        <v>0.99094567404426559</v>
      </c>
      <c r="J93" s="300">
        <v>0.57999999999999996</v>
      </c>
      <c r="K93" s="301">
        <v>0.6</v>
      </c>
      <c r="L93" s="301">
        <v>-0.33</v>
      </c>
      <c r="M93" s="301">
        <v>0.28999999999999998</v>
      </c>
      <c r="N93" s="301">
        <v>1.1499999999999999</v>
      </c>
      <c r="O93" s="301">
        <v>-0.31</v>
      </c>
      <c r="P93" s="301">
        <v>0.24</v>
      </c>
      <c r="Q93" s="302">
        <v>1.97</v>
      </c>
      <c r="R93" s="303">
        <v>8.9</v>
      </c>
      <c r="S93" s="303">
        <v>9.1</v>
      </c>
      <c r="T93" s="303">
        <v>7.9</v>
      </c>
      <c r="U93" s="303">
        <v>8.6</v>
      </c>
      <c r="V93" s="303">
        <v>119.8</v>
      </c>
      <c r="W93" s="304">
        <v>120.2</v>
      </c>
      <c r="X93" s="300">
        <v>0.38</v>
      </c>
      <c r="Y93" s="301">
        <v>0.36</v>
      </c>
      <c r="Z93" s="301">
        <v>-0.17</v>
      </c>
      <c r="AA93" s="301">
        <v>-0.01</v>
      </c>
      <c r="AB93" s="301">
        <v>0.73</v>
      </c>
      <c r="AC93" s="301">
        <v>-0.16</v>
      </c>
      <c r="AD93" s="301">
        <v>-7.0000000000000007E-2</v>
      </c>
      <c r="AE93" s="302">
        <v>1.988</v>
      </c>
      <c r="AF93" s="303">
        <v>11.5</v>
      </c>
      <c r="AG93" s="303">
        <v>11.5</v>
      </c>
      <c r="AH93" s="303">
        <v>11.9</v>
      </c>
      <c r="AI93" s="303">
        <v>11.5</v>
      </c>
      <c r="AJ93" s="303">
        <v>119.4</v>
      </c>
      <c r="AK93" s="304">
        <v>119.9</v>
      </c>
      <c r="AL93" s="263" t="s">
        <v>426</v>
      </c>
      <c r="AM93" s="293" t="s">
        <v>162</v>
      </c>
      <c r="AN93" s="316" t="s">
        <v>428</v>
      </c>
      <c r="AO93" s="306"/>
      <c r="AP93" s="307">
        <v>93.8</v>
      </c>
      <c r="AQ93" s="308">
        <v>100</v>
      </c>
      <c r="AR93" s="309">
        <v>79.7</v>
      </c>
      <c r="AS93" s="308">
        <v>100</v>
      </c>
      <c r="AU93" s="311">
        <f t="shared" si="7"/>
        <v>45054</v>
      </c>
      <c r="AV93" s="312">
        <f t="shared" si="31"/>
        <v>0.99144438852541517</v>
      </c>
      <c r="AW93" s="313">
        <f t="shared" ref="AW93:AW102" si="33">IF(C93="",IF(AV93="","",AV93),AVERAGE(AV84:AV239))</f>
        <v>0.99448689207119012</v>
      </c>
      <c r="AX93" s="314">
        <f t="shared" ref="AX93:AX110" si="34">IF(C93="",IF(AV93="","",AV93),AVERAGE(AV76:AV249))</f>
        <v>0.99402195350861677</v>
      </c>
      <c r="AY93" s="312">
        <f t="shared" si="32"/>
        <v>0.99053313403089183</v>
      </c>
      <c r="AZ93" s="313">
        <f t="shared" ref="AZ93:AZ102" si="35">IF(F93="",IF(AY93="","",AY93),AVERAGE(AY84:AY239))</f>
        <v>0.99484380426084451</v>
      </c>
      <c r="BA93" s="314">
        <f t="shared" ref="BA93:BA110" si="36">IF(F93="",IF(AY93="","",AY93),AVERAGE(AY76:AY249))</f>
        <v>0.99444511776350319</v>
      </c>
      <c r="BB93" s="315">
        <v>1</v>
      </c>
      <c r="BC93" s="315">
        <f t="shared" si="11"/>
        <v>1.02</v>
      </c>
      <c r="BD93" s="315">
        <f t="shared" si="12"/>
        <v>0.98</v>
      </c>
      <c r="BE93" s="315">
        <f t="shared" si="13"/>
        <v>1.03</v>
      </c>
      <c r="BF93" s="315">
        <f t="shared" si="14"/>
        <v>0.97</v>
      </c>
    </row>
    <row r="94" spans="2:58" s="310" customFormat="1" ht="30" x14ac:dyDescent="0.25">
      <c r="B94" s="296">
        <v>20230509</v>
      </c>
      <c r="C94" s="297">
        <v>1.9670000000000001</v>
      </c>
      <c r="D94" s="298">
        <f t="shared" si="26"/>
        <v>-1.0065425264217387E-2</v>
      </c>
      <c r="E94" s="299">
        <f t="shared" si="27"/>
        <v>-1.8463073852295397E-2</v>
      </c>
      <c r="F94" s="297">
        <v>1.9830000000000001</v>
      </c>
      <c r="G94" s="298">
        <f t="shared" si="28"/>
        <v>-1.195814648729443E-2</v>
      </c>
      <c r="H94" s="299">
        <f t="shared" si="29"/>
        <v>-2.1224086870681003E-2</v>
      </c>
      <c r="I94" s="168">
        <f t="shared" si="30"/>
        <v>0.99193141704488152</v>
      </c>
      <c r="J94" s="300">
        <v>0.65</v>
      </c>
      <c r="K94" s="301">
        <v>0.63</v>
      </c>
      <c r="L94" s="301">
        <v>-0.36</v>
      </c>
      <c r="M94" s="301">
        <v>0.35</v>
      </c>
      <c r="N94" s="301">
        <v>1.1100000000000001</v>
      </c>
      <c r="O94" s="301">
        <v>-0.32</v>
      </c>
      <c r="P94" s="301">
        <v>0.28000000000000003</v>
      </c>
      <c r="Q94" s="302">
        <v>1.9670000000000001</v>
      </c>
      <c r="R94" s="303">
        <v>8.6999999999999993</v>
      </c>
      <c r="S94" s="303">
        <v>9.1999999999999993</v>
      </c>
      <c r="T94" s="303">
        <v>7.1</v>
      </c>
      <c r="U94" s="303">
        <v>8.9</v>
      </c>
      <c r="V94" s="303">
        <v>119.8</v>
      </c>
      <c r="W94" s="304">
        <v>120.2</v>
      </c>
      <c r="X94" s="300">
        <v>0.37</v>
      </c>
      <c r="Y94" s="301">
        <v>0.35</v>
      </c>
      <c r="Z94" s="301">
        <v>-0.16</v>
      </c>
      <c r="AA94" s="301">
        <v>0.01</v>
      </c>
      <c r="AB94" s="301">
        <v>0.7</v>
      </c>
      <c r="AC94" s="301">
        <v>-0.15</v>
      </c>
      <c r="AD94" s="301">
        <v>-0.03</v>
      </c>
      <c r="AE94" s="302">
        <v>1.9830000000000001</v>
      </c>
      <c r="AF94" s="303">
        <v>11.6</v>
      </c>
      <c r="AG94" s="303">
        <v>11.6</v>
      </c>
      <c r="AH94" s="303">
        <v>11.7</v>
      </c>
      <c r="AI94" s="303">
        <v>11.4</v>
      </c>
      <c r="AJ94" s="303">
        <v>119.5</v>
      </c>
      <c r="AK94" s="304">
        <v>120</v>
      </c>
      <c r="AL94" s="263" t="s">
        <v>265</v>
      </c>
      <c r="AM94" s="293" t="s">
        <v>221</v>
      </c>
      <c r="AN94" s="316" t="s">
        <v>431</v>
      </c>
      <c r="AO94" s="306"/>
      <c r="AP94" s="307"/>
      <c r="AQ94" s="308"/>
      <c r="AR94" s="309"/>
      <c r="AS94" s="308"/>
      <c r="AU94" s="311">
        <f t="shared" si="7"/>
        <v>45055</v>
      </c>
      <c r="AV94" s="312">
        <f t="shared" si="31"/>
        <v>0.98993457473578261</v>
      </c>
      <c r="AW94" s="313">
        <f t="shared" si="33"/>
        <v>0.99458015562695978</v>
      </c>
      <c r="AX94" s="314">
        <f t="shared" si="34"/>
        <v>0.99407105087176229</v>
      </c>
      <c r="AY94" s="312">
        <f t="shared" si="32"/>
        <v>0.98804185351270557</v>
      </c>
      <c r="AZ94" s="313">
        <f t="shared" si="35"/>
        <v>0.99491012226438247</v>
      </c>
      <c r="BA94" s="314">
        <f t="shared" si="36"/>
        <v>0.99448505572960388</v>
      </c>
      <c r="BB94" s="315">
        <v>1</v>
      </c>
      <c r="BC94" s="315">
        <f t="shared" si="11"/>
        <v>1.02</v>
      </c>
      <c r="BD94" s="315">
        <f t="shared" si="12"/>
        <v>0.98</v>
      </c>
      <c r="BE94" s="315">
        <f t="shared" si="13"/>
        <v>1.03</v>
      </c>
      <c r="BF94" s="315">
        <f t="shared" si="14"/>
        <v>0.97</v>
      </c>
    </row>
    <row r="95" spans="2:58" s="310" customFormat="1" ht="30" x14ac:dyDescent="0.25">
      <c r="B95" s="296">
        <v>20230510</v>
      </c>
      <c r="C95" s="297">
        <v>1.968</v>
      </c>
      <c r="D95" s="298">
        <f t="shared" si="26"/>
        <v>-9.5621540010065731E-3</v>
      </c>
      <c r="E95" s="299">
        <f t="shared" si="27"/>
        <v>-1.7964071856287456E-2</v>
      </c>
      <c r="F95" s="297">
        <v>1.9870000000000001</v>
      </c>
      <c r="G95" s="298">
        <f t="shared" si="28"/>
        <v>-9.9651220727453582E-3</v>
      </c>
      <c r="H95" s="299">
        <f t="shared" si="29"/>
        <v>-1.9249753208292031E-2</v>
      </c>
      <c r="I95" s="168">
        <f t="shared" si="30"/>
        <v>0.99043784599899343</v>
      </c>
      <c r="J95" s="300">
        <v>0.56000000000000005</v>
      </c>
      <c r="K95" s="301">
        <v>0.57999999999999996</v>
      </c>
      <c r="L95" s="301">
        <v>-0.31</v>
      </c>
      <c r="M95" s="301">
        <v>0.18</v>
      </c>
      <c r="N95" s="301">
        <v>1.05</v>
      </c>
      <c r="O95" s="301">
        <v>-0.26</v>
      </c>
      <c r="P95" s="301">
        <v>0.17</v>
      </c>
      <c r="Q95" s="302">
        <v>1.968</v>
      </c>
      <c r="R95" s="303">
        <v>8.6999999999999993</v>
      </c>
      <c r="S95" s="303">
        <v>9.1999999999999993</v>
      </c>
      <c r="T95" s="303">
        <v>7.9</v>
      </c>
      <c r="U95" s="303">
        <v>8.4</v>
      </c>
      <c r="V95" s="303">
        <v>119.8</v>
      </c>
      <c r="W95" s="304">
        <v>120.2</v>
      </c>
      <c r="X95" s="300">
        <v>0.33</v>
      </c>
      <c r="Y95" s="301">
        <v>0.36</v>
      </c>
      <c r="Z95" s="301">
        <v>-0.1</v>
      </c>
      <c r="AA95" s="301">
        <v>0.01</v>
      </c>
      <c r="AB95" s="301">
        <v>0.69</v>
      </c>
      <c r="AC95" s="301">
        <v>-0.13</v>
      </c>
      <c r="AD95" s="301">
        <v>-0.04</v>
      </c>
      <c r="AE95" s="302">
        <v>1.9870000000000001</v>
      </c>
      <c r="AF95" s="303">
        <v>11.7</v>
      </c>
      <c r="AG95" s="303">
        <v>11.6</v>
      </c>
      <c r="AH95" s="303">
        <v>11.7</v>
      </c>
      <c r="AI95" s="303">
        <v>11.4</v>
      </c>
      <c r="AJ95" s="303">
        <v>119.4</v>
      </c>
      <c r="AK95" s="304">
        <v>119.9</v>
      </c>
      <c r="AL95" s="263" t="s">
        <v>340</v>
      </c>
      <c r="AM95" s="293" t="s">
        <v>221</v>
      </c>
      <c r="AN95" s="316" t="s">
        <v>434</v>
      </c>
      <c r="AO95" s="306"/>
      <c r="AP95" s="307">
        <v>81.5</v>
      </c>
      <c r="AQ95" s="308">
        <v>100</v>
      </c>
      <c r="AR95" s="309">
        <v>79.7</v>
      </c>
      <c r="AS95" s="308">
        <v>100</v>
      </c>
      <c r="AU95" s="311">
        <f t="shared" si="7"/>
        <v>45056</v>
      </c>
      <c r="AV95" s="312">
        <f t="shared" si="31"/>
        <v>0.99043784599899343</v>
      </c>
      <c r="AW95" s="313">
        <f t="shared" si="33"/>
        <v>0.99445615249119279</v>
      </c>
      <c r="AX95" s="314">
        <f t="shared" si="34"/>
        <v>0.99415646144382941</v>
      </c>
      <c r="AY95" s="312">
        <f t="shared" si="32"/>
        <v>0.99003487792725464</v>
      </c>
      <c r="AZ95" s="313">
        <f t="shared" si="35"/>
        <v>0.9948773044344793</v>
      </c>
      <c r="BA95" s="314">
        <f t="shared" si="36"/>
        <v>0.99455378397829819</v>
      </c>
      <c r="BB95" s="315">
        <v>1</v>
      </c>
      <c r="BC95" s="315">
        <f t="shared" si="11"/>
        <v>1.02</v>
      </c>
      <c r="BD95" s="315">
        <f t="shared" si="12"/>
        <v>0.98</v>
      </c>
      <c r="BE95" s="315">
        <f t="shared" si="13"/>
        <v>1.03</v>
      </c>
      <c r="BF95" s="315">
        <f t="shared" si="14"/>
        <v>0.97</v>
      </c>
    </row>
    <row r="96" spans="2:58" s="310" customFormat="1" ht="30" x14ac:dyDescent="0.25">
      <c r="B96" s="296">
        <v>20230511</v>
      </c>
      <c r="C96" s="297">
        <v>1.9730000000000001</v>
      </c>
      <c r="D96" s="298">
        <f t="shared" si="26"/>
        <v>-7.0457976849521708E-3</v>
      </c>
      <c r="E96" s="299">
        <f t="shared" si="27"/>
        <v>-1.5469061876247414E-2</v>
      </c>
      <c r="F96" s="297">
        <v>1.9910000000000001</v>
      </c>
      <c r="G96" s="298">
        <f t="shared" si="28"/>
        <v>-7.9720976581962866E-3</v>
      </c>
      <c r="H96" s="299">
        <f t="shared" si="29"/>
        <v>-1.7275419545903059E-2</v>
      </c>
      <c r="I96" s="168">
        <f t="shared" si="30"/>
        <v>0.99095931692616779</v>
      </c>
      <c r="J96" s="300">
        <v>0.81</v>
      </c>
      <c r="K96" s="301">
        <v>0.59</v>
      </c>
      <c r="L96" s="301">
        <v>-0.39</v>
      </c>
      <c r="M96" s="301">
        <v>0.26</v>
      </c>
      <c r="N96" s="301">
        <v>1.0900000000000001</v>
      </c>
      <c r="O96" s="301">
        <v>-0.33</v>
      </c>
      <c r="P96" s="301">
        <v>0.22</v>
      </c>
      <c r="Q96" s="302">
        <v>1.9730000000000001</v>
      </c>
      <c r="R96" s="303">
        <v>8.4</v>
      </c>
      <c r="S96" s="303">
        <v>9.4</v>
      </c>
      <c r="T96" s="303">
        <v>7.7</v>
      </c>
      <c r="U96" s="303">
        <v>8.6999999999999993</v>
      </c>
      <c r="V96" s="303">
        <v>119.7</v>
      </c>
      <c r="W96" s="304">
        <v>120.1</v>
      </c>
      <c r="X96" s="300">
        <v>0.35</v>
      </c>
      <c r="Y96" s="301">
        <v>0.4</v>
      </c>
      <c r="Z96" s="301">
        <v>-0.16</v>
      </c>
      <c r="AA96" s="301">
        <v>-0.02</v>
      </c>
      <c r="AB96" s="301">
        <v>0.78</v>
      </c>
      <c r="AC96" s="301">
        <v>-0.17</v>
      </c>
      <c r="AD96" s="301">
        <v>-0.06</v>
      </c>
      <c r="AE96" s="302">
        <v>1.9910000000000001</v>
      </c>
      <c r="AF96" s="303">
        <v>11.9</v>
      </c>
      <c r="AG96" s="303">
        <v>11.7</v>
      </c>
      <c r="AH96" s="303">
        <v>11.9</v>
      </c>
      <c r="AI96" s="303">
        <v>11.5</v>
      </c>
      <c r="AJ96" s="303">
        <v>119.4</v>
      </c>
      <c r="AK96" s="304">
        <v>119.9</v>
      </c>
      <c r="AL96" s="263" t="s">
        <v>208</v>
      </c>
      <c r="AM96" s="293" t="s">
        <v>209</v>
      </c>
      <c r="AN96" s="316" t="s">
        <v>436</v>
      </c>
      <c r="AO96" s="306"/>
      <c r="AP96" s="307">
        <v>99.7</v>
      </c>
      <c r="AQ96" s="308">
        <v>100</v>
      </c>
      <c r="AR96" s="309">
        <v>97.5</v>
      </c>
      <c r="AS96" s="308">
        <v>100</v>
      </c>
      <c r="AU96" s="311">
        <f t="shared" si="7"/>
        <v>45057</v>
      </c>
      <c r="AV96" s="312">
        <f t="shared" si="31"/>
        <v>0.99295420231504783</v>
      </c>
      <c r="AW96" s="313">
        <f t="shared" si="33"/>
        <v>0.99442407394093357</v>
      </c>
      <c r="AX96" s="314">
        <f t="shared" si="34"/>
        <v>0.99418757132629687</v>
      </c>
      <c r="AY96" s="312">
        <f t="shared" si="32"/>
        <v>0.99202790234180371</v>
      </c>
      <c r="AZ96" s="313">
        <f t="shared" si="35"/>
        <v>0.99486717124983182</v>
      </c>
      <c r="BA96" s="314">
        <f t="shared" si="36"/>
        <v>0.99459637746759588</v>
      </c>
      <c r="BB96" s="315">
        <v>1</v>
      </c>
      <c r="BC96" s="315">
        <f t="shared" si="11"/>
        <v>1.02</v>
      </c>
      <c r="BD96" s="315">
        <f t="shared" si="12"/>
        <v>0.98</v>
      </c>
      <c r="BE96" s="315">
        <f t="shared" si="13"/>
        <v>1.03</v>
      </c>
      <c r="BF96" s="315">
        <f t="shared" si="14"/>
        <v>0.97</v>
      </c>
    </row>
    <row r="97" spans="2:58" s="310" customFormat="1" ht="30" x14ac:dyDescent="0.25">
      <c r="B97" s="296">
        <v>20230512</v>
      </c>
      <c r="C97" s="297">
        <v>1.976</v>
      </c>
      <c r="D97" s="298">
        <f t="shared" si="26"/>
        <v>-5.5359838953196183E-3</v>
      </c>
      <c r="E97" s="299">
        <f t="shared" si="27"/>
        <v>-1.3972055888223589E-2</v>
      </c>
      <c r="F97" s="297">
        <v>1.9990000000000001</v>
      </c>
      <c r="G97" s="298">
        <f t="shared" si="28"/>
        <v>-3.9860488290981433E-3</v>
      </c>
      <c r="H97" s="299">
        <f t="shared" si="29"/>
        <v>-1.3326752221125227E-2</v>
      </c>
      <c r="I97" s="168">
        <f t="shared" si="30"/>
        <v>0.98849424712356171</v>
      </c>
      <c r="J97" s="300">
        <v>0.54</v>
      </c>
      <c r="K97" s="301">
        <v>0.55000000000000004</v>
      </c>
      <c r="L97" s="301">
        <v>-0.28999999999999998</v>
      </c>
      <c r="M97" s="301">
        <v>0.13</v>
      </c>
      <c r="N97" s="301">
        <v>1.05</v>
      </c>
      <c r="O97" s="301">
        <v>-0.28000000000000003</v>
      </c>
      <c r="P97" s="301">
        <v>0.12</v>
      </c>
      <c r="Q97" s="302">
        <v>1.976</v>
      </c>
      <c r="R97" s="303">
        <v>8.6999999999999993</v>
      </c>
      <c r="S97" s="303">
        <v>9.3000000000000007</v>
      </c>
      <c r="T97" s="303">
        <v>8.1</v>
      </c>
      <c r="U97" s="303">
        <v>8.3000000000000007</v>
      </c>
      <c r="V97" s="303">
        <v>119.8</v>
      </c>
      <c r="W97" s="304">
        <v>120.2</v>
      </c>
      <c r="X97" s="300">
        <v>0.35</v>
      </c>
      <c r="Y97" s="301">
        <v>0.35</v>
      </c>
      <c r="Z97" s="301">
        <v>-0.12</v>
      </c>
      <c r="AA97" s="301">
        <v>0.01</v>
      </c>
      <c r="AB97" s="301">
        <v>0.7</v>
      </c>
      <c r="AC97" s="301">
        <v>-0.14000000000000001</v>
      </c>
      <c r="AD97" s="301">
        <v>-0.05</v>
      </c>
      <c r="AE97" s="302">
        <v>1.9990000000000001</v>
      </c>
      <c r="AF97" s="303">
        <v>11.8</v>
      </c>
      <c r="AG97" s="303">
        <v>11.7</v>
      </c>
      <c r="AH97" s="303">
        <v>11.8</v>
      </c>
      <c r="AI97" s="303">
        <v>11.5</v>
      </c>
      <c r="AJ97" s="303">
        <v>119.4</v>
      </c>
      <c r="AK97" s="304">
        <v>119.9</v>
      </c>
      <c r="AL97" s="263" t="s">
        <v>437</v>
      </c>
      <c r="AM97" s="293" t="s">
        <v>440</v>
      </c>
      <c r="AN97" s="316" t="s">
        <v>439</v>
      </c>
      <c r="AO97" s="306"/>
      <c r="AP97" s="307">
        <v>100</v>
      </c>
      <c r="AQ97" s="308">
        <v>100</v>
      </c>
      <c r="AR97" s="309">
        <v>100</v>
      </c>
      <c r="AS97" s="308">
        <v>100</v>
      </c>
      <c r="AU97" s="311">
        <f t="shared" si="7"/>
        <v>45058</v>
      </c>
      <c r="AV97" s="312">
        <f t="shared" si="31"/>
        <v>0.99446401610468038</v>
      </c>
      <c r="AW97" s="313">
        <f t="shared" si="33"/>
        <v>0.99448025066155821</v>
      </c>
      <c r="AX97" s="314">
        <f t="shared" si="34"/>
        <v>0.99424113883097276</v>
      </c>
      <c r="AY97" s="312">
        <f t="shared" si="32"/>
        <v>0.99601395117090186</v>
      </c>
      <c r="AZ97" s="313">
        <f t="shared" si="35"/>
        <v>0.99490492952087062</v>
      </c>
      <c r="BA97" s="314">
        <f t="shared" si="36"/>
        <v>0.99463306996939294</v>
      </c>
      <c r="BB97" s="315">
        <v>1</v>
      </c>
      <c r="BC97" s="315">
        <f t="shared" si="11"/>
        <v>1.02</v>
      </c>
      <c r="BD97" s="315">
        <f t="shared" si="12"/>
        <v>0.98</v>
      </c>
      <c r="BE97" s="315">
        <f t="shared" si="13"/>
        <v>1.03</v>
      </c>
      <c r="BF97" s="315">
        <f t="shared" si="14"/>
        <v>0.97</v>
      </c>
    </row>
    <row r="98" spans="2:58" s="310" customFormat="1" ht="30" x14ac:dyDescent="0.25">
      <c r="B98" s="296">
        <v>20230515</v>
      </c>
      <c r="C98" s="297">
        <v>1.966</v>
      </c>
      <c r="D98" s="298">
        <f t="shared" si="26"/>
        <v>-1.0568696527428312E-2</v>
      </c>
      <c r="E98" s="299">
        <f t="shared" si="27"/>
        <v>-1.896207584830345E-2</v>
      </c>
      <c r="F98" s="297">
        <v>1.9850000000000001</v>
      </c>
      <c r="G98" s="298">
        <f t="shared" si="28"/>
        <v>-1.096163428001995E-2</v>
      </c>
      <c r="H98" s="299">
        <f t="shared" si="29"/>
        <v>-2.0236920039486517E-2</v>
      </c>
      <c r="I98" s="168">
        <f t="shared" si="30"/>
        <v>0.99042821158690175</v>
      </c>
      <c r="J98" s="300">
        <v>0.57999999999999996</v>
      </c>
      <c r="K98" s="301">
        <v>0.57999999999999996</v>
      </c>
      <c r="L98" s="301">
        <v>-0.32</v>
      </c>
      <c r="M98" s="301">
        <v>0.28999999999999998</v>
      </c>
      <c r="N98" s="301">
        <v>1.1399999999999999</v>
      </c>
      <c r="O98" s="301">
        <v>-0.28000000000000003</v>
      </c>
      <c r="P98" s="301">
        <v>0.25</v>
      </c>
      <c r="Q98" s="302">
        <v>1.966</v>
      </c>
      <c r="R98" s="303">
        <v>8.6999999999999993</v>
      </c>
      <c r="S98" s="303">
        <v>9.3000000000000007</v>
      </c>
      <c r="T98" s="303">
        <v>7.8</v>
      </c>
      <c r="U98" s="303">
        <v>8.6999999999999993</v>
      </c>
      <c r="V98" s="303">
        <v>119.7</v>
      </c>
      <c r="W98" s="304">
        <v>120.1</v>
      </c>
      <c r="X98" s="300">
        <v>0.28999999999999998</v>
      </c>
      <c r="Y98" s="301">
        <v>0.35</v>
      </c>
      <c r="Z98" s="301">
        <v>-0.11</v>
      </c>
      <c r="AA98" s="301">
        <v>0.01</v>
      </c>
      <c r="AB98" s="301">
        <v>0.75</v>
      </c>
      <c r="AC98" s="301">
        <v>-0.14000000000000001</v>
      </c>
      <c r="AD98" s="301">
        <v>-0.05</v>
      </c>
      <c r="AE98" s="302">
        <v>1.9850000000000001</v>
      </c>
      <c r="AF98" s="303">
        <v>11.7</v>
      </c>
      <c r="AG98" s="303">
        <v>11.6</v>
      </c>
      <c r="AH98" s="303">
        <v>11.9</v>
      </c>
      <c r="AI98" s="303">
        <v>11.6</v>
      </c>
      <c r="AJ98" s="303">
        <v>119.4</v>
      </c>
      <c r="AK98" s="304">
        <v>119.8</v>
      </c>
      <c r="AL98" s="263" t="s">
        <v>442</v>
      </c>
      <c r="AM98" s="293" t="s">
        <v>221</v>
      </c>
      <c r="AN98" s="316" t="s">
        <v>444</v>
      </c>
      <c r="AO98" s="306"/>
      <c r="AP98" s="307">
        <v>71</v>
      </c>
      <c r="AQ98" s="308">
        <v>100</v>
      </c>
      <c r="AR98" s="309">
        <v>60</v>
      </c>
      <c r="AS98" s="308">
        <v>100</v>
      </c>
      <c r="AU98" s="311">
        <f t="shared" si="7"/>
        <v>45061</v>
      </c>
      <c r="AV98" s="312">
        <f t="shared" si="31"/>
        <v>0.98943130347257169</v>
      </c>
      <c r="AW98" s="313">
        <f t="shared" si="33"/>
        <v>0.99452176854472107</v>
      </c>
      <c r="AX98" s="314">
        <f t="shared" si="34"/>
        <v>0.99431084658979019</v>
      </c>
      <c r="AY98" s="312">
        <f t="shared" si="32"/>
        <v>0.98903836571998005</v>
      </c>
      <c r="AZ98" s="313">
        <f t="shared" si="35"/>
        <v>0.99493575763516229</v>
      </c>
      <c r="BA98" s="314">
        <f t="shared" si="36"/>
        <v>0.99468526822786929</v>
      </c>
      <c r="BB98" s="315">
        <v>1</v>
      </c>
      <c r="BC98" s="315">
        <f t="shared" si="11"/>
        <v>1.02</v>
      </c>
      <c r="BD98" s="315">
        <f t="shared" si="12"/>
        <v>0.98</v>
      </c>
      <c r="BE98" s="315">
        <f t="shared" si="13"/>
        <v>1.03</v>
      </c>
      <c r="BF98" s="315">
        <f t="shared" si="14"/>
        <v>0.97</v>
      </c>
    </row>
    <row r="99" spans="2:58" s="310" customFormat="1" ht="30" x14ac:dyDescent="0.25">
      <c r="B99" s="296">
        <v>20230516</v>
      </c>
      <c r="C99" s="297">
        <v>1.9670000000000001</v>
      </c>
      <c r="D99" s="298">
        <f t="shared" si="26"/>
        <v>-1.0065425264217387E-2</v>
      </c>
      <c r="E99" s="299">
        <f t="shared" si="27"/>
        <v>-1.8463073852295397E-2</v>
      </c>
      <c r="F99" s="297">
        <v>1.992</v>
      </c>
      <c r="G99" s="298">
        <f t="shared" si="28"/>
        <v>-7.4738415545591019E-3</v>
      </c>
      <c r="H99" s="299">
        <f t="shared" si="29"/>
        <v>-1.6781836130305927E-2</v>
      </c>
      <c r="I99" s="168">
        <f t="shared" si="30"/>
        <v>0.98744979919678721</v>
      </c>
      <c r="J99" s="300">
        <v>0.67</v>
      </c>
      <c r="K99" s="301">
        <v>0.62</v>
      </c>
      <c r="L99" s="301">
        <v>-0.36</v>
      </c>
      <c r="M99" s="301">
        <v>0.13</v>
      </c>
      <c r="N99" s="301">
        <v>1.18</v>
      </c>
      <c r="O99" s="301">
        <v>-0.34</v>
      </c>
      <c r="P99" s="301">
        <v>0.13</v>
      </c>
      <c r="Q99" s="302">
        <v>1.9670000000000001</v>
      </c>
      <c r="R99" s="303">
        <v>8.6</v>
      </c>
      <c r="S99" s="303">
        <v>9.4</v>
      </c>
      <c r="T99" s="303">
        <v>8.1</v>
      </c>
      <c r="U99" s="303">
        <v>8.5</v>
      </c>
      <c r="V99" s="303">
        <v>119.8</v>
      </c>
      <c r="W99" s="304">
        <v>120.2</v>
      </c>
      <c r="X99" s="300">
        <v>0.4</v>
      </c>
      <c r="Y99" s="301">
        <v>0.36</v>
      </c>
      <c r="Z99" s="301">
        <v>-0.16</v>
      </c>
      <c r="AA99" s="301">
        <v>0.01</v>
      </c>
      <c r="AB99" s="301">
        <v>0.76</v>
      </c>
      <c r="AC99" s="301">
        <v>-0.17</v>
      </c>
      <c r="AD99" s="301">
        <v>-0.04</v>
      </c>
      <c r="AE99" s="302">
        <v>1.992</v>
      </c>
      <c r="AF99" s="303">
        <v>11.8</v>
      </c>
      <c r="AG99" s="303">
        <v>11.7</v>
      </c>
      <c r="AH99" s="303">
        <v>12</v>
      </c>
      <c r="AI99" s="303">
        <v>11.6</v>
      </c>
      <c r="AJ99" s="303">
        <v>119.4</v>
      </c>
      <c r="AK99" s="304">
        <v>119.8</v>
      </c>
      <c r="AL99" s="263" t="s">
        <v>446</v>
      </c>
      <c r="AM99" s="293" t="s">
        <v>450</v>
      </c>
      <c r="AN99" s="316" t="s">
        <v>448</v>
      </c>
      <c r="AO99" s="306"/>
      <c r="AP99" s="307">
        <v>66.7</v>
      </c>
      <c r="AQ99" s="308">
        <v>100</v>
      </c>
      <c r="AR99" s="309">
        <v>97.8</v>
      </c>
      <c r="AS99" s="308">
        <v>100</v>
      </c>
      <c r="AU99" s="311">
        <f t="shared" si="7"/>
        <v>45062</v>
      </c>
      <c r="AV99" s="312">
        <f t="shared" si="31"/>
        <v>0.98993457473578261</v>
      </c>
      <c r="AW99" s="313">
        <f t="shared" si="33"/>
        <v>0.9945730582117096</v>
      </c>
      <c r="AX99" s="314">
        <f t="shared" si="34"/>
        <v>0.99434559933686628</v>
      </c>
      <c r="AY99" s="312">
        <f t="shared" si="32"/>
        <v>0.9925261584454409</v>
      </c>
      <c r="AZ99" s="313">
        <f t="shared" si="35"/>
        <v>0.99499252615844547</v>
      </c>
      <c r="BA99" s="314">
        <f t="shared" si="36"/>
        <v>0.99470969254667496</v>
      </c>
      <c r="BB99" s="315">
        <v>1</v>
      </c>
      <c r="BC99" s="315">
        <f t="shared" si="11"/>
        <v>1.02</v>
      </c>
      <c r="BD99" s="315">
        <f t="shared" si="12"/>
        <v>0.98</v>
      </c>
      <c r="BE99" s="315">
        <f t="shared" si="13"/>
        <v>1.03</v>
      </c>
      <c r="BF99" s="315">
        <f t="shared" si="14"/>
        <v>0.97</v>
      </c>
    </row>
    <row r="100" spans="2:58" s="310" customFormat="1" ht="30" x14ac:dyDescent="0.25">
      <c r="B100" s="296">
        <v>20230517</v>
      </c>
      <c r="C100" s="297">
        <v>1.9770000000000001</v>
      </c>
      <c r="D100" s="298">
        <f t="shared" si="26"/>
        <v>-5.0327126321086935E-3</v>
      </c>
      <c r="E100" s="299">
        <f t="shared" si="27"/>
        <v>-1.3473053892215536E-2</v>
      </c>
      <c r="F100" s="297">
        <v>1.9930000000000001</v>
      </c>
      <c r="G100" s="298">
        <f t="shared" si="28"/>
        <v>-6.9755854509218063E-3</v>
      </c>
      <c r="H100" s="299">
        <f t="shared" si="29"/>
        <v>-1.6288252714708684E-2</v>
      </c>
      <c r="I100" s="168">
        <f t="shared" si="30"/>
        <v>0.9919719016557953</v>
      </c>
      <c r="J100" s="300">
        <v>0.61</v>
      </c>
      <c r="K100" s="301">
        <v>0.61</v>
      </c>
      <c r="L100" s="301">
        <v>-0.37</v>
      </c>
      <c r="M100" s="301">
        <v>0.26</v>
      </c>
      <c r="N100" s="301">
        <v>1.1399999999999999</v>
      </c>
      <c r="O100" s="301">
        <v>-0.34</v>
      </c>
      <c r="P100" s="301">
        <v>0.21</v>
      </c>
      <c r="Q100" s="302">
        <v>1.9770000000000001</v>
      </c>
      <c r="R100" s="303">
        <v>8.8000000000000007</v>
      </c>
      <c r="S100" s="303">
        <v>9.1999999999999993</v>
      </c>
      <c r="T100" s="303">
        <v>7.9</v>
      </c>
      <c r="U100" s="303">
        <v>8.6</v>
      </c>
      <c r="V100" s="303">
        <v>119.7</v>
      </c>
      <c r="W100" s="304">
        <v>120.1</v>
      </c>
      <c r="X100" s="300">
        <v>0.31</v>
      </c>
      <c r="Y100" s="301">
        <v>0.35</v>
      </c>
      <c r="Z100" s="301">
        <v>-0.14000000000000001</v>
      </c>
      <c r="AA100" s="301">
        <v>0.01</v>
      </c>
      <c r="AB100" s="301">
        <v>0.73</v>
      </c>
      <c r="AC100" s="301">
        <v>-0.15</v>
      </c>
      <c r="AD100" s="301">
        <v>-0.04</v>
      </c>
      <c r="AE100" s="302">
        <v>1.9930000000000001</v>
      </c>
      <c r="AF100" s="303">
        <v>11.6</v>
      </c>
      <c r="AG100" s="303">
        <v>11.6</v>
      </c>
      <c r="AH100" s="303">
        <v>11.9</v>
      </c>
      <c r="AI100" s="303">
        <v>11.5</v>
      </c>
      <c r="AJ100" s="303">
        <v>119.4</v>
      </c>
      <c r="AK100" s="304">
        <v>119.8</v>
      </c>
      <c r="AL100" s="295" t="s">
        <v>452</v>
      </c>
      <c r="AM100" s="293" t="s">
        <v>335</v>
      </c>
      <c r="AN100" s="316" t="s">
        <v>454</v>
      </c>
      <c r="AO100" s="306"/>
      <c r="AP100" s="307">
        <v>100</v>
      </c>
      <c r="AQ100" s="308">
        <v>100</v>
      </c>
      <c r="AR100" s="309">
        <v>100</v>
      </c>
      <c r="AS100" s="308">
        <v>100</v>
      </c>
      <c r="AU100" s="311">
        <f t="shared" si="7"/>
        <v>45063</v>
      </c>
      <c r="AV100" s="312">
        <f t="shared" si="31"/>
        <v>0.99496728736789131</v>
      </c>
      <c r="AW100" s="313">
        <f t="shared" si="33"/>
        <v>0.99460902646865657</v>
      </c>
      <c r="AX100" s="314">
        <f t="shared" si="34"/>
        <v>0.99441143552494204</v>
      </c>
      <c r="AY100" s="312">
        <f t="shared" si="32"/>
        <v>0.99302441454907819</v>
      </c>
      <c r="AZ100" s="313">
        <f t="shared" si="35"/>
        <v>0.99500899394492159</v>
      </c>
      <c r="BA100" s="314">
        <f t="shared" si="36"/>
        <v>0.99477202924094044</v>
      </c>
      <c r="BB100" s="315">
        <v>1</v>
      </c>
      <c r="BC100" s="315">
        <f t="shared" si="11"/>
        <v>1.02</v>
      </c>
      <c r="BD100" s="315">
        <f t="shared" si="12"/>
        <v>0.98</v>
      </c>
      <c r="BE100" s="315">
        <f t="shared" si="13"/>
        <v>1.03</v>
      </c>
      <c r="BF100" s="315">
        <f t="shared" si="14"/>
        <v>0.97</v>
      </c>
    </row>
    <row r="101" spans="2:58" s="310" customFormat="1" ht="30" x14ac:dyDescent="0.25">
      <c r="B101" s="296">
        <v>20230519</v>
      </c>
      <c r="C101" s="297">
        <v>1.9790000000000001</v>
      </c>
      <c r="D101" s="298">
        <f t="shared" si="26"/>
        <v>-4.0261701056869548E-3</v>
      </c>
      <c r="E101" s="299">
        <f t="shared" si="27"/>
        <v>-1.2475049900199542E-2</v>
      </c>
      <c r="F101" s="297">
        <v>2.0009999999999999</v>
      </c>
      <c r="G101" s="298">
        <f t="shared" si="28"/>
        <v>-2.989536621823774E-3</v>
      </c>
      <c r="H101" s="299">
        <f t="shared" si="29"/>
        <v>-1.2339585389930852E-2</v>
      </c>
      <c r="I101" s="168">
        <f t="shared" si="30"/>
        <v>0.98900549725137443</v>
      </c>
      <c r="J101" s="300">
        <v>0.64</v>
      </c>
      <c r="K101" s="301">
        <v>0.56999999999999995</v>
      </c>
      <c r="L101" s="301">
        <v>-0.32</v>
      </c>
      <c r="M101" s="301">
        <v>0.23</v>
      </c>
      <c r="N101" s="301">
        <v>1.04</v>
      </c>
      <c r="O101" s="301">
        <v>-0.26</v>
      </c>
      <c r="P101" s="301">
        <v>0.2</v>
      </c>
      <c r="Q101" s="302">
        <v>1.9790000000000001</v>
      </c>
      <c r="R101" s="303">
        <v>8.6999999999999993</v>
      </c>
      <c r="S101" s="303">
        <v>9.3000000000000007</v>
      </c>
      <c r="T101" s="303">
        <v>7.7</v>
      </c>
      <c r="U101" s="303">
        <v>8.6999999999999993</v>
      </c>
      <c r="V101" s="303">
        <v>119.7</v>
      </c>
      <c r="W101" s="304">
        <v>120.1</v>
      </c>
      <c r="X101" s="300">
        <v>0.32</v>
      </c>
      <c r="Y101" s="301">
        <v>0.43</v>
      </c>
      <c r="Z101" s="301">
        <v>-0.11</v>
      </c>
      <c r="AA101" s="301">
        <v>-0.02</v>
      </c>
      <c r="AB101" s="301">
        <v>0.69</v>
      </c>
      <c r="AC101" s="301">
        <v>-0.15</v>
      </c>
      <c r="AD101" s="301">
        <v>-0.06</v>
      </c>
      <c r="AE101" s="302">
        <v>2.0009999999999999</v>
      </c>
      <c r="AF101" s="303">
        <v>11.5</v>
      </c>
      <c r="AG101" s="303">
        <v>11.5</v>
      </c>
      <c r="AH101" s="303">
        <v>11.9</v>
      </c>
      <c r="AI101" s="303">
        <v>11.5</v>
      </c>
      <c r="AJ101" s="303">
        <v>119.4</v>
      </c>
      <c r="AK101" s="304">
        <v>119.8</v>
      </c>
      <c r="AL101" s="263" t="s">
        <v>340</v>
      </c>
      <c r="AM101" s="293" t="s">
        <v>197</v>
      </c>
      <c r="AN101" s="316" t="s">
        <v>457</v>
      </c>
      <c r="AO101" s="306"/>
      <c r="AP101" s="307">
        <v>100</v>
      </c>
      <c r="AQ101" s="308"/>
      <c r="AR101" s="309">
        <v>99.1</v>
      </c>
      <c r="AS101" s="308">
        <v>100</v>
      </c>
      <c r="AU101" s="311">
        <f t="shared" si="7"/>
        <v>45065</v>
      </c>
      <c r="AV101" s="312">
        <f t="shared" si="31"/>
        <v>0.99597382989431305</v>
      </c>
      <c r="AW101" s="313">
        <f t="shared" si="33"/>
        <v>0.99462020373809079</v>
      </c>
      <c r="AX101" s="314">
        <f t="shared" si="34"/>
        <v>0.99448689207119012</v>
      </c>
      <c r="AY101" s="312">
        <f t="shared" si="32"/>
        <v>0.99701046337817623</v>
      </c>
      <c r="AZ101" s="313">
        <f t="shared" si="35"/>
        <v>0.99502602958610376</v>
      </c>
      <c r="BA101" s="314">
        <f t="shared" si="36"/>
        <v>0.99484380426084451</v>
      </c>
      <c r="BB101" s="315">
        <v>1</v>
      </c>
      <c r="BC101" s="315">
        <f t="shared" si="11"/>
        <v>1.02</v>
      </c>
      <c r="BD101" s="315">
        <f t="shared" si="12"/>
        <v>0.98</v>
      </c>
      <c r="BE101" s="315">
        <f t="shared" si="13"/>
        <v>1.03</v>
      </c>
      <c r="BF101" s="315">
        <f t="shared" si="14"/>
        <v>0.97</v>
      </c>
    </row>
    <row r="102" spans="2:58" s="310" customFormat="1" ht="30" x14ac:dyDescent="0.25">
      <c r="B102" s="296">
        <v>20230522</v>
      </c>
      <c r="C102" s="297">
        <v>1.9690000000000001</v>
      </c>
      <c r="D102" s="298">
        <f t="shared" si="26"/>
        <v>-9.0588827377956482E-3</v>
      </c>
      <c r="E102" s="299">
        <f t="shared" si="27"/>
        <v>-1.7465069860279403E-2</v>
      </c>
      <c r="F102" s="297">
        <v>1.9890000000000001</v>
      </c>
      <c r="G102" s="298">
        <f t="shared" si="28"/>
        <v>-8.9686098654708779E-3</v>
      </c>
      <c r="H102" s="299">
        <f t="shared" si="29"/>
        <v>-1.8262586377097545E-2</v>
      </c>
      <c r="I102" s="168">
        <f t="shared" si="30"/>
        <v>0.9899446958270488</v>
      </c>
      <c r="J102" s="300">
        <v>0.56000000000000005</v>
      </c>
      <c r="K102" s="301">
        <v>0.6</v>
      </c>
      <c r="L102" s="301">
        <v>-0.3</v>
      </c>
      <c r="M102" s="301">
        <v>0.12</v>
      </c>
      <c r="N102" s="301">
        <v>1.1599999999999999</v>
      </c>
      <c r="O102" s="301">
        <v>-0.3</v>
      </c>
      <c r="P102" s="301">
        <v>0.14000000000000001</v>
      </c>
      <c r="Q102" s="302">
        <v>1.9690000000000001</v>
      </c>
      <c r="R102" s="303">
        <v>8.9</v>
      </c>
      <c r="S102" s="303">
        <v>9.1</v>
      </c>
      <c r="T102" s="303">
        <v>8.3000000000000007</v>
      </c>
      <c r="U102" s="303">
        <v>8.4</v>
      </c>
      <c r="V102" s="303">
        <v>119.8</v>
      </c>
      <c r="W102" s="304">
        <v>120.1</v>
      </c>
      <c r="X102" s="300">
        <v>0.31</v>
      </c>
      <c r="Y102" s="301">
        <v>0.39</v>
      </c>
      <c r="Z102" s="301">
        <v>-0.13</v>
      </c>
      <c r="AA102" s="301">
        <v>-0.02</v>
      </c>
      <c r="AB102" s="301">
        <v>0.7</v>
      </c>
      <c r="AC102" s="301">
        <v>-0.14000000000000001</v>
      </c>
      <c r="AD102" s="301">
        <v>-0.05</v>
      </c>
      <c r="AE102" s="302">
        <v>1.9890000000000001</v>
      </c>
      <c r="AF102" s="303">
        <v>11.5</v>
      </c>
      <c r="AG102" s="303">
        <v>11.5</v>
      </c>
      <c r="AH102" s="303">
        <v>11.8</v>
      </c>
      <c r="AI102" s="303">
        <v>11.5</v>
      </c>
      <c r="AJ102" s="303">
        <v>119.4</v>
      </c>
      <c r="AK102" s="304">
        <v>119.8</v>
      </c>
      <c r="AL102" s="263" t="s">
        <v>260</v>
      </c>
      <c r="AM102" s="293" t="s">
        <v>221</v>
      </c>
      <c r="AN102" s="316" t="s">
        <v>461</v>
      </c>
      <c r="AO102" s="306"/>
      <c r="AP102" s="307">
        <v>87.3</v>
      </c>
      <c r="AQ102" s="308">
        <v>100</v>
      </c>
      <c r="AR102" s="309">
        <v>93.4</v>
      </c>
      <c r="AS102" s="308">
        <v>100</v>
      </c>
      <c r="AU102" s="311">
        <f t="shared" si="7"/>
        <v>45068</v>
      </c>
      <c r="AV102" s="312">
        <f t="shared" si="31"/>
        <v>0.99094111726220435</v>
      </c>
      <c r="AW102" s="313">
        <f t="shared" si="33"/>
        <v>0.99466709047404622</v>
      </c>
      <c r="AX102" s="314">
        <f t="shared" si="34"/>
        <v>0.99458015562695978</v>
      </c>
      <c r="AY102" s="312">
        <f t="shared" si="32"/>
        <v>0.99103139013452912</v>
      </c>
      <c r="AZ102" s="313">
        <f t="shared" si="35"/>
        <v>0.99506988697453624</v>
      </c>
      <c r="BA102" s="314">
        <f t="shared" si="36"/>
        <v>0.99491012226438247</v>
      </c>
      <c r="BB102" s="315">
        <v>1</v>
      </c>
      <c r="BC102" s="315">
        <f t="shared" si="11"/>
        <v>1.02</v>
      </c>
      <c r="BD102" s="315">
        <f t="shared" si="12"/>
        <v>0.98</v>
      </c>
      <c r="BE102" s="315">
        <f t="shared" si="13"/>
        <v>1.03</v>
      </c>
      <c r="BF102" s="315">
        <f t="shared" si="14"/>
        <v>0.97</v>
      </c>
    </row>
    <row r="103" spans="2:58" s="310" customFormat="1" ht="30" x14ac:dyDescent="0.25">
      <c r="B103" s="296">
        <v>20230523</v>
      </c>
      <c r="C103" s="297">
        <v>1.9810000000000001</v>
      </c>
      <c r="D103" s="298">
        <f t="shared" si="26"/>
        <v>-3.0196275792652161E-3</v>
      </c>
      <c r="E103" s="299">
        <f t="shared" si="27"/>
        <v>-1.1477045908183547E-2</v>
      </c>
      <c r="F103" s="297">
        <v>1.99</v>
      </c>
      <c r="G103" s="298">
        <f t="shared" si="28"/>
        <v>-8.4703537618336933E-3</v>
      </c>
      <c r="H103" s="299">
        <f t="shared" si="29"/>
        <v>-1.7769002961500413E-2</v>
      </c>
      <c r="I103" s="168">
        <f t="shared" si="30"/>
        <v>0.99547738693467347</v>
      </c>
      <c r="J103" s="300">
        <v>0.71</v>
      </c>
      <c r="K103" s="301">
        <v>0.63</v>
      </c>
      <c r="L103" s="301">
        <v>-0.36</v>
      </c>
      <c r="M103" s="301">
        <v>0.24</v>
      </c>
      <c r="N103" s="301">
        <v>1.1000000000000001</v>
      </c>
      <c r="O103" s="301">
        <v>-0.3</v>
      </c>
      <c r="P103" s="301">
        <v>0.22</v>
      </c>
      <c r="Q103" s="302">
        <v>1.9810000000000001</v>
      </c>
      <c r="R103" s="303">
        <v>9.1999999999999993</v>
      </c>
      <c r="S103" s="303">
        <v>9</v>
      </c>
      <c r="T103" s="303">
        <v>7.6</v>
      </c>
      <c r="U103" s="303">
        <v>9.1</v>
      </c>
      <c r="V103" s="303">
        <v>119.7</v>
      </c>
      <c r="W103" s="304">
        <v>120</v>
      </c>
      <c r="X103" s="300">
        <v>0.32</v>
      </c>
      <c r="Y103" s="301">
        <v>0.31</v>
      </c>
      <c r="Z103" s="301">
        <v>-0.12</v>
      </c>
      <c r="AA103" s="301">
        <v>0.02</v>
      </c>
      <c r="AB103" s="301">
        <v>0.69</v>
      </c>
      <c r="AC103" s="301">
        <v>-0.11</v>
      </c>
      <c r="AD103" s="301">
        <v>-0.06</v>
      </c>
      <c r="AE103" s="302">
        <v>1.99</v>
      </c>
      <c r="AF103" s="303">
        <v>11.6</v>
      </c>
      <c r="AG103" s="303">
        <v>11.6</v>
      </c>
      <c r="AH103" s="303">
        <v>11.8</v>
      </c>
      <c r="AI103" s="303">
        <v>11.6</v>
      </c>
      <c r="AJ103" s="303">
        <v>119.4</v>
      </c>
      <c r="AK103" s="304">
        <v>119.8</v>
      </c>
      <c r="AL103" s="263" t="s">
        <v>462</v>
      </c>
      <c r="AM103" s="293" t="s">
        <v>209</v>
      </c>
      <c r="AN103" s="316" t="s">
        <v>464</v>
      </c>
      <c r="AO103" s="306"/>
      <c r="AP103" s="307">
        <v>100</v>
      </c>
      <c r="AQ103" s="308">
        <v>100</v>
      </c>
      <c r="AR103" s="309">
        <v>90.9</v>
      </c>
      <c r="AS103" s="308">
        <v>100</v>
      </c>
      <c r="AU103" s="311">
        <f t="shared" si="7"/>
        <v>45069</v>
      </c>
      <c r="AV103" s="312">
        <f t="shared" si="31"/>
        <v>0.99698037242073478</v>
      </c>
      <c r="AW103" s="313">
        <f t="shared" ref="AW103:AW121" si="37">IF(C103="",IF(AV103="","",AV103),AVERAGE(AV93:AV249))</f>
        <v>0.99466709047404622</v>
      </c>
      <c r="AX103" s="314">
        <f t="shared" si="34"/>
        <v>0.99445615249119279</v>
      </c>
      <c r="AY103" s="312">
        <f t="shared" si="32"/>
        <v>0.99152964623816631</v>
      </c>
      <c r="AZ103" s="313">
        <f t="shared" ref="AZ103:AZ121" si="38">IF(F103="",IF(AY103="","",AY103),AVERAGE(AY93:AY249))</f>
        <v>0.99506988697453624</v>
      </c>
      <c r="BA103" s="314">
        <f t="shared" si="36"/>
        <v>0.9948773044344793</v>
      </c>
      <c r="BB103" s="315">
        <v>1</v>
      </c>
      <c r="BC103" s="315">
        <f t="shared" si="11"/>
        <v>1.02</v>
      </c>
      <c r="BD103" s="315">
        <f t="shared" si="12"/>
        <v>0.98</v>
      </c>
      <c r="BE103" s="315">
        <f t="shared" si="13"/>
        <v>1.03</v>
      </c>
      <c r="BF103" s="315">
        <f t="shared" si="14"/>
        <v>0.97</v>
      </c>
    </row>
    <row r="104" spans="2:58" s="310" customFormat="1" ht="30" x14ac:dyDescent="0.25">
      <c r="B104" s="296">
        <v>20230524</v>
      </c>
      <c r="C104" s="297">
        <v>1.968</v>
      </c>
      <c r="D104" s="298">
        <f t="shared" si="26"/>
        <v>-9.5621540010065731E-3</v>
      </c>
      <c r="E104" s="299">
        <f t="shared" si="27"/>
        <v>-1.7964071856287456E-2</v>
      </c>
      <c r="F104" s="297">
        <v>1.988</v>
      </c>
      <c r="G104" s="298">
        <f t="shared" si="28"/>
        <v>-9.4668659691081736E-3</v>
      </c>
      <c r="H104" s="299">
        <f t="shared" si="29"/>
        <v>-1.8756169792694899E-2</v>
      </c>
      <c r="I104" s="168">
        <f t="shared" si="30"/>
        <v>0.98993963782696182</v>
      </c>
      <c r="J104" s="300">
        <v>0.54</v>
      </c>
      <c r="K104" s="301">
        <v>0.63</v>
      </c>
      <c r="L104" s="301">
        <v>-0.28000000000000003</v>
      </c>
      <c r="M104" s="301">
        <v>0.28999999999999998</v>
      </c>
      <c r="N104" s="301">
        <v>1.03</v>
      </c>
      <c r="O104" s="301">
        <v>-0.26</v>
      </c>
      <c r="P104" s="301">
        <v>0.24</v>
      </c>
      <c r="Q104" s="302">
        <v>1.968</v>
      </c>
      <c r="R104" s="303">
        <v>8.6999999999999993</v>
      </c>
      <c r="S104" s="303">
        <v>9.1999999999999993</v>
      </c>
      <c r="T104" s="303">
        <v>7.8</v>
      </c>
      <c r="U104" s="303">
        <v>8.6999999999999993</v>
      </c>
      <c r="V104" s="303">
        <v>119.8</v>
      </c>
      <c r="W104" s="304">
        <v>120.1</v>
      </c>
      <c r="X104" s="300">
        <v>0.36</v>
      </c>
      <c r="Y104" s="301">
        <v>0.34</v>
      </c>
      <c r="Z104" s="301">
        <v>-0.15</v>
      </c>
      <c r="AA104" s="301">
        <v>0.04</v>
      </c>
      <c r="AB104" s="301">
        <v>0.69</v>
      </c>
      <c r="AC104" s="301">
        <v>-0.15</v>
      </c>
      <c r="AD104" s="301">
        <v>-0.03</v>
      </c>
      <c r="AE104" s="302">
        <v>1.988</v>
      </c>
      <c r="AF104" s="303">
        <v>11.6</v>
      </c>
      <c r="AG104" s="303">
        <v>11.6</v>
      </c>
      <c r="AH104" s="303">
        <v>12</v>
      </c>
      <c r="AI104" s="303">
        <v>11.6</v>
      </c>
      <c r="AJ104" s="303">
        <v>119.4</v>
      </c>
      <c r="AK104" s="304">
        <v>119.8</v>
      </c>
      <c r="AL104" s="295" t="s">
        <v>465</v>
      </c>
      <c r="AM104" s="293" t="s">
        <v>197</v>
      </c>
      <c r="AN104" s="316" t="s">
        <v>467</v>
      </c>
      <c r="AO104" s="306"/>
      <c r="AP104" s="307">
        <v>79.900000000000006</v>
      </c>
      <c r="AQ104" s="308">
        <v>100</v>
      </c>
      <c r="AR104" s="309">
        <v>85</v>
      </c>
      <c r="AS104" s="308">
        <v>100</v>
      </c>
      <c r="AU104" s="311">
        <f t="shared" si="7"/>
        <v>45070</v>
      </c>
      <c r="AV104" s="312">
        <f t="shared" si="31"/>
        <v>0.99043784599899343</v>
      </c>
      <c r="AW104" s="313">
        <f t="shared" si="37"/>
        <v>0.994724638723129</v>
      </c>
      <c r="AX104" s="314">
        <f t="shared" si="34"/>
        <v>0.99442407394093357</v>
      </c>
      <c r="AY104" s="312">
        <f t="shared" si="32"/>
        <v>0.99053313403089183</v>
      </c>
      <c r="AZ104" s="313">
        <f t="shared" si="38"/>
        <v>0.99515090041995857</v>
      </c>
      <c r="BA104" s="314">
        <f t="shared" si="36"/>
        <v>0.99486717124983182</v>
      </c>
      <c r="BB104" s="315">
        <v>1</v>
      </c>
      <c r="BC104" s="315">
        <f t="shared" si="11"/>
        <v>1.02</v>
      </c>
      <c r="BD104" s="315">
        <f t="shared" si="12"/>
        <v>0.98</v>
      </c>
      <c r="BE104" s="315">
        <f t="shared" si="13"/>
        <v>1.03</v>
      </c>
      <c r="BF104" s="315">
        <f t="shared" si="14"/>
        <v>0.97</v>
      </c>
    </row>
    <row r="105" spans="2:58" s="310" customFormat="1" ht="30" x14ac:dyDescent="0.25">
      <c r="B105" s="296">
        <v>20230525</v>
      </c>
      <c r="C105" s="297">
        <v>1.9690000000000001</v>
      </c>
      <c r="D105" s="298">
        <f t="shared" si="26"/>
        <v>-9.0588827377956482E-3</v>
      </c>
      <c r="E105" s="299">
        <f t="shared" si="27"/>
        <v>-1.7465069860279403E-2</v>
      </c>
      <c r="F105" s="297">
        <v>1.9890000000000001</v>
      </c>
      <c r="G105" s="298">
        <f t="shared" si="28"/>
        <v>-8.9686098654708779E-3</v>
      </c>
      <c r="H105" s="299">
        <f t="shared" si="29"/>
        <v>-1.8262586377097545E-2</v>
      </c>
      <c r="I105" s="168">
        <f t="shared" si="30"/>
        <v>0.9899446958270488</v>
      </c>
      <c r="J105" s="300">
        <v>0.6</v>
      </c>
      <c r="K105" s="301">
        <v>0.57999999999999996</v>
      </c>
      <c r="L105" s="301">
        <v>-0.32</v>
      </c>
      <c r="M105" s="301">
        <v>0.12</v>
      </c>
      <c r="N105" s="301">
        <v>1.07</v>
      </c>
      <c r="O105" s="301">
        <v>-0.3</v>
      </c>
      <c r="P105" s="301">
        <v>0.12</v>
      </c>
      <c r="Q105" s="302">
        <v>1.9690000000000001</v>
      </c>
      <c r="R105" s="303">
        <v>8.6</v>
      </c>
      <c r="S105" s="303">
        <v>9.4</v>
      </c>
      <c r="T105" s="303">
        <v>8.1</v>
      </c>
      <c r="U105" s="303">
        <v>8.5</v>
      </c>
      <c r="V105" s="303">
        <v>119.7</v>
      </c>
      <c r="W105" s="304">
        <v>120.1</v>
      </c>
      <c r="X105" s="300">
        <v>0.32</v>
      </c>
      <c r="Y105" s="301">
        <v>0.37</v>
      </c>
      <c r="Z105" s="301">
        <v>-0.17</v>
      </c>
      <c r="AA105" s="301">
        <v>-0.04</v>
      </c>
      <c r="AB105" s="301">
        <v>0.72</v>
      </c>
      <c r="AC105" s="301">
        <v>-0.17</v>
      </c>
      <c r="AD105" s="301">
        <v>-7.0000000000000007E-2</v>
      </c>
      <c r="AE105" s="302">
        <v>1.9890000000000001</v>
      </c>
      <c r="AF105" s="303">
        <v>11.8</v>
      </c>
      <c r="AG105" s="303">
        <v>11.7</v>
      </c>
      <c r="AH105" s="303">
        <v>11.9</v>
      </c>
      <c r="AI105" s="303">
        <v>11.6</v>
      </c>
      <c r="AJ105" s="303">
        <v>119.4</v>
      </c>
      <c r="AK105" s="304">
        <v>119.8</v>
      </c>
      <c r="AL105" s="263" t="s">
        <v>343</v>
      </c>
      <c r="AM105" s="293" t="s">
        <v>221</v>
      </c>
      <c r="AN105" s="330" t="s">
        <v>469</v>
      </c>
      <c r="AO105" s="306"/>
      <c r="AP105" s="307">
        <v>83.7</v>
      </c>
      <c r="AQ105" s="308">
        <v>100</v>
      </c>
      <c r="AR105" s="309">
        <v>96.6</v>
      </c>
      <c r="AS105" s="308">
        <v>100</v>
      </c>
      <c r="AU105" s="311">
        <f t="shared" si="7"/>
        <v>45071</v>
      </c>
      <c r="AV105" s="312">
        <f t="shared" si="31"/>
        <v>0.99094111726220435</v>
      </c>
      <c r="AW105" s="313">
        <f t="shared" si="37"/>
        <v>0.99481173079562613</v>
      </c>
      <c r="AX105" s="314">
        <f t="shared" si="34"/>
        <v>0.99448025066155821</v>
      </c>
      <c r="AY105" s="312">
        <f t="shared" si="32"/>
        <v>0.99103139013452912</v>
      </c>
      <c r="AZ105" s="313">
        <f t="shared" si="38"/>
        <v>0.99528015581827223</v>
      </c>
      <c r="BA105" s="314">
        <f t="shared" si="36"/>
        <v>0.99490492952087062</v>
      </c>
      <c r="BB105" s="315">
        <v>1</v>
      </c>
      <c r="BC105" s="315">
        <f t="shared" si="11"/>
        <v>1.02</v>
      </c>
      <c r="BD105" s="315">
        <f t="shared" si="12"/>
        <v>0.98</v>
      </c>
      <c r="BE105" s="315">
        <f t="shared" si="13"/>
        <v>1.03</v>
      </c>
      <c r="BF105" s="315">
        <f t="shared" si="14"/>
        <v>0.97</v>
      </c>
    </row>
    <row r="106" spans="2:58" s="310" customFormat="1" ht="30" x14ac:dyDescent="0.25">
      <c r="B106" s="296">
        <v>20230526</v>
      </c>
      <c r="C106" s="297">
        <v>1.9690000000000001</v>
      </c>
      <c r="D106" s="298">
        <f t="shared" si="26"/>
        <v>-9.0588827377956482E-3</v>
      </c>
      <c r="E106" s="299">
        <f t="shared" si="27"/>
        <v>-1.7465069860279403E-2</v>
      </c>
      <c r="F106" s="297">
        <v>1.9890000000000001</v>
      </c>
      <c r="G106" s="298">
        <f t="shared" si="28"/>
        <v>-8.9686098654708779E-3</v>
      </c>
      <c r="H106" s="299">
        <f t="shared" si="29"/>
        <v>-1.8262586377097545E-2</v>
      </c>
      <c r="I106" s="168">
        <f t="shared" si="30"/>
        <v>0.9899446958270488</v>
      </c>
      <c r="J106" s="300">
        <v>0.74</v>
      </c>
      <c r="K106" s="301">
        <v>0.57999999999999996</v>
      </c>
      <c r="L106" s="301">
        <v>-0.32</v>
      </c>
      <c r="M106" s="301">
        <v>0.21</v>
      </c>
      <c r="N106" s="301">
        <v>1.06</v>
      </c>
      <c r="O106" s="301">
        <v>-0.28000000000000003</v>
      </c>
      <c r="P106" s="301">
        <v>0.17</v>
      </c>
      <c r="Q106" s="302">
        <v>1.9690000000000001</v>
      </c>
      <c r="R106" s="303">
        <v>9</v>
      </c>
      <c r="S106" s="303">
        <v>9.1</v>
      </c>
      <c r="T106" s="303">
        <v>7.9</v>
      </c>
      <c r="U106" s="303">
        <v>8.6999999999999993</v>
      </c>
      <c r="V106" s="303">
        <v>119.7</v>
      </c>
      <c r="W106" s="304">
        <v>120.1</v>
      </c>
      <c r="X106" s="300">
        <v>0.28999999999999998</v>
      </c>
      <c r="Y106" s="301">
        <v>0.33</v>
      </c>
      <c r="Z106" s="301">
        <v>-0.12</v>
      </c>
      <c r="AA106" s="301">
        <v>0.01</v>
      </c>
      <c r="AB106" s="301">
        <v>0.78</v>
      </c>
      <c r="AC106" s="301">
        <v>-0.16</v>
      </c>
      <c r="AD106" s="301">
        <v>-0.05</v>
      </c>
      <c r="AE106" s="302">
        <v>1.9890000000000001</v>
      </c>
      <c r="AF106" s="303">
        <v>11.5</v>
      </c>
      <c r="AG106" s="303">
        <v>11.5</v>
      </c>
      <c r="AH106" s="303">
        <v>11.8</v>
      </c>
      <c r="AI106" s="303">
        <v>11.5</v>
      </c>
      <c r="AJ106" s="303">
        <v>119.4</v>
      </c>
      <c r="AK106" s="304">
        <v>119.8</v>
      </c>
      <c r="AL106" s="263" t="s">
        <v>470</v>
      </c>
      <c r="AM106" s="293" t="s">
        <v>162</v>
      </c>
      <c r="AN106" s="316" t="s">
        <v>472</v>
      </c>
      <c r="AO106" s="306"/>
      <c r="AP106" s="307">
        <v>86.3</v>
      </c>
      <c r="AQ106" s="308">
        <v>100</v>
      </c>
      <c r="AR106" s="309">
        <v>85.9</v>
      </c>
      <c r="AS106" s="308">
        <v>100</v>
      </c>
      <c r="AU106" s="311">
        <f t="shared" si="7"/>
        <v>45072</v>
      </c>
      <c r="AV106" s="312">
        <f t="shared" si="31"/>
        <v>0.99094111726220435</v>
      </c>
      <c r="AW106" s="313">
        <f t="shared" si="37"/>
        <v>0.99489272866223033</v>
      </c>
      <c r="AX106" s="314">
        <f t="shared" si="34"/>
        <v>0.99452176854472107</v>
      </c>
      <c r="AY106" s="312">
        <f t="shared" si="32"/>
        <v>0.99103139013452912</v>
      </c>
      <c r="AZ106" s="313">
        <f t="shared" si="38"/>
        <v>0.99537729059403179</v>
      </c>
      <c r="BA106" s="314">
        <f t="shared" si="36"/>
        <v>0.99493575763516229</v>
      </c>
      <c r="BB106" s="315">
        <v>1</v>
      </c>
      <c r="BC106" s="315">
        <f t="shared" si="11"/>
        <v>1.02</v>
      </c>
      <c r="BD106" s="315">
        <f t="shared" si="12"/>
        <v>0.98</v>
      </c>
      <c r="BE106" s="315">
        <f t="shared" si="13"/>
        <v>1.03</v>
      </c>
      <c r="BF106" s="315">
        <f t="shared" si="14"/>
        <v>0.97</v>
      </c>
    </row>
    <row r="107" spans="2:58" s="310" customFormat="1" ht="30" x14ac:dyDescent="0.25">
      <c r="B107" s="296">
        <v>20230529</v>
      </c>
      <c r="C107" s="297">
        <v>1.968</v>
      </c>
      <c r="D107" s="298">
        <f t="shared" si="26"/>
        <v>-9.5621540010065731E-3</v>
      </c>
      <c r="E107" s="299">
        <f t="shared" si="27"/>
        <v>-1.7964071856287456E-2</v>
      </c>
      <c r="F107" s="297">
        <v>1.988</v>
      </c>
      <c r="G107" s="298">
        <f t="shared" si="28"/>
        <v>-9.4668659691081736E-3</v>
      </c>
      <c r="H107" s="299">
        <f t="shared" si="29"/>
        <v>-1.8756169792694899E-2</v>
      </c>
      <c r="I107" s="168">
        <f t="shared" si="30"/>
        <v>0.98993963782696182</v>
      </c>
      <c r="J107" s="300">
        <v>0.52</v>
      </c>
      <c r="K107" s="301">
        <v>0.63</v>
      </c>
      <c r="L107" s="301">
        <v>-0.26</v>
      </c>
      <c r="M107" s="301">
        <v>0.28000000000000003</v>
      </c>
      <c r="N107" s="301">
        <v>1.04</v>
      </c>
      <c r="O107" s="301">
        <v>-0.26</v>
      </c>
      <c r="P107" s="301">
        <v>0.25</v>
      </c>
      <c r="Q107" s="302">
        <v>1.968</v>
      </c>
      <c r="R107" s="303">
        <v>9</v>
      </c>
      <c r="S107" s="303">
        <v>9.1</v>
      </c>
      <c r="T107" s="303">
        <v>8</v>
      </c>
      <c r="U107" s="303">
        <v>8.6999999999999993</v>
      </c>
      <c r="V107" s="303">
        <v>119.7</v>
      </c>
      <c r="W107" s="304">
        <v>120.1</v>
      </c>
      <c r="X107" s="300">
        <v>0.37</v>
      </c>
      <c r="Y107" s="301">
        <v>0.33</v>
      </c>
      <c r="Z107" s="301">
        <v>-0.16</v>
      </c>
      <c r="AA107" s="301">
        <v>0.01</v>
      </c>
      <c r="AB107" s="301">
        <v>0.75</v>
      </c>
      <c r="AC107" s="301">
        <v>-0.17</v>
      </c>
      <c r="AD107" s="301">
        <v>-0.04</v>
      </c>
      <c r="AE107" s="302">
        <v>1.988</v>
      </c>
      <c r="AF107" s="303">
        <v>11.6</v>
      </c>
      <c r="AG107" s="303">
        <v>11.5</v>
      </c>
      <c r="AH107" s="303">
        <v>11.8</v>
      </c>
      <c r="AI107" s="303">
        <v>11.5</v>
      </c>
      <c r="AJ107" s="303">
        <v>119.4</v>
      </c>
      <c r="AK107" s="304">
        <v>119.8</v>
      </c>
      <c r="AL107" s="263" t="s">
        <v>273</v>
      </c>
      <c r="AM107" s="293" t="s">
        <v>209</v>
      </c>
      <c r="AN107" s="316" t="s">
        <v>475</v>
      </c>
      <c r="AO107" s="306"/>
      <c r="AP107" s="307">
        <v>71.900000000000006</v>
      </c>
      <c r="AQ107" s="308">
        <v>100</v>
      </c>
      <c r="AR107" s="309">
        <v>87.8</v>
      </c>
      <c r="AS107" s="308">
        <v>100</v>
      </c>
      <c r="AU107" s="311">
        <f t="shared" si="7"/>
        <v>45075</v>
      </c>
      <c r="AV107" s="312">
        <f t="shared" si="31"/>
        <v>0.99043784599899343</v>
      </c>
      <c r="AW107" s="313">
        <f t="shared" si="37"/>
        <v>0.99492930463104512</v>
      </c>
      <c r="AX107" s="314">
        <f t="shared" si="34"/>
        <v>0.9945730582117096</v>
      </c>
      <c r="AY107" s="312">
        <f t="shared" si="32"/>
        <v>0.99053313403089183</v>
      </c>
      <c r="AZ107" s="313">
        <f t="shared" si="38"/>
        <v>0.99544048659879081</v>
      </c>
      <c r="BA107" s="314">
        <f t="shared" si="36"/>
        <v>0.99499252615844547</v>
      </c>
      <c r="BB107" s="315">
        <v>1</v>
      </c>
      <c r="BC107" s="315">
        <f t="shared" si="11"/>
        <v>1.02</v>
      </c>
      <c r="BD107" s="315">
        <f t="shared" si="12"/>
        <v>0.98</v>
      </c>
      <c r="BE107" s="315">
        <f t="shared" si="13"/>
        <v>1.03</v>
      </c>
      <c r="BF107" s="315">
        <f t="shared" si="14"/>
        <v>0.97</v>
      </c>
    </row>
    <row r="108" spans="2:58" s="310" customFormat="1" ht="30" x14ac:dyDescent="0.25">
      <c r="B108" s="296">
        <v>20230530</v>
      </c>
      <c r="C108" s="297">
        <v>1.9750000000000001</v>
      </c>
      <c r="D108" s="298">
        <f t="shared" si="26"/>
        <v>-6.0392551585304322E-3</v>
      </c>
      <c r="E108" s="299">
        <f t="shared" si="27"/>
        <v>-1.4471057884231531E-2</v>
      </c>
      <c r="F108" s="297">
        <v>1.9930000000000001</v>
      </c>
      <c r="G108" s="298">
        <f t="shared" si="28"/>
        <v>-6.9755854509218063E-3</v>
      </c>
      <c r="H108" s="299">
        <f t="shared" si="29"/>
        <v>-1.6288252714708684E-2</v>
      </c>
      <c r="I108" s="168">
        <f t="shared" si="30"/>
        <v>0.99096838936276965</v>
      </c>
      <c r="J108" s="300">
        <v>0.74</v>
      </c>
      <c r="K108" s="301">
        <v>0.57999999999999996</v>
      </c>
      <c r="L108" s="301">
        <v>-0.36</v>
      </c>
      <c r="M108" s="301">
        <v>0.19</v>
      </c>
      <c r="N108" s="301">
        <v>1.1200000000000001</v>
      </c>
      <c r="O108" s="301">
        <v>-0.28000000000000003</v>
      </c>
      <c r="P108" s="301">
        <v>0.16</v>
      </c>
      <c r="Q108" s="302">
        <v>1.9750000000000001</v>
      </c>
      <c r="R108" s="303">
        <v>8.6999999999999993</v>
      </c>
      <c r="S108" s="303">
        <v>9.3000000000000007</v>
      </c>
      <c r="T108" s="303">
        <v>8</v>
      </c>
      <c r="U108" s="303">
        <v>8.6999999999999993</v>
      </c>
      <c r="V108" s="303">
        <v>119.7</v>
      </c>
      <c r="W108" s="304">
        <v>120.1</v>
      </c>
      <c r="X108" s="300">
        <v>0.37</v>
      </c>
      <c r="Y108" s="301">
        <v>0.35</v>
      </c>
      <c r="Z108" s="301">
        <v>-0.17</v>
      </c>
      <c r="AA108" s="301">
        <v>0.03</v>
      </c>
      <c r="AB108" s="301">
        <v>0.72</v>
      </c>
      <c r="AC108" s="301">
        <v>-0.16</v>
      </c>
      <c r="AD108" s="301">
        <v>-0.03</v>
      </c>
      <c r="AE108" s="302">
        <v>1.9930000000000001</v>
      </c>
      <c r="AF108" s="303">
        <v>11.7</v>
      </c>
      <c r="AG108" s="303">
        <v>11.6</v>
      </c>
      <c r="AH108" s="303">
        <v>11.6</v>
      </c>
      <c r="AI108" s="303">
        <v>11.4</v>
      </c>
      <c r="AJ108" s="303">
        <v>119.4</v>
      </c>
      <c r="AK108" s="304">
        <v>119.8</v>
      </c>
      <c r="AL108" s="263" t="s">
        <v>260</v>
      </c>
      <c r="AM108" s="293" t="s">
        <v>293</v>
      </c>
      <c r="AN108" s="316" t="s">
        <v>478</v>
      </c>
      <c r="AO108" s="306"/>
      <c r="AP108" s="307">
        <v>100</v>
      </c>
      <c r="AQ108" s="308">
        <v>100</v>
      </c>
      <c r="AR108" s="309">
        <v>100</v>
      </c>
      <c r="AS108" s="308">
        <v>100</v>
      </c>
      <c r="AU108" s="311">
        <f t="shared" si="7"/>
        <v>45076</v>
      </c>
      <c r="AV108" s="312">
        <f t="shared" si="31"/>
        <v>0.99396074484146957</v>
      </c>
      <c r="AW108" s="313">
        <f t="shared" si="37"/>
        <v>0.99493825248732137</v>
      </c>
      <c r="AX108" s="314">
        <f t="shared" si="34"/>
        <v>0.99460902646865657</v>
      </c>
      <c r="AY108" s="312">
        <f t="shared" si="32"/>
        <v>0.99302441454907819</v>
      </c>
      <c r="AZ108" s="313">
        <f t="shared" si="38"/>
        <v>0.99542945843394237</v>
      </c>
      <c r="BA108" s="314">
        <f t="shared" si="36"/>
        <v>0.99500899394492159</v>
      </c>
      <c r="BB108" s="315">
        <v>1</v>
      </c>
      <c r="BC108" s="315">
        <f t="shared" si="11"/>
        <v>1.02</v>
      </c>
      <c r="BD108" s="315">
        <f t="shared" si="12"/>
        <v>0.98</v>
      </c>
      <c r="BE108" s="315">
        <f t="shared" si="13"/>
        <v>1.03</v>
      </c>
      <c r="BF108" s="315">
        <f t="shared" si="14"/>
        <v>0.97</v>
      </c>
    </row>
    <row r="109" spans="2:58" s="310" customFormat="1" ht="30" x14ac:dyDescent="0.25">
      <c r="B109" s="296">
        <v>20230531</v>
      </c>
      <c r="C109" s="297">
        <v>1.97</v>
      </c>
      <c r="D109" s="298">
        <f t="shared" si="26"/>
        <v>-8.5556114745848344E-3</v>
      </c>
      <c r="E109" s="299">
        <f t="shared" si="27"/>
        <v>-1.6966067864271461E-2</v>
      </c>
      <c r="F109" s="297">
        <v>1.99</v>
      </c>
      <c r="G109" s="298">
        <f t="shared" si="28"/>
        <v>-8.4703537618336933E-3</v>
      </c>
      <c r="H109" s="299">
        <f t="shared" si="29"/>
        <v>-1.7769002961500413E-2</v>
      </c>
      <c r="I109" s="168">
        <f t="shared" si="30"/>
        <v>0.98994974874371855</v>
      </c>
      <c r="J109" s="300">
        <v>0.66</v>
      </c>
      <c r="K109" s="301">
        <v>0.65</v>
      </c>
      <c r="L109" s="301">
        <v>-0.34</v>
      </c>
      <c r="M109" s="301">
        <v>0.27</v>
      </c>
      <c r="N109" s="301">
        <v>1.1200000000000001</v>
      </c>
      <c r="O109" s="301">
        <v>-0.3</v>
      </c>
      <c r="P109" s="301">
        <v>0.22</v>
      </c>
      <c r="Q109" s="302">
        <v>1.97</v>
      </c>
      <c r="R109" s="303">
        <v>8.9</v>
      </c>
      <c r="S109" s="303">
        <v>9.1</v>
      </c>
      <c r="T109" s="303">
        <v>7.8</v>
      </c>
      <c r="U109" s="303">
        <v>8.8000000000000007</v>
      </c>
      <c r="V109" s="303">
        <v>119.8</v>
      </c>
      <c r="W109" s="304">
        <v>120.1</v>
      </c>
      <c r="X109" s="300">
        <v>0.39</v>
      </c>
      <c r="Y109" s="301">
        <v>0.43</v>
      </c>
      <c r="Z109" s="301">
        <v>-0.17</v>
      </c>
      <c r="AA109" s="301">
        <v>-0.02</v>
      </c>
      <c r="AB109" s="301">
        <v>0.76</v>
      </c>
      <c r="AC109" s="301">
        <v>-0.17</v>
      </c>
      <c r="AD109" s="301">
        <v>-7.0000000000000007E-2</v>
      </c>
      <c r="AE109" s="302">
        <v>1.99</v>
      </c>
      <c r="AF109" s="303">
        <v>11.6</v>
      </c>
      <c r="AG109" s="303">
        <v>11.6</v>
      </c>
      <c r="AH109" s="303">
        <v>12.1</v>
      </c>
      <c r="AI109" s="303">
        <v>11.7</v>
      </c>
      <c r="AJ109" s="303">
        <v>119.4</v>
      </c>
      <c r="AK109" s="304">
        <v>119.7</v>
      </c>
      <c r="AL109" s="263" t="s">
        <v>268</v>
      </c>
      <c r="AM109" s="293" t="s">
        <v>293</v>
      </c>
      <c r="AN109" s="316" t="s">
        <v>480</v>
      </c>
      <c r="AO109" s="306"/>
      <c r="AP109" s="307">
        <v>91</v>
      </c>
      <c r="AQ109" s="308">
        <v>100</v>
      </c>
      <c r="AR109" s="309">
        <v>86.3</v>
      </c>
      <c r="AS109" s="308">
        <v>100</v>
      </c>
      <c r="AU109" s="311">
        <f t="shared" si="7"/>
        <v>45077</v>
      </c>
      <c r="AV109" s="312">
        <f t="shared" si="31"/>
        <v>0.99144438852541517</v>
      </c>
      <c r="AW109" s="313">
        <f t="shared" si="37"/>
        <v>0.99504623187976737</v>
      </c>
      <c r="AX109" s="314">
        <f t="shared" si="34"/>
        <v>0.99462020373809079</v>
      </c>
      <c r="AY109" s="312">
        <f t="shared" si="32"/>
        <v>0.99152964623816631</v>
      </c>
      <c r="AZ109" s="313">
        <f t="shared" si="38"/>
        <v>0.99555477397735359</v>
      </c>
      <c r="BA109" s="314">
        <f t="shared" si="36"/>
        <v>0.99502602958610376</v>
      </c>
      <c r="BB109" s="315">
        <v>1</v>
      </c>
      <c r="BC109" s="315">
        <f t="shared" si="11"/>
        <v>1.02</v>
      </c>
      <c r="BD109" s="315">
        <f t="shared" si="12"/>
        <v>0.98</v>
      </c>
      <c r="BE109" s="315">
        <f t="shared" si="13"/>
        <v>1.03</v>
      </c>
      <c r="BF109" s="315">
        <f t="shared" si="14"/>
        <v>0.97</v>
      </c>
    </row>
    <row r="110" spans="2:58" s="310" customFormat="1" ht="30" x14ac:dyDescent="0.25">
      <c r="B110" s="296">
        <v>20230601</v>
      </c>
      <c r="C110" s="297">
        <v>1.9770000000000001</v>
      </c>
      <c r="D110" s="298">
        <f t="shared" si="26"/>
        <v>-5.0327126321086935E-3</v>
      </c>
      <c r="E110" s="299">
        <f t="shared" si="27"/>
        <v>-1.3473053892215536E-2</v>
      </c>
      <c r="F110" s="297">
        <v>1.996</v>
      </c>
      <c r="G110" s="298">
        <f t="shared" si="28"/>
        <v>-5.4808171400100303E-3</v>
      </c>
      <c r="H110" s="299">
        <f t="shared" si="29"/>
        <v>-1.4807502467916955E-2</v>
      </c>
      <c r="I110" s="168">
        <f t="shared" si="30"/>
        <v>0.99048096192384771</v>
      </c>
      <c r="J110" s="300">
        <v>0.43</v>
      </c>
      <c r="K110" s="301">
        <v>0.57999999999999996</v>
      </c>
      <c r="L110" s="301">
        <v>-0.26</v>
      </c>
      <c r="M110" s="301">
        <v>0.15</v>
      </c>
      <c r="N110" s="301">
        <v>1.0900000000000001</v>
      </c>
      <c r="O110" s="301">
        <v>-0.26</v>
      </c>
      <c r="P110" s="301">
        <v>0.17</v>
      </c>
      <c r="Q110" s="302">
        <v>1.9770000000000001</v>
      </c>
      <c r="R110" s="303">
        <v>8.6999999999999993</v>
      </c>
      <c r="S110" s="303">
        <v>9.1999999999999993</v>
      </c>
      <c r="T110" s="303">
        <v>8.1</v>
      </c>
      <c r="U110" s="303">
        <v>8.5</v>
      </c>
      <c r="V110" s="303">
        <v>119.8</v>
      </c>
      <c r="W110" s="304">
        <v>120.1</v>
      </c>
      <c r="X110" s="300">
        <v>0.26</v>
      </c>
      <c r="Y110" s="301">
        <v>0.38</v>
      </c>
      <c r="Z110" s="301">
        <v>-0.1</v>
      </c>
      <c r="AA110" s="301">
        <v>0.01</v>
      </c>
      <c r="AB110" s="301">
        <v>0.66</v>
      </c>
      <c r="AC110" s="301">
        <v>-0.1</v>
      </c>
      <c r="AD110" s="301">
        <v>-0.05</v>
      </c>
      <c r="AE110" s="302">
        <v>1.996</v>
      </c>
      <c r="AF110" s="303">
        <v>11.7</v>
      </c>
      <c r="AG110" s="303">
        <v>11.6</v>
      </c>
      <c r="AH110" s="303">
        <v>11.9</v>
      </c>
      <c r="AI110" s="303">
        <v>11.6</v>
      </c>
      <c r="AJ110" s="303">
        <v>119.4</v>
      </c>
      <c r="AK110" s="304">
        <v>119.8</v>
      </c>
      <c r="AL110" s="263" t="s">
        <v>482</v>
      </c>
      <c r="AM110" s="293" t="s">
        <v>197</v>
      </c>
      <c r="AN110" s="316" t="s">
        <v>484</v>
      </c>
      <c r="AO110" s="306"/>
      <c r="AP110" s="307">
        <v>100</v>
      </c>
      <c r="AQ110" s="308"/>
      <c r="AR110" s="309">
        <v>100</v>
      </c>
      <c r="AS110" s="308"/>
      <c r="AU110" s="311">
        <f t="shared" si="7"/>
        <v>45078</v>
      </c>
      <c r="AV110" s="312">
        <f t="shared" si="31"/>
        <v>0.99496728736789131</v>
      </c>
      <c r="AW110" s="313">
        <f t="shared" si="37"/>
        <v>0.99514846502264698</v>
      </c>
      <c r="AX110" s="314">
        <f t="shared" si="34"/>
        <v>0.99466709047404622</v>
      </c>
      <c r="AY110" s="312">
        <f t="shared" si="32"/>
        <v>0.99451918285998997</v>
      </c>
      <c r="AZ110" s="313">
        <f t="shared" si="38"/>
        <v>0.99561534628799175</v>
      </c>
      <c r="BA110" s="314">
        <f t="shared" si="36"/>
        <v>0.99506988697453624</v>
      </c>
      <c r="BB110" s="315">
        <v>1</v>
      </c>
      <c r="BC110" s="315">
        <f t="shared" si="11"/>
        <v>1.02</v>
      </c>
      <c r="BD110" s="315">
        <f t="shared" si="12"/>
        <v>0.98</v>
      </c>
      <c r="BE110" s="315">
        <f t="shared" si="13"/>
        <v>1.03</v>
      </c>
      <c r="BF110" s="315">
        <f t="shared" si="14"/>
        <v>0.97</v>
      </c>
    </row>
    <row r="111" spans="2:58" s="310" customFormat="1" ht="30" x14ac:dyDescent="0.25">
      <c r="B111" s="296">
        <v>20230602</v>
      </c>
      <c r="C111" s="297">
        <v>1.966</v>
      </c>
      <c r="D111" s="298">
        <f t="shared" si="26"/>
        <v>-1.0568696527428312E-2</v>
      </c>
      <c r="E111" s="299">
        <f t="shared" si="27"/>
        <v>-1.896207584830345E-2</v>
      </c>
      <c r="F111" s="297">
        <v>1.9870000000000001</v>
      </c>
      <c r="G111" s="298">
        <f t="shared" si="28"/>
        <v>-9.9651220727453582E-3</v>
      </c>
      <c r="H111" s="299">
        <f t="shared" si="29"/>
        <v>-1.9249753208292031E-2</v>
      </c>
      <c r="I111" s="168">
        <f t="shared" si="30"/>
        <v>0.98943130347257169</v>
      </c>
      <c r="J111" s="300">
        <v>0.41</v>
      </c>
      <c r="K111" s="301">
        <v>0.57999999999999996</v>
      </c>
      <c r="L111" s="301">
        <v>-0.25</v>
      </c>
      <c r="M111" s="301">
        <v>0.15</v>
      </c>
      <c r="N111" s="301">
        <v>1.04</v>
      </c>
      <c r="O111" s="301">
        <v>-0.25</v>
      </c>
      <c r="P111" s="301">
        <v>0.17</v>
      </c>
      <c r="Q111" s="302">
        <v>1.966</v>
      </c>
      <c r="R111" s="303">
        <v>9</v>
      </c>
      <c r="S111" s="303">
        <v>8.9</v>
      </c>
      <c r="T111" s="303">
        <v>8.1999999999999993</v>
      </c>
      <c r="U111" s="303">
        <v>8.4</v>
      </c>
      <c r="V111" s="303">
        <v>119.8</v>
      </c>
      <c r="W111" s="304">
        <v>120.1</v>
      </c>
      <c r="X111" s="300">
        <v>0.28000000000000003</v>
      </c>
      <c r="Y111" s="301">
        <v>0.41</v>
      </c>
      <c r="Z111" s="301">
        <v>-0.09</v>
      </c>
      <c r="AA111" s="301">
        <v>-0.01</v>
      </c>
      <c r="AB111" s="301">
        <v>0.74</v>
      </c>
      <c r="AC111" s="301">
        <v>-0.12</v>
      </c>
      <c r="AD111" s="301">
        <v>-0.06</v>
      </c>
      <c r="AE111" s="302">
        <v>1.9870000000000001</v>
      </c>
      <c r="AF111" s="303">
        <v>11.6</v>
      </c>
      <c r="AG111" s="303">
        <v>11.6</v>
      </c>
      <c r="AH111" s="303">
        <v>11.9</v>
      </c>
      <c r="AI111" s="303">
        <v>11.6</v>
      </c>
      <c r="AJ111" s="303">
        <v>119.4</v>
      </c>
      <c r="AK111" s="304">
        <v>119.8</v>
      </c>
      <c r="AL111" s="263" t="s">
        <v>204</v>
      </c>
      <c r="AM111" s="293" t="s">
        <v>162</v>
      </c>
      <c r="AN111" s="316" t="s">
        <v>486</v>
      </c>
      <c r="AO111" s="306"/>
      <c r="AP111" s="307">
        <v>68.2</v>
      </c>
      <c r="AQ111" s="308">
        <v>100</v>
      </c>
      <c r="AR111" s="309">
        <v>79.099999999999994</v>
      </c>
      <c r="AS111" s="308">
        <v>100</v>
      </c>
      <c r="AU111" s="311">
        <f t="shared" si="7"/>
        <v>45079</v>
      </c>
      <c r="AV111" s="312">
        <f t="shared" si="31"/>
        <v>0.98943130347257169</v>
      </c>
      <c r="AW111" s="313">
        <f t="shared" si="37"/>
        <v>0.99515216252580541</v>
      </c>
      <c r="AX111" s="314">
        <f t="shared" ref="AX111:AX121" si="39">IF(C111="",IF(AV111="","",AV111),AVERAGE(AV93:AV267))</f>
        <v>0.99466709047404622</v>
      </c>
      <c r="AY111" s="312">
        <f t="shared" si="32"/>
        <v>0.99003487792725464</v>
      </c>
      <c r="AZ111" s="313">
        <f t="shared" si="38"/>
        <v>0.9956682224459289</v>
      </c>
      <c r="BA111" s="314">
        <f t="shared" ref="BA111:BA121" si="40">IF(F111="",IF(AY111="","",AY111),AVERAGE(AY93:AY267))</f>
        <v>0.99506988697453624</v>
      </c>
      <c r="BB111" s="315">
        <v>1</v>
      </c>
      <c r="BC111" s="315">
        <f t="shared" si="11"/>
        <v>1.02</v>
      </c>
      <c r="BD111" s="315">
        <f t="shared" si="12"/>
        <v>0.98</v>
      </c>
      <c r="BE111" s="315">
        <f t="shared" si="13"/>
        <v>1.03</v>
      </c>
      <c r="BF111" s="315">
        <f t="shared" si="14"/>
        <v>0.97</v>
      </c>
    </row>
    <row r="112" spans="2:58" s="310" customFormat="1" ht="30" x14ac:dyDescent="0.25">
      <c r="B112" s="296">
        <v>20230605</v>
      </c>
      <c r="C112" s="297">
        <v>1.9770000000000001</v>
      </c>
      <c r="D112" s="298">
        <f t="shared" si="26"/>
        <v>-5.0327126321086935E-3</v>
      </c>
      <c r="E112" s="299">
        <f t="shared" si="27"/>
        <v>-1.3473053892215536E-2</v>
      </c>
      <c r="F112" s="297">
        <v>1.9970000000000001</v>
      </c>
      <c r="G112" s="298">
        <f t="shared" si="28"/>
        <v>-4.9825610363727346E-3</v>
      </c>
      <c r="H112" s="299">
        <f t="shared" si="29"/>
        <v>-1.4313919052319712E-2</v>
      </c>
      <c r="I112" s="168">
        <f t="shared" si="30"/>
        <v>0.98998497746619929</v>
      </c>
      <c r="J112" s="300">
        <v>0.68</v>
      </c>
      <c r="K112" s="301">
        <v>0.61</v>
      </c>
      <c r="L112" s="301">
        <v>-0.35</v>
      </c>
      <c r="M112" s="301">
        <v>0.24</v>
      </c>
      <c r="N112" s="301">
        <v>1.1200000000000001</v>
      </c>
      <c r="O112" s="301">
        <v>-0.31</v>
      </c>
      <c r="P112" s="301">
        <v>0.22</v>
      </c>
      <c r="Q112" s="302">
        <v>1.9770000000000001</v>
      </c>
      <c r="R112" s="303">
        <v>8.6999999999999993</v>
      </c>
      <c r="S112" s="303">
        <v>9.3000000000000007</v>
      </c>
      <c r="T112" s="303">
        <v>8.1</v>
      </c>
      <c r="U112" s="303">
        <v>8.6</v>
      </c>
      <c r="V112" s="303">
        <v>119.7</v>
      </c>
      <c r="W112" s="304">
        <v>120.1</v>
      </c>
      <c r="X112" s="300">
        <v>0.41</v>
      </c>
      <c r="Y112" s="301">
        <v>0.41</v>
      </c>
      <c r="Z112" s="301">
        <v>-0.14000000000000001</v>
      </c>
      <c r="AA112" s="301">
        <v>0.02</v>
      </c>
      <c r="AB112" s="301">
        <v>0.77</v>
      </c>
      <c r="AC112" s="301">
        <v>-0.16</v>
      </c>
      <c r="AD112" s="301">
        <v>-0.02</v>
      </c>
      <c r="AE112" s="302">
        <v>1.9970000000000001</v>
      </c>
      <c r="AF112" s="303">
        <v>11.6</v>
      </c>
      <c r="AG112" s="303">
        <v>11.6</v>
      </c>
      <c r="AH112" s="303">
        <v>11.8</v>
      </c>
      <c r="AI112" s="303">
        <v>11.5</v>
      </c>
      <c r="AJ112" s="303">
        <v>119.3</v>
      </c>
      <c r="AK112" s="304">
        <v>119.7</v>
      </c>
      <c r="AL112" s="263" t="s">
        <v>482</v>
      </c>
      <c r="AM112" s="293" t="s">
        <v>490</v>
      </c>
      <c r="AN112" s="316" t="s">
        <v>489</v>
      </c>
      <c r="AO112" s="306"/>
      <c r="AP112" s="307">
        <v>100</v>
      </c>
      <c r="AQ112" s="308"/>
      <c r="AR112" s="309">
        <v>100</v>
      </c>
      <c r="AS112" s="308"/>
      <c r="AU112" s="311">
        <f t="shared" si="7"/>
        <v>45082</v>
      </c>
      <c r="AV112" s="312">
        <f t="shared" si="31"/>
        <v>0.99496728736789131</v>
      </c>
      <c r="AW112" s="313">
        <f t="shared" si="37"/>
        <v>0.99513504445562806</v>
      </c>
      <c r="AX112" s="314">
        <f t="shared" si="39"/>
        <v>0.994724638723129</v>
      </c>
      <c r="AY112" s="312">
        <f t="shared" si="32"/>
        <v>0.99501743896362727</v>
      </c>
      <c r="AZ112" s="313">
        <f t="shared" si="38"/>
        <v>0.99564025909317377</v>
      </c>
      <c r="BA112" s="314">
        <f t="shared" si="40"/>
        <v>0.99515090041995857</v>
      </c>
      <c r="BB112" s="315">
        <v>1</v>
      </c>
      <c r="BC112" s="315">
        <f t="shared" si="11"/>
        <v>1.02</v>
      </c>
      <c r="BD112" s="315">
        <f t="shared" si="12"/>
        <v>0.98</v>
      </c>
      <c r="BE112" s="315">
        <f t="shared" si="13"/>
        <v>1.03</v>
      </c>
      <c r="BF112" s="315">
        <f t="shared" si="14"/>
        <v>0.97</v>
      </c>
    </row>
    <row r="113" spans="2:58" s="310" customFormat="1" ht="30" x14ac:dyDescent="0.25">
      <c r="B113" s="296">
        <v>20230607</v>
      </c>
      <c r="C113" s="297">
        <v>1.9810000000000001</v>
      </c>
      <c r="D113" s="298">
        <f t="shared" si="26"/>
        <v>-3.0196275792652161E-3</v>
      </c>
      <c r="E113" s="299">
        <f t="shared" si="27"/>
        <v>-1.1477045908183547E-2</v>
      </c>
      <c r="F113" s="297">
        <v>2.0059999999999998</v>
      </c>
      <c r="G113" s="298">
        <f t="shared" si="28"/>
        <v>-4.9825610363740669E-4</v>
      </c>
      <c r="H113" s="299">
        <f t="shared" si="29"/>
        <v>-9.8716683119447479E-3</v>
      </c>
      <c r="I113" s="168">
        <f t="shared" si="30"/>
        <v>0.9875373878364907</v>
      </c>
      <c r="J113" s="300">
        <v>0.5</v>
      </c>
      <c r="K113" s="301">
        <v>0.56999999999999995</v>
      </c>
      <c r="L113" s="301">
        <v>-0.27</v>
      </c>
      <c r="M113" s="301">
        <v>0.14000000000000001</v>
      </c>
      <c r="N113" s="301">
        <v>1.07</v>
      </c>
      <c r="O113" s="301">
        <v>-0.26</v>
      </c>
      <c r="P113" s="301">
        <v>0.14000000000000001</v>
      </c>
      <c r="Q113" s="302">
        <v>1.9810000000000001</v>
      </c>
      <c r="R113" s="303">
        <v>8.8000000000000007</v>
      </c>
      <c r="S113" s="303">
        <v>9.1</v>
      </c>
      <c r="T113" s="303">
        <v>8.1999999999999993</v>
      </c>
      <c r="U113" s="303">
        <v>8.4</v>
      </c>
      <c r="V113" s="303">
        <v>119.8</v>
      </c>
      <c r="W113" s="304">
        <v>120.1</v>
      </c>
      <c r="X113" s="300">
        <v>0.37</v>
      </c>
      <c r="Y113" s="301">
        <v>0.36</v>
      </c>
      <c r="Z113" s="301">
        <v>-0.14000000000000001</v>
      </c>
      <c r="AA113" s="301">
        <v>-0.01</v>
      </c>
      <c r="AB113" s="301">
        <v>0.71</v>
      </c>
      <c r="AC113" s="301">
        <v>-0.14000000000000001</v>
      </c>
      <c r="AD113" s="301">
        <v>-7.0000000000000007E-2</v>
      </c>
      <c r="AE113" s="302">
        <v>2.0059999999999998</v>
      </c>
      <c r="AF113" s="303">
        <v>11.5</v>
      </c>
      <c r="AG113" s="303">
        <v>11.6</v>
      </c>
      <c r="AH113" s="303">
        <v>11.7</v>
      </c>
      <c r="AI113" s="303">
        <v>11.5</v>
      </c>
      <c r="AJ113" s="303">
        <v>119.4</v>
      </c>
      <c r="AK113" s="304">
        <v>119.8</v>
      </c>
      <c r="AL113" s="263" t="s">
        <v>340</v>
      </c>
      <c r="AM113" s="293" t="s">
        <v>293</v>
      </c>
      <c r="AN113" s="316" t="s">
        <v>494</v>
      </c>
      <c r="AO113" s="306"/>
      <c r="AP113" s="307">
        <v>100</v>
      </c>
      <c r="AQ113" s="308"/>
      <c r="AR113" s="309">
        <v>100</v>
      </c>
      <c r="AS113" s="308"/>
      <c r="AU113" s="311">
        <f t="shared" si="7"/>
        <v>45084</v>
      </c>
      <c r="AV113" s="312">
        <f t="shared" si="31"/>
        <v>0.99698037242073478</v>
      </c>
      <c r="AW113" s="313">
        <f t="shared" si="37"/>
        <v>0.9952242769491052</v>
      </c>
      <c r="AX113" s="314">
        <f t="shared" si="39"/>
        <v>0.99481173079562613</v>
      </c>
      <c r="AY113" s="312">
        <f t="shared" si="32"/>
        <v>0.99950174389636259</v>
      </c>
      <c r="AZ113" s="313">
        <f t="shared" si="38"/>
        <v>0.99573832013484698</v>
      </c>
      <c r="BA113" s="314">
        <f t="shared" si="40"/>
        <v>0.99528015581827223</v>
      </c>
      <c r="BB113" s="315">
        <v>1</v>
      </c>
      <c r="BC113" s="315">
        <f t="shared" si="11"/>
        <v>1.02</v>
      </c>
      <c r="BD113" s="315">
        <f t="shared" si="12"/>
        <v>0.98</v>
      </c>
      <c r="BE113" s="315">
        <f t="shared" si="13"/>
        <v>1.03</v>
      </c>
      <c r="BF113" s="315">
        <f t="shared" si="14"/>
        <v>0.97</v>
      </c>
    </row>
    <row r="114" spans="2:58" s="310" customFormat="1" ht="30" x14ac:dyDescent="0.25">
      <c r="B114" s="296">
        <v>20230608</v>
      </c>
      <c r="C114" s="297">
        <v>1.9850000000000001</v>
      </c>
      <c r="D114" s="298">
        <f t="shared" si="26"/>
        <v>-1.0065425264217387E-3</v>
      </c>
      <c r="E114" s="299">
        <f t="shared" si="27"/>
        <v>-9.4810379241516696E-3</v>
      </c>
      <c r="F114" s="297">
        <v>2.0070000000000001</v>
      </c>
      <c r="G114" s="298">
        <f t="shared" si="28"/>
        <v>0</v>
      </c>
      <c r="H114" s="299">
        <f t="shared" si="29"/>
        <v>-9.3780848963472829E-3</v>
      </c>
      <c r="I114" s="168">
        <f t="shared" si="30"/>
        <v>0.98903836571998005</v>
      </c>
      <c r="J114" s="300">
        <v>0.74</v>
      </c>
      <c r="K114" s="301">
        <v>0.56000000000000005</v>
      </c>
      <c r="L114" s="301">
        <v>-0.33</v>
      </c>
      <c r="M114" s="301">
        <v>0.21</v>
      </c>
      <c r="N114" s="301">
        <v>1.1499999999999999</v>
      </c>
      <c r="O114" s="301">
        <v>-0.3</v>
      </c>
      <c r="P114" s="301">
        <v>0.18</v>
      </c>
      <c r="Q114" s="302">
        <v>1.9850000000000001</v>
      </c>
      <c r="R114" s="303">
        <v>9</v>
      </c>
      <c r="S114" s="303">
        <v>9</v>
      </c>
      <c r="T114" s="303">
        <v>8</v>
      </c>
      <c r="U114" s="303">
        <v>8.6</v>
      </c>
      <c r="V114" s="303">
        <v>119.7</v>
      </c>
      <c r="W114" s="304">
        <v>120.1</v>
      </c>
      <c r="X114" s="300">
        <v>0.35</v>
      </c>
      <c r="Y114" s="301">
        <v>0.38</v>
      </c>
      <c r="Z114" s="301">
        <v>-0.17</v>
      </c>
      <c r="AA114" s="301">
        <v>-0.03</v>
      </c>
      <c r="AB114" s="301">
        <v>0.72</v>
      </c>
      <c r="AC114" s="301">
        <v>-0.17</v>
      </c>
      <c r="AD114" s="301">
        <v>-0.06</v>
      </c>
      <c r="AE114" s="302">
        <v>2.0070000000000001</v>
      </c>
      <c r="AF114" s="303">
        <v>11.5</v>
      </c>
      <c r="AG114" s="303">
        <v>11.6</v>
      </c>
      <c r="AH114" s="303">
        <v>11.8</v>
      </c>
      <c r="AI114" s="303">
        <v>11.5</v>
      </c>
      <c r="AJ114" s="303">
        <v>119.4</v>
      </c>
      <c r="AK114" s="304">
        <v>119.7</v>
      </c>
      <c r="AL114" s="263" t="s">
        <v>496</v>
      </c>
      <c r="AM114" s="293"/>
      <c r="AN114" s="316" t="s">
        <v>498</v>
      </c>
      <c r="AO114" s="306"/>
      <c r="AP114" s="307">
        <v>100</v>
      </c>
      <c r="AQ114" s="308"/>
      <c r="AR114" s="309">
        <v>100</v>
      </c>
      <c r="AS114" s="308"/>
      <c r="AU114" s="311">
        <f t="shared" si="7"/>
        <v>45085</v>
      </c>
      <c r="AV114" s="312">
        <f t="shared" si="31"/>
        <v>0.99899345747357826</v>
      </c>
      <c r="AW114" s="313">
        <f t="shared" si="37"/>
        <v>0.99518610096059168</v>
      </c>
      <c r="AX114" s="314">
        <f t="shared" si="39"/>
        <v>0.99489272866223033</v>
      </c>
      <c r="AY114" s="312">
        <f t="shared" si="32"/>
        <v>1</v>
      </c>
      <c r="AZ114" s="313">
        <f t="shared" si="38"/>
        <v>0.99582981304564444</v>
      </c>
      <c r="BA114" s="314">
        <f t="shared" si="40"/>
        <v>0.99537729059403179</v>
      </c>
      <c r="BB114" s="315">
        <v>1</v>
      </c>
      <c r="BC114" s="315">
        <f t="shared" si="11"/>
        <v>1.02</v>
      </c>
      <c r="BD114" s="315">
        <f t="shared" si="12"/>
        <v>0.98</v>
      </c>
      <c r="BE114" s="315">
        <f t="shared" si="13"/>
        <v>1.03</v>
      </c>
      <c r="BF114" s="315">
        <f t="shared" si="14"/>
        <v>0.97</v>
      </c>
    </row>
    <row r="115" spans="2:58" s="310" customFormat="1" ht="30" x14ac:dyDescent="0.25">
      <c r="B115" s="296">
        <v>20230609</v>
      </c>
      <c r="C115" s="297">
        <v>1.986</v>
      </c>
      <c r="D115" s="298">
        <f t="shared" si="26"/>
        <v>-5.0327126321092486E-4</v>
      </c>
      <c r="E115" s="299">
        <f t="shared" si="27"/>
        <v>-8.9820359281437279E-3</v>
      </c>
      <c r="F115" s="297">
        <v>2.0059999999999998</v>
      </c>
      <c r="G115" s="298">
        <f t="shared" si="28"/>
        <v>-4.9825610363740669E-4</v>
      </c>
      <c r="H115" s="299">
        <f t="shared" si="29"/>
        <v>-9.8716683119447479E-3</v>
      </c>
      <c r="I115" s="168">
        <f t="shared" si="30"/>
        <v>0.99002991026919251</v>
      </c>
      <c r="J115" s="300">
        <v>0.72</v>
      </c>
      <c r="K115" s="301">
        <v>0.54</v>
      </c>
      <c r="L115" s="301">
        <v>-0.37</v>
      </c>
      <c r="M115" s="301">
        <v>0.23</v>
      </c>
      <c r="N115" s="301">
        <v>1.02</v>
      </c>
      <c r="O115" s="301">
        <v>-0.3</v>
      </c>
      <c r="P115" s="301">
        <v>0.21</v>
      </c>
      <c r="Q115" s="302">
        <v>1.986</v>
      </c>
      <c r="R115" s="303">
        <v>8.8000000000000007</v>
      </c>
      <c r="S115" s="303">
        <v>9.1999999999999993</v>
      </c>
      <c r="T115" s="303">
        <v>7.9</v>
      </c>
      <c r="U115" s="303">
        <v>8.6</v>
      </c>
      <c r="V115" s="303">
        <v>119.7</v>
      </c>
      <c r="W115" s="304">
        <v>120.1</v>
      </c>
      <c r="X115" s="300">
        <v>0.28999999999999998</v>
      </c>
      <c r="Y115" s="301">
        <v>0.36</v>
      </c>
      <c r="Z115" s="301">
        <v>-0.11</v>
      </c>
      <c r="AA115" s="301">
        <v>0.01</v>
      </c>
      <c r="AB115" s="301">
        <v>0.66</v>
      </c>
      <c r="AC115" s="301">
        <v>-0.11</v>
      </c>
      <c r="AD115" s="301">
        <v>-0.02</v>
      </c>
      <c r="AE115" s="302">
        <v>2.0059999999999998</v>
      </c>
      <c r="AF115" s="303">
        <v>11.3</v>
      </c>
      <c r="AG115" s="303">
        <v>11.4</v>
      </c>
      <c r="AH115" s="303">
        <v>11.5</v>
      </c>
      <c r="AI115" s="303">
        <v>11.4</v>
      </c>
      <c r="AJ115" s="303">
        <v>119.4</v>
      </c>
      <c r="AK115" s="304">
        <v>119.8</v>
      </c>
      <c r="AL115" s="263" t="s">
        <v>208</v>
      </c>
      <c r="AM115" s="293" t="s">
        <v>162</v>
      </c>
      <c r="AN115" s="316" t="s">
        <v>501</v>
      </c>
      <c r="AO115" s="306"/>
      <c r="AP115" s="307">
        <v>100</v>
      </c>
      <c r="AQ115" s="308"/>
      <c r="AR115" s="309">
        <v>98.4</v>
      </c>
      <c r="AS115" s="308">
        <v>100</v>
      </c>
      <c r="AU115" s="311">
        <f t="shared" si="7"/>
        <v>45086</v>
      </c>
      <c r="AV115" s="312">
        <f t="shared" si="31"/>
        <v>0.99949672873678908</v>
      </c>
      <c r="AW115" s="313">
        <f t="shared" si="37"/>
        <v>0.99529161773751595</v>
      </c>
      <c r="AX115" s="314">
        <f t="shared" si="39"/>
        <v>0.99492930463104512</v>
      </c>
      <c r="AY115" s="312">
        <f t="shared" si="32"/>
        <v>0.99950174389636259</v>
      </c>
      <c r="AZ115" s="313">
        <f t="shared" si="38"/>
        <v>0.99594751702375006</v>
      </c>
      <c r="BA115" s="314">
        <f t="shared" si="40"/>
        <v>0.99544048659879081</v>
      </c>
      <c r="BB115" s="315">
        <v>1</v>
      </c>
      <c r="BC115" s="315">
        <f t="shared" si="11"/>
        <v>1.02</v>
      </c>
      <c r="BD115" s="315">
        <f t="shared" si="12"/>
        <v>0.98</v>
      </c>
      <c r="BE115" s="315">
        <f t="shared" si="13"/>
        <v>1.03</v>
      </c>
      <c r="BF115" s="315">
        <f t="shared" si="14"/>
        <v>0.97</v>
      </c>
    </row>
    <row r="116" spans="2:58" s="6" customFormat="1" ht="30" x14ac:dyDescent="0.25">
      <c r="B116" s="296">
        <v>20230612</v>
      </c>
      <c r="C116" s="297">
        <v>1.976</v>
      </c>
      <c r="D116" s="298">
        <f t="shared" si="26"/>
        <v>-5.5359838953196183E-3</v>
      </c>
      <c r="E116" s="299">
        <f t="shared" si="27"/>
        <v>-1.3972055888223589E-2</v>
      </c>
      <c r="F116" s="297">
        <v>1.996</v>
      </c>
      <c r="G116" s="298">
        <f t="shared" si="28"/>
        <v>-5.4808171400100303E-3</v>
      </c>
      <c r="H116" s="299">
        <f t="shared" si="29"/>
        <v>-1.4807502467916955E-2</v>
      </c>
      <c r="I116" s="168">
        <f t="shared" si="30"/>
        <v>0.98997995991983967</v>
      </c>
      <c r="J116" s="300">
        <v>0.49</v>
      </c>
      <c r="K116" s="301">
        <v>0.6</v>
      </c>
      <c r="L116" s="301">
        <v>-0.24</v>
      </c>
      <c r="M116" s="301">
        <v>0.28000000000000003</v>
      </c>
      <c r="N116" s="301">
        <v>1.08</v>
      </c>
      <c r="O116" s="301">
        <v>-0.28000000000000003</v>
      </c>
      <c r="P116" s="301">
        <v>0.22</v>
      </c>
      <c r="Q116" s="302">
        <v>1.976</v>
      </c>
      <c r="R116" s="303">
        <v>8.9</v>
      </c>
      <c r="S116" s="303">
        <v>9</v>
      </c>
      <c r="T116" s="303">
        <v>7.9</v>
      </c>
      <c r="U116" s="303">
        <v>8.6</v>
      </c>
      <c r="V116" s="303">
        <v>119.8</v>
      </c>
      <c r="W116" s="304">
        <v>120.1</v>
      </c>
      <c r="X116" s="300">
        <v>0.28000000000000003</v>
      </c>
      <c r="Y116" s="301">
        <v>0.33</v>
      </c>
      <c r="Z116" s="301">
        <v>-0.09</v>
      </c>
      <c r="AA116" s="301">
        <v>0.05</v>
      </c>
      <c r="AB116" s="301">
        <v>0.68</v>
      </c>
      <c r="AC116" s="301">
        <v>-0.13</v>
      </c>
      <c r="AD116" s="301">
        <v>-0.05</v>
      </c>
      <c r="AE116" s="302">
        <v>1.996</v>
      </c>
      <c r="AF116" s="303">
        <v>11.5</v>
      </c>
      <c r="AG116" s="303">
        <v>11.6</v>
      </c>
      <c r="AH116" s="303">
        <v>11.7</v>
      </c>
      <c r="AI116" s="303">
        <v>11.5</v>
      </c>
      <c r="AJ116" s="303">
        <v>119.4</v>
      </c>
      <c r="AK116" s="304">
        <v>119.8</v>
      </c>
      <c r="AL116" s="263" t="s">
        <v>162</v>
      </c>
      <c r="AM116" s="293" t="s">
        <v>162</v>
      </c>
      <c r="AN116" s="316" t="s">
        <v>503</v>
      </c>
      <c r="AO116" s="306"/>
      <c r="AP116" s="307"/>
      <c r="AQ116" s="308"/>
      <c r="AR116" s="309"/>
      <c r="AS116" s="308"/>
      <c r="AT116" s="310"/>
      <c r="AU116" s="311">
        <f t="shared" si="7"/>
        <v>45089</v>
      </c>
      <c r="AV116" s="312">
        <f t="shared" si="31"/>
        <v>0.99446401610468038</v>
      </c>
      <c r="AW116" s="313">
        <f t="shared" si="37"/>
        <v>0.99539049274831859</v>
      </c>
      <c r="AX116" s="314">
        <f t="shared" si="39"/>
        <v>0.99493825248732137</v>
      </c>
      <c r="AY116" s="312">
        <f t="shared" si="32"/>
        <v>0.99451918285998997</v>
      </c>
      <c r="AZ116" s="313">
        <f t="shared" si="38"/>
        <v>0.99605924718032346</v>
      </c>
      <c r="BA116" s="314">
        <f t="shared" si="40"/>
        <v>0.99542945843394237</v>
      </c>
      <c r="BB116" s="315">
        <v>1</v>
      </c>
      <c r="BC116" s="315">
        <f t="shared" si="11"/>
        <v>1.02</v>
      </c>
      <c r="BD116" s="315">
        <f t="shared" si="12"/>
        <v>0.98</v>
      </c>
      <c r="BE116" s="315">
        <f t="shared" si="13"/>
        <v>1.03</v>
      </c>
      <c r="BF116" s="315">
        <f t="shared" si="14"/>
        <v>0.97</v>
      </c>
    </row>
    <row r="117" spans="2:58" s="6" customFormat="1" ht="30" x14ac:dyDescent="0.25">
      <c r="B117" s="296">
        <v>20230613</v>
      </c>
      <c r="C117" s="297">
        <v>1.978</v>
      </c>
      <c r="D117" s="298">
        <f t="shared" si="26"/>
        <v>-4.5294413688978796E-3</v>
      </c>
      <c r="E117" s="299">
        <f t="shared" si="27"/>
        <v>-1.2974051896207595E-2</v>
      </c>
      <c r="F117" s="297">
        <v>1.9970000000000001</v>
      </c>
      <c r="G117" s="298">
        <f t="shared" si="28"/>
        <v>-4.9825610363727346E-3</v>
      </c>
      <c r="H117" s="299">
        <f t="shared" si="29"/>
        <v>-1.4313919052319712E-2</v>
      </c>
      <c r="I117" s="168">
        <f t="shared" si="30"/>
        <v>0.9904857285928893</v>
      </c>
      <c r="J117" s="300">
        <v>0.59</v>
      </c>
      <c r="K117" s="301">
        <v>0.63</v>
      </c>
      <c r="L117" s="301">
        <v>-0.31</v>
      </c>
      <c r="M117" s="301">
        <v>0.28000000000000003</v>
      </c>
      <c r="N117" s="301">
        <v>1.1299999999999999</v>
      </c>
      <c r="O117" s="301">
        <v>-0.32</v>
      </c>
      <c r="P117" s="301">
        <v>0.24</v>
      </c>
      <c r="Q117" s="302">
        <v>1.978</v>
      </c>
      <c r="R117" s="303">
        <v>8.6999999999999993</v>
      </c>
      <c r="S117" s="303">
        <v>9.3000000000000007</v>
      </c>
      <c r="T117" s="303">
        <v>8</v>
      </c>
      <c r="U117" s="303">
        <v>8.6</v>
      </c>
      <c r="V117" s="303">
        <v>119.7</v>
      </c>
      <c r="W117" s="304">
        <v>120.1</v>
      </c>
      <c r="X117" s="300">
        <v>0.25</v>
      </c>
      <c r="Y117" s="301">
        <v>0.37</v>
      </c>
      <c r="Z117" s="301">
        <v>-0.09</v>
      </c>
      <c r="AA117" s="301">
        <v>-0.02</v>
      </c>
      <c r="AB117" s="301">
        <v>0.64</v>
      </c>
      <c r="AC117" s="301">
        <v>-0.11</v>
      </c>
      <c r="AD117" s="301">
        <v>-0.09</v>
      </c>
      <c r="AE117" s="302">
        <v>1.9970000000000001</v>
      </c>
      <c r="AF117" s="303">
        <v>11.6</v>
      </c>
      <c r="AG117" s="303">
        <v>11.6</v>
      </c>
      <c r="AH117" s="303">
        <v>11.8</v>
      </c>
      <c r="AI117" s="303">
        <v>11.5</v>
      </c>
      <c r="AJ117" s="303">
        <v>119.4</v>
      </c>
      <c r="AK117" s="304">
        <v>119.8</v>
      </c>
      <c r="AL117" s="263" t="s">
        <v>273</v>
      </c>
      <c r="AM117" s="293" t="s">
        <v>221</v>
      </c>
      <c r="AN117" s="316" t="s">
        <v>506</v>
      </c>
      <c r="AO117" s="306"/>
      <c r="AP117" s="307">
        <v>100</v>
      </c>
      <c r="AQ117" s="308"/>
      <c r="AR117" s="309">
        <v>100</v>
      </c>
      <c r="AS117" s="308"/>
      <c r="AT117" s="310"/>
      <c r="AU117" s="311">
        <f t="shared" si="7"/>
        <v>45090</v>
      </c>
      <c r="AV117" s="312">
        <f t="shared" si="31"/>
        <v>0.99547055863110212</v>
      </c>
      <c r="AW117" s="313">
        <f t="shared" si="37"/>
        <v>0.99549396659683287</v>
      </c>
      <c r="AX117" s="314">
        <f t="shared" si="39"/>
        <v>0.99504623187976737</v>
      </c>
      <c r="AY117" s="312">
        <f t="shared" si="32"/>
        <v>0.99501743896362727</v>
      </c>
      <c r="AZ117" s="313">
        <f t="shared" si="38"/>
        <v>0.99617617408836534</v>
      </c>
      <c r="BA117" s="314">
        <f t="shared" si="40"/>
        <v>0.99555477397735359</v>
      </c>
      <c r="BB117" s="315">
        <v>1</v>
      </c>
      <c r="BC117" s="315">
        <f t="shared" si="11"/>
        <v>1.02</v>
      </c>
      <c r="BD117" s="315">
        <f t="shared" si="12"/>
        <v>0.98</v>
      </c>
      <c r="BE117" s="315">
        <f t="shared" si="13"/>
        <v>1.03</v>
      </c>
      <c r="BF117" s="315">
        <f t="shared" si="14"/>
        <v>0.97</v>
      </c>
    </row>
    <row r="118" spans="2:58" s="6" customFormat="1" ht="30" x14ac:dyDescent="0.25">
      <c r="B118" s="296">
        <v>20230614</v>
      </c>
      <c r="C118" s="297">
        <v>1.9810000000000001</v>
      </c>
      <c r="D118" s="298">
        <f t="shared" si="26"/>
        <v>-3.0196275792652161E-3</v>
      </c>
      <c r="E118" s="299">
        <f t="shared" si="27"/>
        <v>-1.1477045908183547E-2</v>
      </c>
      <c r="F118" s="297">
        <v>2.004</v>
      </c>
      <c r="G118" s="298">
        <f t="shared" si="28"/>
        <v>-1.494768310911887E-3</v>
      </c>
      <c r="H118" s="299">
        <f t="shared" si="29"/>
        <v>-1.0858835143139123E-2</v>
      </c>
      <c r="I118" s="168">
        <f t="shared" si="30"/>
        <v>0.98852295409181645</v>
      </c>
      <c r="J118" s="300">
        <v>0.72</v>
      </c>
      <c r="K118" s="301">
        <v>0.59</v>
      </c>
      <c r="L118" s="301">
        <v>-0.37</v>
      </c>
      <c r="M118" s="301">
        <v>0.26</v>
      </c>
      <c r="N118" s="301">
        <v>1.1200000000000001</v>
      </c>
      <c r="O118" s="301">
        <v>-0.3</v>
      </c>
      <c r="P118" s="301">
        <v>0.22</v>
      </c>
      <c r="Q118" s="302">
        <v>1.9810000000000001</v>
      </c>
      <c r="R118" s="303">
        <v>9.1</v>
      </c>
      <c r="S118" s="303">
        <v>9</v>
      </c>
      <c r="T118" s="303">
        <v>7.7</v>
      </c>
      <c r="U118" s="303">
        <v>8.8000000000000007</v>
      </c>
      <c r="V118" s="303">
        <v>119.7</v>
      </c>
      <c r="W118" s="304">
        <v>120.1</v>
      </c>
      <c r="X118" s="300">
        <v>0.39</v>
      </c>
      <c r="Y118" s="301">
        <v>0.38</v>
      </c>
      <c r="Z118" s="301">
        <v>-0.18</v>
      </c>
      <c r="AA118" s="301">
        <v>0.04</v>
      </c>
      <c r="AB118" s="301">
        <v>0.77</v>
      </c>
      <c r="AC118" s="301">
        <v>-0.19</v>
      </c>
      <c r="AD118" s="301">
        <v>-0.02</v>
      </c>
      <c r="AE118" s="302">
        <v>2.004</v>
      </c>
      <c r="AF118" s="303">
        <v>11.5</v>
      </c>
      <c r="AG118" s="303">
        <v>11.5</v>
      </c>
      <c r="AH118" s="303">
        <v>11.4</v>
      </c>
      <c r="AI118" s="303">
        <v>11.3</v>
      </c>
      <c r="AJ118" s="303">
        <v>119.4</v>
      </c>
      <c r="AK118" s="304">
        <v>119.8</v>
      </c>
      <c r="AL118" s="263" t="s">
        <v>482</v>
      </c>
      <c r="AM118" s="293" t="s">
        <v>293</v>
      </c>
      <c r="AN118" s="316" t="s">
        <v>510</v>
      </c>
      <c r="AO118" s="306"/>
      <c r="AP118" s="307">
        <v>100</v>
      </c>
      <c r="AQ118" s="308"/>
      <c r="AR118" s="309">
        <v>100</v>
      </c>
      <c r="AS118" s="308"/>
      <c r="AT118" s="310"/>
      <c r="AU118" s="311">
        <f t="shared" si="7"/>
        <v>45091</v>
      </c>
      <c r="AV118" s="312">
        <f t="shared" si="31"/>
        <v>0.99698037242073478</v>
      </c>
      <c r="AW118" s="313">
        <f t="shared" si="37"/>
        <v>0.99561435042059088</v>
      </c>
      <c r="AX118" s="314">
        <f t="shared" si="39"/>
        <v>0.99514846502264698</v>
      </c>
      <c r="AY118" s="312">
        <f t="shared" si="32"/>
        <v>0.99850523168908811</v>
      </c>
      <c r="AZ118" s="313">
        <f t="shared" si="38"/>
        <v>0.99631053218497168</v>
      </c>
      <c r="BA118" s="314">
        <f t="shared" si="40"/>
        <v>0.99561534628799175</v>
      </c>
      <c r="BB118" s="315">
        <v>1</v>
      </c>
      <c r="BC118" s="315">
        <f t="shared" si="11"/>
        <v>1.02</v>
      </c>
      <c r="BD118" s="315">
        <f t="shared" si="12"/>
        <v>0.98</v>
      </c>
      <c r="BE118" s="315">
        <f t="shared" si="13"/>
        <v>1.03</v>
      </c>
      <c r="BF118" s="315">
        <f t="shared" si="14"/>
        <v>0.97</v>
      </c>
    </row>
    <row r="119" spans="2:58" s="6" customFormat="1" ht="30" x14ac:dyDescent="0.25">
      <c r="B119" s="296">
        <v>20230615</v>
      </c>
      <c r="C119" s="297">
        <v>1.976</v>
      </c>
      <c r="D119" s="298">
        <f t="shared" si="26"/>
        <v>-5.5359838953196183E-3</v>
      </c>
      <c r="E119" s="299">
        <f t="shared" si="27"/>
        <v>-1.3972055888223589E-2</v>
      </c>
      <c r="F119" s="297">
        <v>1.998</v>
      </c>
      <c r="G119" s="298">
        <f t="shared" si="28"/>
        <v>-4.484304932735439E-3</v>
      </c>
      <c r="H119" s="299">
        <f t="shared" si="29"/>
        <v>-1.3820335636722469E-2</v>
      </c>
      <c r="I119" s="168">
        <f t="shared" si="30"/>
        <v>0.98898898898898902</v>
      </c>
      <c r="J119" s="300">
        <v>0.68</v>
      </c>
      <c r="K119" s="301">
        <v>0.63</v>
      </c>
      <c r="L119" s="301">
        <v>-0.39</v>
      </c>
      <c r="M119" s="301">
        <v>0.31</v>
      </c>
      <c r="N119" s="301">
        <v>1.1499999999999999</v>
      </c>
      <c r="O119" s="301">
        <v>-0.34</v>
      </c>
      <c r="P119" s="301">
        <v>0.24</v>
      </c>
      <c r="Q119" s="302">
        <v>1.976</v>
      </c>
      <c r="R119" s="303">
        <v>9</v>
      </c>
      <c r="S119" s="303">
        <v>9</v>
      </c>
      <c r="T119" s="303">
        <v>7.8</v>
      </c>
      <c r="U119" s="303">
        <v>8.6999999999999993</v>
      </c>
      <c r="V119" s="303">
        <v>119.7</v>
      </c>
      <c r="W119" s="304">
        <v>120.1</v>
      </c>
      <c r="X119" s="300">
        <v>0.33</v>
      </c>
      <c r="Y119" s="301">
        <v>0.34</v>
      </c>
      <c r="Z119" s="301">
        <v>-0.15</v>
      </c>
      <c r="AA119" s="301">
        <v>0.02</v>
      </c>
      <c r="AB119" s="301">
        <v>0.73</v>
      </c>
      <c r="AC119" s="301">
        <v>-0.14000000000000001</v>
      </c>
      <c r="AD119" s="301">
        <v>-0.04</v>
      </c>
      <c r="AE119" s="302">
        <v>1.998</v>
      </c>
      <c r="AF119" s="303">
        <v>11.5</v>
      </c>
      <c r="AG119" s="303">
        <v>11.5</v>
      </c>
      <c r="AH119" s="303">
        <v>11.5</v>
      </c>
      <c r="AI119" s="303">
        <v>11.4</v>
      </c>
      <c r="AJ119" s="303">
        <v>119.4</v>
      </c>
      <c r="AK119" s="304">
        <v>119.8</v>
      </c>
      <c r="AL119" s="263" t="s">
        <v>482</v>
      </c>
      <c r="AM119" s="293" t="s">
        <v>293</v>
      </c>
      <c r="AN119" s="316" t="s">
        <v>512</v>
      </c>
      <c r="AO119" s="306"/>
      <c r="AP119" s="307">
        <v>100</v>
      </c>
      <c r="AQ119" s="308"/>
      <c r="AR119" s="309">
        <v>100</v>
      </c>
      <c r="AS119" s="308"/>
      <c r="AT119" s="310"/>
      <c r="AU119" s="311">
        <f t="shared" si="7"/>
        <v>45092</v>
      </c>
      <c r="AV119" s="312">
        <f t="shared" si="31"/>
        <v>0.99446401610468038</v>
      </c>
      <c r="AW119" s="313">
        <f t="shared" si="37"/>
        <v>0.99565468226398413</v>
      </c>
      <c r="AX119" s="314">
        <f t="shared" si="39"/>
        <v>0.99515216252580541</v>
      </c>
      <c r="AY119" s="312">
        <f t="shared" si="32"/>
        <v>0.99551569506726456</v>
      </c>
      <c r="AZ119" s="313">
        <f t="shared" si="38"/>
        <v>0.99639068139560327</v>
      </c>
      <c r="BA119" s="314">
        <f t="shared" si="40"/>
        <v>0.9956682224459289</v>
      </c>
      <c r="BB119" s="315">
        <v>1</v>
      </c>
      <c r="BC119" s="315">
        <f t="shared" si="11"/>
        <v>1.02</v>
      </c>
      <c r="BD119" s="315">
        <f t="shared" si="12"/>
        <v>0.98</v>
      </c>
      <c r="BE119" s="315">
        <f t="shared" si="13"/>
        <v>1.03</v>
      </c>
      <c r="BF119" s="315">
        <f t="shared" si="14"/>
        <v>0.97</v>
      </c>
    </row>
    <row r="120" spans="2:58" s="6" customFormat="1" ht="30" x14ac:dyDescent="0.25">
      <c r="B120" s="296">
        <v>20230616</v>
      </c>
      <c r="C120" s="297">
        <v>1.9750000000000001</v>
      </c>
      <c r="D120" s="298">
        <f t="shared" si="26"/>
        <v>-6.0392551585304322E-3</v>
      </c>
      <c r="E120" s="299">
        <f t="shared" si="27"/>
        <v>-1.4471057884231531E-2</v>
      </c>
      <c r="F120" s="297">
        <v>1.998</v>
      </c>
      <c r="G120" s="298">
        <f t="shared" si="28"/>
        <v>-4.484304932735439E-3</v>
      </c>
      <c r="H120" s="299">
        <f t="shared" si="29"/>
        <v>-1.3820335636722469E-2</v>
      </c>
      <c r="I120" s="168">
        <f t="shared" si="30"/>
        <v>0.98848848848848858</v>
      </c>
      <c r="J120" s="300">
        <v>0.44</v>
      </c>
      <c r="K120" s="301">
        <v>0.6</v>
      </c>
      <c r="L120" s="301">
        <v>-0.25</v>
      </c>
      <c r="M120" s="301">
        <v>0.18</v>
      </c>
      <c r="N120" s="301">
        <v>1.0900000000000001</v>
      </c>
      <c r="O120" s="301">
        <v>-0.28000000000000003</v>
      </c>
      <c r="P120" s="301">
        <v>0.17</v>
      </c>
      <c r="Q120" s="302">
        <v>1.9750000000000001</v>
      </c>
      <c r="R120" s="303">
        <v>8.8000000000000007</v>
      </c>
      <c r="S120" s="303">
        <v>9.1</v>
      </c>
      <c r="T120" s="303">
        <v>8.4</v>
      </c>
      <c r="U120" s="303">
        <v>8.3000000000000007</v>
      </c>
      <c r="V120" s="303">
        <v>119.8</v>
      </c>
      <c r="W120" s="304">
        <v>120.1</v>
      </c>
      <c r="X120" s="300">
        <v>0.34</v>
      </c>
      <c r="Y120" s="301">
        <v>0.35</v>
      </c>
      <c r="Z120" s="301">
        <v>-0.15</v>
      </c>
      <c r="AA120" s="301">
        <v>0.01</v>
      </c>
      <c r="AB120" s="301">
        <v>0.71</v>
      </c>
      <c r="AC120" s="301">
        <v>-0.13</v>
      </c>
      <c r="AD120" s="301">
        <v>-0.04</v>
      </c>
      <c r="AE120" s="302">
        <v>1.998</v>
      </c>
      <c r="AF120" s="303">
        <v>11.5</v>
      </c>
      <c r="AG120" s="303">
        <v>11.5</v>
      </c>
      <c r="AH120" s="303">
        <v>11.5</v>
      </c>
      <c r="AI120" s="303">
        <v>11.4</v>
      </c>
      <c r="AJ120" s="303">
        <v>119.4</v>
      </c>
      <c r="AK120" s="304">
        <v>119.8</v>
      </c>
      <c r="AL120" s="263" t="s">
        <v>496</v>
      </c>
      <c r="AM120" s="293" t="s">
        <v>162</v>
      </c>
      <c r="AN120" s="316" t="s">
        <v>515</v>
      </c>
      <c r="AO120" s="306"/>
      <c r="AP120" s="307">
        <v>100</v>
      </c>
      <c r="AQ120" s="308"/>
      <c r="AR120" s="309">
        <v>100</v>
      </c>
      <c r="AS120" s="308"/>
      <c r="AT120" s="310"/>
      <c r="AU120" s="311">
        <f t="shared" si="7"/>
        <v>45093</v>
      </c>
      <c r="AV120" s="312">
        <f t="shared" si="31"/>
        <v>0.99396074484146957</v>
      </c>
      <c r="AW120" s="313">
        <f t="shared" si="37"/>
        <v>0.99575993960744835</v>
      </c>
      <c r="AX120" s="314">
        <f t="shared" si="39"/>
        <v>0.99513504445562806</v>
      </c>
      <c r="AY120" s="312">
        <f t="shared" si="32"/>
        <v>0.99551569506726456</v>
      </c>
      <c r="AZ120" s="313">
        <f t="shared" si="38"/>
        <v>0.99651220727453926</v>
      </c>
      <c r="BA120" s="314">
        <f t="shared" si="40"/>
        <v>0.99564025909317377</v>
      </c>
      <c r="BB120" s="315">
        <v>1</v>
      </c>
      <c r="BC120" s="315">
        <f t="shared" si="11"/>
        <v>1.02</v>
      </c>
      <c r="BD120" s="315">
        <f t="shared" si="12"/>
        <v>0.98</v>
      </c>
      <c r="BE120" s="315">
        <f t="shared" si="13"/>
        <v>1.03</v>
      </c>
      <c r="BF120" s="315">
        <f t="shared" si="14"/>
        <v>0.97</v>
      </c>
    </row>
    <row r="121" spans="2:58" s="310" customFormat="1" ht="30" x14ac:dyDescent="0.25">
      <c r="B121" s="296">
        <v>20230619</v>
      </c>
      <c r="C121" s="297">
        <v>2.0049999999999999</v>
      </c>
      <c r="D121" s="298">
        <f t="shared" si="26"/>
        <v>9.0588827377955372E-3</v>
      </c>
      <c r="E121" s="299">
        <f t="shared" si="27"/>
        <v>4.9900199600783068E-4</v>
      </c>
      <c r="F121" s="297">
        <v>2.0249999999999999</v>
      </c>
      <c r="G121" s="298">
        <f t="shared" si="28"/>
        <v>8.9686098654706559E-3</v>
      </c>
      <c r="H121" s="299">
        <f t="shared" si="29"/>
        <v>-4.9358341559713192E-4</v>
      </c>
      <c r="I121" s="168">
        <f t="shared" si="30"/>
        <v>0.99012345679012348</v>
      </c>
      <c r="J121" s="300">
        <v>0.5</v>
      </c>
      <c r="K121" s="301">
        <v>0.64</v>
      </c>
      <c r="L121" s="301">
        <v>-0.23</v>
      </c>
      <c r="M121" s="301">
        <v>0.26</v>
      </c>
      <c r="N121" s="301">
        <v>1</v>
      </c>
      <c r="O121" s="301">
        <v>-0.27</v>
      </c>
      <c r="P121" s="301">
        <v>0.22</v>
      </c>
      <c r="Q121" s="302">
        <v>2.0049999999999999</v>
      </c>
      <c r="R121" s="303">
        <v>8.9</v>
      </c>
      <c r="S121" s="303">
        <v>9</v>
      </c>
      <c r="T121" s="303">
        <v>8</v>
      </c>
      <c r="U121" s="303">
        <v>8.6</v>
      </c>
      <c r="V121" s="303">
        <v>119.7</v>
      </c>
      <c r="W121" s="304">
        <v>120.1</v>
      </c>
      <c r="X121" s="300">
        <v>0.35</v>
      </c>
      <c r="Y121" s="301">
        <v>0.35</v>
      </c>
      <c r="Z121" s="301">
        <v>-0.14000000000000001</v>
      </c>
      <c r="AA121" s="301">
        <v>0.04</v>
      </c>
      <c r="AB121" s="301">
        <v>0.7</v>
      </c>
      <c r="AC121" s="301">
        <v>-0.15</v>
      </c>
      <c r="AD121" s="301">
        <v>-0.03</v>
      </c>
      <c r="AE121" s="302">
        <v>2.0249999999999999</v>
      </c>
      <c r="AF121" s="303">
        <v>11.5</v>
      </c>
      <c r="AG121" s="303">
        <v>11.5</v>
      </c>
      <c r="AH121" s="303">
        <v>11.6</v>
      </c>
      <c r="AI121" s="303">
        <v>11.4</v>
      </c>
      <c r="AJ121" s="303">
        <v>119.4</v>
      </c>
      <c r="AK121" s="304">
        <v>119.8</v>
      </c>
      <c r="AL121" s="263" t="s">
        <v>496</v>
      </c>
      <c r="AM121" s="293" t="s">
        <v>154</v>
      </c>
      <c r="AN121" s="316" t="s">
        <v>518</v>
      </c>
      <c r="AO121" s="412" t="s">
        <v>520</v>
      </c>
      <c r="AP121" s="307">
        <v>90.6</v>
      </c>
      <c r="AQ121" s="308">
        <v>100</v>
      </c>
      <c r="AR121" s="309">
        <v>92.8</v>
      </c>
      <c r="AS121" s="308">
        <v>100</v>
      </c>
      <c r="AU121" s="311">
        <f t="shared" si="7"/>
        <v>45096</v>
      </c>
      <c r="AV121" s="312">
        <f t="shared" si="31"/>
        <v>1.0090588827377955</v>
      </c>
      <c r="AW121" s="313">
        <f t="shared" si="37"/>
        <v>0.99578026402384745</v>
      </c>
      <c r="AX121" s="314">
        <f t="shared" si="39"/>
        <v>0.9952242769491052</v>
      </c>
      <c r="AY121" s="312">
        <f t="shared" si="32"/>
        <v>1.0089686098654707</v>
      </c>
      <c r="AZ121" s="313">
        <f t="shared" si="38"/>
        <v>0.99656331046465574</v>
      </c>
      <c r="BA121" s="314">
        <f t="shared" si="40"/>
        <v>0.99573832013484698</v>
      </c>
      <c r="BB121" s="315">
        <v>1</v>
      </c>
      <c r="BC121" s="315">
        <f t="shared" si="11"/>
        <v>1.02</v>
      </c>
      <c r="BD121" s="315">
        <f t="shared" si="12"/>
        <v>0.98</v>
      </c>
      <c r="BE121" s="315">
        <f t="shared" si="13"/>
        <v>1.03</v>
      </c>
      <c r="BF121" s="315">
        <f t="shared" si="14"/>
        <v>0.97</v>
      </c>
    </row>
    <row r="122" spans="2:58" s="310" customFormat="1" ht="30" x14ac:dyDescent="0.25">
      <c r="B122" s="296">
        <v>20230620</v>
      </c>
      <c r="C122" s="297">
        <v>1.976</v>
      </c>
      <c r="D122" s="298">
        <f t="shared" ref="D122:D185" si="41">IF(C122="","",((C122/$D$28)-1))</f>
        <v>-5.5359838953196183E-3</v>
      </c>
      <c r="E122" s="299">
        <f t="shared" ref="E122:E185" si="42">IF(C122="","",((C122/$D$30)-1))</f>
        <v>-1.3972055888223589E-2</v>
      </c>
      <c r="F122" s="297">
        <v>1.9950000000000001</v>
      </c>
      <c r="G122" s="298">
        <f t="shared" ref="G122:G185" si="43">IF(F122="","",((F122/$D$29)-1))</f>
        <v>-5.9790732436472149E-3</v>
      </c>
      <c r="H122" s="299">
        <f t="shared" ref="H122:H185" si="44">IF(F122="","",((F122/$D$31)-1))</f>
        <v>-1.5301085883514198E-2</v>
      </c>
      <c r="I122" s="168">
        <f t="shared" ref="I122:I185" si="45">IF(C122="","",C122/F122)</f>
        <v>0.9904761904761904</v>
      </c>
      <c r="J122" s="300">
        <v>0.62</v>
      </c>
      <c r="K122" s="301">
        <v>0.75</v>
      </c>
      <c r="L122" s="301">
        <v>-0.25</v>
      </c>
      <c r="M122" s="301">
        <v>0.22</v>
      </c>
      <c r="N122" s="301">
        <v>1.08</v>
      </c>
      <c r="O122" s="301">
        <v>-0.26</v>
      </c>
      <c r="P122" s="301">
        <v>0.18</v>
      </c>
      <c r="Q122" s="302">
        <v>1.976</v>
      </c>
      <c r="R122" s="303">
        <v>9.5</v>
      </c>
      <c r="S122" s="303">
        <v>8.4</v>
      </c>
      <c r="T122" s="303">
        <v>8</v>
      </c>
      <c r="U122" s="303">
        <v>8.6999999999999993</v>
      </c>
      <c r="V122" s="303">
        <v>119.7</v>
      </c>
      <c r="W122" s="304">
        <v>120.1</v>
      </c>
      <c r="X122" s="300">
        <v>0.27</v>
      </c>
      <c r="Y122" s="301">
        <v>0.41</v>
      </c>
      <c r="Z122" s="301">
        <v>-0.11</v>
      </c>
      <c r="AA122" s="301">
        <v>-0.01</v>
      </c>
      <c r="AB122" s="301">
        <v>0.73</v>
      </c>
      <c r="AC122" s="301">
        <v>-0.13</v>
      </c>
      <c r="AD122" s="301">
        <v>-7.0000000000000007E-2</v>
      </c>
      <c r="AE122" s="302">
        <v>1.9950000000000001</v>
      </c>
      <c r="AF122" s="303">
        <v>11.7</v>
      </c>
      <c r="AG122" s="303">
        <v>12</v>
      </c>
      <c r="AH122" s="303">
        <v>11.7</v>
      </c>
      <c r="AI122" s="303">
        <v>11.5</v>
      </c>
      <c r="AJ122" s="303">
        <v>119.4</v>
      </c>
      <c r="AK122" s="304">
        <v>119.8</v>
      </c>
      <c r="AL122" s="263" t="s">
        <v>384</v>
      </c>
      <c r="AM122" s="293" t="s">
        <v>221</v>
      </c>
      <c r="AN122" s="316" t="s">
        <v>522</v>
      </c>
      <c r="AO122" s="306"/>
      <c r="AP122" s="307">
        <v>90</v>
      </c>
      <c r="AQ122" s="308">
        <v>100</v>
      </c>
      <c r="AR122" s="309">
        <v>90.9</v>
      </c>
      <c r="AS122" s="308">
        <v>100</v>
      </c>
      <c r="AU122" s="311">
        <f t="shared" ref="AU122:AU185" si="46">DATE(LEFT(B122,4), MID(B122,5,2), RIGHT(B122,2))</f>
        <v>45097</v>
      </c>
      <c r="AV122" s="312">
        <f t="shared" ref="AV122:AV185" si="47">IF(C122="","",C122/$D$28)</f>
        <v>0.99446401610468038</v>
      </c>
      <c r="AW122" s="313">
        <f t="shared" ref="AW122:AW185" si="48">IF(C122="",IF(AV122="","",AV122),AVERAGE(AV112:AV268))</f>
        <v>0.99594734193309153</v>
      </c>
      <c r="AX122" s="314">
        <f t="shared" ref="AX122:AX185" si="49">IF(C122="",IF(AV122="","",AV122),AVERAGE(AV104:AV278))</f>
        <v>0.99518610096059168</v>
      </c>
      <c r="AY122" s="312">
        <f t="shared" ref="AY122:AY185" si="50">IF(F122="","",F122/$D$29)</f>
        <v>0.99402092675635279</v>
      </c>
      <c r="AZ122" s="313">
        <f t="shared" ref="AZ122:AZ185" si="51">IF(F122="",IF(AY122="","",AY122),AVERAGE(AY112:AY268))</f>
        <v>0.99673511132090309</v>
      </c>
      <c r="BA122" s="314">
        <f t="shared" ref="BA122:BA185" si="52">IF(F122="",IF(AY122="","",AY122),AVERAGE(AY104:AY278))</f>
        <v>0.99582981304564444</v>
      </c>
      <c r="BB122" s="315">
        <v>1</v>
      </c>
      <c r="BC122" s="315">
        <f t="shared" si="11"/>
        <v>1.02</v>
      </c>
      <c r="BD122" s="315">
        <f t="shared" si="12"/>
        <v>0.98</v>
      </c>
      <c r="BE122" s="315">
        <f t="shared" si="13"/>
        <v>1.03</v>
      </c>
      <c r="BF122" s="315">
        <f t="shared" si="14"/>
        <v>0.97</v>
      </c>
    </row>
    <row r="123" spans="2:58" s="310" customFormat="1" ht="30" x14ac:dyDescent="0.25">
      <c r="B123" s="296">
        <v>20230621</v>
      </c>
      <c r="C123" s="297">
        <v>1.98</v>
      </c>
      <c r="D123" s="298">
        <f t="shared" si="41"/>
        <v>-3.5228988424761409E-3</v>
      </c>
      <c r="E123" s="299">
        <f t="shared" si="42"/>
        <v>-1.19760479041916E-2</v>
      </c>
      <c r="F123" s="297">
        <v>2</v>
      </c>
      <c r="G123" s="298">
        <f t="shared" si="43"/>
        <v>-3.4877927254609586E-3</v>
      </c>
      <c r="H123" s="299">
        <f t="shared" si="44"/>
        <v>-1.2833168805527984E-2</v>
      </c>
      <c r="I123" s="168">
        <f t="shared" si="45"/>
        <v>0.99</v>
      </c>
      <c r="J123" s="300">
        <v>0.49</v>
      </c>
      <c r="K123" s="301">
        <v>0.57999999999999996</v>
      </c>
      <c r="L123" s="301">
        <v>-0.22</v>
      </c>
      <c r="M123" s="301">
        <v>0.27</v>
      </c>
      <c r="N123" s="301">
        <v>1.02</v>
      </c>
      <c r="O123" s="301">
        <v>-0.26</v>
      </c>
      <c r="P123" s="301">
        <v>0.2</v>
      </c>
      <c r="Q123" s="302">
        <v>1.98</v>
      </c>
      <c r="R123" s="303">
        <v>8.6999999999999993</v>
      </c>
      <c r="S123" s="303">
        <v>9.1999999999999993</v>
      </c>
      <c r="T123" s="303">
        <v>7.9</v>
      </c>
      <c r="U123" s="303">
        <v>8.6</v>
      </c>
      <c r="V123" s="303">
        <v>119.8</v>
      </c>
      <c r="W123" s="304">
        <v>120.1</v>
      </c>
      <c r="X123" s="300">
        <v>0.26</v>
      </c>
      <c r="Y123" s="301">
        <v>0.37</v>
      </c>
      <c r="Z123" s="301">
        <v>-0.09</v>
      </c>
      <c r="AA123" s="301">
        <v>0.01</v>
      </c>
      <c r="AB123" s="301">
        <v>0.67</v>
      </c>
      <c r="AC123" s="301">
        <v>-0.1</v>
      </c>
      <c r="AD123" s="301">
        <v>-0.04</v>
      </c>
      <c r="AE123" s="302">
        <v>2</v>
      </c>
      <c r="AF123" s="303">
        <v>11.5</v>
      </c>
      <c r="AG123" s="303">
        <v>11.5</v>
      </c>
      <c r="AH123" s="303">
        <v>11.4</v>
      </c>
      <c r="AI123" s="303">
        <v>11.4</v>
      </c>
      <c r="AJ123" s="303">
        <v>119.4</v>
      </c>
      <c r="AK123" s="304">
        <v>119.8</v>
      </c>
      <c r="AL123" s="263" t="s">
        <v>273</v>
      </c>
      <c r="AM123" s="293" t="s">
        <v>209</v>
      </c>
      <c r="AN123" s="316" t="s">
        <v>525</v>
      </c>
      <c r="AO123" s="306"/>
      <c r="AP123" s="307">
        <v>100</v>
      </c>
      <c r="AQ123" s="308"/>
      <c r="AR123" s="309">
        <v>100</v>
      </c>
      <c r="AS123" s="308"/>
      <c r="AU123" s="311">
        <f t="shared" si="46"/>
        <v>45098</v>
      </c>
      <c r="AV123" s="312">
        <f t="shared" si="47"/>
        <v>0.99647710115752386</v>
      </c>
      <c r="AW123" s="313">
        <f t="shared" si="48"/>
        <v>0.99597382989431316</v>
      </c>
      <c r="AX123" s="314">
        <f t="shared" si="49"/>
        <v>0.99529161773751595</v>
      </c>
      <c r="AY123" s="312">
        <f t="shared" si="50"/>
        <v>0.99651220727453904</v>
      </c>
      <c r="AZ123" s="313">
        <f t="shared" si="51"/>
        <v>0.99678153489812693</v>
      </c>
      <c r="BA123" s="314">
        <f t="shared" si="52"/>
        <v>0.99594751702375006</v>
      </c>
      <c r="BB123" s="315">
        <v>1</v>
      </c>
      <c r="BC123" s="315">
        <f t="shared" si="11"/>
        <v>1.02</v>
      </c>
      <c r="BD123" s="315">
        <f t="shared" si="12"/>
        <v>0.98</v>
      </c>
      <c r="BE123" s="315">
        <f t="shared" si="13"/>
        <v>1.03</v>
      </c>
      <c r="BF123" s="315">
        <f t="shared" si="14"/>
        <v>0.97</v>
      </c>
    </row>
    <row r="124" spans="2:58" s="310" customFormat="1" ht="30" x14ac:dyDescent="0.25">
      <c r="B124" s="296">
        <v>20230622</v>
      </c>
      <c r="C124" s="297">
        <v>1.9810000000000001</v>
      </c>
      <c r="D124" s="298">
        <f t="shared" si="41"/>
        <v>-3.0196275792652161E-3</v>
      </c>
      <c r="E124" s="299">
        <f t="shared" si="42"/>
        <v>-1.1477045908183547E-2</v>
      </c>
      <c r="F124" s="297">
        <v>2</v>
      </c>
      <c r="G124" s="298">
        <f t="shared" si="43"/>
        <v>-3.4877927254609586E-3</v>
      </c>
      <c r="H124" s="299">
        <f t="shared" si="44"/>
        <v>-1.2833168805527984E-2</v>
      </c>
      <c r="I124" s="168">
        <f t="shared" si="45"/>
        <v>0.99050000000000005</v>
      </c>
      <c r="J124" s="300">
        <v>0.47</v>
      </c>
      <c r="K124" s="301">
        <v>0.63</v>
      </c>
      <c r="L124" s="301">
        <v>-0.28000000000000003</v>
      </c>
      <c r="M124" s="301">
        <v>0.24</v>
      </c>
      <c r="N124" s="301">
        <v>1.08</v>
      </c>
      <c r="O124" s="301">
        <v>-0.28999999999999998</v>
      </c>
      <c r="P124" s="301">
        <v>0.14000000000000001</v>
      </c>
      <c r="Q124" s="302">
        <v>1.9810000000000001</v>
      </c>
      <c r="R124" s="303">
        <v>9</v>
      </c>
      <c r="S124" s="303">
        <v>8.9</v>
      </c>
      <c r="T124" s="303">
        <v>8</v>
      </c>
      <c r="U124" s="303">
        <v>8.4</v>
      </c>
      <c r="V124" s="303">
        <v>119.8</v>
      </c>
      <c r="W124" s="304">
        <v>120.1</v>
      </c>
      <c r="X124" s="300">
        <v>0.36</v>
      </c>
      <c r="Y124" s="301">
        <v>0.31</v>
      </c>
      <c r="Z124" s="301">
        <v>-0.17</v>
      </c>
      <c r="AA124" s="301">
        <v>0.02</v>
      </c>
      <c r="AB124" s="301">
        <v>0.65</v>
      </c>
      <c r="AC124" s="301">
        <v>-0.15</v>
      </c>
      <c r="AD124" s="301">
        <v>-0.04</v>
      </c>
      <c r="AE124" s="302">
        <v>2</v>
      </c>
      <c r="AF124" s="303">
        <v>11.5</v>
      </c>
      <c r="AG124" s="303">
        <v>11.5</v>
      </c>
      <c r="AH124" s="303">
        <v>11.3</v>
      </c>
      <c r="AI124" s="303">
        <v>11.3</v>
      </c>
      <c r="AJ124" s="303">
        <v>119.4</v>
      </c>
      <c r="AK124" s="304">
        <v>119.8</v>
      </c>
      <c r="AL124" s="263" t="s">
        <v>340</v>
      </c>
      <c r="AM124" s="293" t="s">
        <v>154</v>
      </c>
      <c r="AN124" s="316" t="s">
        <v>527</v>
      </c>
      <c r="AO124" s="306"/>
      <c r="AP124" s="307">
        <v>100</v>
      </c>
      <c r="AQ124" s="308"/>
      <c r="AR124" s="309">
        <v>100</v>
      </c>
      <c r="AS124" s="308"/>
      <c r="AU124" s="311">
        <f t="shared" si="46"/>
        <v>45099</v>
      </c>
      <c r="AV124" s="312">
        <f t="shared" si="47"/>
        <v>0.99698037242073478</v>
      </c>
      <c r="AW124" s="313">
        <f t="shared" si="48"/>
        <v>0.99594587037969029</v>
      </c>
      <c r="AX124" s="314">
        <f t="shared" si="49"/>
        <v>0.99539049274831859</v>
      </c>
      <c r="AY124" s="312">
        <f t="shared" si="50"/>
        <v>0.99651220727453904</v>
      </c>
      <c r="AZ124" s="313">
        <f t="shared" si="51"/>
        <v>0.99670597353706469</v>
      </c>
      <c r="BA124" s="314">
        <f t="shared" si="52"/>
        <v>0.99605924718032346</v>
      </c>
      <c r="BB124" s="315">
        <v>1</v>
      </c>
      <c r="BC124" s="315">
        <f t="shared" si="11"/>
        <v>1.02</v>
      </c>
      <c r="BD124" s="315">
        <f t="shared" si="12"/>
        <v>0.98</v>
      </c>
      <c r="BE124" s="315">
        <f t="shared" si="13"/>
        <v>1.03</v>
      </c>
      <c r="BF124" s="315">
        <f t="shared" si="14"/>
        <v>0.97</v>
      </c>
    </row>
    <row r="125" spans="2:58" s="310" customFormat="1" ht="30" x14ac:dyDescent="0.25">
      <c r="B125" s="296">
        <v>20230626</v>
      </c>
      <c r="C125" s="297">
        <v>1.9850000000000001</v>
      </c>
      <c r="D125" s="298">
        <f t="shared" si="41"/>
        <v>-1.0065425264217387E-3</v>
      </c>
      <c r="E125" s="299">
        <f t="shared" si="42"/>
        <v>-9.4810379241516696E-3</v>
      </c>
      <c r="F125" s="297">
        <v>2.0099999999999998</v>
      </c>
      <c r="G125" s="298">
        <f t="shared" si="43"/>
        <v>1.494768310911665E-3</v>
      </c>
      <c r="H125" s="299">
        <f t="shared" si="44"/>
        <v>-7.8973346495557761E-3</v>
      </c>
      <c r="I125" s="168">
        <f t="shared" si="45"/>
        <v>0.98756218905472648</v>
      </c>
      <c r="J125" s="300">
        <v>0.56999999999999995</v>
      </c>
      <c r="K125" s="301">
        <v>0.49</v>
      </c>
      <c r="L125" s="301">
        <v>-0.28000000000000003</v>
      </c>
      <c r="M125" s="301">
        <v>0.1</v>
      </c>
      <c r="N125" s="301">
        <v>0.96</v>
      </c>
      <c r="O125" s="301">
        <v>-0.3</v>
      </c>
      <c r="P125" s="301">
        <v>0.08</v>
      </c>
      <c r="Q125" s="302">
        <v>1.9850000000000001</v>
      </c>
      <c r="R125" s="303">
        <v>8.4</v>
      </c>
      <c r="S125" s="303">
        <v>9.4</v>
      </c>
      <c r="T125" s="303">
        <v>8</v>
      </c>
      <c r="U125" s="303">
        <v>8.5</v>
      </c>
      <c r="V125" s="303">
        <v>119.7</v>
      </c>
      <c r="W125" s="304">
        <v>120.1</v>
      </c>
      <c r="X125" s="300">
        <v>0.27</v>
      </c>
      <c r="Y125" s="301">
        <v>0.38</v>
      </c>
      <c r="Z125" s="301">
        <v>-0.09</v>
      </c>
      <c r="AA125" s="301">
        <v>-0.02</v>
      </c>
      <c r="AB125" s="301">
        <v>0.68</v>
      </c>
      <c r="AC125" s="301">
        <v>-0.11</v>
      </c>
      <c r="AD125" s="301">
        <v>-0.04</v>
      </c>
      <c r="AE125" s="302">
        <v>2.0099999999999998</v>
      </c>
      <c r="AF125" s="303">
        <v>11.7</v>
      </c>
      <c r="AG125" s="303">
        <v>11.7</v>
      </c>
      <c r="AH125" s="303">
        <v>11.7</v>
      </c>
      <c r="AI125" s="303">
        <v>11.5</v>
      </c>
      <c r="AJ125" s="303">
        <v>119.3</v>
      </c>
      <c r="AK125" s="304">
        <v>119.8</v>
      </c>
      <c r="AL125" s="263" t="s">
        <v>208</v>
      </c>
      <c r="AM125" s="293" t="s">
        <v>154</v>
      </c>
      <c r="AN125" s="316" t="s">
        <v>530</v>
      </c>
      <c r="AO125" s="306"/>
      <c r="AP125" s="307">
        <v>100</v>
      </c>
      <c r="AQ125" s="308"/>
      <c r="AR125" s="309">
        <v>100</v>
      </c>
      <c r="AS125" s="308"/>
      <c r="AU125" s="311">
        <f t="shared" si="46"/>
        <v>45103</v>
      </c>
      <c r="AV125" s="312">
        <f t="shared" si="47"/>
        <v>0.99899345747357826</v>
      </c>
      <c r="AW125" s="313">
        <f t="shared" si="48"/>
        <v>0.99585879646272213</v>
      </c>
      <c r="AX125" s="314">
        <f t="shared" si="49"/>
        <v>0.99549396659683287</v>
      </c>
      <c r="AY125" s="312">
        <f t="shared" si="50"/>
        <v>1.0014947683109117</v>
      </c>
      <c r="AZ125" s="313">
        <f t="shared" si="51"/>
        <v>0.99661185849526657</v>
      </c>
      <c r="BA125" s="314">
        <f t="shared" si="52"/>
        <v>0.99617617408836534</v>
      </c>
      <c r="BB125" s="315">
        <v>1</v>
      </c>
      <c r="BC125" s="315">
        <f t="shared" si="11"/>
        <v>1.02</v>
      </c>
      <c r="BD125" s="315">
        <f t="shared" si="12"/>
        <v>0.98</v>
      </c>
      <c r="BE125" s="315">
        <f t="shared" si="13"/>
        <v>1.03</v>
      </c>
      <c r="BF125" s="315">
        <f t="shared" si="14"/>
        <v>0.97</v>
      </c>
    </row>
    <row r="126" spans="2:58" s="310" customFormat="1" ht="30" x14ac:dyDescent="0.25">
      <c r="B126" s="296">
        <v>20230627</v>
      </c>
      <c r="C126" s="297">
        <v>1.9830000000000001</v>
      </c>
      <c r="D126" s="298">
        <f t="shared" si="41"/>
        <v>-2.0130850528434774E-3</v>
      </c>
      <c r="E126" s="299">
        <f t="shared" si="42"/>
        <v>-1.0479041916167664E-2</v>
      </c>
      <c r="F126" s="297">
        <v>2.0049999999999999</v>
      </c>
      <c r="G126" s="298">
        <f t="shared" si="43"/>
        <v>-9.9651220727470236E-4</v>
      </c>
      <c r="H126" s="299">
        <f t="shared" si="44"/>
        <v>-1.036525172754188E-2</v>
      </c>
      <c r="I126" s="168">
        <f t="shared" si="45"/>
        <v>0.98902743142144645</v>
      </c>
      <c r="J126" s="300">
        <v>0.73</v>
      </c>
      <c r="K126" s="301">
        <v>0.61</v>
      </c>
      <c r="L126" s="301">
        <v>-0.38</v>
      </c>
      <c r="M126" s="301">
        <v>0.25</v>
      </c>
      <c r="N126" s="301">
        <v>1.01</v>
      </c>
      <c r="O126" s="301">
        <v>-0.33</v>
      </c>
      <c r="P126" s="301">
        <v>0.21</v>
      </c>
      <c r="Q126" s="302">
        <v>1.9830000000000001</v>
      </c>
      <c r="R126" s="303">
        <v>8.5</v>
      </c>
      <c r="S126" s="303">
        <v>9.3000000000000007</v>
      </c>
      <c r="T126" s="303">
        <v>7.8</v>
      </c>
      <c r="U126" s="303">
        <v>8.6</v>
      </c>
      <c r="V126" s="303">
        <v>119.7</v>
      </c>
      <c r="W126" s="304">
        <v>120.1</v>
      </c>
      <c r="X126" s="300">
        <v>0.28999999999999998</v>
      </c>
      <c r="Y126" s="301">
        <v>0.42</v>
      </c>
      <c r="Z126" s="301">
        <v>-0.1</v>
      </c>
      <c r="AA126" s="301">
        <v>-0.04</v>
      </c>
      <c r="AB126" s="301">
        <v>0.68</v>
      </c>
      <c r="AC126" s="301">
        <v>-0.11</v>
      </c>
      <c r="AD126" s="301">
        <v>-0.08</v>
      </c>
      <c r="AE126" s="302">
        <v>2.0049999999999999</v>
      </c>
      <c r="AF126" s="303">
        <v>11.6</v>
      </c>
      <c r="AG126" s="303">
        <v>11.6</v>
      </c>
      <c r="AH126" s="303">
        <v>11.6</v>
      </c>
      <c r="AI126" s="303">
        <v>11.5</v>
      </c>
      <c r="AJ126" s="303">
        <v>119.4</v>
      </c>
      <c r="AK126" s="304">
        <v>119.8</v>
      </c>
      <c r="AL126" s="263" t="s">
        <v>496</v>
      </c>
      <c r="AM126" s="293" t="s">
        <v>162</v>
      </c>
      <c r="AN126" s="316" t="s">
        <v>533</v>
      </c>
      <c r="AO126" s="306"/>
      <c r="AP126" s="307">
        <v>100</v>
      </c>
      <c r="AQ126" s="308"/>
      <c r="AR126" s="309">
        <v>100</v>
      </c>
      <c r="AS126" s="308"/>
      <c r="AU126" s="311">
        <f t="shared" si="46"/>
        <v>45104</v>
      </c>
      <c r="AV126" s="312">
        <f t="shared" si="47"/>
        <v>0.99798691494715652</v>
      </c>
      <c r="AW126" s="313">
        <f t="shared" si="48"/>
        <v>0.99575179845466122</v>
      </c>
      <c r="AX126" s="314">
        <f t="shared" si="49"/>
        <v>0.99561435042059088</v>
      </c>
      <c r="AY126" s="312">
        <f t="shared" si="50"/>
        <v>0.9990034877927253</v>
      </c>
      <c r="AZ126" s="313">
        <f t="shared" si="51"/>
        <v>0.99652686186582262</v>
      </c>
      <c r="BA126" s="314">
        <f t="shared" si="52"/>
        <v>0.99631053218497168</v>
      </c>
      <c r="BB126" s="315">
        <v>1</v>
      </c>
      <c r="BC126" s="315">
        <f t="shared" si="11"/>
        <v>1.02</v>
      </c>
      <c r="BD126" s="315">
        <f t="shared" si="12"/>
        <v>0.98</v>
      </c>
      <c r="BE126" s="315">
        <f t="shared" si="13"/>
        <v>1.03</v>
      </c>
      <c r="BF126" s="315">
        <f t="shared" si="14"/>
        <v>0.97</v>
      </c>
    </row>
    <row r="127" spans="2:58" s="310" customFormat="1" ht="30" x14ac:dyDescent="0.25">
      <c r="B127" s="296">
        <v>20230628</v>
      </c>
      <c r="C127" s="297">
        <v>1.9810000000000001</v>
      </c>
      <c r="D127" s="298">
        <f t="shared" si="41"/>
        <v>-3.0196275792652161E-3</v>
      </c>
      <c r="E127" s="299">
        <f t="shared" si="42"/>
        <v>-1.1477045908183547E-2</v>
      </c>
      <c r="F127" s="297">
        <v>2.0019999999999998</v>
      </c>
      <c r="G127" s="298">
        <f t="shared" si="43"/>
        <v>-2.4912805181864783E-3</v>
      </c>
      <c r="H127" s="299">
        <f t="shared" si="44"/>
        <v>-1.184600197433372E-2</v>
      </c>
      <c r="I127" s="168">
        <f t="shared" si="45"/>
        <v>0.9895104895104897</v>
      </c>
      <c r="J127" s="300">
        <v>0.69</v>
      </c>
      <c r="K127" s="301">
        <v>0.57999999999999996</v>
      </c>
      <c r="L127" s="301">
        <v>-0.34</v>
      </c>
      <c r="M127" s="301">
        <v>0.23</v>
      </c>
      <c r="N127" s="301">
        <v>1.08</v>
      </c>
      <c r="O127" s="301">
        <v>-0.31</v>
      </c>
      <c r="P127" s="301">
        <v>0.19</v>
      </c>
      <c r="Q127" s="302">
        <v>1.9810000000000001</v>
      </c>
      <c r="R127" s="303">
        <v>9.1999999999999993</v>
      </c>
      <c r="S127" s="303">
        <v>8.8000000000000007</v>
      </c>
      <c r="T127" s="303">
        <v>7.8</v>
      </c>
      <c r="U127" s="303">
        <v>8.6</v>
      </c>
      <c r="V127" s="303">
        <v>119.7</v>
      </c>
      <c r="W127" s="304">
        <v>120.1</v>
      </c>
      <c r="X127" s="300">
        <v>0.37</v>
      </c>
      <c r="Y127" s="301">
        <v>0.39</v>
      </c>
      <c r="Z127" s="301">
        <v>-0.16</v>
      </c>
      <c r="AA127" s="301">
        <v>0.06</v>
      </c>
      <c r="AB127" s="301">
        <v>0.71</v>
      </c>
      <c r="AC127" s="301">
        <v>-0.17</v>
      </c>
      <c r="AD127" s="301">
        <v>0</v>
      </c>
      <c r="AE127" s="302">
        <v>2.0019999999999998</v>
      </c>
      <c r="AF127" s="303">
        <v>11.6</v>
      </c>
      <c r="AG127" s="303">
        <v>11.5</v>
      </c>
      <c r="AH127" s="303">
        <v>11.6</v>
      </c>
      <c r="AI127" s="303">
        <v>11.4</v>
      </c>
      <c r="AJ127" s="303">
        <v>119.4</v>
      </c>
      <c r="AK127" s="304">
        <v>119.8</v>
      </c>
      <c r="AL127" s="263" t="s">
        <v>208</v>
      </c>
      <c r="AM127" s="293" t="s">
        <v>197</v>
      </c>
      <c r="AN127" s="316" t="s">
        <v>535</v>
      </c>
      <c r="AO127" s="306"/>
      <c r="AP127" s="307">
        <v>99.9</v>
      </c>
      <c r="AQ127" s="308">
        <v>100</v>
      </c>
      <c r="AR127" s="309">
        <v>100</v>
      </c>
      <c r="AS127" s="308"/>
      <c r="AU127" s="311">
        <f t="shared" si="46"/>
        <v>45105</v>
      </c>
      <c r="AV127" s="312">
        <f t="shared" si="47"/>
        <v>0.99698037242073478</v>
      </c>
      <c r="AW127" s="313">
        <f t="shared" si="48"/>
        <v>0.99579082216223624</v>
      </c>
      <c r="AX127" s="314">
        <f t="shared" si="49"/>
        <v>0.99565468226398413</v>
      </c>
      <c r="AY127" s="312">
        <f t="shared" si="50"/>
        <v>0.99750871948181352</v>
      </c>
      <c r="AZ127" s="313">
        <f t="shared" si="51"/>
        <v>0.99658770062357516</v>
      </c>
      <c r="BA127" s="314">
        <f t="shared" si="52"/>
        <v>0.99639068139560327</v>
      </c>
      <c r="BB127" s="315">
        <v>1</v>
      </c>
      <c r="BC127" s="315">
        <f t="shared" si="11"/>
        <v>1.02</v>
      </c>
      <c r="BD127" s="315">
        <f t="shared" si="12"/>
        <v>0.98</v>
      </c>
      <c r="BE127" s="315">
        <f t="shared" si="13"/>
        <v>1.03</v>
      </c>
      <c r="BF127" s="315">
        <f t="shared" si="14"/>
        <v>0.97</v>
      </c>
    </row>
    <row r="128" spans="2:58" s="310" customFormat="1" ht="30" x14ac:dyDescent="0.25">
      <c r="B128" s="296">
        <v>20230629</v>
      </c>
      <c r="C128" s="297">
        <v>1.9830000000000001</v>
      </c>
      <c r="D128" s="298">
        <f t="shared" si="41"/>
        <v>-2.0130850528434774E-3</v>
      </c>
      <c r="E128" s="299">
        <f t="shared" si="42"/>
        <v>-1.0479041916167664E-2</v>
      </c>
      <c r="F128" s="297">
        <v>2</v>
      </c>
      <c r="G128" s="298">
        <f t="shared" si="43"/>
        <v>-3.4877927254609586E-3</v>
      </c>
      <c r="H128" s="299">
        <f t="shared" si="44"/>
        <v>-1.2833168805527984E-2</v>
      </c>
      <c r="I128" s="168">
        <f t="shared" si="45"/>
        <v>0.99150000000000005</v>
      </c>
      <c r="J128" s="300">
        <v>0.61</v>
      </c>
      <c r="K128" s="301">
        <v>0.61</v>
      </c>
      <c r="L128" s="301">
        <v>-0.28999999999999998</v>
      </c>
      <c r="M128" s="301">
        <v>0.15</v>
      </c>
      <c r="N128" s="301">
        <v>0.96</v>
      </c>
      <c r="O128" s="301">
        <v>-0.28999999999999998</v>
      </c>
      <c r="P128" s="301">
        <v>0.14000000000000001</v>
      </c>
      <c r="Q128" s="302">
        <v>1.9830000000000001</v>
      </c>
      <c r="R128" s="303">
        <v>8.5</v>
      </c>
      <c r="S128" s="303">
        <v>9.4</v>
      </c>
      <c r="T128" s="303">
        <v>8.1</v>
      </c>
      <c r="U128" s="303">
        <v>8.4</v>
      </c>
      <c r="V128" s="303">
        <v>119.7</v>
      </c>
      <c r="W128" s="304">
        <v>120.1</v>
      </c>
      <c r="X128" s="300">
        <v>0.27</v>
      </c>
      <c r="Y128" s="301">
        <v>0.34</v>
      </c>
      <c r="Z128" s="301">
        <v>-0.1</v>
      </c>
      <c r="AA128" s="301">
        <v>0.02</v>
      </c>
      <c r="AB128" s="301">
        <v>0.63</v>
      </c>
      <c r="AC128" s="301">
        <v>-0.13</v>
      </c>
      <c r="AD128" s="301">
        <v>-0.05</v>
      </c>
      <c r="AE128" s="302">
        <v>2</v>
      </c>
      <c r="AF128" s="303">
        <v>11.7</v>
      </c>
      <c r="AG128" s="303">
        <v>11.6</v>
      </c>
      <c r="AH128" s="303">
        <v>11.4</v>
      </c>
      <c r="AI128" s="303">
        <v>11.3</v>
      </c>
      <c r="AJ128" s="303">
        <v>119.4</v>
      </c>
      <c r="AK128" s="304">
        <v>119.9</v>
      </c>
      <c r="AL128" s="263" t="s">
        <v>340</v>
      </c>
      <c r="AM128" s="293" t="s">
        <v>154</v>
      </c>
      <c r="AN128" s="316" t="s">
        <v>538</v>
      </c>
      <c r="AO128" s="306"/>
      <c r="AP128" s="307">
        <v>100</v>
      </c>
      <c r="AQ128" s="308"/>
      <c r="AR128" s="309">
        <v>100</v>
      </c>
      <c r="AS128" s="308"/>
      <c r="AU128" s="311">
        <f t="shared" si="46"/>
        <v>45106</v>
      </c>
      <c r="AV128" s="312">
        <f t="shared" si="47"/>
        <v>0.99798691494715652</v>
      </c>
      <c r="AW128" s="313">
        <f t="shared" si="48"/>
        <v>0.99580083039758438</v>
      </c>
      <c r="AX128" s="314">
        <f t="shared" si="49"/>
        <v>0.99575993960744835</v>
      </c>
      <c r="AY128" s="312">
        <f t="shared" si="50"/>
        <v>0.99651220727453904</v>
      </c>
      <c r="AZ128" s="313">
        <f t="shared" si="51"/>
        <v>0.99663677130044881</v>
      </c>
      <c r="BA128" s="314">
        <f t="shared" si="52"/>
        <v>0.99651220727453926</v>
      </c>
      <c r="BB128" s="315">
        <v>1</v>
      </c>
      <c r="BC128" s="315">
        <f t="shared" si="11"/>
        <v>1.02</v>
      </c>
      <c r="BD128" s="315">
        <f t="shared" si="12"/>
        <v>0.98</v>
      </c>
      <c r="BE128" s="315">
        <f t="shared" si="13"/>
        <v>1.03</v>
      </c>
      <c r="BF128" s="315">
        <f t="shared" si="14"/>
        <v>0.97</v>
      </c>
    </row>
    <row r="129" spans="2:58" s="310" customFormat="1" ht="30" x14ac:dyDescent="0.25">
      <c r="B129" s="296">
        <v>20230630</v>
      </c>
      <c r="C129" s="297">
        <v>1.978</v>
      </c>
      <c r="D129" s="298">
        <f t="shared" si="41"/>
        <v>-4.5294413688978796E-3</v>
      </c>
      <c r="E129" s="299">
        <f t="shared" si="42"/>
        <v>-1.2974051896207595E-2</v>
      </c>
      <c r="F129" s="297">
        <v>1.998</v>
      </c>
      <c r="G129" s="298">
        <f t="shared" si="43"/>
        <v>-4.484304932735439E-3</v>
      </c>
      <c r="H129" s="299">
        <f t="shared" si="44"/>
        <v>-1.3820335636722469E-2</v>
      </c>
      <c r="I129" s="168">
        <f t="shared" si="45"/>
        <v>0.98998998998998999</v>
      </c>
      <c r="J129" s="300">
        <v>0.57999999999999996</v>
      </c>
      <c r="K129" s="301">
        <v>0.57999999999999996</v>
      </c>
      <c r="L129" s="301">
        <v>-0.32</v>
      </c>
      <c r="M129" s="301">
        <v>0.26</v>
      </c>
      <c r="N129" s="301">
        <v>1.08</v>
      </c>
      <c r="O129" s="301">
        <v>-0.3</v>
      </c>
      <c r="P129" s="301">
        <v>0.22</v>
      </c>
      <c r="Q129" s="302">
        <v>1.978</v>
      </c>
      <c r="R129" s="303">
        <v>8.6999999999999993</v>
      </c>
      <c r="S129" s="303">
        <v>9.1999999999999993</v>
      </c>
      <c r="T129" s="303">
        <v>7.9</v>
      </c>
      <c r="U129" s="303">
        <v>8.6</v>
      </c>
      <c r="V129" s="303">
        <v>119.7</v>
      </c>
      <c r="W129" s="304">
        <v>120.1</v>
      </c>
      <c r="X129" s="300">
        <v>0.31</v>
      </c>
      <c r="Y129" s="301">
        <v>0.37</v>
      </c>
      <c r="Z129" s="301">
        <v>-0.12</v>
      </c>
      <c r="AA129" s="301">
        <v>0</v>
      </c>
      <c r="AB129" s="301">
        <v>0.65</v>
      </c>
      <c r="AC129" s="301">
        <v>-0.13</v>
      </c>
      <c r="AD129" s="301">
        <v>-0.05</v>
      </c>
      <c r="AE129" s="302">
        <v>1.998</v>
      </c>
      <c r="AF129" s="303">
        <v>11.5</v>
      </c>
      <c r="AG129" s="303">
        <v>11.5</v>
      </c>
      <c r="AH129" s="303">
        <v>11.5</v>
      </c>
      <c r="AI129" s="303">
        <v>11.4</v>
      </c>
      <c r="AJ129" s="303">
        <v>119.4</v>
      </c>
      <c r="AK129" s="304">
        <v>119.8</v>
      </c>
      <c r="AL129" s="263" t="s">
        <v>496</v>
      </c>
      <c r="AM129" s="293" t="s">
        <v>154</v>
      </c>
      <c r="AN129" s="316" t="s">
        <v>548</v>
      </c>
      <c r="AO129" s="306"/>
      <c r="AP129" s="307">
        <v>100</v>
      </c>
      <c r="AQ129" s="308"/>
      <c r="AR129" s="309">
        <v>100</v>
      </c>
      <c r="AS129" s="308"/>
      <c r="AU129" s="311">
        <f t="shared" si="46"/>
        <v>45107</v>
      </c>
      <c r="AV129" s="312">
        <f t="shared" si="47"/>
        <v>0.99547055863110212</v>
      </c>
      <c r="AW129" s="313">
        <f t="shared" si="48"/>
        <v>0.99576278065490209</v>
      </c>
      <c r="AX129" s="314">
        <f t="shared" si="49"/>
        <v>0.99578026402384745</v>
      </c>
      <c r="AY129" s="312">
        <f t="shared" si="50"/>
        <v>0.99551569506726456</v>
      </c>
      <c r="AZ129" s="313">
        <f t="shared" si="51"/>
        <v>0.99657649838468609</v>
      </c>
      <c r="BA129" s="314">
        <f t="shared" si="52"/>
        <v>0.99656331046465574</v>
      </c>
      <c r="BB129" s="315">
        <v>1</v>
      </c>
      <c r="BC129" s="315">
        <f t="shared" si="11"/>
        <v>1.02</v>
      </c>
      <c r="BD129" s="315">
        <f t="shared" si="12"/>
        <v>0.98</v>
      </c>
      <c r="BE129" s="315">
        <f t="shared" si="13"/>
        <v>1.03</v>
      </c>
      <c r="BF129" s="315">
        <f t="shared" si="14"/>
        <v>0.97</v>
      </c>
    </row>
    <row r="130" spans="2:58" s="310" customFormat="1" ht="30" x14ac:dyDescent="0.25">
      <c r="B130" s="296">
        <v>20230703</v>
      </c>
      <c r="C130" s="297">
        <v>1.976</v>
      </c>
      <c r="D130" s="298">
        <f t="shared" si="41"/>
        <v>-5.5359838953196183E-3</v>
      </c>
      <c r="E130" s="299">
        <f t="shared" si="42"/>
        <v>-1.3972055888223589E-2</v>
      </c>
      <c r="F130" s="297">
        <v>1.9970000000000001</v>
      </c>
      <c r="G130" s="298">
        <f t="shared" si="43"/>
        <v>-4.9825610363727346E-3</v>
      </c>
      <c r="H130" s="299">
        <f t="shared" si="44"/>
        <v>-1.4313919052319712E-2</v>
      </c>
      <c r="I130" s="168">
        <f t="shared" si="45"/>
        <v>0.98948422633950917</v>
      </c>
      <c r="J130" s="300">
        <v>0.59</v>
      </c>
      <c r="K130" s="301">
        <v>0.56000000000000005</v>
      </c>
      <c r="L130" s="301">
        <v>-0.31</v>
      </c>
      <c r="M130" s="301">
        <v>0.24</v>
      </c>
      <c r="N130" s="301">
        <v>1.06</v>
      </c>
      <c r="O130" s="301">
        <v>-0.28000000000000003</v>
      </c>
      <c r="P130" s="301">
        <v>0.21</v>
      </c>
      <c r="Q130" s="302">
        <v>1.976</v>
      </c>
      <c r="R130" s="303">
        <v>8.8000000000000007</v>
      </c>
      <c r="S130" s="303">
        <v>9.1999999999999993</v>
      </c>
      <c r="T130" s="303">
        <v>7.8</v>
      </c>
      <c r="U130" s="303">
        <v>8.5</v>
      </c>
      <c r="V130" s="303">
        <v>119.7</v>
      </c>
      <c r="W130" s="304">
        <v>120.1</v>
      </c>
      <c r="X130" s="300">
        <v>0.28000000000000003</v>
      </c>
      <c r="Y130" s="301">
        <v>0.39</v>
      </c>
      <c r="Z130" s="301">
        <v>-7.0000000000000007E-2</v>
      </c>
      <c r="AA130" s="301">
        <v>-0.02</v>
      </c>
      <c r="AB130" s="301">
        <v>0.69</v>
      </c>
      <c r="AC130" s="301">
        <v>-0.1</v>
      </c>
      <c r="AD130" s="301">
        <v>-7.0000000000000007E-2</v>
      </c>
      <c r="AE130" s="302">
        <v>1.9970000000000001</v>
      </c>
      <c r="AF130" s="303">
        <v>11.5</v>
      </c>
      <c r="AG130" s="303">
        <v>11.5</v>
      </c>
      <c r="AH130" s="303">
        <v>11.6</v>
      </c>
      <c r="AI130" s="303">
        <v>11.4</v>
      </c>
      <c r="AJ130" s="303">
        <v>119.4</v>
      </c>
      <c r="AK130" s="304">
        <v>119.8</v>
      </c>
      <c r="AL130" s="263" t="s">
        <v>208</v>
      </c>
      <c r="AM130" s="293" t="s">
        <v>162</v>
      </c>
      <c r="AN130" s="316" t="s">
        <v>550</v>
      </c>
      <c r="AO130" s="306"/>
      <c r="AP130" s="307">
        <v>100</v>
      </c>
      <c r="AQ130" s="308"/>
      <c r="AR130" s="309">
        <v>100</v>
      </c>
      <c r="AS130" s="308"/>
      <c r="AU130" s="311">
        <f t="shared" si="46"/>
        <v>45110</v>
      </c>
      <c r="AV130" s="312">
        <f t="shared" si="47"/>
        <v>0.99446401610468038</v>
      </c>
      <c r="AW130" s="313">
        <f t="shared" si="48"/>
        <v>0.99580607280657618</v>
      </c>
      <c r="AX130" s="314">
        <f t="shared" si="49"/>
        <v>0.99594734193309153</v>
      </c>
      <c r="AY130" s="312">
        <f t="shared" si="50"/>
        <v>0.99501743896362727</v>
      </c>
      <c r="AZ130" s="313">
        <f t="shared" si="51"/>
        <v>0.9966118584952669</v>
      </c>
      <c r="BA130" s="314">
        <f t="shared" si="52"/>
        <v>0.99673511132090309</v>
      </c>
      <c r="BB130" s="315">
        <v>1</v>
      </c>
      <c r="BC130" s="315">
        <f t="shared" si="11"/>
        <v>1.02</v>
      </c>
      <c r="BD130" s="315">
        <f t="shared" si="12"/>
        <v>0.98</v>
      </c>
      <c r="BE130" s="315">
        <f t="shared" si="13"/>
        <v>1.03</v>
      </c>
      <c r="BF130" s="315">
        <f t="shared" si="14"/>
        <v>0.97</v>
      </c>
    </row>
    <row r="131" spans="2:58" s="310" customFormat="1" ht="30" x14ac:dyDescent="0.25">
      <c r="B131" s="296">
        <v>20230704</v>
      </c>
      <c r="C131" s="297">
        <v>1.9750000000000001</v>
      </c>
      <c r="D131" s="298">
        <f t="shared" si="41"/>
        <v>-6.0392551585304322E-3</v>
      </c>
      <c r="E131" s="299">
        <f t="shared" si="42"/>
        <v>-1.4471057884231531E-2</v>
      </c>
      <c r="F131" s="297">
        <v>1.998</v>
      </c>
      <c r="G131" s="298">
        <f t="shared" si="43"/>
        <v>-4.484304932735439E-3</v>
      </c>
      <c r="H131" s="299">
        <f t="shared" si="44"/>
        <v>-1.3820335636722469E-2</v>
      </c>
      <c r="I131" s="168">
        <f t="shared" si="45"/>
        <v>0.98848848848848858</v>
      </c>
      <c r="J131" s="300">
        <v>0.53</v>
      </c>
      <c r="K131" s="301">
        <v>0.55000000000000004</v>
      </c>
      <c r="L131" s="301">
        <v>-0.27</v>
      </c>
      <c r="M131" s="301">
        <v>0.13</v>
      </c>
      <c r="N131" s="301">
        <v>1.0900000000000001</v>
      </c>
      <c r="O131" s="301">
        <v>-0.27</v>
      </c>
      <c r="P131" s="301">
        <v>0.13</v>
      </c>
      <c r="Q131" s="302">
        <v>1.9750000000000001</v>
      </c>
      <c r="R131" s="303">
        <v>8.8000000000000007</v>
      </c>
      <c r="S131" s="303">
        <v>9.1999999999999993</v>
      </c>
      <c r="T131" s="303">
        <v>8</v>
      </c>
      <c r="U131" s="303">
        <v>8.5</v>
      </c>
      <c r="V131" s="303">
        <v>119.7</v>
      </c>
      <c r="W131" s="304">
        <v>120.1</v>
      </c>
      <c r="X131" s="300">
        <v>0.34</v>
      </c>
      <c r="Y131" s="301">
        <v>0.38</v>
      </c>
      <c r="Z131" s="301">
        <v>-0.12</v>
      </c>
      <c r="AA131" s="301">
        <v>-0.01</v>
      </c>
      <c r="AB131" s="301">
        <v>0.75</v>
      </c>
      <c r="AC131" s="301">
        <v>-0.12</v>
      </c>
      <c r="AD131" s="301">
        <v>-0.05</v>
      </c>
      <c r="AE131" s="302">
        <v>1.998</v>
      </c>
      <c r="AF131" s="303">
        <v>11.5</v>
      </c>
      <c r="AG131" s="303">
        <v>11.6</v>
      </c>
      <c r="AH131" s="303">
        <v>11.6</v>
      </c>
      <c r="AI131" s="303">
        <v>11.4</v>
      </c>
      <c r="AJ131" s="303">
        <v>119.4</v>
      </c>
      <c r="AK131" s="304">
        <v>119.8</v>
      </c>
      <c r="AL131" s="263" t="s">
        <v>496</v>
      </c>
      <c r="AM131" s="293" t="s">
        <v>162</v>
      </c>
      <c r="AN131" s="316" t="s">
        <v>552</v>
      </c>
      <c r="AO131" s="306"/>
      <c r="AP131" s="307">
        <v>100</v>
      </c>
      <c r="AQ131" s="308"/>
      <c r="AR131" s="309">
        <v>100</v>
      </c>
      <c r="AS131" s="308"/>
      <c r="AU131" s="311">
        <f t="shared" si="46"/>
        <v>45111</v>
      </c>
      <c r="AV131" s="312">
        <f t="shared" si="47"/>
        <v>0.99396074484146957</v>
      </c>
      <c r="AW131" s="313">
        <f t="shared" si="48"/>
        <v>0.99586970480537285</v>
      </c>
      <c r="AX131" s="314">
        <f t="shared" si="49"/>
        <v>0.99597382989431316</v>
      </c>
      <c r="AY131" s="312">
        <f t="shared" si="50"/>
        <v>0.99551569506726456</v>
      </c>
      <c r="AZ131" s="313">
        <f t="shared" si="51"/>
        <v>0.99664965723416332</v>
      </c>
      <c r="BA131" s="314">
        <f t="shared" si="52"/>
        <v>0.99678153489812693</v>
      </c>
      <c r="BB131" s="315">
        <v>1</v>
      </c>
      <c r="BC131" s="315">
        <f t="shared" si="11"/>
        <v>1.02</v>
      </c>
      <c r="BD131" s="315">
        <f t="shared" si="12"/>
        <v>0.98</v>
      </c>
      <c r="BE131" s="315">
        <f t="shared" si="13"/>
        <v>1.03</v>
      </c>
      <c r="BF131" s="315">
        <f t="shared" si="14"/>
        <v>0.97</v>
      </c>
    </row>
    <row r="132" spans="2:58" s="310" customFormat="1" ht="30" x14ac:dyDescent="0.25">
      <c r="B132" s="296">
        <v>20230705</v>
      </c>
      <c r="C132" s="297">
        <v>1.974</v>
      </c>
      <c r="D132" s="298">
        <f t="shared" si="41"/>
        <v>-6.542526421741357E-3</v>
      </c>
      <c r="E132" s="299">
        <f t="shared" si="42"/>
        <v>-1.4970059880239583E-2</v>
      </c>
      <c r="F132" s="297">
        <v>1.996</v>
      </c>
      <c r="G132" s="298">
        <f t="shared" si="43"/>
        <v>-5.4808171400100303E-3</v>
      </c>
      <c r="H132" s="299">
        <f t="shared" si="44"/>
        <v>-1.4807502467916955E-2</v>
      </c>
      <c r="I132" s="168">
        <f t="shared" si="45"/>
        <v>0.98897795591182369</v>
      </c>
      <c r="J132" s="300">
        <v>0.64</v>
      </c>
      <c r="K132" s="301">
        <v>0.59</v>
      </c>
      <c r="L132" s="301">
        <v>-0.3</v>
      </c>
      <c r="M132" s="301">
        <v>0.24</v>
      </c>
      <c r="N132" s="301">
        <v>1.08</v>
      </c>
      <c r="O132" s="301">
        <v>-0.28000000000000003</v>
      </c>
      <c r="P132" s="301">
        <v>0.23</v>
      </c>
      <c r="Q132" s="302">
        <v>1.974</v>
      </c>
      <c r="R132" s="303">
        <v>8.8000000000000007</v>
      </c>
      <c r="S132" s="303">
        <v>9.1999999999999993</v>
      </c>
      <c r="T132" s="303">
        <v>7.7</v>
      </c>
      <c r="U132" s="303">
        <v>8.6999999999999993</v>
      </c>
      <c r="V132" s="303">
        <v>119.7</v>
      </c>
      <c r="W132" s="304">
        <v>120.1</v>
      </c>
      <c r="X132" s="300">
        <v>0.28000000000000003</v>
      </c>
      <c r="Y132" s="301">
        <v>0.35</v>
      </c>
      <c r="Z132" s="301">
        <v>-0.12</v>
      </c>
      <c r="AA132" s="301">
        <v>-0.01</v>
      </c>
      <c r="AB132" s="301">
        <v>0.69</v>
      </c>
      <c r="AC132" s="301">
        <v>-0.12</v>
      </c>
      <c r="AD132" s="301">
        <v>-0.05</v>
      </c>
      <c r="AE132" s="302">
        <v>1.996</v>
      </c>
      <c r="AF132" s="303">
        <v>11.7</v>
      </c>
      <c r="AG132" s="303">
        <v>11.6</v>
      </c>
      <c r="AH132" s="303">
        <v>11.6</v>
      </c>
      <c r="AI132" s="303">
        <v>11.4</v>
      </c>
      <c r="AJ132" s="303">
        <v>119.4</v>
      </c>
      <c r="AK132" s="304">
        <v>119.8</v>
      </c>
      <c r="AL132" s="263" t="s">
        <v>208</v>
      </c>
      <c r="AM132" s="293" t="s">
        <v>197</v>
      </c>
      <c r="AN132" s="316" t="s">
        <v>555</v>
      </c>
      <c r="AO132" s="306"/>
      <c r="AP132" s="307">
        <v>100</v>
      </c>
      <c r="AQ132" s="308"/>
      <c r="AR132" s="309">
        <v>100</v>
      </c>
      <c r="AS132" s="308"/>
      <c r="AU132" s="311">
        <f t="shared" si="46"/>
        <v>45112</v>
      </c>
      <c r="AV132" s="312">
        <f t="shared" si="47"/>
        <v>0.99345747357825864</v>
      </c>
      <c r="AW132" s="313">
        <f t="shared" si="48"/>
        <v>0.99539866273635769</v>
      </c>
      <c r="AX132" s="314">
        <f t="shared" si="49"/>
        <v>0.99594587037969029</v>
      </c>
      <c r="AY132" s="312">
        <f t="shared" si="50"/>
        <v>0.99451918285998997</v>
      </c>
      <c r="AZ132" s="313">
        <f t="shared" si="51"/>
        <v>0.99620969464018816</v>
      </c>
      <c r="BA132" s="314">
        <f t="shared" si="52"/>
        <v>0.99670597353706469</v>
      </c>
      <c r="BB132" s="315">
        <v>1</v>
      </c>
      <c r="BC132" s="315">
        <f t="shared" si="11"/>
        <v>1.02</v>
      </c>
      <c r="BD132" s="315">
        <f t="shared" si="12"/>
        <v>0.98</v>
      </c>
      <c r="BE132" s="315">
        <f t="shared" si="13"/>
        <v>1.03</v>
      </c>
      <c r="BF132" s="315">
        <f t="shared" si="14"/>
        <v>0.97</v>
      </c>
    </row>
    <row r="133" spans="2:58" s="310" customFormat="1" ht="30" x14ac:dyDescent="0.25">
      <c r="B133" s="296">
        <v>20230706</v>
      </c>
      <c r="C133" s="297">
        <v>1.9690000000000001</v>
      </c>
      <c r="D133" s="298">
        <f t="shared" si="41"/>
        <v>-9.0588827377956482E-3</v>
      </c>
      <c r="E133" s="299">
        <f t="shared" si="42"/>
        <v>-1.7465069860279403E-2</v>
      </c>
      <c r="F133" s="297">
        <v>1.996</v>
      </c>
      <c r="G133" s="298">
        <f t="shared" si="43"/>
        <v>-5.4808171400100303E-3</v>
      </c>
      <c r="H133" s="299">
        <f t="shared" si="44"/>
        <v>-1.4807502467916955E-2</v>
      </c>
      <c r="I133" s="168">
        <f t="shared" si="45"/>
        <v>0.98647294589178358</v>
      </c>
      <c r="J133" s="300">
        <v>0.53</v>
      </c>
      <c r="K133" s="301">
        <v>0.62</v>
      </c>
      <c r="L133" s="301">
        <v>-0.28000000000000003</v>
      </c>
      <c r="M133" s="301">
        <v>0.25</v>
      </c>
      <c r="N133" s="301">
        <v>1.02</v>
      </c>
      <c r="O133" s="301">
        <v>-0.27</v>
      </c>
      <c r="P133" s="301">
        <v>0.21</v>
      </c>
      <c r="Q133" s="302">
        <v>1.9690000000000001</v>
      </c>
      <c r="R133" s="303">
        <v>9</v>
      </c>
      <c r="S133" s="303">
        <v>9</v>
      </c>
      <c r="T133" s="303">
        <v>7.9</v>
      </c>
      <c r="U133" s="303">
        <v>8.6</v>
      </c>
      <c r="V133" s="303">
        <v>119.8</v>
      </c>
      <c r="W133" s="304">
        <v>120.1</v>
      </c>
      <c r="X133" s="300">
        <v>0.34</v>
      </c>
      <c r="Y133" s="301">
        <v>0.38</v>
      </c>
      <c r="Z133" s="301">
        <v>-0.11</v>
      </c>
      <c r="AA133" s="301">
        <v>0.01</v>
      </c>
      <c r="AB133" s="301">
        <v>0.73</v>
      </c>
      <c r="AC133" s="301">
        <v>-0.13</v>
      </c>
      <c r="AD133" s="301">
        <v>-0.03</v>
      </c>
      <c r="AE133" s="302">
        <v>1.996</v>
      </c>
      <c r="AF133" s="303">
        <v>11.6</v>
      </c>
      <c r="AG133" s="303">
        <v>11.6</v>
      </c>
      <c r="AH133" s="303">
        <v>11.6</v>
      </c>
      <c r="AI133" s="303">
        <v>11.4</v>
      </c>
      <c r="AJ133" s="303">
        <v>119.4</v>
      </c>
      <c r="AK133" s="304">
        <v>119.8</v>
      </c>
      <c r="AL133" s="263" t="s">
        <v>273</v>
      </c>
      <c r="AM133" s="293" t="s">
        <v>197</v>
      </c>
      <c r="AN133" s="316" t="s">
        <v>557</v>
      </c>
      <c r="AO133" s="306"/>
      <c r="AP133" s="307">
        <v>95.3</v>
      </c>
      <c r="AQ133" s="308">
        <v>100</v>
      </c>
      <c r="AR133" s="309">
        <v>100</v>
      </c>
      <c r="AS133" s="308"/>
      <c r="AU133" s="311">
        <f t="shared" si="46"/>
        <v>45113</v>
      </c>
      <c r="AV133" s="312">
        <f t="shared" si="47"/>
        <v>0.99094111726220435</v>
      </c>
      <c r="AW133" s="313">
        <f t="shared" si="48"/>
        <v>0.99543327927827163</v>
      </c>
      <c r="AX133" s="314">
        <f t="shared" si="49"/>
        <v>0.99585879646272213</v>
      </c>
      <c r="AY133" s="312">
        <f t="shared" si="50"/>
        <v>0.99451918285998997</v>
      </c>
      <c r="AZ133" s="313">
        <f t="shared" si="51"/>
        <v>0.99629076011736706</v>
      </c>
      <c r="BA133" s="314">
        <f t="shared" si="52"/>
        <v>0.99661185849526657</v>
      </c>
      <c r="BB133" s="315">
        <v>1</v>
      </c>
      <c r="BC133" s="315">
        <f t="shared" si="11"/>
        <v>1.02</v>
      </c>
      <c r="BD133" s="315">
        <f t="shared" si="12"/>
        <v>0.98</v>
      </c>
      <c r="BE133" s="315">
        <f t="shared" si="13"/>
        <v>1.03</v>
      </c>
      <c r="BF133" s="315">
        <f t="shared" si="14"/>
        <v>0.97</v>
      </c>
    </row>
    <row r="134" spans="2:58" s="318" customFormat="1" ht="30" x14ac:dyDescent="0.25">
      <c r="B134" s="296">
        <v>20230707</v>
      </c>
      <c r="C134" s="297">
        <v>1.9730000000000001</v>
      </c>
      <c r="D134" s="298">
        <f t="shared" si="41"/>
        <v>-7.0457976849521708E-3</v>
      </c>
      <c r="E134" s="299">
        <f t="shared" si="42"/>
        <v>-1.5469061876247414E-2</v>
      </c>
      <c r="F134" s="297">
        <v>1.9930000000000001</v>
      </c>
      <c r="G134" s="298">
        <f t="shared" si="43"/>
        <v>-6.9755854509218063E-3</v>
      </c>
      <c r="H134" s="299">
        <f t="shared" si="44"/>
        <v>-1.6288252714708684E-2</v>
      </c>
      <c r="I134" s="168">
        <f t="shared" si="45"/>
        <v>0.98996487706974412</v>
      </c>
      <c r="J134" s="300">
        <v>0.46</v>
      </c>
      <c r="K134" s="301">
        <v>0.66</v>
      </c>
      <c r="L134" s="301">
        <v>-0.28000000000000003</v>
      </c>
      <c r="M134" s="301">
        <v>0.14000000000000001</v>
      </c>
      <c r="N134" s="301">
        <v>1.03</v>
      </c>
      <c r="O134" s="301">
        <v>-0.28000000000000003</v>
      </c>
      <c r="P134" s="301">
        <v>0.15</v>
      </c>
      <c r="Q134" s="302">
        <v>1.9730000000000001</v>
      </c>
      <c r="R134" s="303">
        <v>8.6999999999999993</v>
      </c>
      <c r="S134" s="303">
        <v>9.1999999999999993</v>
      </c>
      <c r="T134" s="303">
        <v>8.1</v>
      </c>
      <c r="U134" s="303">
        <v>8.4</v>
      </c>
      <c r="V134" s="303">
        <v>119.8</v>
      </c>
      <c r="W134" s="304">
        <v>120.1</v>
      </c>
      <c r="X134" s="300">
        <v>0.35</v>
      </c>
      <c r="Y134" s="301">
        <v>0.33</v>
      </c>
      <c r="Z134" s="301">
        <v>-0.15</v>
      </c>
      <c r="AA134" s="301">
        <v>0.02</v>
      </c>
      <c r="AB134" s="301">
        <v>0.72</v>
      </c>
      <c r="AC134" s="301">
        <v>-0.17</v>
      </c>
      <c r="AD134" s="301">
        <v>-0.03</v>
      </c>
      <c r="AE134" s="302">
        <v>1.9930000000000001</v>
      </c>
      <c r="AF134" s="303">
        <v>11.5</v>
      </c>
      <c r="AG134" s="303">
        <v>11.6</v>
      </c>
      <c r="AH134" s="303">
        <v>11.7</v>
      </c>
      <c r="AI134" s="303">
        <v>11.4</v>
      </c>
      <c r="AJ134" s="303">
        <v>119.4</v>
      </c>
      <c r="AK134" s="304">
        <v>119.8</v>
      </c>
      <c r="AL134" s="263" t="s">
        <v>381</v>
      </c>
      <c r="AM134" s="293" t="s">
        <v>154</v>
      </c>
      <c r="AN134" s="316" t="s">
        <v>559</v>
      </c>
      <c r="AO134" s="317"/>
      <c r="AP134" s="307">
        <v>99.3</v>
      </c>
      <c r="AQ134" s="308"/>
      <c r="AR134" s="309">
        <v>100</v>
      </c>
      <c r="AS134" s="308"/>
      <c r="AU134" s="319">
        <f t="shared" si="46"/>
        <v>45114</v>
      </c>
      <c r="AV134" s="312">
        <f t="shared" si="47"/>
        <v>0.99295420231504783</v>
      </c>
      <c r="AW134" s="313">
        <f t="shared" si="48"/>
        <v>0.99539313228291582</v>
      </c>
      <c r="AX134" s="314">
        <f t="shared" si="49"/>
        <v>0.99575179845466122</v>
      </c>
      <c r="AY134" s="312">
        <f t="shared" si="50"/>
        <v>0.99302441454907819</v>
      </c>
      <c r="AZ134" s="313">
        <f t="shared" si="51"/>
        <v>0.99628224291901424</v>
      </c>
      <c r="BA134" s="314">
        <f t="shared" si="52"/>
        <v>0.99652686186582262</v>
      </c>
      <c r="BB134" s="315">
        <v>1</v>
      </c>
      <c r="BC134" s="315">
        <f t="shared" si="11"/>
        <v>1.02</v>
      </c>
      <c r="BD134" s="315">
        <f t="shared" si="12"/>
        <v>0.98</v>
      </c>
      <c r="BE134" s="315">
        <f t="shared" si="13"/>
        <v>1.03</v>
      </c>
      <c r="BF134" s="315">
        <f t="shared" si="14"/>
        <v>0.97</v>
      </c>
    </row>
    <row r="135" spans="2:58" s="318" customFormat="1" ht="30" x14ac:dyDescent="0.25">
      <c r="B135" s="296">
        <v>20230710</v>
      </c>
      <c r="C135" s="297">
        <v>1.974</v>
      </c>
      <c r="D135" s="298">
        <f t="shared" si="41"/>
        <v>-6.542526421741357E-3</v>
      </c>
      <c r="E135" s="299">
        <f t="shared" si="42"/>
        <v>-1.4970059880239583E-2</v>
      </c>
      <c r="F135" s="297">
        <v>1.994</v>
      </c>
      <c r="G135" s="298">
        <f t="shared" si="43"/>
        <v>-6.4773293472845106E-3</v>
      </c>
      <c r="H135" s="299">
        <f t="shared" si="44"/>
        <v>-1.5794669299111441E-2</v>
      </c>
      <c r="I135" s="168">
        <f t="shared" si="45"/>
        <v>0.98996990972918752</v>
      </c>
      <c r="J135" s="300">
        <v>0.44</v>
      </c>
      <c r="K135" s="301">
        <v>0.56000000000000005</v>
      </c>
      <c r="L135" s="301">
        <v>-0.28000000000000003</v>
      </c>
      <c r="M135" s="301">
        <v>0.17</v>
      </c>
      <c r="N135" s="301">
        <v>1.1100000000000001</v>
      </c>
      <c r="O135" s="301">
        <v>-0.28999999999999998</v>
      </c>
      <c r="P135" s="301">
        <v>0.17</v>
      </c>
      <c r="Q135" s="302">
        <v>1.974</v>
      </c>
      <c r="R135" s="303">
        <v>8.6999999999999993</v>
      </c>
      <c r="S135" s="303">
        <v>9.1999999999999993</v>
      </c>
      <c r="T135" s="303">
        <v>8.1</v>
      </c>
      <c r="U135" s="303">
        <v>8.5</v>
      </c>
      <c r="V135" s="303">
        <v>119.8</v>
      </c>
      <c r="W135" s="304">
        <v>120.1</v>
      </c>
      <c r="X135" s="300">
        <v>0.31</v>
      </c>
      <c r="Y135" s="301">
        <v>0.42</v>
      </c>
      <c r="Z135" s="301">
        <v>-0.14000000000000001</v>
      </c>
      <c r="AA135" s="301">
        <v>-0.01</v>
      </c>
      <c r="AB135" s="301">
        <v>0.74</v>
      </c>
      <c r="AC135" s="301">
        <v>-0.17</v>
      </c>
      <c r="AD135" s="301">
        <v>-0.04</v>
      </c>
      <c r="AE135" s="302">
        <v>1.994</v>
      </c>
      <c r="AF135" s="303">
        <v>11.6</v>
      </c>
      <c r="AG135" s="303">
        <v>11.6</v>
      </c>
      <c r="AH135" s="303">
        <v>11.7</v>
      </c>
      <c r="AI135" s="303">
        <v>11.5</v>
      </c>
      <c r="AJ135" s="303">
        <v>119.4</v>
      </c>
      <c r="AK135" s="304">
        <v>119.8</v>
      </c>
      <c r="AL135" s="263" t="s">
        <v>496</v>
      </c>
      <c r="AM135" s="293" t="s">
        <v>162</v>
      </c>
      <c r="AN135" s="316" t="s">
        <v>561</v>
      </c>
      <c r="AO135" s="317"/>
      <c r="AP135" s="307">
        <v>100</v>
      </c>
      <c r="AQ135" s="308"/>
      <c r="AR135" s="309">
        <v>100</v>
      </c>
      <c r="AS135" s="308"/>
      <c r="AU135" s="319">
        <f t="shared" si="46"/>
        <v>45117</v>
      </c>
      <c r="AV135" s="312">
        <f t="shared" si="47"/>
        <v>0.99345747357825864</v>
      </c>
      <c r="AW135" s="313">
        <f t="shared" si="48"/>
        <v>0.99532964267740298</v>
      </c>
      <c r="AX135" s="314">
        <f t="shared" si="49"/>
        <v>0.99579082216223624</v>
      </c>
      <c r="AY135" s="312">
        <f t="shared" si="50"/>
        <v>0.99352267065271549</v>
      </c>
      <c r="AZ135" s="313">
        <f t="shared" si="51"/>
        <v>0.99627304434479313</v>
      </c>
      <c r="BA135" s="314">
        <f t="shared" si="52"/>
        <v>0.99658770062357516</v>
      </c>
      <c r="BB135" s="315">
        <v>1</v>
      </c>
      <c r="BC135" s="315">
        <f t="shared" si="11"/>
        <v>1.02</v>
      </c>
      <c r="BD135" s="315">
        <f t="shared" si="12"/>
        <v>0.98</v>
      </c>
      <c r="BE135" s="315">
        <f t="shared" si="13"/>
        <v>1.03</v>
      </c>
      <c r="BF135" s="315">
        <f t="shared" si="14"/>
        <v>0.97</v>
      </c>
    </row>
    <row r="136" spans="2:58" s="318" customFormat="1" ht="30" x14ac:dyDescent="0.25">
      <c r="B136" s="296">
        <v>20230711</v>
      </c>
      <c r="C136" s="297">
        <v>1.9730000000000001</v>
      </c>
      <c r="D136" s="298">
        <f t="shared" si="41"/>
        <v>-7.0457976849521708E-3</v>
      </c>
      <c r="E136" s="299">
        <f t="shared" si="42"/>
        <v>-1.5469061876247414E-2</v>
      </c>
      <c r="F136" s="297">
        <v>1.9930000000000001</v>
      </c>
      <c r="G136" s="298">
        <f t="shared" si="43"/>
        <v>-6.9755854509218063E-3</v>
      </c>
      <c r="H136" s="299">
        <f t="shared" si="44"/>
        <v>-1.6288252714708684E-2</v>
      </c>
      <c r="I136" s="168">
        <f t="shared" si="45"/>
        <v>0.98996487706974412</v>
      </c>
      <c r="J136" s="300">
        <v>0.48</v>
      </c>
      <c r="K136" s="301">
        <v>0.59</v>
      </c>
      <c r="L136" s="301">
        <v>-0.28999999999999998</v>
      </c>
      <c r="M136" s="301">
        <v>0.13</v>
      </c>
      <c r="N136" s="301">
        <v>1.05</v>
      </c>
      <c r="O136" s="301">
        <v>-0.28000000000000003</v>
      </c>
      <c r="P136" s="301">
        <v>0.13</v>
      </c>
      <c r="Q136" s="302">
        <v>1.9730000000000001</v>
      </c>
      <c r="R136" s="303">
        <v>8.6</v>
      </c>
      <c r="S136" s="303">
        <v>9.1999999999999993</v>
      </c>
      <c r="T136" s="303">
        <v>8.4</v>
      </c>
      <c r="U136" s="303">
        <v>8.1</v>
      </c>
      <c r="V136" s="303">
        <v>119.8</v>
      </c>
      <c r="W136" s="304">
        <v>120.2</v>
      </c>
      <c r="X136" s="300">
        <v>0.26</v>
      </c>
      <c r="Y136" s="301">
        <v>0.41</v>
      </c>
      <c r="Z136" s="301">
        <v>-0.11</v>
      </c>
      <c r="AA136" s="301">
        <v>-0.06</v>
      </c>
      <c r="AB136" s="301">
        <v>0.71</v>
      </c>
      <c r="AC136" s="301">
        <v>-0.12</v>
      </c>
      <c r="AD136" s="301">
        <v>-7.0000000000000007E-2</v>
      </c>
      <c r="AE136" s="302">
        <v>1.9930000000000001</v>
      </c>
      <c r="AF136" s="303">
        <v>11.6</v>
      </c>
      <c r="AG136" s="303">
        <v>11.6</v>
      </c>
      <c r="AH136" s="303">
        <v>11.6</v>
      </c>
      <c r="AI136" s="303">
        <v>11.4</v>
      </c>
      <c r="AJ136" s="303">
        <v>119.4</v>
      </c>
      <c r="AK136" s="304">
        <v>119.8</v>
      </c>
      <c r="AL136" s="263" t="s">
        <v>273</v>
      </c>
      <c r="AM136" s="293" t="s">
        <v>293</v>
      </c>
      <c r="AN136" s="316" t="s">
        <v>564</v>
      </c>
      <c r="AO136" s="317"/>
      <c r="AP136" s="307">
        <v>100</v>
      </c>
      <c r="AQ136" s="308"/>
      <c r="AR136" s="309">
        <v>100</v>
      </c>
      <c r="AS136" s="308"/>
      <c r="AU136" s="319">
        <f t="shared" si="46"/>
        <v>45118</v>
      </c>
      <c r="AV136" s="312">
        <f t="shared" si="47"/>
        <v>0.99295420231504783</v>
      </c>
      <c r="AW136" s="313">
        <f t="shared" si="48"/>
        <v>0.99517698372756247</v>
      </c>
      <c r="AX136" s="314">
        <f t="shared" si="49"/>
        <v>0.99580083039758438</v>
      </c>
      <c r="AY136" s="312">
        <f t="shared" si="50"/>
        <v>0.99302441454907819</v>
      </c>
      <c r="AZ136" s="313">
        <f t="shared" si="51"/>
        <v>0.99605547251287174</v>
      </c>
      <c r="BA136" s="314">
        <f t="shared" si="52"/>
        <v>0.99663677130044881</v>
      </c>
      <c r="BB136" s="315">
        <v>1</v>
      </c>
      <c r="BC136" s="315">
        <f t="shared" si="11"/>
        <v>1.02</v>
      </c>
      <c r="BD136" s="315">
        <f t="shared" si="12"/>
        <v>0.98</v>
      </c>
      <c r="BE136" s="315">
        <f t="shared" si="13"/>
        <v>1.03</v>
      </c>
      <c r="BF136" s="315">
        <f t="shared" si="14"/>
        <v>0.97</v>
      </c>
    </row>
    <row r="137" spans="2:58" s="318" customFormat="1" ht="30" x14ac:dyDescent="0.25">
      <c r="B137" s="296">
        <v>20230712</v>
      </c>
      <c r="C137" s="297">
        <v>1.9770000000000001</v>
      </c>
      <c r="D137" s="298">
        <f t="shared" si="41"/>
        <v>-5.0327126321086935E-3</v>
      </c>
      <c r="E137" s="299">
        <f t="shared" si="42"/>
        <v>-1.3473053892215536E-2</v>
      </c>
      <c r="F137" s="297">
        <v>1.9990000000000001</v>
      </c>
      <c r="G137" s="298">
        <f t="shared" si="43"/>
        <v>-3.9860488290981433E-3</v>
      </c>
      <c r="H137" s="299">
        <f t="shared" si="44"/>
        <v>-1.3326752221125227E-2</v>
      </c>
      <c r="I137" s="168">
        <f t="shared" si="45"/>
        <v>0.98899449724862432</v>
      </c>
      <c r="J137" s="300">
        <v>0.43</v>
      </c>
      <c r="K137" s="301">
        <v>0.56000000000000005</v>
      </c>
      <c r="L137" s="301">
        <v>-0.27</v>
      </c>
      <c r="M137" s="301">
        <v>0.16</v>
      </c>
      <c r="N137" s="301">
        <v>1.05</v>
      </c>
      <c r="O137" s="301">
        <v>-0.28000000000000003</v>
      </c>
      <c r="P137" s="301">
        <v>0.17</v>
      </c>
      <c r="Q137" s="302">
        <v>1.9770000000000001</v>
      </c>
      <c r="R137" s="303">
        <v>8.8000000000000007</v>
      </c>
      <c r="S137" s="303">
        <v>9.1</v>
      </c>
      <c r="T137" s="303">
        <v>8</v>
      </c>
      <c r="U137" s="303">
        <v>8.3000000000000007</v>
      </c>
      <c r="V137" s="303">
        <v>119.8</v>
      </c>
      <c r="W137" s="304">
        <v>120.2</v>
      </c>
      <c r="X137" s="300">
        <v>0.28000000000000003</v>
      </c>
      <c r="Y137" s="301">
        <v>0.36</v>
      </c>
      <c r="Z137" s="301">
        <v>-7.0000000000000007E-2</v>
      </c>
      <c r="AA137" s="301">
        <v>-0.02</v>
      </c>
      <c r="AB137" s="301">
        <v>0.68</v>
      </c>
      <c r="AC137" s="301">
        <v>-0.11</v>
      </c>
      <c r="AD137" s="301">
        <v>-7.0000000000000007E-2</v>
      </c>
      <c r="AE137" s="302">
        <v>1.9990000000000001</v>
      </c>
      <c r="AF137" s="303">
        <v>11.5</v>
      </c>
      <c r="AG137" s="303">
        <v>11.5</v>
      </c>
      <c r="AH137" s="303">
        <v>11.6</v>
      </c>
      <c r="AI137" s="303">
        <v>11.4</v>
      </c>
      <c r="AJ137" s="303">
        <v>119.4</v>
      </c>
      <c r="AK137" s="304">
        <v>119.9</v>
      </c>
      <c r="AL137" s="263" t="s">
        <v>340</v>
      </c>
      <c r="AM137" s="293" t="s">
        <v>293</v>
      </c>
      <c r="AN137" s="316" t="s">
        <v>566</v>
      </c>
      <c r="AO137" s="317"/>
      <c r="AP137" s="307">
        <v>100</v>
      </c>
      <c r="AQ137" s="308"/>
      <c r="AR137" s="309">
        <v>100</v>
      </c>
      <c r="AS137" s="308"/>
      <c r="AU137" s="319">
        <f t="shared" si="46"/>
        <v>45119</v>
      </c>
      <c r="AV137" s="312">
        <f t="shared" si="47"/>
        <v>0.99496728736789131</v>
      </c>
      <c r="AW137" s="313">
        <f t="shared" si="48"/>
        <v>0.99505481280497154</v>
      </c>
      <c r="AX137" s="314">
        <f t="shared" si="49"/>
        <v>0.99576278065490209</v>
      </c>
      <c r="AY137" s="312">
        <f t="shared" si="50"/>
        <v>0.99601395117090186</v>
      </c>
      <c r="AZ137" s="313">
        <f t="shared" si="51"/>
        <v>0.99592729793548673</v>
      </c>
      <c r="BA137" s="314">
        <f t="shared" si="52"/>
        <v>0.99657649838468609</v>
      </c>
      <c r="BB137" s="315">
        <v>1</v>
      </c>
      <c r="BC137" s="315">
        <f t="shared" si="11"/>
        <v>1.02</v>
      </c>
      <c r="BD137" s="315">
        <f t="shared" si="12"/>
        <v>0.98</v>
      </c>
      <c r="BE137" s="315">
        <f t="shared" si="13"/>
        <v>1.03</v>
      </c>
      <c r="BF137" s="315">
        <f t="shared" si="14"/>
        <v>0.97</v>
      </c>
    </row>
    <row r="138" spans="2:58" s="318" customFormat="1" ht="30" x14ac:dyDescent="0.25">
      <c r="B138" s="296">
        <v>20230713</v>
      </c>
      <c r="C138" s="297">
        <v>1.9750000000000001</v>
      </c>
      <c r="D138" s="298">
        <f t="shared" si="41"/>
        <v>-6.0392551585304322E-3</v>
      </c>
      <c r="E138" s="299">
        <f t="shared" si="42"/>
        <v>-1.4471057884231531E-2</v>
      </c>
      <c r="F138" s="297">
        <v>1.998</v>
      </c>
      <c r="G138" s="298">
        <f t="shared" si="43"/>
        <v>-4.484304932735439E-3</v>
      </c>
      <c r="H138" s="299">
        <f t="shared" si="44"/>
        <v>-1.3820335636722469E-2</v>
      </c>
      <c r="I138" s="168">
        <f t="shared" si="45"/>
        <v>0.98848848848848858</v>
      </c>
      <c r="J138" s="300">
        <v>0.53</v>
      </c>
      <c r="K138" s="301">
        <v>0.62</v>
      </c>
      <c r="L138" s="301">
        <v>-0.3</v>
      </c>
      <c r="M138" s="301">
        <v>0.2</v>
      </c>
      <c r="N138" s="301">
        <v>1.05</v>
      </c>
      <c r="O138" s="301">
        <v>-0.31</v>
      </c>
      <c r="P138" s="301">
        <v>0.18</v>
      </c>
      <c r="Q138" s="302">
        <v>1.9750000000000001</v>
      </c>
      <c r="R138" s="303">
        <v>8.4</v>
      </c>
      <c r="S138" s="303">
        <v>9.4</v>
      </c>
      <c r="T138" s="303">
        <v>8.1</v>
      </c>
      <c r="U138" s="303">
        <v>8.3000000000000007</v>
      </c>
      <c r="V138" s="303">
        <v>119.7</v>
      </c>
      <c r="W138" s="304">
        <v>120.2</v>
      </c>
      <c r="X138" s="300">
        <v>0.28000000000000003</v>
      </c>
      <c r="Y138" s="301">
        <v>0.38</v>
      </c>
      <c r="Z138" s="301">
        <v>-0.06</v>
      </c>
      <c r="AA138" s="301">
        <v>0</v>
      </c>
      <c r="AB138" s="301">
        <v>0.7</v>
      </c>
      <c r="AC138" s="301">
        <v>-0.08</v>
      </c>
      <c r="AD138" s="301">
        <v>-0.04</v>
      </c>
      <c r="AE138" s="302">
        <v>1.998</v>
      </c>
      <c r="AF138" s="303">
        <v>11.7</v>
      </c>
      <c r="AG138" s="303">
        <v>11.6</v>
      </c>
      <c r="AH138" s="303">
        <v>11.5</v>
      </c>
      <c r="AI138" s="303">
        <v>11.4</v>
      </c>
      <c r="AJ138" s="303">
        <v>119.4</v>
      </c>
      <c r="AK138" s="304">
        <v>119.8</v>
      </c>
      <c r="AL138" s="263" t="s">
        <v>340</v>
      </c>
      <c r="AM138" s="293" t="s">
        <v>236</v>
      </c>
      <c r="AN138" s="316" t="s">
        <v>568</v>
      </c>
      <c r="AO138" s="317"/>
      <c r="AP138" s="307">
        <v>100</v>
      </c>
      <c r="AQ138" s="308"/>
      <c r="AR138" s="309">
        <v>100</v>
      </c>
      <c r="AS138" s="308"/>
      <c r="AU138" s="319">
        <f t="shared" si="46"/>
        <v>45120</v>
      </c>
      <c r="AV138" s="312">
        <f t="shared" si="47"/>
        <v>0.99396074484146957</v>
      </c>
      <c r="AW138" s="313">
        <f t="shared" si="48"/>
        <v>0.99496728736789131</v>
      </c>
      <c r="AX138" s="314">
        <f t="shared" si="49"/>
        <v>0.99580607280657618</v>
      </c>
      <c r="AY138" s="312">
        <f t="shared" si="50"/>
        <v>0.99551569506726456</v>
      </c>
      <c r="AZ138" s="313">
        <f t="shared" si="51"/>
        <v>0.99585541513792641</v>
      </c>
      <c r="BA138" s="314">
        <f t="shared" si="52"/>
        <v>0.9966118584952669</v>
      </c>
      <c r="BB138" s="315">
        <v>1</v>
      </c>
      <c r="BC138" s="315">
        <f t="shared" si="11"/>
        <v>1.02</v>
      </c>
      <c r="BD138" s="315">
        <f t="shared" si="12"/>
        <v>0.98</v>
      </c>
      <c r="BE138" s="315">
        <f t="shared" si="13"/>
        <v>1.03</v>
      </c>
      <c r="BF138" s="315">
        <f t="shared" si="14"/>
        <v>0.97</v>
      </c>
    </row>
    <row r="139" spans="2:58" s="318" customFormat="1" ht="30" x14ac:dyDescent="0.25">
      <c r="B139" s="296">
        <v>20230714</v>
      </c>
      <c r="C139" s="297">
        <v>1.9910000000000001</v>
      </c>
      <c r="D139" s="298">
        <f t="shared" si="41"/>
        <v>2.0130850528434774E-3</v>
      </c>
      <c r="E139" s="299">
        <f t="shared" si="42"/>
        <v>-6.4870259481037973E-3</v>
      </c>
      <c r="F139" s="297">
        <v>2.0150000000000001</v>
      </c>
      <c r="G139" s="298">
        <f t="shared" si="43"/>
        <v>3.9860488290981433E-3</v>
      </c>
      <c r="H139" s="299">
        <f t="shared" si="44"/>
        <v>-5.4294175715694504E-3</v>
      </c>
      <c r="I139" s="168">
        <f t="shared" si="45"/>
        <v>0.98808933002481392</v>
      </c>
      <c r="J139" s="300">
        <v>0.51</v>
      </c>
      <c r="K139" s="301">
        <v>0.53</v>
      </c>
      <c r="L139" s="301">
        <v>-0.3</v>
      </c>
      <c r="M139" s="301">
        <v>0.13</v>
      </c>
      <c r="N139" s="301">
        <v>1.05</v>
      </c>
      <c r="O139" s="301">
        <v>-0.28000000000000003</v>
      </c>
      <c r="P139" s="301">
        <v>0.15</v>
      </c>
      <c r="Q139" s="302">
        <v>1.9910000000000001</v>
      </c>
      <c r="R139" s="303">
        <v>8.6999999999999993</v>
      </c>
      <c r="S139" s="303">
        <v>9.1999999999999993</v>
      </c>
      <c r="T139" s="303">
        <v>7.9</v>
      </c>
      <c r="U139" s="303">
        <v>8.4</v>
      </c>
      <c r="V139" s="303">
        <v>119.7</v>
      </c>
      <c r="W139" s="304">
        <v>120.2</v>
      </c>
      <c r="X139" s="300">
        <v>0.36</v>
      </c>
      <c r="Y139" s="301">
        <v>0.39</v>
      </c>
      <c r="Z139" s="301">
        <v>-0.16</v>
      </c>
      <c r="AA139" s="301">
        <v>-0.06</v>
      </c>
      <c r="AB139" s="301">
        <v>0.73</v>
      </c>
      <c r="AC139" s="301">
        <v>-0.13</v>
      </c>
      <c r="AD139" s="301">
        <v>-0.06</v>
      </c>
      <c r="AE139" s="302">
        <v>2.0150000000000001</v>
      </c>
      <c r="AF139" s="303">
        <v>11.3</v>
      </c>
      <c r="AG139" s="303">
        <v>11.4</v>
      </c>
      <c r="AH139" s="303">
        <v>11.4</v>
      </c>
      <c r="AI139" s="303">
        <v>11.3</v>
      </c>
      <c r="AJ139" s="303">
        <v>119.4</v>
      </c>
      <c r="AK139" s="304">
        <v>119.9</v>
      </c>
      <c r="AL139" s="263" t="s">
        <v>340</v>
      </c>
      <c r="AM139" s="293" t="s">
        <v>293</v>
      </c>
      <c r="AN139" s="316" t="s">
        <v>570</v>
      </c>
      <c r="AO139" s="317"/>
      <c r="AP139" s="307">
        <v>100</v>
      </c>
      <c r="AQ139" s="308"/>
      <c r="AR139" s="309">
        <v>100</v>
      </c>
      <c r="AS139" s="308"/>
      <c r="AU139" s="319">
        <f t="shared" si="46"/>
        <v>45121</v>
      </c>
      <c r="AV139" s="312">
        <f t="shared" si="47"/>
        <v>1.0020130850528435</v>
      </c>
      <c r="AW139" s="313">
        <f t="shared" si="48"/>
        <v>0.99482349557840233</v>
      </c>
      <c r="AX139" s="314">
        <f t="shared" si="49"/>
        <v>0.99586970480537285</v>
      </c>
      <c r="AY139" s="312">
        <f t="shared" si="50"/>
        <v>1.0039860488290981</v>
      </c>
      <c r="AZ139" s="313">
        <f t="shared" si="51"/>
        <v>0.99582413932189717</v>
      </c>
      <c r="BA139" s="314">
        <f t="shared" si="52"/>
        <v>0.99664965723416332</v>
      </c>
      <c r="BB139" s="315">
        <v>1</v>
      </c>
      <c r="BC139" s="315">
        <f t="shared" si="11"/>
        <v>1.02</v>
      </c>
      <c r="BD139" s="315">
        <f t="shared" si="12"/>
        <v>0.98</v>
      </c>
      <c r="BE139" s="315">
        <f t="shared" si="13"/>
        <v>1.03</v>
      </c>
      <c r="BF139" s="315">
        <f t="shared" si="14"/>
        <v>0.97</v>
      </c>
    </row>
    <row r="140" spans="2:58" s="318" customFormat="1" ht="30" x14ac:dyDescent="0.25">
      <c r="B140" s="296">
        <v>20230717</v>
      </c>
      <c r="C140" s="297">
        <v>1.992</v>
      </c>
      <c r="D140" s="298">
        <f t="shared" si="41"/>
        <v>2.5163563160544022E-3</v>
      </c>
      <c r="E140" s="299">
        <f t="shared" si="42"/>
        <v>-5.9880239520958556E-3</v>
      </c>
      <c r="F140" s="297">
        <v>2.0099999999999998</v>
      </c>
      <c r="G140" s="298">
        <f t="shared" si="43"/>
        <v>1.494768310911665E-3</v>
      </c>
      <c r="H140" s="299">
        <f t="shared" si="44"/>
        <v>-7.8973346495557761E-3</v>
      </c>
      <c r="I140" s="168">
        <f t="shared" si="45"/>
        <v>0.99104477611940311</v>
      </c>
      <c r="J140" s="300">
        <v>0.6</v>
      </c>
      <c r="K140" s="301">
        <v>0.61</v>
      </c>
      <c r="L140" s="301">
        <v>-0.32</v>
      </c>
      <c r="M140" s="301">
        <v>0.12</v>
      </c>
      <c r="N140" s="301">
        <v>0.99</v>
      </c>
      <c r="O140" s="301">
        <v>-0.28999999999999998</v>
      </c>
      <c r="P140" s="301">
        <v>0.13</v>
      </c>
      <c r="Q140" s="302">
        <v>1.992</v>
      </c>
      <c r="R140" s="303">
        <v>8.4</v>
      </c>
      <c r="S140" s="303">
        <v>9.5</v>
      </c>
      <c r="T140" s="303">
        <v>8.1999999999999993</v>
      </c>
      <c r="U140" s="303">
        <v>8.1999999999999993</v>
      </c>
      <c r="V140" s="303">
        <v>119.8</v>
      </c>
      <c r="W140" s="304">
        <v>120.2</v>
      </c>
      <c r="X140" s="300">
        <v>0.38</v>
      </c>
      <c r="Y140" s="301">
        <v>0.39</v>
      </c>
      <c r="Z140" s="301">
        <v>-0.14000000000000001</v>
      </c>
      <c r="AA140" s="301">
        <v>-0.02</v>
      </c>
      <c r="AB140" s="301">
        <v>0.71</v>
      </c>
      <c r="AC140" s="301">
        <v>-0.13</v>
      </c>
      <c r="AD140" s="301">
        <v>-0.01</v>
      </c>
      <c r="AE140" s="302">
        <v>2.0099999999999998</v>
      </c>
      <c r="AF140" s="303">
        <v>12</v>
      </c>
      <c r="AG140" s="303">
        <v>11.8</v>
      </c>
      <c r="AH140" s="303">
        <v>11.6</v>
      </c>
      <c r="AI140" s="303">
        <v>11.4</v>
      </c>
      <c r="AJ140" s="303">
        <v>119.4</v>
      </c>
      <c r="AK140" s="304">
        <v>119.9</v>
      </c>
      <c r="AL140" s="263" t="s">
        <v>340</v>
      </c>
      <c r="AM140" s="293" t="s">
        <v>293</v>
      </c>
      <c r="AN140" s="316" t="s">
        <v>572</v>
      </c>
      <c r="AO140" s="317"/>
      <c r="AP140" s="307">
        <v>100</v>
      </c>
      <c r="AQ140" s="308"/>
      <c r="AR140" s="309">
        <v>100</v>
      </c>
      <c r="AS140" s="308"/>
      <c r="AU140" s="319">
        <f t="shared" si="46"/>
        <v>45124</v>
      </c>
      <c r="AV140" s="312">
        <f t="shared" si="47"/>
        <v>1.0025163563160544</v>
      </c>
      <c r="AW140" s="313">
        <f t="shared" si="48"/>
        <v>0.99479114242576738</v>
      </c>
      <c r="AX140" s="314">
        <f t="shared" si="49"/>
        <v>0.99539866273635769</v>
      </c>
      <c r="AY140" s="312">
        <f t="shared" si="50"/>
        <v>1.0014947683109117</v>
      </c>
      <c r="AZ140" s="313">
        <f t="shared" si="51"/>
        <v>0.99583956153462894</v>
      </c>
      <c r="BA140" s="314">
        <f t="shared" si="52"/>
        <v>0.99620969464018816</v>
      </c>
      <c r="BB140" s="315">
        <v>1</v>
      </c>
      <c r="BC140" s="315">
        <f t="shared" si="11"/>
        <v>1.02</v>
      </c>
      <c r="BD140" s="315">
        <f t="shared" si="12"/>
        <v>0.98</v>
      </c>
      <c r="BE140" s="315">
        <f t="shared" si="13"/>
        <v>1.03</v>
      </c>
      <c r="BF140" s="315">
        <f t="shared" si="14"/>
        <v>0.97</v>
      </c>
    </row>
    <row r="141" spans="2:58" s="310" customFormat="1" ht="30" x14ac:dyDescent="0.25">
      <c r="B141" s="296">
        <v>20230718</v>
      </c>
      <c r="C141" s="297">
        <v>1.9690000000000001</v>
      </c>
      <c r="D141" s="298">
        <f t="shared" si="41"/>
        <v>-9.0588827377956482E-3</v>
      </c>
      <c r="E141" s="299">
        <f t="shared" si="42"/>
        <v>-1.7465069860279403E-2</v>
      </c>
      <c r="F141" s="297">
        <v>1.994</v>
      </c>
      <c r="G141" s="298">
        <f t="shared" si="43"/>
        <v>-6.4773293472845106E-3</v>
      </c>
      <c r="H141" s="299">
        <f t="shared" si="44"/>
        <v>-1.5794669299111441E-2</v>
      </c>
      <c r="I141" s="168">
        <f t="shared" si="45"/>
        <v>0.98746238716148449</v>
      </c>
      <c r="J141" s="300">
        <v>0.68</v>
      </c>
      <c r="K141" s="301">
        <v>0.61</v>
      </c>
      <c r="L141" s="301">
        <v>-0.36</v>
      </c>
      <c r="M141" s="301">
        <v>0.08</v>
      </c>
      <c r="N141" s="301">
        <v>1.1200000000000001</v>
      </c>
      <c r="O141" s="301">
        <v>-0.3</v>
      </c>
      <c r="P141" s="301">
        <v>7.0000000000000007E-2</v>
      </c>
      <c r="Q141" s="302">
        <v>1.9690000000000001</v>
      </c>
      <c r="R141" s="303">
        <v>8.5</v>
      </c>
      <c r="S141" s="303">
        <v>9.4</v>
      </c>
      <c r="T141" s="303">
        <v>8.3000000000000007</v>
      </c>
      <c r="U141" s="303">
        <v>8.3000000000000007</v>
      </c>
      <c r="V141" s="303">
        <v>119.7</v>
      </c>
      <c r="W141" s="304">
        <v>120.1</v>
      </c>
      <c r="X141" s="300">
        <v>0.32</v>
      </c>
      <c r="Y141" s="301">
        <v>0.4</v>
      </c>
      <c r="Z141" s="301">
        <v>-0.09</v>
      </c>
      <c r="AA141" s="301">
        <v>-0.03</v>
      </c>
      <c r="AB141" s="301">
        <v>0.68</v>
      </c>
      <c r="AC141" s="301">
        <v>-0.11</v>
      </c>
      <c r="AD141" s="301">
        <v>-0.04</v>
      </c>
      <c r="AE141" s="302">
        <v>1.994</v>
      </c>
      <c r="AF141" s="303">
        <v>11.6</v>
      </c>
      <c r="AG141" s="303">
        <v>11.6</v>
      </c>
      <c r="AH141" s="303">
        <v>11.5</v>
      </c>
      <c r="AI141" s="303">
        <v>11.4</v>
      </c>
      <c r="AJ141" s="303">
        <v>119.4</v>
      </c>
      <c r="AK141" s="304">
        <v>119.8</v>
      </c>
      <c r="AL141" s="263" t="s">
        <v>162</v>
      </c>
      <c r="AM141" s="293" t="s">
        <v>162</v>
      </c>
      <c r="AN141" s="316" t="s">
        <v>575</v>
      </c>
      <c r="AO141" s="306"/>
      <c r="AP141" s="307">
        <v>88.3</v>
      </c>
      <c r="AQ141" s="308">
        <v>100</v>
      </c>
      <c r="AR141" s="309">
        <v>100</v>
      </c>
      <c r="AS141" s="308"/>
      <c r="AU141" s="311">
        <f t="shared" si="46"/>
        <v>45125</v>
      </c>
      <c r="AV141" s="312">
        <f t="shared" si="47"/>
        <v>0.99094111726220435</v>
      </c>
      <c r="AW141" s="313">
        <f t="shared" si="48"/>
        <v>0.99480835960056146</v>
      </c>
      <c r="AX141" s="314">
        <f t="shared" si="49"/>
        <v>0.99543327927827163</v>
      </c>
      <c r="AY141" s="312">
        <f t="shared" si="50"/>
        <v>0.99352267065271549</v>
      </c>
      <c r="AZ141" s="313">
        <f t="shared" si="51"/>
        <v>0.99588283114362885</v>
      </c>
      <c r="BA141" s="314">
        <f t="shared" si="52"/>
        <v>0.99629076011736706</v>
      </c>
      <c r="BB141" s="315">
        <v>1</v>
      </c>
      <c r="BC141" s="315">
        <f t="shared" si="11"/>
        <v>1.02</v>
      </c>
      <c r="BD141" s="315">
        <f t="shared" si="12"/>
        <v>0.98</v>
      </c>
      <c r="BE141" s="315">
        <f t="shared" si="13"/>
        <v>1.03</v>
      </c>
      <c r="BF141" s="315">
        <f t="shared" si="14"/>
        <v>0.97</v>
      </c>
    </row>
    <row r="142" spans="2:58" s="310" customFormat="1" ht="30" x14ac:dyDescent="0.25">
      <c r="B142" s="296">
        <v>20230719</v>
      </c>
      <c r="C142" s="297">
        <v>1.98</v>
      </c>
      <c r="D142" s="298">
        <f t="shared" si="41"/>
        <v>-3.5228988424761409E-3</v>
      </c>
      <c r="E142" s="299">
        <f t="shared" si="42"/>
        <v>-1.19760479041916E-2</v>
      </c>
      <c r="F142" s="297">
        <v>2.0030000000000001</v>
      </c>
      <c r="G142" s="298">
        <f t="shared" si="43"/>
        <v>-1.9930244145490716E-3</v>
      </c>
      <c r="H142" s="299">
        <f t="shared" si="44"/>
        <v>-1.1352418558736255E-2</v>
      </c>
      <c r="I142" s="168">
        <f t="shared" si="45"/>
        <v>0.98851722416375432</v>
      </c>
      <c r="J142" s="300">
        <v>0.47</v>
      </c>
      <c r="K142" s="301">
        <v>0.72</v>
      </c>
      <c r="L142" s="301">
        <v>-0.15</v>
      </c>
      <c r="M142" s="301">
        <v>0.28000000000000003</v>
      </c>
      <c r="N142" s="301">
        <v>1.05</v>
      </c>
      <c r="O142" s="301">
        <v>-0.22</v>
      </c>
      <c r="P142" s="301">
        <v>0.24</v>
      </c>
      <c r="Q142" s="302">
        <v>1.98</v>
      </c>
      <c r="R142" s="303">
        <v>9.4</v>
      </c>
      <c r="S142" s="303">
        <v>8.4</v>
      </c>
      <c r="T142" s="303">
        <v>7.7</v>
      </c>
      <c r="U142" s="303">
        <v>8.6</v>
      </c>
      <c r="V142" s="303">
        <v>119.7</v>
      </c>
      <c r="W142" s="304">
        <v>120.1</v>
      </c>
      <c r="X142" s="300">
        <v>0.36</v>
      </c>
      <c r="Y142" s="301">
        <v>0.42</v>
      </c>
      <c r="Z142" s="301">
        <v>-0.15</v>
      </c>
      <c r="AA142" s="301">
        <v>-0.05</v>
      </c>
      <c r="AB142" s="301">
        <v>0.74</v>
      </c>
      <c r="AC142" s="301">
        <v>-0.14000000000000001</v>
      </c>
      <c r="AD142" s="301">
        <v>-0.05</v>
      </c>
      <c r="AE142" s="302">
        <v>2.0030000000000001</v>
      </c>
      <c r="AF142" s="303">
        <v>11.6</v>
      </c>
      <c r="AG142" s="303">
        <v>11.6</v>
      </c>
      <c r="AH142" s="303">
        <v>11.7</v>
      </c>
      <c r="AI142" s="303">
        <v>11.5</v>
      </c>
      <c r="AJ142" s="303">
        <v>119.4</v>
      </c>
      <c r="AK142" s="304">
        <v>119.8</v>
      </c>
      <c r="AL142" s="263" t="s">
        <v>340</v>
      </c>
      <c r="AM142" s="293" t="s">
        <v>580</v>
      </c>
      <c r="AN142" s="316" t="s">
        <v>578</v>
      </c>
      <c r="AO142" s="306"/>
      <c r="AP142" s="307">
        <v>90</v>
      </c>
      <c r="AQ142" s="308">
        <v>100</v>
      </c>
      <c r="AR142" s="309">
        <v>100</v>
      </c>
      <c r="AS142" s="308"/>
      <c r="AU142" s="311">
        <f t="shared" si="46"/>
        <v>45126</v>
      </c>
      <c r="AV142" s="312">
        <f t="shared" si="47"/>
        <v>0.99647710115752386</v>
      </c>
      <c r="AW142" s="313">
        <f t="shared" si="48"/>
        <v>0.99485544930940017</v>
      </c>
      <c r="AX142" s="314">
        <f t="shared" si="49"/>
        <v>0.99539313228291582</v>
      </c>
      <c r="AY142" s="312">
        <f t="shared" si="50"/>
        <v>0.99800697558545093</v>
      </c>
      <c r="AZ142" s="313">
        <f t="shared" si="51"/>
        <v>0.99590322759231575</v>
      </c>
      <c r="BA142" s="314">
        <f t="shared" si="52"/>
        <v>0.99628224291901424</v>
      </c>
      <c r="BB142" s="315">
        <v>1</v>
      </c>
      <c r="BC142" s="315">
        <f t="shared" si="11"/>
        <v>1.02</v>
      </c>
      <c r="BD142" s="315">
        <f t="shared" si="12"/>
        <v>0.98</v>
      </c>
      <c r="BE142" s="315">
        <f t="shared" si="13"/>
        <v>1.03</v>
      </c>
      <c r="BF142" s="315">
        <f t="shared" si="14"/>
        <v>0.97</v>
      </c>
    </row>
    <row r="143" spans="2:58" s="310" customFormat="1" ht="30" x14ac:dyDescent="0.25">
      <c r="B143" s="296">
        <v>20230720</v>
      </c>
      <c r="C143" s="297">
        <v>1.978</v>
      </c>
      <c r="D143" s="298">
        <f t="shared" si="41"/>
        <v>-4.5294413688978796E-3</v>
      </c>
      <c r="E143" s="299">
        <f t="shared" si="42"/>
        <v>-1.2974051896207595E-2</v>
      </c>
      <c r="F143" s="297">
        <v>2</v>
      </c>
      <c r="G143" s="298">
        <f t="shared" si="43"/>
        <v>-3.4877927254609586E-3</v>
      </c>
      <c r="H143" s="299">
        <f t="shared" si="44"/>
        <v>-1.2833168805527984E-2</v>
      </c>
      <c r="I143" s="168">
        <f t="shared" si="45"/>
        <v>0.98899999999999999</v>
      </c>
      <c r="J143" s="300">
        <v>0.51</v>
      </c>
      <c r="K143" s="301">
        <v>0.63</v>
      </c>
      <c r="L143" s="301">
        <v>-0.17</v>
      </c>
      <c r="M143" s="301">
        <v>0.25</v>
      </c>
      <c r="N143" s="301">
        <v>1.1299999999999999</v>
      </c>
      <c r="O143" s="301">
        <v>-0.24</v>
      </c>
      <c r="P143" s="301">
        <v>0.25</v>
      </c>
      <c r="Q143" s="302">
        <v>1.978</v>
      </c>
      <c r="R143" s="303">
        <v>9.1999999999999993</v>
      </c>
      <c r="S143" s="303">
        <v>8.6</v>
      </c>
      <c r="T143" s="303">
        <v>7.6</v>
      </c>
      <c r="U143" s="303">
        <v>8.8000000000000007</v>
      </c>
      <c r="V143" s="303">
        <v>119.8</v>
      </c>
      <c r="W143" s="304">
        <v>120.1</v>
      </c>
      <c r="X143" s="300">
        <v>0.31</v>
      </c>
      <c r="Y143" s="301">
        <v>0.37</v>
      </c>
      <c r="Z143" s="301">
        <v>-0.13</v>
      </c>
      <c r="AA143" s="301">
        <v>-0.02</v>
      </c>
      <c r="AB143" s="301">
        <v>0.69</v>
      </c>
      <c r="AC143" s="301">
        <v>-0.14000000000000001</v>
      </c>
      <c r="AD143" s="301">
        <v>-7.0000000000000007E-2</v>
      </c>
      <c r="AE143" s="302">
        <v>2</v>
      </c>
      <c r="AF143" s="303">
        <v>11.6</v>
      </c>
      <c r="AG143" s="303">
        <v>11.6</v>
      </c>
      <c r="AH143" s="303">
        <v>11.8</v>
      </c>
      <c r="AI143" s="303">
        <v>11.5</v>
      </c>
      <c r="AJ143" s="303">
        <v>119.4</v>
      </c>
      <c r="AK143" s="304">
        <v>119.8</v>
      </c>
      <c r="AL143" s="263" t="s">
        <v>496</v>
      </c>
      <c r="AM143" s="293" t="s">
        <v>293</v>
      </c>
      <c r="AN143" s="330" t="s">
        <v>583</v>
      </c>
      <c r="AO143" s="306"/>
      <c r="AP143" s="307">
        <v>93.7</v>
      </c>
      <c r="AQ143" s="308"/>
      <c r="AR143" s="309">
        <v>99.1</v>
      </c>
      <c r="AS143" s="308"/>
      <c r="AU143" s="311">
        <f t="shared" si="46"/>
        <v>45127</v>
      </c>
      <c r="AV143" s="312">
        <f t="shared" si="47"/>
        <v>0.99547055863110212</v>
      </c>
      <c r="AW143" s="313">
        <f t="shared" si="48"/>
        <v>0.99493768317593778</v>
      </c>
      <c r="AX143" s="314">
        <f t="shared" si="49"/>
        <v>0.99532964267740298</v>
      </c>
      <c r="AY143" s="312">
        <f t="shared" si="50"/>
        <v>0.99651220727453904</v>
      </c>
      <c r="AZ143" s="313">
        <f t="shared" si="51"/>
        <v>0.99598464198833503</v>
      </c>
      <c r="BA143" s="314">
        <f t="shared" si="52"/>
        <v>0.99627304434479313</v>
      </c>
      <c r="BB143" s="315">
        <v>1</v>
      </c>
      <c r="BC143" s="315">
        <f t="shared" si="11"/>
        <v>1.02</v>
      </c>
      <c r="BD143" s="315">
        <f t="shared" si="12"/>
        <v>0.98</v>
      </c>
      <c r="BE143" s="315">
        <f t="shared" si="13"/>
        <v>1.03</v>
      </c>
      <c r="BF143" s="315">
        <f t="shared" si="14"/>
        <v>0.97</v>
      </c>
    </row>
    <row r="144" spans="2:58" s="310" customFormat="1" ht="30" x14ac:dyDescent="0.25">
      <c r="B144" s="296">
        <v>20230721</v>
      </c>
      <c r="C144" s="297">
        <v>1.986</v>
      </c>
      <c r="D144" s="298">
        <f t="shared" si="41"/>
        <v>-5.0327126321092486E-4</v>
      </c>
      <c r="E144" s="299">
        <f t="shared" si="42"/>
        <v>-8.9820359281437279E-3</v>
      </c>
      <c r="F144" s="297">
        <v>2.0059999999999998</v>
      </c>
      <c r="G144" s="298">
        <f t="shared" si="43"/>
        <v>-4.9825610363740669E-4</v>
      </c>
      <c r="H144" s="299">
        <f t="shared" si="44"/>
        <v>-9.8716683119447479E-3</v>
      </c>
      <c r="I144" s="168">
        <f t="shared" si="45"/>
        <v>0.99002991026919251</v>
      </c>
      <c r="J144" s="300">
        <v>0.42</v>
      </c>
      <c r="K144" s="301">
        <v>0.67</v>
      </c>
      <c r="L144" s="301">
        <v>-0.27</v>
      </c>
      <c r="M144" s="301">
        <v>0.18</v>
      </c>
      <c r="N144" s="301">
        <v>1.05</v>
      </c>
      <c r="O144" s="301">
        <v>-0.27</v>
      </c>
      <c r="P144" s="301">
        <v>0.19</v>
      </c>
      <c r="Q144" s="302">
        <v>1.986</v>
      </c>
      <c r="R144" s="303">
        <v>8.8000000000000007</v>
      </c>
      <c r="S144" s="303">
        <v>9.1999999999999993</v>
      </c>
      <c r="T144" s="303">
        <v>7.9</v>
      </c>
      <c r="U144" s="303">
        <v>8.5</v>
      </c>
      <c r="V144" s="303">
        <v>119.7</v>
      </c>
      <c r="W144" s="304">
        <v>120.1</v>
      </c>
      <c r="X144" s="300">
        <v>0.33</v>
      </c>
      <c r="Y144" s="301">
        <v>0.34</v>
      </c>
      <c r="Z144" s="301">
        <v>-0.13</v>
      </c>
      <c r="AA144" s="301">
        <v>0.05</v>
      </c>
      <c r="AB144" s="301">
        <v>0.72</v>
      </c>
      <c r="AC144" s="301">
        <v>-0.14000000000000001</v>
      </c>
      <c r="AD144" s="301">
        <v>-0.01</v>
      </c>
      <c r="AE144" s="302">
        <v>2.0059999999999998</v>
      </c>
      <c r="AF144" s="303">
        <v>11.5</v>
      </c>
      <c r="AG144" s="303">
        <v>11.6</v>
      </c>
      <c r="AH144" s="303">
        <v>11.6</v>
      </c>
      <c r="AI144" s="303">
        <v>11.4</v>
      </c>
      <c r="AJ144" s="303">
        <v>119.4</v>
      </c>
      <c r="AK144" s="304">
        <v>119.8</v>
      </c>
      <c r="AL144" s="263" t="s">
        <v>208</v>
      </c>
      <c r="AM144" s="293" t="s">
        <v>586</v>
      </c>
      <c r="AN144" s="316" t="s">
        <v>585</v>
      </c>
      <c r="AO144" s="306"/>
      <c r="AP144" s="307">
        <v>100</v>
      </c>
      <c r="AQ144" s="308"/>
      <c r="AR144" s="309">
        <v>100</v>
      </c>
      <c r="AS144" s="308"/>
      <c r="AU144" s="311">
        <f t="shared" si="46"/>
        <v>45128</v>
      </c>
      <c r="AV144" s="312">
        <f t="shared" si="47"/>
        <v>0.99949672873678908</v>
      </c>
      <c r="AW144" s="313">
        <f t="shared" si="48"/>
        <v>0.99518746854554607</v>
      </c>
      <c r="AX144" s="314">
        <f t="shared" si="49"/>
        <v>0.99517698372756247</v>
      </c>
      <c r="AY144" s="312">
        <f t="shared" si="50"/>
        <v>0.99950174389636259</v>
      </c>
      <c r="AZ144" s="313">
        <f t="shared" si="51"/>
        <v>0.99607623318385652</v>
      </c>
      <c r="BA144" s="314">
        <f t="shared" si="52"/>
        <v>0.99605547251287174</v>
      </c>
      <c r="BB144" s="315">
        <v>1</v>
      </c>
      <c r="BC144" s="315">
        <f t="shared" si="11"/>
        <v>1.02</v>
      </c>
      <c r="BD144" s="315">
        <f t="shared" si="12"/>
        <v>0.98</v>
      </c>
      <c r="BE144" s="315">
        <f t="shared" si="13"/>
        <v>1.03</v>
      </c>
      <c r="BF144" s="315">
        <f t="shared" si="14"/>
        <v>0.97</v>
      </c>
    </row>
    <row r="145" spans="2:58" s="310" customFormat="1" ht="30" x14ac:dyDescent="0.25">
      <c r="B145" s="296">
        <v>20230724</v>
      </c>
      <c r="C145" s="297">
        <v>1.974</v>
      </c>
      <c r="D145" s="298">
        <f t="shared" si="41"/>
        <v>-6.542526421741357E-3</v>
      </c>
      <c r="E145" s="299">
        <f t="shared" si="42"/>
        <v>-1.4970059880239583E-2</v>
      </c>
      <c r="F145" s="297">
        <v>1.9990000000000001</v>
      </c>
      <c r="G145" s="298">
        <f t="shared" si="43"/>
        <v>-3.9860488290981433E-3</v>
      </c>
      <c r="H145" s="299">
        <f t="shared" si="44"/>
        <v>-1.3326752221125227E-2</v>
      </c>
      <c r="I145" s="168">
        <f t="shared" si="45"/>
        <v>0.98749374687343661</v>
      </c>
      <c r="J145" s="300">
        <v>0.41</v>
      </c>
      <c r="K145" s="301">
        <v>0.51</v>
      </c>
      <c r="L145" s="301">
        <v>-0.26</v>
      </c>
      <c r="M145" s="301">
        <v>0.11</v>
      </c>
      <c r="N145" s="301">
        <v>0.98</v>
      </c>
      <c r="O145" s="301">
        <v>-0.27</v>
      </c>
      <c r="P145" s="301">
        <v>0.13</v>
      </c>
      <c r="Q145" s="302">
        <v>1.974</v>
      </c>
      <c r="R145" s="303">
        <v>8.6999999999999993</v>
      </c>
      <c r="S145" s="303">
        <v>9.1999999999999993</v>
      </c>
      <c r="T145" s="303">
        <v>8.1999999999999993</v>
      </c>
      <c r="U145" s="303">
        <v>8.1999999999999993</v>
      </c>
      <c r="V145" s="303">
        <v>119.7</v>
      </c>
      <c r="W145" s="304">
        <v>120.2</v>
      </c>
      <c r="X145" s="300">
        <v>0.3</v>
      </c>
      <c r="Y145" s="301">
        <v>0.35</v>
      </c>
      <c r="Z145" s="301">
        <v>-0.13</v>
      </c>
      <c r="AA145" s="301">
        <v>0.01</v>
      </c>
      <c r="AB145" s="301">
        <v>0.72</v>
      </c>
      <c r="AC145" s="301">
        <v>-0.15</v>
      </c>
      <c r="AD145" s="301">
        <v>-0.04</v>
      </c>
      <c r="AE145" s="302">
        <v>1.9990000000000001</v>
      </c>
      <c r="AF145" s="303">
        <v>11.4</v>
      </c>
      <c r="AG145" s="303">
        <v>11.5</v>
      </c>
      <c r="AH145" s="303">
        <v>11.6</v>
      </c>
      <c r="AI145" s="303">
        <v>11.4</v>
      </c>
      <c r="AJ145" s="303">
        <v>119.4</v>
      </c>
      <c r="AK145" s="304">
        <v>119.8</v>
      </c>
      <c r="AL145" s="263" t="s">
        <v>496</v>
      </c>
      <c r="AM145" s="293" t="s">
        <v>597</v>
      </c>
      <c r="AN145" s="316" t="s">
        <v>595</v>
      </c>
      <c r="AO145" s="306"/>
      <c r="AP145" s="307">
        <v>100</v>
      </c>
      <c r="AQ145" s="308"/>
      <c r="AR145" s="309">
        <v>100</v>
      </c>
      <c r="AS145" s="308"/>
      <c r="AU145" s="311">
        <f t="shared" si="46"/>
        <v>45131</v>
      </c>
      <c r="AV145" s="312">
        <f t="shared" si="47"/>
        <v>0.99345747357825864</v>
      </c>
      <c r="AW145" s="313">
        <f t="shared" si="48"/>
        <v>0.99533635296091261</v>
      </c>
      <c r="AX145" s="314">
        <f t="shared" si="49"/>
        <v>0.99505481280497154</v>
      </c>
      <c r="AY145" s="312">
        <f t="shared" si="50"/>
        <v>0.99601395117090186</v>
      </c>
      <c r="AZ145" s="313">
        <f t="shared" si="51"/>
        <v>0.99627968775950826</v>
      </c>
      <c r="BA145" s="314">
        <f t="shared" si="52"/>
        <v>0.99592729793548673</v>
      </c>
      <c r="BB145" s="315">
        <v>1</v>
      </c>
      <c r="BC145" s="315">
        <f t="shared" si="11"/>
        <v>1.02</v>
      </c>
      <c r="BD145" s="315">
        <f t="shared" si="12"/>
        <v>0.98</v>
      </c>
      <c r="BE145" s="315">
        <f t="shared" si="13"/>
        <v>1.03</v>
      </c>
      <c r="BF145" s="315">
        <f t="shared" si="14"/>
        <v>0.97</v>
      </c>
    </row>
    <row r="146" spans="2:58" s="310" customFormat="1" ht="30" x14ac:dyDescent="0.25">
      <c r="B146" s="296">
        <v>20230725</v>
      </c>
      <c r="C146" s="297">
        <v>1.9710000000000001</v>
      </c>
      <c r="D146" s="298">
        <f t="shared" si="41"/>
        <v>-8.0523402113739095E-3</v>
      </c>
      <c r="E146" s="299">
        <f t="shared" si="42"/>
        <v>-1.6467065868263409E-2</v>
      </c>
      <c r="F146" s="297">
        <v>1.986</v>
      </c>
      <c r="G146" s="298">
        <f t="shared" si="43"/>
        <v>-1.0463378176382765E-2</v>
      </c>
      <c r="H146" s="299">
        <f t="shared" si="44"/>
        <v>-1.9743336623889385E-2</v>
      </c>
      <c r="I146" s="168">
        <f t="shared" si="45"/>
        <v>0.99244712990936557</v>
      </c>
      <c r="J146" s="300">
        <v>0.66</v>
      </c>
      <c r="K146" s="301">
        <v>0.67</v>
      </c>
      <c r="L146" s="301">
        <v>-0.32</v>
      </c>
      <c r="M146" s="301">
        <v>0.26</v>
      </c>
      <c r="N146" s="301">
        <v>1.1100000000000001</v>
      </c>
      <c r="O146" s="301">
        <v>-0.28999999999999998</v>
      </c>
      <c r="P146" s="301">
        <v>0.24</v>
      </c>
      <c r="Q146" s="302">
        <v>1.9710000000000001</v>
      </c>
      <c r="R146" s="303">
        <v>8.5</v>
      </c>
      <c r="S146" s="303">
        <v>9.3000000000000007</v>
      </c>
      <c r="T146" s="303">
        <v>7.9</v>
      </c>
      <c r="U146" s="303">
        <v>8.6999999999999993</v>
      </c>
      <c r="V146" s="303">
        <v>119.7</v>
      </c>
      <c r="W146" s="304">
        <v>120.1</v>
      </c>
      <c r="X146" s="300">
        <v>0.38</v>
      </c>
      <c r="Y146" s="301">
        <v>0.4</v>
      </c>
      <c r="Z146" s="301">
        <v>-0.16</v>
      </c>
      <c r="AA146" s="301">
        <v>-0.01</v>
      </c>
      <c r="AB146" s="301">
        <v>0.74</v>
      </c>
      <c r="AC146" s="301">
        <v>-0.14000000000000001</v>
      </c>
      <c r="AD146" s="301">
        <v>-0.01</v>
      </c>
      <c r="AE146" s="302">
        <v>1.986</v>
      </c>
      <c r="AF146" s="303">
        <v>11.8</v>
      </c>
      <c r="AG146" s="303">
        <v>11.7</v>
      </c>
      <c r="AH146" s="303">
        <v>11.9</v>
      </c>
      <c r="AI146" s="303">
        <v>11.5</v>
      </c>
      <c r="AJ146" s="303">
        <v>119.4</v>
      </c>
      <c r="AK146" s="304">
        <v>119.9</v>
      </c>
      <c r="AL146" s="263" t="s">
        <v>496</v>
      </c>
      <c r="AM146" s="293" t="s">
        <v>597</v>
      </c>
      <c r="AN146" s="316" t="s">
        <v>600</v>
      </c>
      <c r="AO146" s="306"/>
      <c r="AP146" s="307">
        <v>94.3</v>
      </c>
      <c r="AQ146" s="308"/>
      <c r="AR146" s="309">
        <v>67.5</v>
      </c>
      <c r="AS146" s="308">
        <v>100</v>
      </c>
      <c r="AU146" s="311">
        <f t="shared" si="46"/>
        <v>45132</v>
      </c>
      <c r="AV146" s="312">
        <f t="shared" si="47"/>
        <v>0.99194765978862609</v>
      </c>
      <c r="AW146" s="313">
        <f t="shared" si="48"/>
        <v>0.99547055863110234</v>
      </c>
      <c r="AX146" s="314">
        <f t="shared" si="49"/>
        <v>0.99496728736789131</v>
      </c>
      <c r="AY146" s="312">
        <f t="shared" si="50"/>
        <v>0.98953662182361724</v>
      </c>
      <c r="AZ146" s="313">
        <f t="shared" si="51"/>
        <v>0.99647661755285077</v>
      </c>
      <c r="BA146" s="314">
        <f t="shared" si="52"/>
        <v>0.99585541513792641</v>
      </c>
      <c r="BB146" s="315">
        <v>1</v>
      </c>
      <c r="BC146" s="315">
        <f t="shared" si="11"/>
        <v>1.02</v>
      </c>
      <c r="BD146" s="315">
        <f t="shared" si="12"/>
        <v>0.98</v>
      </c>
      <c r="BE146" s="315">
        <f t="shared" si="13"/>
        <v>1.03</v>
      </c>
      <c r="BF146" s="315">
        <f t="shared" si="14"/>
        <v>0.97</v>
      </c>
    </row>
    <row r="147" spans="2:58" s="310" customFormat="1" ht="30" x14ac:dyDescent="0.25">
      <c r="B147" s="296">
        <v>20230726</v>
      </c>
      <c r="C147" s="297">
        <v>1.976</v>
      </c>
      <c r="D147" s="298">
        <f t="shared" si="41"/>
        <v>-5.5359838953196183E-3</v>
      </c>
      <c r="E147" s="299">
        <f t="shared" si="42"/>
        <v>-1.3972055888223589E-2</v>
      </c>
      <c r="F147" s="297">
        <v>2.0009999999999999</v>
      </c>
      <c r="G147" s="298">
        <f t="shared" si="43"/>
        <v>-2.989536621823774E-3</v>
      </c>
      <c r="H147" s="299">
        <f t="shared" si="44"/>
        <v>-1.2339585389930852E-2</v>
      </c>
      <c r="I147" s="168">
        <f t="shared" si="45"/>
        <v>0.98750624687656174</v>
      </c>
      <c r="J147" s="300">
        <v>0.44</v>
      </c>
      <c r="K147" s="301">
        <v>0.57999999999999996</v>
      </c>
      <c r="L147" s="301">
        <v>-0.26</v>
      </c>
      <c r="M147" s="301">
        <v>0.2</v>
      </c>
      <c r="N147" s="301">
        <v>1.1299999999999999</v>
      </c>
      <c r="O147" s="301">
        <v>-0.28999999999999998</v>
      </c>
      <c r="P147" s="301">
        <v>0.16</v>
      </c>
      <c r="Q147" s="302">
        <v>1.976</v>
      </c>
      <c r="R147" s="303">
        <v>9</v>
      </c>
      <c r="S147" s="303">
        <v>8.9</v>
      </c>
      <c r="T147" s="303">
        <v>8.1999999999999993</v>
      </c>
      <c r="U147" s="303">
        <v>8.1999999999999993</v>
      </c>
      <c r="V147" s="303">
        <v>119.8</v>
      </c>
      <c r="W147" s="304">
        <v>120.2</v>
      </c>
      <c r="X147" s="300">
        <v>0.28000000000000003</v>
      </c>
      <c r="Y147" s="301">
        <v>0.4</v>
      </c>
      <c r="Z147" s="301">
        <v>-7.0000000000000007E-2</v>
      </c>
      <c r="AA147" s="301">
        <v>-0.03</v>
      </c>
      <c r="AB147" s="301">
        <v>0.73</v>
      </c>
      <c r="AC147" s="301">
        <v>-0.11</v>
      </c>
      <c r="AD147" s="301">
        <v>-0.06</v>
      </c>
      <c r="AE147" s="302">
        <v>2.0009999999999999</v>
      </c>
      <c r="AF147" s="303">
        <v>11.5</v>
      </c>
      <c r="AG147" s="303">
        <v>11.5</v>
      </c>
      <c r="AH147" s="303">
        <v>11.7</v>
      </c>
      <c r="AI147" s="303">
        <v>11.4</v>
      </c>
      <c r="AJ147" s="303">
        <v>119.4</v>
      </c>
      <c r="AK147" s="304">
        <v>119.9</v>
      </c>
      <c r="AL147" s="263" t="s">
        <v>208</v>
      </c>
      <c r="AM147" s="293" t="s">
        <v>293</v>
      </c>
      <c r="AN147" s="316" t="s">
        <v>603</v>
      </c>
      <c r="AO147" s="306"/>
      <c r="AP147" s="307">
        <v>100</v>
      </c>
      <c r="AQ147" s="308"/>
      <c r="AR147" s="309">
        <v>100</v>
      </c>
      <c r="AS147" s="308"/>
      <c r="AU147" s="311">
        <f t="shared" si="46"/>
        <v>45133</v>
      </c>
      <c r="AV147" s="312">
        <f t="shared" si="47"/>
        <v>0.99446401610468038</v>
      </c>
      <c r="AW147" s="313">
        <f t="shared" si="48"/>
        <v>0.99566412450156783</v>
      </c>
      <c r="AX147" s="314">
        <f t="shared" si="49"/>
        <v>0.99482349557840233</v>
      </c>
      <c r="AY147" s="312">
        <f t="shared" si="50"/>
        <v>0.99701046337817623</v>
      </c>
      <c r="AZ147" s="313">
        <f t="shared" si="51"/>
        <v>0.99674217163006407</v>
      </c>
      <c r="BA147" s="314">
        <f t="shared" si="52"/>
        <v>0.99582413932189717</v>
      </c>
      <c r="BB147" s="315">
        <v>1</v>
      </c>
      <c r="BC147" s="315">
        <f t="shared" si="11"/>
        <v>1.02</v>
      </c>
      <c r="BD147" s="315">
        <f t="shared" si="12"/>
        <v>0.98</v>
      </c>
      <c r="BE147" s="315">
        <f t="shared" si="13"/>
        <v>1.03</v>
      </c>
      <c r="BF147" s="315">
        <f t="shared" si="14"/>
        <v>0.97</v>
      </c>
    </row>
    <row r="148" spans="2:58" s="310" customFormat="1" ht="30" x14ac:dyDescent="0.25">
      <c r="B148" s="296">
        <v>20230727</v>
      </c>
      <c r="C148" s="297">
        <v>1.9730000000000001</v>
      </c>
      <c r="D148" s="298">
        <f t="shared" si="41"/>
        <v>-7.0457976849521708E-3</v>
      </c>
      <c r="E148" s="299">
        <f t="shared" si="42"/>
        <v>-1.5469061876247414E-2</v>
      </c>
      <c r="F148" s="297">
        <v>1.9970000000000001</v>
      </c>
      <c r="G148" s="298">
        <f t="shared" si="43"/>
        <v>-4.9825610363727346E-3</v>
      </c>
      <c r="H148" s="299">
        <f t="shared" si="44"/>
        <v>-1.4313919052319712E-2</v>
      </c>
      <c r="I148" s="168">
        <f t="shared" si="45"/>
        <v>0.98798197295943913</v>
      </c>
      <c r="J148" s="300">
        <v>0.48</v>
      </c>
      <c r="K148" s="301">
        <v>0.62</v>
      </c>
      <c r="L148" s="301">
        <v>-0.28000000000000003</v>
      </c>
      <c r="M148" s="301">
        <v>0.17</v>
      </c>
      <c r="N148" s="301">
        <v>1.1399999999999999</v>
      </c>
      <c r="O148" s="301">
        <v>-0.25</v>
      </c>
      <c r="P148" s="301">
        <v>0.18</v>
      </c>
      <c r="Q148" s="302">
        <v>1.9730000000000001</v>
      </c>
      <c r="R148" s="303">
        <v>8.8000000000000007</v>
      </c>
      <c r="S148" s="303">
        <v>9.1999999999999993</v>
      </c>
      <c r="T148" s="303">
        <v>8</v>
      </c>
      <c r="U148" s="303">
        <v>8.4</v>
      </c>
      <c r="V148" s="303">
        <v>119.8</v>
      </c>
      <c r="W148" s="304">
        <v>120.2</v>
      </c>
      <c r="X148" s="300">
        <v>0.36</v>
      </c>
      <c r="Y148" s="301">
        <v>0.38</v>
      </c>
      <c r="Z148" s="301">
        <v>-0.15</v>
      </c>
      <c r="AA148" s="301">
        <v>0.02</v>
      </c>
      <c r="AB148" s="301">
        <v>0.73</v>
      </c>
      <c r="AC148" s="301">
        <v>-0.14000000000000001</v>
      </c>
      <c r="AD148" s="301">
        <v>-0.02</v>
      </c>
      <c r="AE148" s="302">
        <v>1.9970000000000001</v>
      </c>
      <c r="AF148" s="303">
        <v>11.6</v>
      </c>
      <c r="AG148" s="303">
        <v>11.6</v>
      </c>
      <c r="AH148" s="303">
        <v>11.9</v>
      </c>
      <c r="AI148" s="303">
        <v>11.5</v>
      </c>
      <c r="AJ148" s="303">
        <v>119.4</v>
      </c>
      <c r="AK148" s="304">
        <v>119.8</v>
      </c>
      <c r="AL148" s="263" t="s">
        <v>340</v>
      </c>
      <c r="AM148" s="293" t="s">
        <v>597</v>
      </c>
      <c r="AN148" s="316" t="s">
        <v>605</v>
      </c>
      <c r="AO148" s="306"/>
      <c r="AP148" s="307">
        <v>99</v>
      </c>
      <c r="AQ148" s="308"/>
      <c r="AR148" s="309">
        <v>100</v>
      </c>
      <c r="AS148" s="308"/>
      <c r="AU148" s="311">
        <f t="shared" si="46"/>
        <v>45134</v>
      </c>
      <c r="AV148" s="312">
        <f t="shared" si="47"/>
        <v>0.99295420231504783</v>
      </c>
      <c r="AW148" s="313">
        <f t="shared" si="48"/>
        <v>0.9957221942627078</v>
      </c>
      <c r="AX148" s="314">
        <f t="shared" si="49"/>
        <v>0.99479114242576738</v>
      </c>
      <c r="AY148" s="312">
        <f t="shared" si="50"/>
        <v>0.99501743896362727</v>
      </c>
      <c r="AZ148" s="313">
        <f t="shared" si="51"/>
        <v>0.99680285666832757</v>
      </c>
      <c r="BA148" s="314">
        <f t="shared" si="52"/>
        <v>0.99583956153462894</v>
      </c>
      <c r="BB148" s="315">
        <v>1</v>
      </c>
      <c r="BC148" s="315">
        <f t="shared" si="11"/>
        <v>1.02</v>
      </c>
      <c r="BD148" s="315">
        <f t="shared" si="12"/>
        <v>0.98</v>
      </c>
      <c r="BE148" s="315">
        <f t="shared" si="13"/>
        <v>1.03</v>
      </c>
      <c r="BF148" s="315">
        <f t="shared" si="14"/>
        <v>0.97</v>
      </c>
    </row>
    <row r="149" spans="2:58" s="310" customFormat="1" ht="30" x14ac:dyDescent="0.25">
      <c r="B149" s="296">
        <v>20230728</v>
      </c>
      <c r="C149" s="297">
        <v>1.9770000000000001</v>
      </c>
      <c r="D149" s="298">
        <f t="shared" si="41"/>
        <v>-5.0327126321086935E-3</v>
      </c>
      <c r="E149" s="299">
        <f t="shared" si="42"/>
        <v>-1.3473053892215536E-2</v>
      </c>
      <c r="F149" s="297">
        <v>1.998</v>
      </c>
      <c r="G149" s="298">
        <f t="shared" si="43"/>
        <v>-4.484304932735439E-3</v>
      </c>
      <c r="H149" s="299">
        <f t="shared" si="44"/>
        <v>-1.3820335636722469E-2</v>
      </c>
      <c r="I149" s="168">
        <f t="shared" si="45"/>
        <v>0.98948948948948956</v>
      </c>
      <c r="J149" s="300">
        <v>0.44</v>
      </c>
      <c r="K149" s="301">
        <v>0.63</v>
      </c>
      <c r="L149" s="301">
        <v>-0.24</v>
      </c>
      <c r="M149" s="301">
        <v>0.21</v>
      </c>
      <c r="N149" s="301">
        <v>1.04</v>
      </c>
      <c r="O149" s="301">
        <v>-0.27</v>
      </c>
      <c r="P149" s="301">
        <v>0.17</v>
      </c>
      <c r="Q149" s="302">
        <v>1.9770000000000001</v>
      </c>
      <c r="R149" s="303">
        <v>8.6</v>
      </c>
      <c r="S149" s="303">
        <v>9.3000000000000007</v>
      </c>
      <c r="T149" s="303">
        <v>8</v>
      </c>
      <c r="U149" s="303">
        <v>8.3000000000000007</v>
      </c>
      <c r="V149" s="303">
        <v>119.8</v>
      </c>
      <c r="W149" s="304">
        <v>120.2</v>
      </c>
      <c r="X149" s="300">
        <v>0.2</v>
      </c>
      <c r="Y149" s="301">
        <v>0.35</v>
      </c>
      <c r="Z149" s="301">
        <v>-0.04</v>
      </c>
      <c r="AA149" s="301">
        <v>0.01</v>
      </c>
      <c r="AB149" s="301">
        <v>0.63</v>
      </c>
      <c r="AC149" s="301">
        <v>-0.05</v>
      </c>
      <c r="AD149" s="301">
        <v>-0.06</v>
      </c>
      <c r="AE149" s="302">
        <v>1.998</v>
      </c>
      <c r="AF149" s="303">
        <v>11.8</v>
      </c>
      <c r="AG149" s="303">
        <v>11.7</v>
      </c>
      <c r="AH149" s="303">
        <v>11.8</v>
      </c>
      <c r="AI149" s="303">
        <v>11.5</v>
      </c>
      <c r="AJ149" s="303">
        <v>119.4</v>
      </c>
      <c r="AK149" s="304">
        <v>119.8</v>
      </c>
      <c r="AL149" s="263" t="s">
        <v>340</v>
      </c>
      <c r="AM149" s="293" t="s">
        <v>610</v>
      </c>
      <c r="AN149" s="316" t="s">
        <v>607</v>
      </c>
      <c r="AO149" s="306"/>
      <c r="AP149" s="307">
        <v>100</v>
      </c>
      <c r="AQ149" s="308"/>
      <c r="AR149" s="309">
        <v>100</v>
      </c>
      <c r="AS149" s="308"/>
      <c r="AU149" s="311">
        <f t="shared" si="46"/>
        <v>45135</v>
      </c>
      <c r="AV149" s="312">
        <f t="shared" si="47"/>
        <v>0.99496728736789131</v>
      </c>
      <c r="AW149" s="313">
        <f t="shared" si="48"/>
        <v>0.99588232602827464</v>
      </c>
      <c r="AX149" s="314">
        <f t="shared" si="49"/>
        <v>0.99480835960056146</v>
      </c>
      <c r="AY149" s="312">
        <f t="shared" si="50"/>
        <v>0.99551569506726456</v>
      </c>
      <c r="AZ149" s="313">
        <f t="shared" si="51"/>
        <v>0.99691987135933324</v>
      </c>
      <c r="BA149" s="314">
        <f t="shared" si="52"/>
        <v>0.99588283114362885</v>
      </c>
      <c r="BB149" s="315">
        <v>1</v>
      </c>
      <c r="BC149" s="315">
        <f t="shared" si="11"/>
        <v>1.02</v>
      </c>
      <c r="BD149" s="315">
        <f t="shared" si="12"/>
        <v>0.98</v>
      </c>
      <c r="BE149" s="315">
        <f t="shared" si="13"/>
        <v>1.03</v>
      </c>
      <c r="BF149" s="315">
        <f t="shared" si="14"/>
        <v>0.97</v>
      </c>
    </row>
    <row r="150" spans="2:58" s="310" customFormat="1" x14ac:dyDescent="0.25">
      <c r="B150" s="296"/>
      <c r="C150" s="297"/>
      <c r="D150" s="298" t="str">
        <f t="shared" si="41"/>
        <v/>
      </c>
      <c r="E150" s="299" t="str">
        <f t="shared" si="42"/>
        <v/>
      </c>
      <c r="F150" s="297"/>
      <c r="G150" s="298" t="str">
        <f t="shared" si="43"/>
        <v/>
      </c>
      <c r="H150" s="299" t="str">
        <f t="shared" si="44"/>
        <v/>
      </c>
      <c r="I150" s="168" t="str">
        <f t="shared" si="45"/>
        <v/>
      </c>
      <c r="J150" s="300"/>
      <c r="K150" s="301"/>
      <c r="L150" s="301"/>
      <c r="M150" s="301"/>
      <c r="N150" s="301"/>
      <c r="O150" s="301"/>
      <c r="P150" s="301"/>
      <c r="Q150" s="302"/>
      <c r="R150" s="303"/>
      <c r="S150" s="303"/>
      <c r="T150" s="303"/>
      <c r="U150" s="303"/>
      <c r="V150" s="303"/>
      <c r="W150" s="304"/>
      <c r="X150" s="300"/>
      <c r="Y150" s="301"/>
      <c r="Z150" s="301"/>
      <c r="AA150" s="301"/>
      <c r="AB150" s="301"/>
      <c r="AC150" s="301"/>
      <c r="AD150" s="301"/>
      <c r="AE150" s="302"/>
      <c r="AF150" s="303"/>
      <c r="AG150" s="303"/>
      <c r="AH150" s="303"/>
      <c r="AI150" s="303"/>
      <c r="AJ150" s="303"/>
      <c r="AK150" s="304"/>
      <c r="AL150" s="263"/>
      <c r="AM150" s="293"/>
      <c r="AN150" s="316"/>
      <c r="AO150" s="306"/>
      <c r="AP150" s="307"/>
      <c r="AQ150" s="308"/>
      <c r="AR150" s="309"/>
      <c r="AS150" s="308"/>
      <c r="AU150" s="311" t="e">
        <f t="shared" si="46"/>
        <v>#VALUE!</v>
      </c>
      <c r="AV150" s="312" t="str">
        <f t="shared" si="47"/>
        <v/>
      </c>
      <c r="AW150" s="313" t="str">
        <f t="shared" si="48"/>
        <v/>
      </c>
      <c r="AX150" s="314" t="str">
        <f t="shared" si="49"/>
        <v/>
      </c>
      <c r="AY150" s="312" t="str">
        <f t="shared" si="50"/>
        <v/>
      </c>
      <c r="AZ150" s="313" t="str">
        <f t="shared" si="51"/>
        <v/>
      </c>
      <c r="BA150" s="314" t="str">
        <f t="shared" si="52"/>
        <v/>
      </c>
      <c r="BB150" s="315">
        <v>1</v>
      </c>
      <c r="BC150" s="315">
        <f t="shared" si="11"/>
        <v>1.02</v>
      </c>
      <c r="BD150" s="315">
        <f t="shared" si="12"/>
        <v>0.98</v>
      </c>
      <c r="BE150" s="315">
        <f t="shared" si="13"/>
        <v>1.03</v>
      </c>
      <c r="BF150" s="315">
        <f t="shared" si="14"/>
        <v>0.97</v>
      </c>
    </row>
    <row r="151" spans="2:58" s="310" customFormat="1" x14ac:dyDescent="0.25">
      <c r="B151" s="296"/>
      <c r="C151" s="297"/>
      <c r="D151" s="298" t="str">
        <f t="shared" si="41"/>
        <v/>
      </c>
      <c r="E151" s="299" t="str">
        <f t="shared" si="42"/>
        <v/>
      </c>
      <c r="F151" s="297"/>
      <c r="G151" s="298" t="str">
        <f t="shared" si="43"/>
        <v/>
      </c>
      <c r="H151" s="299" t="str">
        <f t="shared" si="44"/>
        <v/>
      </c>
      <c r="I151" s="168" t="str">
        <f t="shared" si="45"/>
        <v/>
      </c>
      <c r="J151" s="300"/>
      <c r="K151" s="301"/>
      <c r="L151" s="301"/>
      <c r="M151" s="301"/>
      <c r="N151" s="301"/>
      <c r="O151" s="301"/>
      <c r="P151" s="301"/>
      <c r="Q151" s="302"/>
      <c r="R151" s="303"/>
      <c r="S151" s="303"/>
      <c r="T151" s="303"/>
      <c r="U151" s="303"/>
      <c r="V151" s="303"/>
      <c r="W151" s="304"/>
      <c r="X151" s="300"/>
      <c r="Y151" s="301"/>
      <c r="Z151" s="301"/>
      <c r="AA151" s="301"/>
      <c r="AB151" s="301"/>
      <c r="AC151" s="301"/>
      <c r="AD151" s="301"/>
      <c r="AE151" s="302"/>
      <c r="AF151" s="303"/>
      <c r="AG151" s="303"/>
      <c r="AH151" s="303"/>
      <c r="AI151" s="303"/>
      <c r="AJ151" s="303"/>
      <c r="AK151" s="304"/>
      <c r="AL151" s="263"/>
      <c r="AM151" s="293"/>
      <c r="AN151" s="316"/>
      <c r="AO151" s="306"/>
      <c r="AP151" s="307"/>
      <c r="AQ151" s="308"/>
      <c r="AR151" s="309"/>
      <c r="AS151" s="308"/>
      <c r="AU151" s="311" t="e">
        <f t="shared" si="46"/>
        <v>#VALUE!</v>
      </c>
      <c r="AV151" s="312" t="str">
        <f t="shared" si="47"/>
        <v/>
      </c>
      <c r="AW151" s="313" t="str">
        <f t="shared" si="48"/>
        <v/>
      </c>
      <c r="AX151" s="314" t="str">
        <f t="shared" si="49"/>
        <v/>
      </c>
      <c r="AY151" s="312" t="str">
        <f t="shared" si="50"/>
        <v/>
      </c>
      <c r="AZ151" s="313" t="str">
        <f t="shared" si="51"/>
        <v/>
      </c>
      <c r="BA151" s="314" t="str">
        <f t="shared" si="52"/>
        <v/>
      </c>
      <c r="BB151" s="315">
        <v>1</v>
      </c>
      <c r="BC151" s="315">
        <f t="shared" si="11"/>
        <v>1.02</v>
      </c>
      <c r="BD151" s="315">
        <f t="shared" si="12"/>
        <v>0.98</v>
      </c>
      <c r="BE151" s="315">
        <f t="shared" si="13"/>
        <v>1.03</v>
      </c>
      <c r="BF151" s="315">
        <f t="shared" si="14"/>
        <v>0.97</v>
      </c>
    </row>
    <row r="152" spans="2:58" s="310" customFormat="1" x14ac:dyDescent="0.25">
      <c r="B152" s="296"/>
      <c r="C152" s="297"/>
      <c r="D152" s="298" t="str">
        <f t="shared" si="41"/>
        <v/>
      </c>
      <c r="E152" s="299" t="str">
        <f t="shared" si="42"/>
        <v/>
      </c>
      <c r="F152" s="297"/>
      <c r="G152" s="298" t="str">
        <f t="shared" si="43"/>
        <v/>
      </c>
      <c r="H152" s="299" t="str">
        <f t="shared" si="44"/>
        <v/>
      </c>
      <c r="I152" s="168" t="str">
        <f t="shared" si="45"/>
        <v/>
      </c>
      <c r="J152" s="300"/>
      <c r="K152" s="301"/>
      <c r="L152" s="301"/>
      <c r="M152" s="301"/>
      <c r="N152" s="301"/>
      <c r="O152" s="301"/>
      <c r="P152" s="301"/>
      <c r="Q152" s="302"/>
      <c r="R152" s="303"/>
      <c r="S152" s="303"/>
      <c r="T152" s="303"/>
      <c r="U152" s="303"/>
      <c r="V152" s="303"/>
      <c r="W152" s="304"/>
      <c r="X152" s="300"/>
      <c r="Y152" s="301"/>
      <c r="Z152" s="301"/>
      <c r="AA152" s="301"/>
      <c r="AB152" s="301"/>
      <c r="AC152" s="301"/>
      <c r="AD152" s="301"/>
      <c r="AE152" s="302"/>
      <c r="AF152" s="303"/>
      <c r="AG152" s="303"/>
      <c r="AH152" s="303"/>
      <c r="AI152" s="303"/>
      <c r="AJ152" s="303"/>
      <c r="AK152" s="304"/>
      <c r="AL152" s="263"/>
      <c r="AM152" s="293"/>
      <c r="AN152" s="316"/>
      <c r="AO152" s="306"/>
      <c r="AP152" s="307"/>
      <c r="AQ152" s="308"/>
      <c r="AR152" s="309"/>
      <c r="AS152" s="308"/>
      <c r="AU152" s="311" t="e">
        <f t="shared" si="46"/>
        <v>#VALUE!</v>
      </c>
      <c r="AV152" s="312" t="str">
        <f t="shared" si="47"/>
        <v/>
      </c>
      <c r="AW152" s="313" t="str">
        <f t="shared" si="48"/>
        <v/>
      </c>
      <c r="AX152" s="314" t="str">
        <f t="shared" si="49"/>
        <v/>
      </c>
      <c r="AY152" s="312" t="str">
        <f t="shared" si="50"/>
        <v/>
      </c>
      <c r="AZ152" s="313" t="str">
        <f t="shared" si="51"/>
        <v/>
      </c>
      <c r="BA152" s="314" t="str">
        <f t="shared" si="52"/>
        <v/>
      </c>
      <c r="BB152" s="315">
        <v>1</v>
      </c>
      <c r="BC152" s="315">
        <f t="shared" si="11"/>
        <v>1.02</v>
      </c>
      <c r="BD152" s="315">
        <f t="shared" si="12"/>
        <v>0.98</v>
      </c>
      <c r="BE152" s="315">
        <f t="shared" si="13"/>
        <v>1.03</v>
      </c>
      <c r="BF152" s="315">
        <f t="shared" si="14"/>
        <v>0.97</v>
      </c>
    </row>
    <row r="153" spans="2:58" s="310" customFormat="1" x14ac:dyDescent="0.25">
      <c r="B153" s="296"/>
      <c r="C153" s="297"/>
      <c r="D153" s="298" t="str">
        <f t="shared" si="41"/>
        <v/>
      </c>
      <c r="E153" s="299" t="str">
        <f t="shared" si="42"/>
        <v/>
      </c>
      <c r="F153" s="297"/>
      <c r="G153" s="298" t="str">
        <f t="shared" si="43"/>
        <v/>
      </c>
      <c r="H153" s="299" t="str">
        <f t="shared" si="44"/>
        <v/>
      </c>
      <c r="I153" s="168" t="str">
        <f t="shared" si="45"/>
        <v/>
      </c>
      <c r="J153" s="300"/>
      <c r="K153" s="301"/>
      <c r="L153" s="301"/>
      <c r="M153" s="301"/>
      <c r="N153" s="301"/>
      <c r="O153" s="301"/>
      <c r="P153" s="301"/>
      <c r="Q153" s="302"/>
      <c r="R153" s="303"/>
      <c r="S153" s="303"/>
      <c r="T153" s="303"/>
      <c r="U153" s="303"/>
      <c r="V153" s="303"/>
      <c r="W153" s="304"/>
      <c r="X153" s="300"/>
      <c r="Y153" s="301"/>
      <c r="Z153" s="301"/>
      <c r="AA153" s="301"/>
      <c r="AB153" s="301"/>
      <c r="AC153" s="301"/>
      <c r="AD153" s="301"/>
      <c r="AE153" s="302"/>
      <c r="AF153" s="303"/>
      <c r="AG153" s="303"/>
      <c r="AH153" s="303"/>
      <c r="AI153" s="303"/>
      <c r="AJ153" s="303"/>
      <c r="AK153" s="304"/>
      <c r="AL153" s="263"/>
      <c r="AM153" s="293"/>
      <c r="AN153" s="316"/>
      <c r="AO153" s="306"/>
      <c r="AP153" s="307"/>
      <c r="AQ153" s="308"/>
      <c r="AR153" s="309"/>
      <c r="AS153" s="308"/>
      <c r="AU153" s="311" t="e">
        <f t="shared" si="46"/>
        <v>#VALUE!</v>
      </c>
      <c r="AV153" s="312" t="str">
        <f t="shared" si="47"/>
        <v/>
      </c>
      <c r="AW153" s="313" t="str">
        <f t="shared" si="48"/>
        <v/>
      </c>
      <c r="AX153" s="314" t="str">
        <f t="shared" si="49"/>
        <v/>
      </c>
      <c r="AY153" s="312" t="str">
        <f t="shared" si="50"/>
        <v/>
      </c>
      <c r="AZ153" s="313" t="str">
        <f t="shared" si="51"/>
        <v/>
      </c>
      <c r="BA153" s="314" t="str">
        <f t="shared" si="52"/>
        <v/>
      </c>
      <c r="BB153" s="315">
        <v>1</v>
      </c>
      <c r="BC153" s="315">
        <f t="shared" si="11"/>
        <v>1.02</v>
      </c>
      <c r="BD153" s="315">
        <f t="shared" si="12"/>
        <v>0.98</v>
      </c>
      <c r="BE153" s="315">
        <f t="shared" si="13"/>
        <v>1.03</v>
      </c>
      <c r="BF153" s="315">
        <f t="shared" si="14"/>
        <v>0.97</v>
      </c>
    </row>
    <row r="154" spans="2:58" s="310" customFormat="1" x14ac:dyDescent="0.25">
      <c r="B154" s="296"/>
      <c r="C154" s="297"/>
      <c r="D154" s="298" t="str">
        <f t="shared" si="41"/>
        <v/>
      </c>
      <c r="E154" s="299" t="str">
        <f t="shared" si="42"/>
        <v/>
      </c>
      <c r="F154" s="297"/>
      <c r="G154" s="298" t="str">
        <f t="shared" si="43"/>
        <v/>
      </c>
      <c r="H154" s="299" t="str">
        <f t="shared" si="44"/>
        <v/>
      </c>
      <c r="I154" s="168" t="str">
        <f t="shared" si="45"/>
        <v/>
      </c>
      <c r="J154" s="300"/>
      <c r="K154" s="301"/>
      <c r="L154" s="301"/>
      <c r="M154" s="301"/>
      <c r="N154" s="301"/>
      <c r="O154" s="301"/>
      <c r="P154" s="301"/>
      <c r="Q154" s="302"/>
      <c r="R154" s="303"/>
      <c r="S154" s="303"/>
      <c r="T154" s="303"/>
      <c r="U154" s="303"/>
      <c r="V154" s="303"/>
      <c r="W154" s="304"/>
      <c r="X154" s="300"/>
      <c r="Y154" s="301"/>
      <c r="Z154" s="301"/>
      <c r="AA154" s="301"/>
      <c r="AB154" s="301"/>
      <c r="AC154" s="301"/>
      <c r="AD154" s="301"/>
      <c r="AE154" s="302"/>
      <c r="AF154" s="303"/>
      <c r="AG154" s="303"/>
      <c r="AH154" s="303"/>
      <c r="AI154" s="303"/>
      <c r="AJ154" s="303"/>
      <c r="AK154" s="304"/>
      <c r="AL154" s="263"/>
      <c r="AM154" s="293"/>
      <c r="AN154" s="316"/>
      <c r="AO154" s="306"/>
      <c r="AP154" s="307"/>
      <c r="AQ154" s="308"/>
      <c r="AR154" s="309"/>
      <c r="AS154" s="308"/>
      <c r="AU154" s="311" t="e">
        <f t="shared" si="46"/>
        <v>#VALUE!</v>
      </c>
      <c r="AV154" s="312" t="str">
        <f t="shared" si="47"/>
        <v/>
      </c>
      <c r="AW154" s="313" t="str">
        <f t="shared" si="48"/>
        <v/>
      </c>
      <c r="AX154" s="314" t="str">
        <f t="shared" si="49"/>
        <v/>
      </c>
      <c r="AY154" s="312" t="str">
        <f t="shared" si="50"/>
        <v/>
      </c>
      <c r="AZ154" s="313" t="str">
        <f t="shared" si="51"/>
        <v/>
      </c>
      <c r="BA154" s="314" t="str">
        <f t="shared" si="52"/>
        <v/>
      </c>
      <c r="BB154" s="315">
        <v>1</v>
      </c>
      <c r="BC154" s="315">
        <f t="shared" si="11"/>
        <v>1.02</v>
      </c>
      <c r="BD154" s="315">
        <f t="shared" si="12"/>
        <v>0.98</v>
      </c>
      <c r="BE154" s="315">
        <f t="shared" si="13"/>
        <v>1.03</v>
      </c>
      <c r="BF154" s="315">
        <f t="shared" si="14"/>
        <v>0.97</v>
      </c>
    </row>
    <row r="155" spans="2:58" s="310" customFormat="1" x14ac:dyDescent="0.25">
      <c r="B155" s="296"/>
      <c r="C155" s="297"/>
      <c r="D155" s="298" t="str">
        <f t="shared" si="41"/>
        <v/>
      </c>
      <c r="E155" s="299" t="str">
        <f t="shared" si="42"/>
        <v/>
      </c>
      <c r="F155" s="297"/>
      <c r="G155" s="298" t="str">
        <f t="shared" si="43"/>
        <v/>
      </c>
      <c r="H155" s="299" t="str">
        <f t="shared" si="44"/>
        <v/>
      </c>
      <c r="I155" s="168" t="str">
        <f t="shared" si="45"/>
        <v/>
      </c>
      <c r="J155" s="300"/>
      <c r="K155" s="301"/>
      <c r="L155" s="301"/>
      <c r="M155" s="301"/>
      <c r="N155" s="301"/>
      <c r="O155" s="301"/>
      <c r="P155" s="301"/>
      <c r="Q155" s="302"/>
      <c r="R155" s="303"/>
      <c r="S155" s="303"/>
      <c r="T155" s="303"/>
      <c r="U155" s="303"/>
      <c r="V155" s="303"/>
      <c r="W155" s="304"/>
      <c r="X155" s="300"/>
      <c r="Y155" s="301"/>
      <c r="Z155" s="301"/>
      <c r="AA155" s="301"/>
      <c r="AB155" s="301"/>
      <c r="AC155" s="301"/>
      <c r="AD155" s="301"/>
      <c r="AE155" s="302"/>
      <c r="AF155" s="303"/>
      <c r="AG155" s="303"/>
      <c r="AH155" s="303"/>
      <c r="AI155" s="303"/>
      <c r="AJ155" s="303"/>
      <c r="AK155" s="304"/>
      <c r="AL155" s="263"/>
      <c r="AM155" s="293"/>
      <c r="AN155" s="316"/>
      <c r="AO155" s="306"/>
      <c r="AP155" s="307"/>
      <c r="AQ155" s="308"/>
      <c r="AR155" s="309"/>
      <c r="AS155" s="308"/>
      <c r="AU155" s="311" t="e">
        <f t="shared" si="46"/>
        <v>#VALUE!</v>
      </c>
      <c r="AV155" s="312" t="str">
        <f t="shared" si="47"/>
        <v/>
      </c>
      <c r="AW155" s="313" t="str">
        <f t="shared" si="48"/>
        <v/>
      </c>
      <c r="AX155" s="314" t="str">
        <f t="shared" si="49"/>
        <v/>
      </c>
      <c r="AY155" s="312" t="str">
        <f t="shared" si="50"/>
        <v/>
      </c>
      <c r="AZ155" s="313" t="str">
        <f t="shared" si="51"/>
        <v/>
      </c>
      <c r="BA155" s="314" t="str">
        <f t="shared" si="52"/>
        <v/>
      </c>
      <c r="BB155" s="315">
        <v>1</v>
      </c>
      <c r="BC155" s="315">
        <f t="shared" si="11"/>
        <v>1.02</v>
      </c>
      <c r="BD155" s="315">
        <f t="shared" si="12"/>
        <v>0.98</v>
      </c>
      <c r="BE155" s="315">
        <f t="shared" si="13"/>
        <v>1.03</v>
      </c>
      <c r="BF155" s="315">
        <f t="shared" si="14"/>
        <v>0.97</v>
      </c>
    </row>
    <row r="156" spans="2:58" s="310" customFormat="1" x14ac:dyDescent="0.25">
      <c r="B156" s="296"/>
      <c r="C156" s="297"/>
      <c r="D156" s="298" t="str">
        <f t="shared" si="41"/>
        <v/>
      </c>
      <c r="E156" s="299" t="str">
        <f t="shared" si="42"/>
        <v/>
      </c>
      <c r="F156" s="297"/>
      <c r="G156" s="298" t="str">
        <f t="shared" si="43"/>
        <v/>
      </c>
      <c r="H156" s="299" t="str">
        <f t="shared" si="44"/>
        <v/>
      </c>
      <c r="I156" s="168" t="str">
        <f t="shared" si="45"/>
        <v/>
      </c>
      <c r="J156" s="300"/>
      <c r="K156" s="301"/>
      <c r="L156" s="301"/>
      <c r="M156" s="301"/>
      <c r="N156" s="301"/>
      <c r="O156" s="301"/>
      <c r="P156" s="301"/>
      <c r="Q156" s="302"/>
      <c r="R156" s="303"/>
      <c r="S156" s="303"/>
      <c r="T156" s="303"/>
      <c r="U156" s="303"/>
      <c r="V156" s="303"/>
      <c r="W156" s="304"/>
      <c r="X156" s="300"/>
      <c r="Y156" s="301"/>
      <c r="Z156" s="301"/>
      <c r="AA156" s="301"/>
      <c r="AB156" s="301"/>
      <c r="AC156" s="301"/>
      <c r="AD156" s="301"/>
      <c r="AE156" s="302"/>
      <c r="AF156" s="303"/>
      <c r="AG156" s="303"/>
      <c r="AH156" s="303"/>
      <c r="AI156" s="303"/>
      <c r="AJ156" s="303"/>
      <c r="AK156" s="304"/>
      <c r="AL156" s="263"/>
      <c r="AM156" s="293"/>
      <c r="AN156" s="316"/>
      <c r="AO156" s="306"/>
      <c r="AP156" s="307"/>
      <c r="AQ156" s="308"/>
      <c r="AR156" s="309"/>
      <c r="AS156" s="308"/>
      <c r="AU156" s="311" t="e">
        <f t="shared" si="46"/>
        <v>#VALUE!</v>
      </c>
      <c r="AV156" s="312" t="str">
        <f t="shared" si="47"/>
        <v/>
      </c>
      <c r="AW156" s="313" t="str">
        <f t="shared" si="48"/>
        <v/>
      </c>
      <c r="AX156" s="314" t="str">
        <f t="shared" si="49"/>
        <v/>
      </c>
      <c r="AY156" s="312" t="str">
        <f t="shared" si="50"/>
        <v/>
      </c>
      <c r="AZ156" s="313" t="str">
        <f t="shared" si="51"/>
        <v/>
      </c>
      <c r="BA156" s="314" t="str">
        <f t="shared" si="52"/>
        <v/>
      </c>
      <c r="BB156" s="315">
        <v>1</v>
      </c>
      <c r="BC156" s="315">
        <f t="shared" si="11"/>
        <v>1.02</v>
      </c>
      <c r="BD156" s="315">
        <f t="shared" si="12"/>
        <v>0.98</v>
      </c>
      <c r="BE156" s="315">
        <f t="shared" si="13"/>
        <v>1.03</v>
      </c>
      <c r="BF156" s="315">
        <f t="shared" si="14"/>
        <v>0.97</v>
      </c>
    </row>
    <row r="157" spans="2:58" s="310" customFormat="1" x14ac:dyDescent="0.25">
      <c r="B157" s="296"/>
      <c r="C157" s="297"/>
      <c r="D157" s="298" t="str">
        <f t="shared" si="41"/>
        <v/>
      </c>
      <c r="E157" s="299" t="str">
        <f t="shared" si="42"/>
        <v/>
      </c>
      <c r="F157" s="297"/>
      <c r="G157" s="298" t="str">
        <f t="shared" si="43"/>
        <v/>
      </c>
      <c r="H157" s="299" t="str">
        <f t="shared" si="44"/>
        <v/>
      </c>
      <c r="I157" s="168" t="str">
        <f t="shared" si="45"/>
        <v/>
      </c>
      <c r="J157" s="300"/>
      <c r="K157" s="301"/>
      <c r="L157" s="301"/>
      <c r="M157" s="301"/>
      <c r="N157" s="301"/>
      <c r="O157" s="301"/>
      <c r="P157" s="301"/>
      <c r="Q157" s="302"/>
      <c r="R157" s="303"/>
      <c r="S157" s="303"/>
      <c r="T157" s="303"/>
      <c r="U157" s="303"/>
      <c r="V157" s="303"/>
      <c r="W157" s="304"/>
      <c r="X157" s="300"/>
      <c r="Y157" s="301"/>
      <c r="Z157" s="301"/>
      <c r="AA157" s="301"/>
      <c r="AB157" s="301"/>
      <c r="AC157" s="301"/>
      <c r="AD157" s="301"/>
      <c r="AE157" s="302"/>
      <c r="AF157" s="303"/>
      <c r="AG157" s="303"/>
      <c r="AH157" s="303"/>
      <c r="AI157" s="303"/>
      <c r="AJ157" s="303"/>
      <c r="AK157" s="304"/>
      <c r="AL157" s="263"/>
      <c r="AM157" s="293"/>
      <c r="AN157" s="316"/>
      <c r="AO157" s="306"/>
      <c r="AP157" s="307"/>
      <c r="AQ157" s="308"/>
      <c r="AR157" s="309"/>
      <c r="AS157" s="308"/>
      <c r="AU157" s="311" t="e">
        <f t="shared" si="46"/>
        <v>#VALUE!</v>
      </c>
      <c r="AV157" s="312" t="str">
        <f t="shared" si="47"/>
        <v/>
      </c>
      <c r="AW157" s="313" t="str">
        <f t="shared" si="48"/>
        <v/>
      </c>
      <c r="AX157" s="314" t="str">
        <f t="shared" si="49"/>
        <v/>
      </c>
      <c r="AY157" s="312" t="str">
        <f t="shared" si="50"/>
        <v/>
      </c>
      <c r="AZ157" s="313" t="str">
        <f t="shared" si="51"/>
        <v/>
      </c>
      <c r="BA157" s="314" t="str">
        <f t="shared" si="52"/>
        <v/>
      </c>
      <c r="BB157" s="315">
        <v>1</v>
      </c>
      <c r="BC157" s="315">
        <f t="shared" si="11"/>
        <v>1.02</v>
      </c>
      <c r="BD157" s="315">
        <f t="shared" si="12"/>
        <v>0.98</v>
      </c>
      <c r="BE157" s="315">
        <f t="shared" si="13"/>
        <v>1.03</v>
      </c>
      <c r="BF157" s="315">
        <f t="shared" si="14"/>
        <v>0.97</v>
      </c>
    </row>
    <row r="158" spans="2:58" s="310" customFormat="1" x14ac:dyDescent="0.25">
      <c r="B158" s="296"/>
      <c r="C158" s="297"/>
      <c r="D158" s="298" t="str">
        <f t="shared" si="41"/>
        <v/>
      </c>
      <c r="E158" s="299" t="str">
        <f t="shared" si="42"/>
        <v/>
      </c>
      <c r="F158" s="297"/>
      <c r="G158" s="298" t="str">
        <f t="shared" si="43"/>
        <v/>
      </c>
      <c r="H158" s="299" t="str">
        <f t="shared" si="44"/>
        <v/>
      </c>
      <c r="I158" s="168" t="str">
        <f t="shared" si="45"/>
        <v/>
      </c>
      <c r="J158" s="300"/>
      <c r="K158" s="301"/>
      <c r="L158" s="301"/>
      <c r="M158" s="301"/>
      <c r="N158" s="301"/>
      <c r="O158" s="301"/>
      <c r="P158" s="301"/>
      <c r="Q158" s="302"/>
      <c r="R158" s="303"/>
      <c r="S158" s="303"/>
      <c r="T158" s="303"/>
      <c r="U158" s="303"/>
      <c r="V158" s="303"/>
      <c r="W158" s="304"/>
      <c r="X158" s="300"/>
      <c r="Y158" s="301"/>
      <c r="Z158" s="301"/>
      <c r="AA158" s="301"/>
      <c r="AB158" s="301"/>
      <c r="AC158" s="301"/>
      <c r="AD158" s="301"/>
      <c r="AE158" s="302"/>
      <c r="AF158" s="303"/>
      <c r="AG158" s="303"/>
      <c r="AH158" s="303"/>
      <c r="AI158" s="303"/>
      <c r="AJ158" s="303"/>
      <c r="AK158" s="304"/>
      <c r="AL158" s="263"/>
      <c r="AM158" s="293"/>
      <c r="AN158" s="316"/>
      <c r="AO158" s="306"/>
      <c r="AP158" s="307"/>
      <c r="AQ158" s="308"/>
      <c r="AR158" s="309"/>
      <c r="AS158" s="308"/>
      <c r="AU158" s="311" t="e">
        <f t="shared" si="46"/>
        <v>#VALUE!</v>
      </c>
      <c r="AV158" s="312" t="str">
        <f t="shared" si="47"/>
        <v/>
      </c>
      <c r="AW158" s="313" t="str">
        <f t="shared" si="48"/>
        <v/>
      </c>
      <c r="AX158" s="314" t="str">
        <f t="shared" si="49"/>
        <v/>
      </c>
      <c r="AY158" s="312" t="str">
        <f t="shared" si="50"/>
        <v/>
      </c>
      <c r="AZ158" s="313" t="str">
        <f t="shared" si="51"/>
        <v/>
      </c>
      <c r="BA158" s="314" t="str">
        <f t="shared" si="52"/>
        <v/>
      </c>
      <c r="BB158" s="315">
        <v>1</v>
      </c>
      <c r="BC158" s="315">
        <f t="shared" si="11"/>
        <v>1.02</v>
      </c>
      <c r="BD158" s="315">
        <f t="shared" si="12"/>
        <v>0.98</v>
      </c>
      <c r="BE158" s="315">
        <f t="shared" si="13"/>
        <v>1.03</v>
      </c>
      <c r="BF158" s="315">
        <f t="shared" si="14"/>
        <v>0.97</v>
      </c>
    </row>
    <row r="159" spans="2:58" s="310" customFormat="1" x14ac:dyDescent="0.25">
      <c r="B159" s="296"/>
      <c r="C159" s="297"/>
      <c r="D159" s="298" t="str">
        <f t="shared" si="41"/>
        <v/>
      </c>
      <c r="E159" s="299" t="str">
        <f t="shared" si="42"/>
        <v/>
      </c>
      <c r="F159" s="297"/>
      <c r="G159" s="298" t="str">
        <f t="shared" si="43"/>
        <v/>
      </c>
      <c r="H159" s="299" t="str">
        <f t="shared" si="44"/>
        <v/>
      </c>
      <c r="I159" s="168" t="str">
        <f t="shared" si="45"/>
        <v/>
      </c>
      <c r="J159" s="300"/>
      <c r="K159" s="301"/>
      <c r="L159" s="301"/>
      <c r="M159" s="301"/>
      <c r="N159" s="301"/>
      <c r="O159" s="301"/>
      <c r="P159" s="301"/>
      <c r="Q159" s="302"/>
      <c r="R159" s="303"/>
      <c r="S159" s="303"/>
      <c r="T159" s="303"/>
      <c r="U159" s="303"/>
      <c r="V159" s="303"/>
      <c r="W159" s="304"/>
      <c r="X159" s="300"/>
      <c r="Y159" s="301"/>
      <c r="Z159" s="301"/>
      <c r="AA159" s="301"/>
      <c r="AB159" s="301"/>
      <c r="AC159" s="301"/>
      <c r="AD159" s="301"/>
      <c r="AE159" s="302"/>
      <c r="AF159" s="303"/>
      <c r="AG159" s="303"/>
      <c r="AH159" s="303"/>
      <c r="AI159" s="303"/>
      <c r="AJ159" s="303"/>
      <c r="AK159" s="304"/>
      <c r="AL159" s="263"/>
      <c r="AM159" s="293"/>
      <c r="AN159" s="316"/>
      <c r="AO159" s="306"/>
      <c r="AP159" s="307"/>
      <c r="AQ159" s="308"/>
      <c r="AR159" s="309"/>
      <c r="AS159" s="308"/>
      <c r="AU159" s="311" t="e">
        <f t="shared" si="46"/>
        <v>#VALUE!</v>
      </c>
      <c r="AV159" s="312" t="str">
        <f t="shared" si="47"/>
        <v/>
      </c>
      <c r="AW159" s="313" t="str">
        <f t="shared" si="48"/>
        <v/>
      </c>
      <c r="AX159" s="314" t="str">
        <f t="shared" si="49"/>
        <v/>
      </c>
      <c r="AY159" s="312" t="str">
        <f t="shared" si="50"/>
        <v/>
      </c>
      <c r="AZ159" s="313" t="str">
        <f t="shared" si="51"/>
        <v/>
      </c>
      <c r="BA159" s="314" t="str">
        <f t="shared" si="52"/>
        <v/>
      </c>
      <c r="BB159" s="315">
        <v>1</v>
      </c>
      <c r="BC159" s="315">
        <f t="shared" si="11"/>
        <v>1.02</v>
      </c>
      <c r="BD159" s="315">
        <f t="shared" si="12"/>
        <v>0.98</v>
      </c>
      <c r="BE159" s="315">
        <f t="shared" si="13"/>
        <v>1.03</v>
      </c>
      <c r="BF159" s="315">
        <f t="shared" si="14"/>
        <v>0.97</v>
      </c>
    </row>
    <row r="160" spans="2:58" s="310" customFormat="1" x14ac:dyDescent="0.25">
      <c r="B160" s="296"/>
      <c r="C160" s="297"/>
      <c r="D160" s="298" t="str">
        <f t="shared" si="41"/>
        <v/>
      </c>
      <c r="E160" s="299" t="str">
        <f t="shared" si="42"/>
        <v/>
      </c>
      <c r="F160" s="297"/>
      <c r="G160" s="298" t="str">
        <f t="shared" si="43"/>
        <v/>
      </c>
      <c r="H160" s="299" t="str">
        <f t="shared" si="44"/>
        <v/>
      </c>
      <c r="I160" s="168" t="str">
        <f t="shared" si="45"/>
        <v/>
      </c>
      <c r="J160" s="300"/>
      <c r="K160" s="301"/>
      <c r="L160" s="301"/>
      <c r="M160" s="301"/>
      <c r="N160" s="301"/>
      <c r="O160" s="301"/>
      <c r="P160" s="301"/>
      <c r="Q160" s="302"/>
      <c r="R160" s="303"/>
      <c r="S160" s="303"/>
      <c r="T160" s="303"/>
      <c r="U160" s="303"/>
      <c r="V160" s="303"/>
      <c r="W160" s="304"/>
      <c r="X160" s="300"/>
      <c r="Y160" s="301"/>
      <c r="Z160" s="301"/>
      <c r="AA160" s="301"/>
      <c r="AB160" s="301"/>
      <c r="AC160" s="301"/>
      <c r="AD160" s="301"/>
      <c r="AE160" s="302"/>
      <c r="AF160" s="303"/>
      <c r="AG160" s="303"/>
      <c r="AH160" s="303"/>
      <c r="AI160" s="303"/>
      <c r="AJ160" s="303"/>
      <c r="AK160" s="304"/>
      <c r="AL160" s="263"/>
      <c r="AM160" s="293"/>
      <c r="AN160" s="316"/>
      <c r="AO160" s="306"/>
      <c r="AP160" s="307"/>
      <c r="AQ160" s="308"/>
      <c r="AR160" s="309"/>
      <c r="AS160" s="308"/>
      <c r="AU160" s="311" t="e">
        <f t="shared" si="46"/>
        <v>#VALUE!</v>
      </c>
      <c r="AV160" s="312" t="str">
        <f t="shared" si="47"/>
        <v/>
      </c>
      <c r="AW160" s="313" t="str">
        <f t="shared" si="48"/>
        <v/>
      </c>
      <c r="AX160" s="314" t="str">
        <f t="shared" si="49"/>
        <v/>
      </c>
      <c r="AY160" s="312" t="str">
        <f t="shared" si="50"/>
        <v/>
      </c>
      <c r="AZ160" s="313" t="str">
        <f t="shared" si="51"/>
        <v/>
      </c>
      <c r="BA160" s="314" t="str">
        <f t="shared" si="52"/>
        <v/>
      </c>
      <c r="BB160" s="315">
        <v>1</v>
      </c>
      <c r="BC160" s="315">
        <f t="shared" si="11"/>
        <v>1.02</v>
      </c>
      <c r="BD160" s="315">
        <f t="shared" si="12"/>
        <v>0.98</v>
      </c>
      <c r="BE160" s="315">
        <f t="shared" si="13"/>
        <v>1.03</v>
      </c>
      <c r="BF160" s="315">
        <f t="shared" si="14"/>
        <v>0.97</v>
      </c>
    </row>
    <row r="161" spans="2:58" s="310" customFormat="1" x14ac:dyDescent="0.25">
      <c r="B161" s="296"/>
      <c r="C161" s="297"/>
      <c r="D161" s="298" t="str">
        <f t="shared" si="41"/>
        <v/>
      </c>
      <c r="E161" s="299" t="str">
        <f t="shared" si="42"/>
        <v/>
      </c>
      <c r="F161" s="297"/>
      <c r="G161" s="298" t="str">
        <f t="shared" si="43"/>
        <v/>
      </c>
      <c r="H161" s="299" t="str">
        <f t="shared" si="44"/>
        <v/>
      </c>
      <c r="I161" s="168" t="str">
        <f t="shared" si="45"/>
        <v/>
      </c>
      <c r="J161" s="300"/>
      <c r="K161" s="301"/>
      <c r="L161" s="301"/>
      <c r="M161" s="301"/>
      <c r="N161" s="301"/>
      <c r="O161" s="301"/>
      <c r="P161" s="301"/>
      <c r="Q161" s="302"/>
      <c r="R161" s="303"/>
      <c r="S161" s="303"/>
      <c r="T161" s="303"/>
      <c r="U161" s="303"/>
      <c r="V161" s="303"/>
      <c r="W161" s="304"/>
      <c r="X161" s="300"/>
      <c r="Y161" s="301"/>
      <c r="Z161" s="301"/>
      <c r="AA161" s="301"/>
      <c r="AB161" s="301"/>
      <c r="AC161" s="301"/>
      <c r="AD161" s="301"/>
      <c r="AE161" s="302"/>
      <c r="AF161" s="303"/>
      <c r="AG161" s="303"/>
      <c r="AH161" s="303"/>
      <c r="AI161" s="303"/>
      <c r="AJ161" s="303"/>
      <c r="AK161" s="304"/>
      <c r="AL161" s="263"/>
      <c r="AM161" s="293"/>
      <c r="AN161" s="316"/>
      <c r="AO161" s="306"/>
      <c r="AP161" s="307"/>
      <c r="AQ161" s="308"/>
      <c r="AR161" s="309"/>
      <c r="AS161" s="308"/>
      <c r="AU161" s="311" t="e">
        <f t="shared" si="46"/>
        <v>#VALUE!</v>
      </c>
      <c r="AV161" s="312" t="str">
        <f t="shared" si="47"/>
        <v/>
      </c>
      <c r="AW161" s="313" t="str">
        <f t="shared" si="48"/>
        <v/>
      </c>
      <c r="AX161" s="314" t="str">
        <f t="shared" si="49"/>
        <v/>
      </c>
      <c r="AY161" s="312" t="str">
        <f t="shared" si="50"/>
        <v/>
      </c>
      <c r="AZ161" s="313" t="str">
        <f t="shared" si="51"/>
        <v/>
      </c>
      <c r="BA161" s="314" t="str">
        <f t="shared" si="52"/>
        <v/>
      </c>
      <c r="BB161" s="315">
        <v>1</v>
      </c>
      <c r="BC161" s="315">
        <f t="shared" si="11"/>
        <v>1.02</v>
      </c>
      <c r="BD161" s="315">
        <f t="shared" si="12"/>
        <v>0.98</v>
      </c>
      <c r="BE161" s="315">
        <f t="shared" si="13"/>
        <v>1.03</v>
      </c>
      <c r="BF161" s="315">
        <f t="shared" si="14"/>
        <v>0.97</v>
      </c>
    </row>
    <row r="162" spans="2:58" s="310" customFormat="1" x14ac:dyDescent="0.25">
      <c r="B162" s="296"/>
      <c r="C162" s="297"/>
      <c r="D162" s="298" t="str">
        <f t="shared" si="41"/>
        <v/>
      </c>
      <c r="E162" s="299" t="str">
        <f t="shared" si="42"/>
        <v/>
      </c>
      <c r="F162" s="297"/>
      <c r="G162" s="298" t="str">
        <f t="shared" si="43"/>
        <v/>
      </c>
      <c r="H162" s="299" t="str">
        <f t="shared" si="44"/>
        <v/>
      </c>
      <c r="I162" s="168" t="str">
        <f t="shared" si="45"/>
        <v/>
      </c>
      <c r="J162" s="300"/>
      <c r="K162" s="301"/>
      <c r="L162" s="301"/>
      <c r="M162" s="301"/>
      <c r="N162" s="301"/>
      <c r="O162" s="301"/>
      <c r="P162" s="301"/>
      <c r="Q162" s="302"/>
      <c r="R162" s="303"/>
      <c r="S162" s="303"/>
      <c r="T162" s="303"/>
      <c r="U162" s="303"/>
      <c r="V162" s="303"/>
      <c r="W162" s="304"/>
      <c r="X162" s="300"/>
      <c r="Y162" s="301"/>
      <c r="Z162" s="301"/>
      <c r="AA162" s="301"/>
      <c r="AB162" s="301"/>
      <c r="AC162" s="301"/>
      <c r="AD162" s="301"/>
      <c r="AE162" s="302"/>
      <c r="AF162" s="303"/>
      <c r="AG162" s="303"/>
      <c r="AH162" s="303"/>
      <c r="AI162" s="303"/>
      <c r="AJ162" s="303"/>
      <c r="AK162" s="304"/>
      <c r="AL162" s="263"/>
      <c r="AM162" s="293"/>
      <c r="AN162" s="316"/>
      <c r="AO162" s="306"/>
      <c r="AP162" s="307"/>
      <c r="AQ162" s="308"/>
      <c r="AR162" s="309"/>
      <c r="AS162" s="308"/>
      <c r="AU162" s="311" t="e">
        <f t="shared" si="46"/>
        <v>#VALUE!</v>
      </c>
      <c r="AV162" s="312" t="str">
        <f t="shared" si="47"/>
        <v/>
      </c>
      <c r="AW162" s="313" t="str">
        <f t="shared" si="48"/>
        <v/>
      </c>
      <c r="AX162" s="314" t="str">
        <f t="shared" si="49"/>
        <v/>
      </c>
      <c r="AY162" s="312" t="str">
        <f t="shared" si="50"/>
        <v/>
      </c>
      <c r="AZ162" s="313" t="str">
        <f t="shared" si="51"/>
        <v/>
      </c>
      <c r="BA162" s="314" t="str">
        <f t="shared" si="52"/>
        <v/>
      </c>
      <c r="BB162" s="315">
        <v>1</v>
      </c>
      <c r="BC162" s="315">
        <f t="shared" si="11"/>
        <v>1.02</v>
      </c>
      <c r="BD162" s="315">
        <f t="shared" si="12"/>
        <v>0.98</v>
      </c>
      <c r="BE162" s="315">
        <f t="shared" si="13"/>
        <v>1.03</v>
      </c>
      <c r="BF162" s="315">
        <f t="shared" si="14"/>
        <v>0.97</v>
      </c>
    </row>
    <row r="163" spans="2:58" s="310" customFormat="1" x14ac:dyDescent="0.25">
      <c r="B163" s="296"/>
      <c r="C163" s="297"/>
      <c r="D163" s="298" t="str">
        <f t="shared" si="41"/>
        <v/>
      </c>
      <c r="E163" s="299" t="str">
        <f t="shared" si="42"/>
        <v/>
      </c>
      <c r="F163" s="297"/>
      <c r="G163" s="298" t="str">
        <f t="shared" si="43"/>
        <v/>
      </c>
      <c r="H163" s="299" t="str">
        <f t="shared" si="44"/>
        <v/>
      </c>
      <c r="I163" s="168" t="str">
        <f t="shared" si="45"/>
        <v/>
      </c>
      <c r="J163" s="300"/>
      <c r="K163" s="301"/>
      <c r="L163" s="301"/>
      <c r="M163" s="301"/>
      <c r="N163" s="301"/>
      <c r="O163" s="301"/>
      <c r="P163" s="301"/>
      <c r="Q163" s="302"/>
      <c r="R163" s="303"/>
      <c r="S163" s="303"/>
      <c r="T163" s="303"/>
      <c r="U163" s="303"/>
      <c r="V163" s="303"/>
      <c r="W163" s="304"/>
      <c r="X163" s="300"/>
      <c r="Y163" s="301"/>
      <c r="Z163" s="301"/>
      <c r="AA163" s="301"/>
      <c r="AB163" s="301"/>
      <c r="AC163" s="301"/>
      <c r="AD163" s="301"/>
      <c r="AE163" s="302"/>
      <c r="AF163" s="303"/>
      <c r="AG163" s="303"/>
      <c r="AH163" s="303"/>
      <c r="AI163" s="303"/>
      <c r="AJ163" s="303"/>
      <c r="AK163" s="304"/>
      <c r="AL163" s="263"/>
      <c r="AM163" s="293"/>
      <c r="AN163" s="316"/>
      <c r="AO163" s="306"/>
      <c r="AP163" s="307"/>
      <c r="AQ163" s="308"/>
      <c r="AR163" s="309"/>
      <c r="AS163" s="308"/>
      <c r="AU163" s="311" t="e">
        <f t="shared" si="46"/>
        <v>#VALUE!</v>
      </c>
      <c r="AV163" s="312" t="str">
        <f t="shared" si="47"/>
        <v/>
      </c>
      <c r="AW163" s="313" t="str">
        <f t="shared" si="48"/>
        <v/>
      </c>
      <c r="AX163" s="314" t="str">
        <f t="shared" si="49"/>
        <v/>
      </c>
      <c r="AY163" s="312" t="str">
        <f t="shared" si="50"/>
        <v/>
      </c>
      <c r="AZ163" s="313" t="str">
        <f t="shared" si="51"/>
        <v/>
      </c>
      <c r="BA163" s="314" t="str">
        <f t="shared" si="52"/>
        <v/>
      </c>
      <c r="BB163" s="315">
        <v>1</v>
      </c>
      <c r="BC163" s="315">
        <f t="shared" si="11"/>
        <v>1.02</v>
      </c>
      <c r="BD163" s="315">
        <f t="shared" si="12"/>
        <v>0.98</v>
      </c>
      <c r="BE163" s="315">
        <f t="shared" si="13"/>
        <v>1.03</v>
      </c>
      <c r="BF163" s="315">
        <f t="shared" si="14"/>
        <v>0.97</v>
      </c>
    </row>
    <row r="164" spans="2:58" s="310" customFormat="1" x14ac:dyDescent="0.25">
      <c r="B164" s="296"/>
      <c r="C164" s="297"/>
      <c r="D164" s="298" t="str">
        <f t="shared" si="41"/>
        <v/>
      </c>
      <c r="E164" s="299" t="str">
        <f t="shared" si="42"/>
        <v/>
      </c>
      <c r="F164" s="297"/>
      <c r="G164" s="298" t="str">
        <f t="shared" si="43"/>
        <v/>
      </c>
      <c r="H164" s="299" t="str">
        <f t="shared" si="44"/>
        <v/>
      </c>
      <c r="I164" s="168" t="str">
        <f t="shared" si="45"/>
        <v/>
      </c>
      <c r="J164" s="300"/>
      <c r="K164" s="301"/>
      <c r="L164" s="301"/>
      <c r="M164" s="301"/>
      <c r="N164" s="301"/>
      <c r="O164" s="301"/>
      <c r="P164" s="301"/>
      <c r="Q164" s="302"/>
      <c r="R164" s="303"/>
      <c r="S164" s="303"/>
      <c r="T164" s="303"/>
      <c r="U164" s="303"/>
      <c r="V164" s="303"/>
      <c r="W164" s="304"/>
      <c r="X164" s="300"/>
      <c r="Y164" s="301"/>
      <c r="Z164" s="301"/>
      <c r="AA164" s="301"/>
      <c r="AB164" s="301"/>
      <c r="AC164" s="301"/>
      <c r="AD164" s="301"/>
      <c r="AE164" s="302"/>
      <c r="AF164" s="303"/>
      <c r="AG164" s="303"/>
      <c r="AH164" s="303"/>
      <c r="AI164" s="303"/>
      <c r="AJ164" s="303"/>
      <c r="AK164" s="304"/>
      <c r="AL164" s="263"/>
      <c r="AM164" s="293"/>
      <c r="AN164" s="316"/>
      <c r="AO164" s="306"/>
      <c r="AP164" s="307"/>
      <c r="AQ164" s="308"/>
      <c r="AR164" s="309"/>
      <c r="AS164" s="308"/>
      <c r="AU164" s="311" t="e">
        <f t="shared" si="46"/>
        <v>#VALUE!</v>
      </c>
      <c r="AV164" s="312" t="str">
        <f t="shared" si="47"/>
        <v/>
      </c>
      <c r="AW164" s="313" t="str">
        <f t="shared" si="48"/>
        <v/>
      </c>
      <c r="AX164" s="314" t="str">
        <f t="shared" si="49"/>
        <v/>
      </c>
      <c r="AY164" s="312" t="str">
        <f t="shared" si="50"/>
        <v/>
      </c>
      <c r="AZ164" s="313" t="str">
        <f t="shared" si="51"/>
        <v/>
      </c>
      <c r="BA164" s="314" t="str">
        <f t="shared" si="52"/>
        <v/>
      </c>
      <c r="BB164" s="315">
        <v>1</v>
      </c>
      <c r="BC164" s="315">
        <f t="shared" si="11"/>
        <v>1.02</v>
      </c>
      <c r="BD164" s="315">
        <f t="shared" si="12"/>
        <v>0.98</v>
      </c>
      <c r="BE164" s="315">
        <f t="shared" si="13"/>
        <v>1.03</v>
      </c>
      <c r="BF164" s="315">
        <f t="shared" si="14"/>
        <v>0.97</v>
      </c>
    </row>
    <row r="165" spans="2:58" s="310" customFormat="1" x14ac:dyDescent="0.25">
      <c r="B165" s="296"/>
      <c r="C165" s="297"/>
      <c r="D165" s="298" t="str">
        <f t="shared" si="41"/>
        <v/>
      </c>
      <c r="E165" s="299" t="str">
        <f t="shared" si="42"/>
        <v/>
      </c>
      <c r="F165" s="297"/>
      <c r="G165" s="298" t="str">
        <f t="shared" si="43"/>
        <v/>
      </c>
      <c r="H165" s="299" t="str">
        <f t="shared" si="44"/>
        <v/>
      </c>
      <c r="I165" s="168" t="str">
        <f t="shared" si="45"/>
        <v/>
      </c>
      <c r="J165" s="300"/>
      <c r="K165" s="301"/>
      <c r="L165" s="301"/>
      <c r="M165" s="301"/>
      <c r="N165" s="301"/>
      <c r="O165" s="301"/>
      <c r="P165" s="301"/>
      <c r="Q165" s="302"/>
      <c r="R165" s="303"/>
      <c r="S165" s="303"/>
      <c r="T165" s="303"/>
      <c r="U165" s="303"/>
      <c r="V165" s="303"/>
      <c r="W165" s="304"/>
      <c r="X165" s="300"/>
      <c r="Y165" s="301"/>
      <c r="Z165" s="301"/>
      <c r="AA165" s="301"/>
      <c r="AB165" s="301"/>
      <c r="AC165" s="301"/>
      <c r="AD165" s="301"/>
      <c r="AE165" s="302"/>
      <c r="AF165" s="303"/>
      <c r="AG165" s="303"/>
      <c r="AH165" s="303"/>
      <c r="AI165" s="303"/>
      <c r="AJ165" s="303"/>
      <c r="AK165" s="304"/>
      <c r="AL165" s="263"/>
      <c r="AM165" s="293"/>
      <c r="AN165" s="316"/>
      <c r="AO165" s="306"/>
      <c r="AP165" s="307"/>
      <c r="AQ165" s="308"/>
      <c r="AR165" s="309"/>
      <c r="AS165" s="308"/>
      <c r="AU165" s="311" t="e">
        <f t="shared" si="46"/>
        <v>#VALUE!</v>
      </c>
      <c r="AV165" s="312" t="str">
        <f t="shared" si="47"/>
        <v/>
      </c>
      <c r="AW165" s="313" t="str">
        <f t="shared" si="48"/>
        <v/>
      </c>
      <c r="AX165" s="314" t="str">
        <f t="shared" si="49"/>
        <v/>
      </c>
      <c r="AY165" s="312" t="str">
        <f t="shared" si="50"/>
        <v/>
      </c>
      <c r="AZ165" s="313" t="str">
        <f t="shared" si="51"/>
        <v/>
      </c>
      <c r="BA165" s="314" t="str">
        <f t="shared" si="52"/>
        <v/>
      </c>
      <c r="BB165" s="315">
        <v>1</v>
      </c>
      <c r="BC165" s="315">
        <f t="shared" si="11"/>
        <v>1.02</v>
      </c>
      <c r="BD165" s="315">
        <f t="shared" si="12"/>
        <v>0.98</v>
      </c>
      <c r="BE165" s="315">
        <f t="shared" si="13"/>
        <v>1.03</v>
      </c>
      <c r="BF165" s="315">
        <f t="shared" si="14"/>
        <v>0.97</v>
      </c>
    </row>
    <row r="166" spans="2:58" s="310" customFormat="1" x14ac:dyDescent="0.25">
      <c r="B166" s="296"/>
      <c r="C166" s="297"/>
      <c r="D166" s="298" t="str">
        <f t="shared" si="41"/>
        <v/>
      </c>
      <c r="E166" s="299" t="str">
        <f t="shared" si="42"/>
        <v/>
      </c>
      <c r="F166" s="297"/>
      <c r="G166" s="298" t="str">
        <f t="shared" si="43"/>
        <v/>
      </c>
      <c r="H166" s="299" t="str">
        <f t="shared" si="44"/>
        <v/>
      </c>
      <c r="I166" s="168" t="str">
        <f t="shared" si="45"/>
        <v/>
      </c>
      <c r="J166" s="300"/>
      <c r="K166" s="301"/>
      <c r="L166" s="301"/>
      <c r="M166" s="301"/>
      <c r="N166" s="301"/>
      <c r="O166" s="301"/>
      <c r="P166" s="301"/>
      <c r="Q166" s="302"/>
      <c r="R166" s="303"/>
      <c r="S166" s="303"/>
      <c r="T166" s="303"/>
      <c r="U166" s="303"/>
      <c r="V166" s="303"/>
      <c r="W166" s="304"/>
      <c r="X166" s="300"/>
      <c r="Y166" s="301"/>
      <c r="Z166" s="301"/>
      <c r="AA166" s="301"/>
      <c r="AB166" s="301"/>
      <c r="AC166" s="301"/>
      <c r="AD166" s="301"/>
      <c r="AE166" s="302"/>
      <c r="AF166" s="303"/>
      <c r="AG166" s="303"/>
      <c r="AH166" s="303"/>
      <c r="AI166" s="303"/>
      <c r="AJ166" s="303"/>
      <c r="AK166" s="304"/>
      <c r="AL166" s="263"/>
      <c r="AM166" s="293"/>
      <c r="AN166" s="316"/>
      <c r="AO166" s="306"/>
      <c r="AP166" s="307"/>
      <c r="AQ166" s="308"/>
      <c r="AR166" s="309"/>
      <c r="AS166" s="308"/>
      <c r="AU166" s="311" t="e">
        <f t="shared" si="46"/>
        <v>#VALUE!</v>
      </c>
      <c r="AV166" s="312" t="str">
        <f t="shared" si="47"/>
        <v/>
      </c>
      <c r="AW166" s="313" t="str">
        <f t="shared" si="48"/>
        <v/>
      </c>
      <c r="AX166" s="314" t="str">
        <f t="shared" si="49"/>
        <v/>
      </c>
      <c r="AY166" s="312" t="str">
        <f t="shared" si="50"/>
        <v/>
      </c>
      <c r="AZ166" s="313" t="str">
        <f t="shared" si="51"/>
        <v/>
      </c>
      <c r="BA166" s="314" t="str">
        <f t="shared" si="52"/>
        <v/>
      </c>
      <c r="BB166" s="315">
        <v>1</v>
      </c>
      <c r="BC166" s="315">
        <f t="shared" si="11"/>
        <v>1.02</v>
      </c>
      <c r="BD166" s="315">
        <f t="shared" si="12"/>
        <v>0.98</v>
      </c>
      <c r="BE166" s="315">
        <f t="shared" si="13"/>
        <v>1.03</v>
      </c>
      <c r="BF166" s="315">
        <f t="shared" si="14"/>
        <v>0.97</v>
      </c>
    </row>
    <row r="167" spans="2:58" s="310" customFormat="1" x14ac:dyDescent="0.25">
      <c r="B167" s="296"/>
      <c r="C167" s="297"/>
      <c r="D167" s="298" t="str">
        <f t="shared" si="41"/>
        <v/>
      </c>
      <c r="E167" s="299" t="str">
        <f t="shared" si="42"/>
        <v/>
      </c>
      <c r="F167" s="297"/>
      <c r="G167" s="298" t="str">
        <f t="shared" si="43"/>
        <v/>
      </c>
      <c r="H167" s="299" t="str">
        <f t="shared" si="44"/>
        <v/>
      </c>
      <c r="I167" s="168" t="str">
        <f t="shared" si="45"/>
        <v/>
      </c>
      <c r="J167" s="300"/>
      <c r="K167" s="301"/>
      <c r="L167" s="301"/>
      <c r="M167" s="301"/>
      <c r="N167" s="301"/>
      <c r="O167" s="301"/>
      <c r="P167" s="301"/>
      <c r="Q167" s="302"/>
      <c r="R167" s="303"/>
      <c r="S167" s="303"/>
      <c r="T167" s="303"/>
      <c r="U167" s="303"/>
      <c r="V167" s="303"/>
      <c r="W167" s="304"/>
      <c r="X167" s="300"/>
      <c r="Y167" s="301"/>
      <c r="Z167" s="301"/>
      <c r="AA167" s="301"/>
      <c r="AB167" s="301"/>
      <c r="AC167" s="301"/>
      <c r="AD167" s="301"/>
      <c r="AE167" s="302"/>
      <c r="AF167" s="303"/>
      <c r="AG167" s="303"/>
      <c r="AH167" s="303"/>
      <c r="AI167" s="303"/>
      <c r="AJ167" s="303"/>
      <c r="AK167" s="304"/>
      <c r="AL167" s="263"/>
      <c r="AM167" s="293"/>
      <c r="AN167" s="316"/>
      <c r="AO167" s="306"/>
      <c r="AP167" s="307"/>
      <c r="AQ167" s="308"/>
      <c r="AR167" s="309"/>
      <c r="AS167" s="308"/>
      <c r="AU167" s="311" t="e">
        <f t="shared" si="46"/>
        <v>#VALUE!</v>
      </c>
      <c r="AV167" s="312" t="str">
        <f t="shared" si="47"/>
        <v/>
      </c>
      <c r="AW167" s="313" t="str">
        <f t="shared" si="48"/>
        <v/>
      </c>
      <c r="AX167" s="314" t="str">
        <f t="shared" si="49"/>
        <v/>
      </c>
      <c r="AY167" s="312" t="str">
        <f t="shared" si="50"/>
        <v/>
      </c>
      <c r="AZ167" s="313" t="str">
        <f t="shared" si="51"/>
        <v/>
      </c>
      <c r="BA167" s="314" t="str">
        <f t="shared" si="52"/>
        <v/>
      </c>
      <c r="BB167" s="315">
        <v>1</v>
      </c>
      <c r="BC167" s="315">
        <f t="shared" si="11"/>
        <v>1.02</v>
      </c>
      <c r="BD167" s="315">
        <f t="shared" si="12"/>
        <v>0.98</v>
      </c>
      <c r="BE167" s="315">
        <f t="shared" si="13"/>
        <v>1.03</v>
      </c>
      <c r="BF167" s="315">
        <f t="shared" si="14"/>
        <v>0.97</v>
      </c>
    </row>
    <row r="168" spans="2:58" s="310" customFormat="1" x14ac:dyDescent="0.25">
      <c r="B168" s="296"/>
      <c r="C168" s="297"/>
      <c r="D168" s="298" t="str">
        <f t="shared" si="41"/>
        <v/>
      </c>
      <c r="E168" s="299" t="str">
        <f t="shared" si="42"/>
        <v/>
      </c>
      <c r="F168" s="297"/>
      <c r="G168" s="298" t="str">
        <f t="shared" si="43"/>
        <v/>
      </c>
      <c r="H168" s="299" t="str">
        <f t="shared" si="44"/>
        <v/>
      </c>
      <c r="I168" s="168" t="str">
        <f t="shared" si="45"/>
        <v/>
      </c>
      <c r="J168" s="300"/>
      <c r="K168" s="301"/>
      <c r="L168" s="301"/>
      <c r="M168" s="301"/>
      <c r="N168" s="301"/>
      <c r="O168" s="301"/>
      <c r="P168" s="301"/>
      <c r="Q168" s="302"/>
      <c r="R168" s="303"/>
      <c r="S168" s="303"/>
      <c r="T168" s="303"/>
      <c r="U168" s="303"/>
      <c r="V168" s="303"/>
      <c r="W168" s="304"/>
      <c r="X168" s="300"/>
      <c r="Y168" s="301"/>
      <c r="Z168" s="301"/>
      <c r="AA168" s="301"/>
      <c r="AB168" s="301"/>
      <c r="AC168" s="301"/>
      <c r="AD168" s="301"/>
      <c r="AE168" s="302"/>
      <c r="AF168" s="303"/>
      <c r="AG168" s="303"/>
      <c r="AH168" s="303"/>
      <c r="AI168" s="303"/>
      <c r="AJ168" s="303"/>
      <c r="AK168" s="304"/>
      <c r="AL168" s="263"/>
      <c r="AM168" s="293"/>
      <c r="AN168" s="316"/>
      <c r="AO168" s="306"/>
      <c r="AP168" s="307"/>
      <c r="AQ168" s="308"/>
      <c r="AR168" s="309"/>
      <c r="AS168" s="308"/>
      <c r="AU168" s="311" t="e">
        <f t="shared" si="46"/>
        <v>#VALUE!</v>
      </c>
      <c r="AV168" s="312" t="str">
        <f t="shared" si="47"/>
        <v/>
      </c>
      <c r="AW168" s="313" t="str">
        <f t="shared" si="48"/>
        <v/>
      </c>
      <c r="AX168" s="314" t="str">
        <f t="shared" si="49"/>
        <v/>
      </c>
      <c r="AY168" s="312" t="str">
        <f t="shared" si="50"/>
        <v/>
      </c>
      <c r="AZ168" s="313" t="str">
        <f t="shared" si="51"/>
        <v/>
      </c>
      <c r="BA168" s="314" t="str">
        <f t="shared" si="52"/>
        <v/>
      </c>
      <c r="BB168" s="315">
        <v>1</v>
      </c>
      <c r="BC168" s="315">
        <f t="shared" si="11"/>
        <v>1.02</v>
      </c>
      <c r="BD168" s="315">
        <f t="shared" si="12"/>
        <v>0.98</v>
      </c>
      <c r="BE168" s="315">
        <f t="shared" si="13"/>
        <v>1.03</v>
      </c>
      <c r="BF168" s="315">
        <f t="shared" si="14"/>
        <v>0.97</v>
      </c>
    </row>
    <row r="169" spans="2:58" s="310" customFormat="1" x14ac:dyDescent="0.25">
      <c r="B169" s="296"/>
      <c r="C169" s="297"/>
      <c r="D169" s="298" t="str">
        <f t="shared" si="41"/>
        <v/>
      </c>
      <c r="E169" s="299" t="str">
        <f t="shared" si="42"/>
        <v/>
      </c>
      <c r="F169" s="297"/>
      <c r="G169" s="298" t="str">
        <f t="shared" si="43"/>
        <v/>
      </c>
      <c r="H169" s="299" t="str">
        <f t="shared" si="44"/>
        <v/>
      </c>
      <c r="I169" s="168" t="str">
        <f t="shared" si="45"/>
        <v/>
      </c>
      <c r="J169" s="300"/>
      <c r="K169" s="301"/>
      <c r="L169" s="301"/>
      <c r="M169" s="301"/>
      <c r="N169" s="301"/>
      <c r="O169" s="301"/>
      <c r="P169" s="301"/>
      <c r="Q169" s="302"/>
      <c r="R169" s="303"/>
      <c r="S169" s="303"/>
      <c r="T169" s="303"/>
      <c r="U169" s="303"/>
      <c r="V169" s="303"/>
      <c r="W169" s="304"/>
      <c r="X169" s="300"/>
      <c r="Y169" s="301"/>
      <c r="Z169" s="301"/>
      <c r="AA169" s="301"/>
      <c r="AB169" s="301"/>
      <c r="AC169" s="301"/>
      <c r="AD169" s="301"/>
      <c r="AE169" s="302"/>
      <c r="AF169" s="303"/>
      <c r="AG169" s="303"/>
      <c r="AH169" s="303"/>
      <c r="AI169" s="303"/>
      <c r="AJ169" s="303"/>
      <c r="AK169" s="304"/>
      <c r="AL169" s="263"/>
      <c r="AM169" s="293"/>
      <c r="AN169" s="316"/>
      <c r="AO169" s="306"/>
      <c r="AP169" s="307"/>
      <c r="AQ169" s="308"/>
      <c r="AR169" s="309"/>
      <c r="AS169" s="308"/>
      <c r="AU169" s="311" t="e">
        <f t="shared" si="46"/>
        <v>#VALUE!</v>
      </c>
      <c r="AV169" s="312" t="str">
        <f t="shared" si="47"/>
        <v/>
      </c>
      <c r="AW169" s="313" t="str">
        <f t="shared" si="48"/>
        <v/>
      </c>
      <c r="AX169" s="314" t="str">
        <f t="shared" si="49"/>
        <v/>
      </c>
      <c r="AY169" s="312" t="str">
        <f t="shared" si="50"/>
        <v/>
      </c>
      <c r="AZ169" s="313" t="str">
        <f t="shared" si="51"/>
        <v/>
      </c>
      <c r="BA169" s="314" t="str">
        <f t="shared" si="52"/>
        <v/>
      </c>
      <c r="BB169" s="315">
        <v>1</v>
      </c>
      <c r="BC169" s="315">
        <f t="shared" si="11"/>
        <v>1.02</v>
      </c>
      <c r="BD169" s="315">
        <f t="shared" si="12"/>
        <v>0.98</v>
      </c>
      <c r="BE169" s="315">
        <f t="shared" si="13"/>
        <v>1.03</v>
      </c>
      <c r="BF169" s="315">
        <f t="shared" si="14"/>
        <v>0.97</v>
      </c>
    </row>
    <row r="170" spans="2:58" s="310" customFormat="1" x14ac:dyDescent="0.25">
      <c r="B170" s="296"/>
      <c r="C170" s="297"/>
      <c r="D170" s="298" t="str">
        <f t="shared" si="41"/>
        <v/>
      </c>
      <c r="E170" s="299" t="str">
        <f t="shared" si="42"/>
        <v/>
      </c>
      <c r="F170" s="297"/>
      <c r="G170" s="298" t="str">
        <f t="shared" si="43"/>
        <v/>
      </c>
      <c r="H170" s="299" t="str">
        <f t="shared" si="44"/>
        <v/>
      </c>
      <c r="I170" s="168" t="str">
        <f t="shared" si="45"/>
        <v/>
      </c>
      <c r="J170" s="300"/>
      <c r="K170" s="301"/>
      <c r="L170" s="301"/>
      <c r="M170" s="301"/>
      <c r="N170" s="301"/>
      <c r="O170" s="301"/>
      <c r="P170" s="301"/>
      <c r="Q170" s="302"/>
      <c r="R170" s="303"/>
      <c r="S170" s="303"/>
      <c r="T170" s="303"/>
      <c r="U170" s="303"/>
      <c r="V170" s="303"/>
      <c r="W170" s="304"/>
      <c r="X170" s="300"/>
      <c r="Y170" s="301"/>
      <c r="Z170" s="301"/>
      <c r="AA170" s="301"/>
      <c r="AB170" s="301"/>
      <c r="AC170" s="301"/>
      <c r="AD170" s="301"/>
      <c r="AE170" s="302"/>
      <c r="AF170" s="303"/>
      <c r="AG170" s="303"/>
      <c r="AH170" s="303"/>
      <c r="AI170" s="303"/>
      <c r="AJ170" s="303"/>
      <c r="AK170" s="304"/>
      <c r="AL170" s="263"/>
      <c r="AM170" s="293"/>
      <c r="AN170" s="316"/>
      <c r="AO170" s="306"/>
      <c r="AP170" s="307"/>
      <c r="AQ170" s="308"/>
      <c r="AR170" s="309"/>
      <c r="AS170" s="308"/>
      <c r="AU170" s="311" t="e">
        <f t="shared" si="46"/>
        <v>#VALUE!</v>
      </c>
      <c r="AV170" s="312" t="str">
        <f t="shared" si="47"/>
        <v/>
      </c>
      <c r="AW170" s="313" t="str">
        <f t="shared" si="48"/>
        <v/>
      </c>
      <c r="AX170" s="314" t="str">
        <f t="shared" si="49"/>
        <v/>
      </c>
      <c r="AY170" s="312" t="str">
        <f t="shared" si="50"/>
        <v/>
      </c>
      <c r="AZ170" s="313" t="str">
        <f t="shared" si="51"/>
        <v/>
      </c>
      <c r="BA170" s="314" t="str">
        <f t="shared" si="52"/>
        <v/>
      </c>
      <c r="BB170" s="315">
        <v>1</v>
      </c>
      <c r="BC170" s="315">
        <f t="shared" si="11"/>
        <v>1.02</v>
      </c>
      <c r="BD170" s="315">
        <f t="shared" si="12"/>
        <v>0.98</v>
      </c>
      <c r="BE170" s="315">
        <f t="shared" si="13"/>
        <v>1.03</v>
      </c>
      <c r="BF170" s="315">
        <f t="shared" si="14"/>
        <v>0.97</v>
      </c>
    </row>
    <row r="171" spans="2:58" s="310" customFormat="1" x14ac:dyDescent="0.25">
      <c r="B171" s="296"/>
      <c r="C171" s="297"/>
      <c r="D171" s="298" t="str">
        <f t="shared" si="41"/>
        <v/>
      </c>
      <c r="E171" s="299" t="str">
        <f t="shared" si="42"/>
        <v/>
      </c>
      <c r="F171" s="297"/>
      <c r="G171" s="298" t="str">
        <f t="shared" si="43"/>
        <v/>
      </c>
      <c r="H171" s="299" t="str">
        <f t="shared" si="44"/>
        <v/>
      </c>
      <c r="I171" s="168" t="str">
        <f t="shared" si="45"/>
        <v/>
      </c>
      <c r="J171" s="300"/>
      <c r="K171" s="301"/>
      <c r="L171" s="301"/>
      <c r="M171" s="301"/>
      <c r="N171" s="301"/>
      <c r="O171" s="301"/>
      <c r="P171" s="301"/>
      <c r="Q171" s="302"/>
      <c r="R171" s="303"/>
      <c r="S171" s="303"/>
      <c r="T171" s="303"/>
      <c r="U171" s="303"/>
      <c r="V171" s="303"/>
      <c r="W171" s="304"/>
      <c r="X171" s="300"/>
      <c r="Y171" s="301"/>
      <c r="Z171" s="301"/>
      <c r="AA171" s="301"/>
      <c r="AB171" s="301"/>
      <c r="AC171" s="301"/>
      <c r="AD171" s="301"/>
      <c r="AE171" s="302"/>
      <c r="AF171" s="303"/>
      <c r="AG171" s="303"/>
      <c r="AH171" s="303"/>
      <c r="AI171" s="303"/>
      <c r="AJ171" s="303"/>
      <c r="AK171" s="304"/>
      <c r="AL171" s="263"/>
      <c r="AM171" s="293"/>
      <c r="AN171" s="316"/>
      <c r="AO171" s="306"/>
      <c r="AP171" s="307"/>
      <c r="AQ171" s="308"/>
      <c r="AR171" s="309"/>
      <c r="AS171" s="308"/>
      <c r="AU171" s="311" t="e">
        <f t="shared" si="46"/>
        <v>#VALUE!</v>
      </c>
      <c r="AV171" s="312" t="str">
        <f t="shared" si="47"/>
        <v/>
      </c>
      <c r="AW171" s="313" t="str">
        <f t="shared" si="48"/>
        <v/>
      </c>
      <c r="AX171" s="314" t="str">
        <f t="shared" si="49"/>
        <v/>
      </c>
      <c r="AY171" s="312" t="str">
        <f t="shared" si="50"/>
        <v/>
      </c>
      <c r="AZ171" s="313" t="str">
        <f t="shared" si="51"/>
        <v/>
      </c>
      <c r="BA171" s="314" t="str">
        <f t="shared" si="52"/>
        <v/>
      </c>
      <c r="BB171" s="315">
        <v>1</v>
      </c>
      <c r="BC171" s="315">
        <f t="shared" si="11"/>
        <v>1.02</v>
      </c>
      <c r="BD171" s="315">
        <f t="shared" si="12"/>
        <v>0.98</v>
      </c>
      <c r="BE171" s="315">
        <f t="shared" si="13"/>
        <v>1.03</v>
      </c>
      <c r="BF171" s="315">
        <f t="shared" si="14"/>
        <v>0.97</v>
      </c>
    </row>
    <row r="172" spans="2:58" s="310" customFormat="1" x14ac:dyDescent="0.25">
      <c r="B172" s="296"/>
      <c r="C172" s="297"/>
      <c r="D172" s="298" t="str">
        <f t="shared" si="41"/>
        <v/>
      </c>
      <c r="E172" s="299" t="str">
        <f t="shared" si="42"/>
        <v/>
      </c>
      <c r="F172" s="297"/>
      <c r="G172" s="298" t="str">
        <f t="shared" si="43"/>
        <v/>
      </c>
      <c r="H172" s="299" t="str">
        <f t="shared" si="44"/>
        <v/>
      </c>
      <c r="I172" s="168" t="str">
        <f t="shared" si="45"/>
        <v/>
      </c>
      <c r="J172" s="300"/>
      <c r="K172" s="301"/>
      <c r="L172" s="301"/>
      <c r="M172" s="301"/>
      <c r="N172" s="301"/>
      <c r="O172" s="301"/>
      <c r="P172" s="301"/>
      <c r="Q172" s="302"/>
      <c r="R172" s="303"/>
      <c r="S172" s="303"/>
      <c r="T172" s="303"/>
      <c r="U172" s="303"/>
      <c r="V172" s="303"/>
      <c r="W172" s="304"/>
      <c r="X172" s="300"/>
      <c r="Y172" s="301"/>
      <c r="Z172" s="301"/>
      <c r="AA172" s="301"/>
      <c r="AB172" s="301"/>
      <c r="AC172" s="301"/>
      <c r="AD172" s="301"/>
      <c r="AE172" s="302"/>
      <c r="AF172" s="303"/>
      <c r="AG172" s="303"/>
      <c r="AH172" s="303"/>
      <c r="AI172" s="303"/>
      <c r="AJ172" s="303"/>
      <c r="AK172" s="304"/>
      <c r="AL172" s="263"/>
      <c r="AM172" s="293"/>
      <c r="AN172" s="316"/>
      <c r="AO172" s="306"/>
      <c r="AP172" s="307"/>
      <c r="AQ172" s="308"/>
      <c r="AR172" s="309"/>
      <c r="AS172" s="308"/>
      <c r="AU172" s="311" t="e">
        <f t="shared" si="46"/>
        <v>#VALUE!</v>
      </c>
      <c r="AV172" s="312" t="str">
        <f t="shared" si="47"/>
        <v/>
      </c>
      <c r="AW172" s="313" t="str">
        <f t="shared" si="48"/>
        <v/>
      </c>
      <c r="AX172" s="314" t="str">
        <f t="shared" si="49"/>
        <v/>
      </c>
      <c r="AY172" s="312" t="str">
        <f t="shared" si="50"/>
        <v/>
      </c>
      <c r="AZ172" s="313" t="str">
        <f t="shared" si="51"/>
        <v/>
      </c>
      <c r="BA172" s="314" t="str">
        <f t="shared" si="52"/>
        <v/>
      </c>
      <c r="BB172" s="315">
        <v>1</v>
      </c>
      <c r="BC172" s="315">
        <f t="shared" si="11"/>
        <v>1.02</v>
      </c>
      <c r="BD172" s="315">
        <f t="shared" si="12"/>
        <v>0.98</v>
      </c>
      <c r="BE172" s="315">
        <f t="shared" si="13"/>
        <v>1.03</v>
      </c>
      <c r="BF172" s="315">
        <f t="shared" si="14"/>
        <v>0.97</v>
      </c>
    </row>
    <row r="173" spans="2:58" s="310" customFormat="1" x14ac:dyDescent="0.25">
      <c r="B173" s="296"/>
      <c r="C173" s="297"/>
      <c r="D173" s="298" t="str">
        <f t="shared" si="41"/>
        <v/>
      </c>
      <c r="E173" s="299" t="str">
        <f t="shared" si="42"/>
        <v/>
      </c>
      <c r="F173" s="297"/>
      <c r="G173" s="298" t="str">
        <f t="shared" si="43"/>
        <v/>
      </c>
      <c r="H173" s="299" t="str">
        <f t="shared" si="44"/>
        <v/>
      </c>
      <c r="I173" s="168" t="str">
        <f t="shared" si="45"/>
        <v/>
      </c>
      <c r="J173" s="300"/>
      <c r="K173" s="301"/>
      <c r="L173" s="301"/>
      <c r="M173" s="301"/>
      <c r="N173" s="301"/>
      <c r="O173" s="301"/>
      <c r="P173" s="301"/>
      <c r="Q173" s="302"/>
      <c r="R173" s="303"/>
      <c r="S173" s="303"/>
      <c r="T173" s="303"/>
      <c r="U173" s="303"/>
      <c r="V173" s="303"/>
      <c r="W173" s="304"/>
      <c r="X173" s="300"/>
      <c r="Y173" s="301"/>
      <c r="Z173" s="301"/>
      <c r="AA173" s="301"/>
      <c r="AB173" s="301"/>
      <c r="AC173" s="301"/>
      <c r="AD173" s="301"/>
      <c r="AE173" s="302"/>
      <c r="AF173" s="303"/>
      <c r="AG173" s="303"/>
      <c r="AH173" s="303"/>
      <c r="AI173" s="303"/>
      <c r="AJ173" s="303"/>
      <c r="AK173" s="304"/>
      <c r="AL173" s="263"/>
      <c r="AM173" s="293"/>
      <c r="AN173" s="316"/>
      <c r="AO173" s="306"/>
      <c r="AP173" s="307"/>
      <c r="AQ173" s="308"/>
      <c r="AR173" s="309"/>
      <c r="AS173" s="308"/>
      <c r="AU173" s="311" t="e">
        <f t="shared" si="46"/>
        <v>#VALUE!</v>
      </c>
      <c r="AV173" s="312" t="str">
        <f t="shared" si="47"/>
        <v/>
      </c>
      <c r="AW173" s="313" t="str">
        <f t="shared" si="48"/>
        <v/>
      </c>
      <c r="AX173" s="314" t="str">
        <f t="shared" si="49"/>
        <v/>
      </c>
      <c r="AY173" s="312" t="str">
        <f t="shared" si="50"/>
        <v/>
      </c>
      <c r="AZ173" s="313" t="str">
        <f t="shared" si="51"/>
        <v/>
      </c>
      <c r="BA173" s="314" t="str">
        <f t="shared" si="52"/>
        <v/>
      </c>
      <c r="BB173" s="315">
        <v>1</v>
      </c>
      <c r="BC173" s="315">
        <f t="shared" si="11"/>
        <v>1.02</v>
      </c>
      <c r="BD173" s="315">
        <f t="shared" si="12"/>
        <v>0.98</v>
      </c>
      <c r="BE173" s="315">
        <f t="shared" si="13"/>
        <v>1.03</v>
      </c>
      <c r="BF173" s="315">
        <f t="shared" si="14"/>
        <v>0.97</v>
      </c>
    </row>
    <row r="174" spans="2:58" s="310" customFormat="1" x14ac:dyDescent="0.25">
      <c r="B174" s="296"/>
      <c r="C174" s="297"/>
      <c r="D174" s="298" t="str">
        <f t="shared" si="41"/>
        <v/>
      </c>
      <c r="E174" s="299" t="str">
        <f t="shared" si="42"/>
        <v/>
      </c>
      <c r="F174" s="297"/>
      <c r="G174" s="298" t="str">
        <f t="shared" si="43"/>
        <v/>
      </c>
      <c r="H174" s="299" t="str">
        <f t="shared" si="44"/>
        <v/>
      </c>
      <c r="I174" s="168" t="str">
        <f t="shared" si="45"/>
        <v/>
      </c>
      <c r="J174" s="300"/>
      <c r="K174" s="301"/>
      <c r="L174" s="301"/>
      <c r="M174" s="301"/>
      <c r="N174" s="301"/>
      <c r="O174" s="301"/>
      <c r="P174" s="301"/>
      <c r="Q174" s="302"/>
      <c r="R174" s="303"/>
      <c r="S174" s="303"/>
      <c r="T174" s="303"/>
      <c r="U174" s="303"/>
      <c r="V174" s="303"/>
      <c r="W174" s="304"/>
      <c r="X174" s="300"/>
      <c r="Y174" s="301"/>
      <c r="Z174" s="301"/>
      <c r="AA174" s="301"/>
      <c r="AB174" s="301"/>
      <c r="AC174" s="301"/>
      <c r="AD174" s="301"/>
      <c r="AE174" s="302"/>
      <c r="AF174" s="303"/>
      <c r="AG174" s="303"/>
      <c r="AH174" s="303"/>
      <c r="AI174" s="303"/>
      <c r="AJ174" s="303"/>
      <c r="AK174" s="304"/>
      <c r="AL174" s="263"/>
      <c r="AM174" s="293"/>
      <c r="AN174" s="316"/>
      <c r="AO174" s="306"/>
      <c r="AP174" s="307"/>
      <c r="AQ174" s="308"/>
      <c r="AR174" s="309"/>
      <c r="AS174" s="308"/>
      <c r="AU174" s="311" t="e">
        <f t="shared" si="46"/>
        <v>#VALUE!</v>
      </c>
      <c r="AV174" s="312" t="str">
        <f t="shared" si="47"/>
        <v/>
      </c>
      <c r="AW174" s="313" t="str">
        <f t="shared" si="48"/>
        <v/>
      </c>
      <c r="AX174" s="314" t="str">
        <f t="shared" si="49"/>
        <v/>
      </c>
      <c r="AY174" s="312" t="str">
        <f t="shared" si="50"/>
        <v/>
      </c>
      <c r="AZ174" s="313" t="str">
        <f t="shared" si="51"/>
        <v/>
      </c>
      <c r="BA174" s="314" t="str">
        <f t="shared" si="52"/>
        <v/>
      </c>
      <c r="BB174" s="315">
        <v>1</v>
      </c>
      <c r="BC174" s="315">
        <f t="shared" si="11"/>
        <v>1.02</v>
      </c>
      <c r="BD174" s="315">
        <f t="shared" si="12"/>
        <v>0.98</v>
      </c>
      <c r="BE174" s="315">
        <f t="shared" si="13"/>
        <v>1.03</v>
      </c>
      <c r="BF174" s="315">
        <f t="shared" si="14"/>
        <v>0.97</v>
      </c>
    </row>
    <row r="175" spans="2:58" s="310" customFormat="1" x14ac:dyDescent="0.25">
      <c r="B175" s="296"/>
      <c r="C175" s="297"/>
      <c r="D175" s="298" t="str">
        <f t="shared" si="41"/>
        <v/>
      </c>
      <c r="E175" s="299" t="str">
        <f t="shared" si="42"/>
        <v/>
      </c>
      <c r="F175" s="297"/>
      <c r="G175" s="298" t="str">
        <f t="shared" si="43"/>
        <v/>
      </c>
      <c r="H175" s="299" t="str">
        <f t="shared" si="44"/>
        <v/>
      </c>
      <c r="I175" s="168" t="str">
        <f t="shared" si="45"/>
        <v/>
      </c>
      <c r="J175" s="300"/>
      <c r="K175" s="301"/>
      <c r="L175" s="301"/>
      <c r="M175" s="301"/>
      <c r="N175" s="301"/>
      <c r="O175" s="301"/>
      <c r="P175" s="301"/>
      <c r="Q175" s="302"/>
      <c r="R175" s="303"/>
      <c r="S175" s="303"/>
      <c r="T175" s="303"/>
      <c r="U175" s="303"/>
      <c r="V175" s="303"/>
      <c r="W175" s="304"/>
      <c r="X175" s="300"/>
      <c r="Y175" s="301"/>
      <c r="Z175" s="301"/>
      <c r="AA175" s="301"/>
      <c r="AB175" s="301"/>
      <c r="AC175" s="301"/>
      <c r="AD175" s="301"/>
      <c r="AE175" s="302"/>
      <c r="AF175" s="303"/>
      <c r="AG175" s="303"/>
      <c r="AH175" s="303"/>
      <c r="AI175" s="303"/>
      <c r="AJ175" s="303"/>
      <c r="AK175" s="304"/>
      <c r="AL175" s="263"/>
      <c r="AM175" s="293"/>
      <c r="AN175" s="316"/>
      <c r="AO175" s="306"/>
      <c r="AP175" s="307"/>
      <c r="AQ175" s="308"/>
      <c r="AR175" s="309"/>
      <c r="AS175" s="308"/>
      <c r="AU175" s="311" t="e">
        <f t="shared" si="46"/>
        <v>#VALUE!</v>
      </c>
      <c r="AV175" s="312" t="str">
        <f t="shared" si="47"/>
        <v/>
      </c>
      <c r="AW175" s="313" t="str">
        <f t="shared" si="48"/>
        <v/>
      </c>
      <c r="AX175" s="314" t="str">
        <f t="shared" si="49"/>
        <v/>
      </c>
      <c r="AY175" s="312" t="str">
        <f t="shared" si="50"/>
        <v/>
      </c>
      <c r="AZ175" s="313" t="str">
        <f t="shared" si="51"/>
        <v/>
      </c>
      <c r="BA175" s="314" t="str">
        <f t="shared" si="52"/>
        <v/>
      </c>
      <c r="BB175" s="315">
        <v>1</v>
      </c>
      <c r="BC175" s="315">
        <f t="shared" si="11"/>
        <v>1.02</v>
      </c>
      <c r="BD175" s="315">
        <f t="shared" si="12"/>
        <v>0.98</v>
      </c>
      <c r="BE175" s="315">
        <f t="shared" si="13"/>
        <v>1.03</v>
      </c>
      <c r="BF175" s="315">
        <f t="shared" si="14"/>
        <v>0.97</v>
      </c>
    </row>
    <row r="176" spans="2:58" s="310" customFormat="1" x14ac:dyDescent="0.25">
      <c r="B176" s="296"/>
      <c r="C176" s="297"/>
      <c r="D176" s="298" t="str">
        <f t="shared" si="41"/>
        <v/>
      </c>
      <c r="E176" s="299" t="str">
        <f t="shared" si="42"/>
        <v/>
      </c>
      <c r="F176" s="297"/>
      <c r="G176" s="298" t="str">
        <f t="shared" si="43"/>
        <v/>
      </c>
      <c r="H176" s="299" t="str">
        <f t="shared" si="44"/>
        <v/>
      </c>
      <c r="I176" s="168" t="str">
        <f t="shared" si="45"/>
        <v/>
      </c>
      <c r="J176" s="300"/>
      <c r="K176" s="301"/>
      <c r="L176" s="301"/>
      <c r="M176" s="301"/>
      <c r="N176" s="301"/>
      <c r="O176" s="301"/>
      <c r="P176" s="301"/>
      <c r="Q176" s="302"/>
      <c r="R176" s="303"/>
      <c r="S176" s="303"/>
      <c r="T176" s="303"/>
      <c r="U176" s="303"/>
      <c r="V176" s="303"/>
      <c r="W176" s="304"/>
      <c r="X176" s="300"/>
      <c r="Y176" s="301"/>
      <c r="Z176" s="301"/>
      <c r="AA176" s="301"/>
      <c r="AB176" s="301"/>
      <c r="AC176" s="301"/>
      <c r="AD176" s="301"/>
      <c r="AE176" s="302"/>
      <c r="AF176" s="303"/>
      <c r="AG176" s="303"/>
      <c r="AH176" s="303"/>
      <c r="AI176" s="303"/>
      <c r="AJ176" s="303"/>
      <c r="AK176" s="304"/>
      <c r="AL176" s="263"/>
      <c r="AM176" s="293"/>
      <c r="AN176" s="316"/>
      <c r="AO176" s="306"/>
      <c r="AP176" s="307"/>
      <c r="AQ176" s="308"/>
      <c r="AR176" s="309"/>
      <c r="AS176" s="308"/>
      <c r="AU176" s="311" t="e">
        <f t="shared" si="46"/>
        <v>#VALUE!</v>
      </c>
      <c r="AV176" s="312" t="str">
        <f t="shared" si="47"/>
        <v/>
      </c>
      <c r="AW176" s="313" t="str">
        <f t="shared" si="48"/>
        <v/>
      </c>
      <c r="AX176" s="314" t="str">
        <f t="shared" si="49"/>
        <v/>
      </c>
      <c r="AY176" s="312" t="str">
        <f t="shared" si="50"/>
        <v/>
      </c>
      <c r="AZ176" s="313" t="str">
        <f t="shared" si="51"/>
        <v/>
      </c>
      <c r="BA176" s="314" t="str">
        <f t="shared" si="52"/>
        <v/>
      </c>
      <c r="BB176" s="315">
        <v>1</v>
      </c>
      <c r="BC176" s="315">
        <f t="shared" si="11"/>
        <v>1.02</v>
      </c>
      <c r="BD176" s="315">
        <f t="shared" si="12"/>
        <v>0.98</v>
      </c>
      <c r="BE176" s="315">
        <f t="shared" si="13"/>
        <v>1.03</v>
      </c>
      <c r="BF176" s="315">
        <f t="shared" si="14"/>
        <v>0.97</v>
      </c>
    </row>
    <row r="177" spans="2:58" s="310" customFormat="1" x14ac:dyDescent="0.25">
      <c r="B177" s="296"/>
      <c r="C177" s="297"/>
      <c r="D177" s="298" t="str">
        <f t="shared" si="41"/>
        <v/>
      </c>
      <c r="E177" s="299" t="str">
        <f t="shared" si="42"/>
        <v/>
      </c>
      <c r="F177" s="297"/>
      <c r="G177" s="298" t="str">
        <f t="shared" si="43"/>
        <v/>
      </c>
      <c r="H177" s="299" t="str">
        <f t="shared" si="44"/>
        <v/>
      </c>
      <c r="I177" s="168" t="str">
        <f t="shared" si="45"/>
        <v/>
      </c>
      <c r="J177" s="300"/>
      <c r="K177" s="301"/>
      <c r="L177" s="301"/>
      <c r="M177" s="301"/>
      <c r="N177" s="301"/>
      <c r="O177" s="301"/>
      <c r="P177" s="301"/>
      <c r="Q177" s="302"/>
      <c r="R177" s="303"/>
      <c r="S177" s="303"/>
      <c r="T177" s="303"/>
      <c r="U177" s="303"/>
      <c r="V177" s="303"/>
      <c r="W177" s="304"/>
      <c r="X177" s="300"/>
      <c r="Y177" s="301"/>
      <c r="Z177" s="301"/>
      <c r="AA177" s="301"/>
      <c r="AB177" s="301"/>
      <c r="AC177" s="301"/>
      <c r="AD177" s="301"/>
      <c r="AE177" s="302"/>
      <c r="AF177" s="303"/>
      <c r="AG177" s="303"/>
      <c r="AH177" s="303"/>
      <c r="AI177" s="303"/>
      <c r="AJ177" s="303"/>
      <c r="AK177" s="304"/>
      <c r="AL177" s="263"/>
      <c r="AM177" s="293"/>
      <c r="AN177" s="316"/>
      <c r="AO177" s="306"/>
      <c r="AP177" s="307"/>
      <c r="AQ177" s="308"/>
      <c r="AR177" s="309"/>
      <c r="AS177" s="308"/>
      <c r="AU177" s="311" t="e">
        <f t="shared" si="46"/>
        <v>#VALUE!</v>
      </c>
      <c r="AV177" s="312" t="str">
        <f t="shared" si="47"/>
        <v/>
      </c>
      <c r="AW177" s="313" t="str">
        <f t="shared" si="48"/>
        <v/>
      </c>
      <c r="AX177" s="314" t="str">
        <f t="shared" si="49"/>
        <v/>
      </c>
      <c r="AY177" s="312" t="str">
        <f t="shared" si="50"/>
        <v/>
      </c>
      <c r="AZ177" s="313" t="str">
        <f t="shared" si="51"/>
        <v/>
      </c>
      <c r="BA177" s="314" t="str">
        <f t="shared" si="52"/>
        <v/>
      </c>
      <c r="BB177" s="315">
        <v>1</v>
      </c>
      <c r="BC177" s="315">
        <f t="shared" si="11"/>
        <v>1.02</v>
      </c>
      <c r="BD177" s="315">
        <f t="shared" si="12"/>
        <v>0.98</v>
      </c>
      <c r="BE177" s="315">
        <f t="shared" si="13"/>
        <v>1.03</v>
      </c>
      <c r="BF177" s="315">
        <f t="shared" si="14"/>
        <v>0.97</v>
      </c>
    </row>
    <row r="178" spans="2:58" s="310" customFormat="1" x14ac:dyDescent="0.25">
      <c r="B178" s="296"/>
      <c r="C178" s="297"/>
      <c r="D178" s="298" t="str">
        <f t="shared" si="41"/>
        <v/>
      </c>
      <c r="E178" s="299" t="str">
        <f t="shared" si="42"/>
        <v/>
      </c>
      <c r="F178" s="297"/>
      <c r="G178" s="298" t="str">
        <f t="shared" si="43"/>
        <v/>
      </c>
      <c r="H178" s="299" t="str">
        <f t="shared" si="44"/>
        <v/>
      </c>
      <c r="I178" s="168" t="str">
        <f t="shared" si="45"/>
        <v/>
      </c>
      <c r="J178" s="300"/>
      <c r="K178" s="301"/>
      <c r="L178" s="301"/>
      <c r="M178" s="301"/>
      <c r="N178" s="301"/>
      <c r="O178" s="301"/>
      <c r="P178" s="301"/>
      <c r="Q178" s="302"/>
      <c r="R178" s="303"/>
      <c r="S178" s="303"/>
      <c r="T178" s="303"/>
      <c r="U178" s="303"/>
      <c r="V178" s="303"/>
      <c r="W178" s="304"/>
      <c r="X178" s="300"/>
      <c r="Y178" s="301"/>
      <c r="Z178" s="301"/>
      <c r="AA178" s="301"/>
      <c r="AB178" s="301"/>
      <c r="AC178" s="301"/>
      <c r="AD178" s="301"/>
      <c r="AE178" s="302"/>
      <c r="AF178" s="303"/>
      <c r="AG178" s="303"/>
      <c r="AH178" s="303"/>
      <c r="AI178" s="303"/>
      <c r="AJ178" s="303"/>
      <c r="AK178" s="304"/>
      <c r="AL178" s="263"/>
      <c r="AM178" s="293"/>
      <c r="AN178" s="316"/>
      <c r="AO178" s="306"/>
      <c r="AP178" s="307"/>
      <c r="AQ178" s="308"/>
      <c r="AR178" s="309"/>
      <c r="AS178" s="308"/>
      <c r="AU178" s="311" t="e">
        <f t="shared" si="46"/>
        <v>#VALUE!</v>
      </c>
      <c r="AV178" s="312" t="str">
        <f t="shared" si="47"/>
        <v/>
      </c>
      <c r="AW178" s="313" t="str">
        <f t="shared" si="48"/>
        <v/>
      </c>
      <c r="AX178" s="314" t="str">
        <f t="shared" si="49"/>
        <v/>
      </c>
      <c r="AY178" s="312" t="str">
        <f t="shared" si="50"/>
        <v/>
      </c>
      <c r="AZ178" s="313" t="str">
        <f t="shared" si="51"/>
        <v/>
      </c>
      <c r="BA178" s="314" t="str">
        <f t="shared" si="52"/>
        <v/>
      </c>
      <c r="BB178" s="315">
        <v>1</v>
      </c>
      <c r="BC178" s="315">
        <f t="shared" si="11"/>
        <v>1.02</v>
      </c>
      <c r="BD178" s="315">
        <f t="shared" si="12"/>
        <v>0.98</v>
      </c>
      <c r="BE178" s="315">
        <f t="shared" si="13"/>
        <v>1.03</v>
      </c>
      <c r="BF178" s="315">
        <f t="shared" si="14"/>
        <v>0.97</v>
      </c>
    </row>
    <row r="179" spans="2:58" s="310" customFormat="1" x14ac:dyDescent="0.25">
      <c r="B179" s="296"/>
      <c r="C179" s="297"/>
      <c r="D179" s="298" t="str">
        <f t="shared" si="41"/>
        <v/>
      </c>
      <c r="E179" s="299" t="str">
        <f t="shared" si="42"/>
        <v/>
      </c>
      <c r="F179" s="297"/>
      <c r="G179" s="298" t="str">
        <f t="shared" si="43"/>
        <v/>
      </c>
      <c r="H179" s="299" t="str">
        <f t="shared" si="44"/>
        <v/>
      </c>
      <c r="I179" s="168" t="str">
        <f t="shared" si="45"/>
        <v/>
      </c>
      <c r="J179" s="300"/>
      <c r="K179" s="301"/>
      <c r="L179" s="301"/>
      <c r="M179" s="301"/>
      <c r="N179" s="301"/>
      <c r="O179" s="301"/>
      <c r="P179" s="301"/>
      <c r="Q179" s="302"/>
      <c r="R179" s="303"/>
      <c r="S179" s="303"/>
      <c r="T179" s="303"/>
      <c r="U179" s="303"/>
      <c r="V179" s="303"/>
      <c r="W179" s="304"/>
      <c r="X179" s="300"/>
      <c r="Y179" s="301"/>
      <c r="Z179" s="301"/>
      <c r="AA179" s="301"/>
      <c r="AB179" s="301"/>
      <c r="AC179" s="301"/>
      <c r="AD179" s="301"/>
      <c r="AE179" s="302"/>
      <c r="AF179" s="303"/>
      <c r="AG179" s="303"/>
      <c r="AH179" s="303"/>
      <c r="AI179" s="303"/>
      <c r="AJ179" s="303"/>
      <c r="AK179" s="304"/>
      <c r="AL179" s="263"/>
      <c r="AM179" s="293"/>
      <c r="AN179" s="316"/>
      <c r="AO179" s="306"/>
      <c r="AP179" s="307"/>
      <c r="AQ179" s="308"/>
      <c r="AR179" s="309"/>
      <c r="AS179" s="308"/>
      <c r="AU179" s="311" t="e">
        <f t="shared" si="46"/>
        <v>#VALUE!</v>
      </c>
      <c r="AV179" s="312" t="str">
        <f t="shared" si="47"/>
        <v/>
      </c>
      <c r="AW179" s="313" t="str">
        <f t="shared" si="48"/>
        <v/>
      </c>
      <c r="AX179" s="314" t="str">
        <f t="shared" si="49"/>
        <v/>
      </c>
      <c r="AY179" s="312" t="str">
        <f t="shared" si="50"/>
        <v/>
      </c>
      <c r="AZ179" s="313" t="str">
        <f t="shared" si="51"/>
        <v/>
      </c>
      <c r="BA179" s="314" t="str">
        <f t="shared" si="52"/>
        <v/>
      </c>
      <c r="BB179" s="315">
        <v>1</v>
      </c>
      <c r="BC179" s="315">
        <f t="shared" si="11"/>
        <v>1.02</v>
      </c>
      <c r="BD179" s="315">
        <f t="shared" si="12"/>
        <v>0.98</v>
      </c>
      <c r="BE179" s="315">
        <f t="shared" si="13"/>
        <v>1.03</v>
      </c>
      <c r="BF179" s="315">
        <f t="shared" si="14"/>
        <v>0.97</v>
      </c>
    </row>
    <row r="180" spans="2:58" s="310" customFormat="1" x14ac:dyDescent="0.25">
      <c r="B180" s="296"/>
      <c r="C180" s="297"/>
      <c r="D180" s="298" t="str">
        <f t="shared" si="41"/>
        <v/>
      </c>
      <c r="E180" s="299" t="str">
        <f t="shared" si="42"/>
        <v/>
      </c>
      <c r="F180" s="297"/>
      <c r="G180" s="298" t="str">
        <f t="shared" si="43"/>
        <v/>
      </c>
      <c r="H180" s="299" t="str">
        <f t="shared" si="44"/>
        <v/>
      </c>
      <c r="I180" s="168" t="str">
        <f t="shared" si="45"/>
        <v/>
      </c>
      <c r="J180" s="300"/>
      <c r="K180" s="301"/>
      <c r="L180" s="301"/>
      <c r="M180" s="301"/>
      <c r="N180" s="301"/>
      <c r="O180" s="301"/>
      <c r="P180" s="301"/>
      <c r="Q180" s="302"/>
      <c r="R180" s="303"/>
      <c r="S180" s="303"/>
      <c r="T180" s="303"/>
      <c r="U180" s="303"/>
      <c r="V180" s="303"/>
      <c r="W180" s="304"/>
      <c r="X180" s="300"/>
      <c r="Y180" s="301"/>
      <c r="Z180" s="301"/>
      <c r="AA180" s="301"/>
      <c r="AB180" s="301"/>
      <c r="AC180" s="301"/>
      <c r="AD180" s="301"/>
      <c r="AE180" s="302"/>
      <c r="AF180" s="303"/>
      <c r="AG180" s="303"/>
      <c r="AH180" s="303"/>
      <c r="AI180" s="303"/>
      <c r="AJ180" s="303"/>
      <c r="AK180" s="304"/>
      <c r="AL180" s="263"/>
      <c r="AM180" s="293"/>
      <c r="AN180" s="316"/>
      <c r="AO180" s="306"/>
      <c r="AP180" s="307"/>
      <c r="AQ180" s="308"/>
      <c r="AR180" s="309"/>
      <c r="AS180" s="308"/>
      <c r="AU180" s="311" t="e">
        <f t="shared" si="46"/>
        <v>#VALUE!</v>
      </c>
      <c r="AV180" s="312" t="str">
        <f t="shared" si="47"/>
        <v/>
      </c>
      <c r="AW180" s="313" t="str">
        <f t="shared" si="48"/>
        <v/>
      </c>
      <c r="AX180" s="314" t="str">
        <f t="shared" si="49"/>
        <v/>
      </c>
      <c r="AY180" s="312" t="str">
        <f t="shared" si="50"/>
        <v/>
      </c>
      <c r="AZ180" s="313" t="str">
        <f t="shared" si="51"/>
        <v/>
      </c>
      <c r="BA180" s="314" t="str">
        <f t="shared" si="52"/>
        <v/>
      </c>
      <c r="BB180" s="315">
        <v>1</v>
      </c>
      <c r="BC180" s="315">
        <f t="shared" si="11"/>
        <v>1.02</v>
      </c>
      <c r="BD180" s="315">
        <f t="shared" si="12"/>
        <v>0.98</v>
      </c>
      <c r="BE180" s="315">
        <f t="shared" si="13"/>
        <v>1.03</v>
      </c>
      <c r="BF180" s="315">
        <f t="shared" si="14"/>
        <v>0.97</v>
      </c>
    </row>
    <row r="181" spans="2:58" s="310" customFormat="1" x14ac:dyDescent="0.25">
      <c r="B181" s="296"/>
      <c r="C181" s="297"/>
      <c r="D181" s="298" t="str">
        <f t="shared" si="41"/>
        <v/>
      </c>
      <c r="E181" s="299" t="str">
        <f t="shared" si="42"/>
        <v/>
      </c>
      <c r="F181" s="297"/>
      <c r="G181" s="298" t="str">
        <f t="shared" si="43"/>
        <v/>
      </c>
      <c r="H181" s="299" t="str">
        <f t="shared" si="44"/>
        <v/>
      </c>
      <c r="I181" s="168" t="str">
        <f t="shared" si="45"/>
        <v/>
      </c>
      <c r="J181" s="300"/>
      <c r="K181" s="301"/>
      <c r="L181" s="301"/>
      <c r="M181" s="301"/>
      <c r="N181" s="301"/>
      <c r="O181" s="301"/>
      <c r="P181" s="301"/>
      <c r="Q181" s="302"/>
      <c r="R181" s="303"/>
      <c r="S181" s="303"/>
      <c r="T181" s="303"/>
      <c r="U181" s="303"/>
      <c r="V181" s="303"/>
      <c r="W181" s="304"/>
      <c r="X181" s="300"/>
      <c r="Y181" s="301"/>
      <c r="Z181" s="301"/>
      <c r="AA181" s="301"/>
      <c r="AB181" s="301"/>
      <c r="AC181" s="301"/>
      <c r="AD181" s="301"/>
      <c r="AE181" s="302"/>
      <c r="AF181" s="303"/>
      <c r="AG181" s="303"/>
      <c r="AH181" s="303"/>
      <c r="AI181" s="303"/>
      <c r="AJ181" s="303"/>
      <c r="AK181" s="304"/>
      <c r="AL181" s="263"/>
      <c r="AM181" s="293"/>
      <c r="AN181" s="316"/>
      <c r="AO181" s="306"/>
      <c r="AP181" s="307"/>
      <c r="AQ181" s="308"/>
      <c r="AR181" s="309"/>
      <c r="AS181" s="308"/>
      <c r="AU181" s="311" t="e">
        <f t="shared" si="46"/>
        <v>#VALUE!</v>
      </c>
      <c r="AV181" s="312" t="str">
        <f t="shared" si="47"/>
        <v/>
      </c>
      <c r="AW181" s="313" t="str">
        <f t="shared" si="48"/>
        <v/>
      </c>
      <c r="AX181" s="314" t="str">
        <f t="shared" si="49"/>
        <v/>
      </c>
      <c r="AY181" s="312" t="str">
        <f t="shared" si="50"/>
        <v/>
      </c>
      <c r="AZ181" s="313" t="str">
        <f t="shared" si="51"/>
        <v/>
      </c>
      <c r="BA181" s="314" t="str">
        <f t="shared" si="52"/>
        <v/>
      </c>
      <c r="BB181" s="315">
        <v>1</v>
      </c>
      <c r="BC181" s="315">
        <f t="shared" si="11"/>
        <v>1.02</v>
      </c>
      <c r="BD181" s="315">
        <f t="shared" si="12"/>
        <v>0.98</v>
      </c>
      <c r="BE181" s="315">
        <f t="shared" si="13"/>
        <v>1.03</v>
      </c>
      <c r="BF181" s="315">
        <f t="shared" si="14"/>
        <v>0.97</v>
      </c>
    </row>
    <row r="182" spans="2:58" s="310" customFormat="1" x14ac:dyDescent="0.25">
      <c r="B182" s="296"/>
      <c r="C182" s="297"/>
      <c r="D182" s="298" t="str">
        <f t="shared" si="41"/>
        <v/>
      </c>
      <c r="E182" s="299" t="str">
        <f t="shared" si="42"/>
        <v/>
      </c>
      <c r="F182" s="297"/>
      <c r="G182" s="298" t="str">
        <f t="shared" si="43"/>
        <v/>
      </c>
      <c r="H182" s="299" t="str">
        <f t="shared" si="44"/>
        <v/>
      </c>
      <c r="I182" s="168" t="str">
        <f t="shared" si="45"/>
        <v/>
      </c>
      <c r="J182" s="300"/>
      <c r="K182" s="301"/>
      <c r="L182" s="301"/>
      <c r="M182" s="301"/>
      <c r="N182" s="301"/>
      <c r="O182" s="301"/>
      <c r="P182" s="301"/>
      <c r="Q182" s="302"/>
      <c r="R182" s="303"/>
      <c r="S182" s="303"/>
      <c r="T182" s="303"/>
      <c r="U182" s="303"/>
      <c r="V182" s="303"/>
      <c r="W182" s="304"/>
      <c r="X182" s="300"/>
      <c r="Y182" s="301"/>
      <c r="Z182" s="301"/>
      <c r="AA182" s="301"/>
      <c r="AB182" s="301"/>
      <c r="AC182" s="301"/>
      <c r="AD182" s="301"/>
      <c r="AE182" s="302"/>
      <c r="AF182" s="303"/>
      <c r="AG182" s="303"/>
      <c r="AH182" s="303"/>
      <c r="AI182" s="303"/>
      <c r="AJ182" s="303"/>
      <c r="AK182" s="304"/>
      <c r="AL182" s="263"/>
      <c r="AM182" s="293"/>
      <c r="AN182" s="316"/>
      <c r="AO182" s="306"/>
      <c r="AP182" s="307"/>
      <c r="AQ182" s="308"/>
      <c r="AR182" s="309"/>
      <c r="AS182" s="308"/>
      <c r="AU182" s="311" t="e">
        <f t="shared" si="46"/>
        <v>#VALUE!</v>
      </c>
      <c r="AV182" s="312" t="str">
        <f t="shared" si="47"/>
        <v/>
      </c>
      <c r="AW182" s="313" t="str">
        <f t="shared" si="48"/>
        <v/>
      </c>
      <c r="AX182" s="314" t="str">
        <f t="shared" si="49"/>
        <v/>
      </c>
      <c r="AY182" s="312" t="str">
        <f t="shared" si="50"/>
        <v/>
      </c>
      <c r="AZ182" s="313" t="str">
        <f t="shared" si="51"/>
        <v/>
      </c>
      <c r="BA182" s="314" t="str">
        <f t="shared" si="52"/>
        <v/>
      </c>
      <c r="BB182" s="315">
        <v>1</v>
      </c>
      <c r="BC182" s="315">
        <f t="shared" si="11"/>
        <v>1.02</v>
      </c>
      <c r="BD182" s="315">
        <f t="shared" si="12"/>
        <v>0.98</v>
      </c>
      <c r="BE182" s="315">
        <f t="shared" si="13"/>
        <v>1.03</v>
      </c>
      <c r="BF182" s="315">
        <f t="shared" si="14"/>
        <v>0.97</v>
      </c>
    </row>
    <row r="183" spans="2:58" s="310" customFormat="1" x14ac:dyDescent="0.25">
      <c r="B183" s="296"/>
      <c r="C183" s="297"/>
      <c r="D183" s="298" t="str">
        <f t="shared" si="41"/>
        <v/>
      </c>
      <c r="E183" s="299" t="str">
        <f t="shared" si="42"/>
        <v/>
      </c>
      <c r="F183" s="297"/>
      <c r="G183" s="298" t="str">
        <f t="shared" si="43"/>
        <v/>
      </c>
      <c r="H183" s="299" t="str">
        <f t="shared" si="44"/>
        <v/>
      </c>
      <c r="I183" s="168" t="str">
        <f t="shared" si="45"/>
        <v/>
      </c>
      <c r="J183" s="300"/>
      <c r="K183" s="301"/>
      <c r="L183" s="301"/>
      <c r="M183" s="301"/>
      <c r="N183" s="301"/>
      <c r="O183" s="301"/>
      <c r="P183" s="301"/>
      <c r="Q183" s="302"/>
      <c r="R183" s="303"/>
      <c r="S183" s="303"/>
      <c r="T183" s="303"/>
      <c r="U183" s="303"/>
      <c r="V183" s="303"/>
      <c r="W183" s="304"/>
      <c r="X183" s="300"/>
      <c r="Y183" s="301"/>
      <c r="Z183" s="301"/>
      <c r="AA183" s="301"/>
      <c r="AB183" s="301"/>
      <c r="AC183" s="301"/>
      <c r="AD183" s="301"/>
      <c r="AE183" s="302"/>
      <c r="AF183" s="303"/>
      <c r="AG183" s="303"/>
      <c r="AH183" s="303"/>
      <c r="AI183" s="303"/>
      <c r="AJ183" s="303"/>
      <c r="AK183" s="304"/>
      <c r="AL183" s="263"/>
      <c r="AM183" s="293"/>
      <c r="AN183" s="316"/>
      <c r="AO183" s="306"/>
      <c r="AP183" s="307"/>
      <c r="AQ183" s="308"/>
      <c r="AR183" s="309"/>
      <c r="AS183" s="308"/>
      <c r="AU183" s="311" t="e">
        <f t="shared" si="46"/>
        <v>#VALUE!</v>
      </c>
      <c r="AV183" s="312" t="str">
        <f t="shared" si="47"/>
        <v/>
      </c>
      <c r="AW183" s="313" t="str">
        <f t="shared" si="48"/>
        <v/>
      </c>
      <c r="AX183" s="314" t="str">
        <f t="shared" si="49"/>
        <v/>
      </c>
      <c r="AY183" s="312" t="str">
        <f t="shared" si="50"/>
        <v/>
      </c>
      <c r="AZ183" s="313" t="str">
        <f t="shared" si="51"/>
        <v/>
      </c>
      <c r="BA183" s="314" t="str">
        <f t="shared" si="52"/>
        <v/>
      </c>
      <c r="BB183" s="315">
        <v>1</v>
      </c>
      <c r="BC183" s="315">
        <f t="shared" si="11"/>
        <v>1.02</v>
      </c>
      <c r="BD183" s="315">
        <f t="shared" si="12"/>
        <v>0.98</v>
      </c>
      <c r="BE183" s="315">
        <f t="shared" si="13"/>
        <v>1.03</v>
      </c>
      <c r="BF183" s="315">
        <f t="shared" si="14"/>
        <v>0.97</v>
      </c>
    </row>
    <row r="184" spans="2:58" s="310" customFormat="1" x14ac:dyDescent="0.25">
      <c r="B184" s="296"/>
      <c r="C184" s="297"/>
      <c r="D184" s="298" t="str">
        <f t="shared" si="41"/>
        <v/>
      </c>
      <c r="E184" s="299" t="str">
        <f t="shared" si="42"/>
        <v/>
      </c>
      <c r="F184" s="297"/>
      <c r="G184" s="298" t="str">
        <f t="shared" si="43"/>
        <v/>
      </c>
      <c r="H184" s="299" t="str">
        <f t="shared" si="44"/>
        <v/>
      </c>
      <c r="I184" s="168" t="str">
        <f t="shared" si="45"/>
        <v/>
      </c>
      <c r="J184" s="300"/>
      <c r="K184" s="301"/>
      <c r="L184" s="301"/>
      <c r="M184" s="301"/>
      <c r="N184" s="301"/>
      <c r="O184" s="301"/>
      <c r="P184" s="301"/>
      <c r="Q184" s="302"/>
      <c r="R184" s="303"/>
      <c r="S184" s="303"/>
      <c r="T184" s="303"/>
      <c r="U184" s="303"/>
      <c r="V184" s="303"/>
      <c r="W184" s="304"/>
      <c r="X184" s="300"/>
      <c r="Y184" s="301"/>
      <c r="Z184" s="301"/>
      <c r="AA184" s="301"/>
      <c r="AB184" s="301"/>
      <c r="AC184" s="301"/>
      <c r="AD184" s="301"/>
      <c r="AE184" s="302"/>
      <c r="AF184" s="303"/>
      <c r="AG184" s="303"/>
      <c r="AH184" s="303"/>
      <c r="AI184" s="303"/>
      <c r="AJ184" s="303"/>
      <c r="AK184" s="304"/>
      <c r="AL184" s="263"/>
      <c r="AM184" s="293"/>
      <c r="AN184" s="316"/>
      <c r="AO184" s="306"/>
      <c r="AP184" s="307"/>
      <c r="AQ184" s="308"/>
      <c r="AR184" s="309"/>
      <c r="AS184" s="308"/>
      <c r="AU184" s="311" t="e">
        <f t="shared" si="46"/>
        <v>#VALUE!</v>
      </c>
      <c r="AV184" s="312" t="str">
        <f t="shared" si="47"/>
        <v/>
      </c>
      <c r="AW184" s="313" t="str">
        <f t="shared" si="48"/>
        <v/>
      </c>
      <c r="AX184" s="314" t="str">
        <f t="shared" si="49"/>
        <v/>
      </c>
      <c r="AY184" s="312" t="str">
        <f t="shared" si="50"/>
        <v/>
      </c>
      <c r="AZ184" s="313" t="str">
        <f t="shared" si="51"/>
        <v/>
      </c>
      <c r="BA184" s="314" t="str">
        <f t="shared" si="52"/>
        <v/>
      </c>
      <c r="BB184" s="315">
        <v>1</v>
      </c>
      <c r="BC184" s="315">
        <f t="shared" si="11"/>
        <v>1.02</v>
      </c>
      <c r="BD184" s="315">
        <f t="shared" si="12"/>
        <v>0.98</v>
      </c>
      <c r="BE184" s="315">
        <f t="shared" si="13"/>
        <v>1.03</v>
      </c>
      <c r="BF184" s="315">
        <f t="shared" si="14"/>
        <v>0.97</v>
      </c>
    </row>
    <row r="185" spans="2:58" s="310" customFormat="1" x14ac:dyDescent="0.25">
      <c r="B185" s="296"/>
      <c r="C185" s="297"/>
      <c r="D185" s="298" t="str">
        <f t="shared" si="41"/>
        <v/>
      </c>
      <c r="E185" s="299" t="str">
        <f t="shared" si="42"/>
        <v/>
      </c>
      <c r="F185" s="297"/>
      <c r="G185" s="298" t="str">
        <f t="shared" si="43"/>
        <v/>
      </c>
      <c r="H185" s="299" t="str">
        <f t="shared" si="44"/>
        <v/>
      </c>
      <c r="I185" s="168" t="str">
        <f t="shared" si="45"/>
        <v/>
      </c>
      <c r="J185" s="300"/>
      <c r="K185" s="301"/>
      <c r="L185" s="301"/>
      <c r="M185" s="301"/>
      <c r="N185" s="301"/>
      <c r="O185" s="301"/>
      <c r="P185" s="301"/>
      <c r="Q185" s="302"/>
      <c r="R185" s="303"/>
      <c r="S185" s="303"/>
      <c r="T185" s="303"/>
      <c r="U185" s="303"/>
      <c r="V185" s="303"/>
      <c r="W185" s="304"/>
      <c r="X185" s="300"/>
      <c r="Y185" s="301"/>
      <c r="Z185" s="301"/>
      <c r="AA185" s="301"/>
      <c r="AB185" s="301"/>
      <c r="AC185" s="301"/>
      <c r="AD185" s="301"/>
      <c r="AE185" s="302"/>
      <c r="AF185" s="303"/>
      <c r="AG185" s="303"/>
      <c r="AH185" s="303"/>
      <c r="AI185" s="303"/>
      <c r="AJ185" s="303"/>
      <c r="AK185" s="304"/>
      <c r="AL185" s="263"/>
      <c r="AM185" s="293"/>
      <c r="AN185" s="316"/>
      <c r="AO185" s="306"/>
      <c r="AP185" s="307"/>
      <c r="AQ185" s="308"/>
      <c r="AR185" s="309"/>
      <c r="AS185" s="308"/>
      <c r="AU185" s="311" t="e">
        <f t="shared" si="46"/>
        <v>#VALUE!</v>
      </c>
      <c r="AV185" s="312" t="str">
        <f t="shared" si="47"/>
        <v/>
      </c>
      <c r="AW185" s="313" t="str">
        <f t="shared" si="48"/>
        <v/>
      </c>
      <c r="AX185" s="314" t="str">
        <f t="shared" si="49"/>
        <v/>
      </c>
      <c r="AY185" s="312" t="str">
        <f t="shared" si="50"/>
        <v/>
      </c>
      <c r="AZ185" s="313" t="str">
        <f t="shared" si="51"/>
        <v/>
      </c>
      <c r="BA185" s="314" t="str">
        <f t="shared" si="52"/>
        <v/>
      </c>
      <c r="BB185" s="315">
        <v>1</v>
      </c>
      <c r="BC185" s="315">
        <f t="shared" si="11"/>
        <v>1.02</v>
      </c>
      <c r="BD185" s="315">
        <f t="shared" si="12"/>
        <v>0.98</v>
      </c>
      <c r="BE185" s="315">
        <f t="shared" si="13"/>
        <v>1.03</v>
      </c>
      <c r="BF185" s="315">
        <f t="shared" si="14"/>
        <v>0.97</v>
      </c>
    </row>
    <row r="186" spans="2:58" s="310" customFormat="1" x14ac:dyDescent="0.25">
      <c r="B186" s="296"/>
      <c r="C186" s="297"/>
      <c r="D186" s="298" t="str">
        <f t="shared" ref="D186:D247" si="53">IF(C186="","",((C186/$D$28)-1))</f>
        <v/>
      </c>
      <c r="E186" s="299" t="str">
        <f t="shared" ref="E186:E247" si="54">IF(C186="","",((C186/$D$30)-1))</f>
        <v/>
      </c>
      <c r="F186" s="297"/>
      <c r="G186" s="298" t="str">
        <f t="shared" ref="G186:G247" si="55">IF(F186="","",((F186/$D$29)-1))</f>
        <v/>
      </c>
      <c r="H186" s="299" t="str">
        <f t="shared" ref="H186:H247" si="56">IF(F186="","",((F186/$D$31)-1))</f>
        <v/>
      </c>
      <c r="I186" s="168" t="str">
        <f t="shared" ref="I186:I247" si="57">IF(C186="","",C186/F186)</f>
        <v/>
      </c>
      <c r="J186" s="300"/>
      <c r="K186" s="301"/>
      <c r="L186" s="301"/>
      <c r="M186" s="301"/>
      <c r="N186" s="301"/>
      <c r="O186" s="301"/>
      <c r="P186" s="301"/>
      <c r="Q186" s="302"/>
      <c r="R186" s="303"/>
      <c r="S186" s="303"/>
      <c r="T186" s="303"/>
      <c r="U186" s="303"/>
      <c r="V186" s="303"/>
      <c r="W186" s="304"/>
      <c r="X186" s="300"/>
      <c r="Y186" s="301"/>
      <c r="Z186" s="301"/>
      <c r="AA186" s="301"/>
      <c r="AB186" s="301"/>
      <c r="AC186" s="301"/>
      <c r="AD186" s="301"/>
      <c r="AE186" s="302"/>
      <c r="AF186" s="303"/>
      <c r="AG186" s="303"/>
      <c r="AH186" s="303"/>
      <c r="AI186" s="303"/>
      <c r="AJ186" s="303"/>
      <c r="AK186" s="304"/>
      <c r="AL186" s="263"/>
      <c r="AM186" s="293"/>
      <c r="AN186" s="316"/>
      <c r="AO186" s="306"/>
      <c r="AP186" s="307"/>
      <c r="AQ186" s="308"/>
      <c r="AR186" s="309"/>
      <c r="AS186" s="308"/>
      <c r="AU186" s="311" t="e">
        <f t="shared" ref="AU186:AU247" si="58">DATE(LEFT(B186,4), MID(B186,5,2), RIGHT(B186,2))</f>
        <v>#VALUE!</v>
      </c>
      <c r="AV186" s="312" t="str">
        <f t="shared" ref="AV186:AV247" si="59">IF(C186="","",C186/$D$28)</f>
        <v/>
      </c>
      <c r="AW186" s="313" t="str">
        <f t="shared" ref="AW186:AW247" si="60">IF(C186="",IF(AV186="","",AV186),AVERAGE(AV176:AV332))</f>
        <v/>
      </c>
      <c r="AX186" s="314" t="str">
        <f t="shared" ref="AX186:AX247" si="61">IF(C186="",IF(AV186="","",AV186),AVERAGE(AV168:AV342))</f>
        <v/>
      </c>
      <c r="AY186" s="312" t="str">
        <f t="shared" ref="AY186:AY247" si="62">IF(F186="","",F186/$D$29)</f>
        <v/>
      </c>
      <c r="AZ186" s="313" t="str">
        <f t="shared" ref="AZ186:AZ247" si="63">IF(F186="",IF(AY186="","",AY186),AVERAGE(AY176:AY332))</f>
        <v/>
      </c>
      <c r="BA186" s="314" t="str">
        <f t="shared" ref="BA186:BA247" si="64">IF(F186="",IF(AY186="","",AY186),AVERAGE(AY168:AY342))</f>
        <v/>
      </c>
      <c r="BB186" s="315">
        <v>1</v>
      </c>
      <c r="BC186" s="315">
        <f t="shared" si="11"/>
        <v>1.02</v>
      </c>
      <c r="BD186" s="315">
        <f t="shared" si="12"/>
        <v>0.98</v>
      </c>
      <c r="BE186" s="315">
        <f t="shared" si="13"/>
        <v>1.03</v>
      </c>
      <c r="BF186" s="315">
        <f t="shared" si="14"/>
        <v>0.97</v>
      </c>
    </row>
    <row r="187" spans="2:58" s="310" customFormat="1" x14ac:dyDescent="0.25">
      <c r="B187" s="296"/>
      <c r="C187" s="297"/>
      <c r="D187" s="298" t="str">
        <f t="shared" si="53"/>
        <v/>
      </c>
      <c r="E187" s="299" t="str">
        <f t="shared" si="54"/>
        <v/>
      </c>
      <c r="F187" s="297"/>
      <c r="G187" s="298" t="str">
        <f t="shared" si="55"/>
        <v/>
      </c>
      <c r="H187" s="299" t="str">
        <f t="shared" si="56"/>
        <v/>
      </c>
      <c r="I187" s="168" t="str">
        <f t="shared" si="57"/>
        <v/>
      </c>
      <c r="J187" s="300"/>
      <c r="K187" s="301"/>
      <c r="L187" s="301"/>
      <c r="M187" s="301"/>
      <c r="N187" s="301"/>
      <c r="O187" s="301"/>
      <c r="P187" s="301"/>
      <c r="Q187" s="302"/>
      <c r="R187" s="303"/>
      <c r="S187" s="303"/>
      <c r="T187" s="303"/>
      <c r="U187" s="303"/>
      <c r="V187" s="303"/>
      <c r="W187" s="304"/>
      <c r="X187" s="300"/>
      <c r="Y187" s="301"/>
      <c r="Z187" s="301"/>
      <c r="AA187" s="301"/>
      <c r="AB187" s="301"/>
      <c r="AC187" s="301"/>
      <c r="AD187" s="301"/>
      <c r="AE187" s="302"/>
      <c r="AF187" s="303"/>
      <c r="AG187" s="303"/>
      <c r="AH187" s="303"/>
      <c r="AI187" s="303"/>
      <c r="AJ187" s="303"/>
      <c r="AK187" s="304"/>
      <c r="AL187" s="263"/>
      <c r="AM187" s="293"/>
      <c r="AN187" s="316"/>
      <c r="AO187" s="306"/>
      <c r="AP187" s="307"/>
      <c r="AQ187" s="308"/>
      <c r="AR187" s="309"/>
      <c r="AS187" s="308"/>
      <c r="AU187" s="311" t="e">
        <f t="shared" si="58"/>
        <v>#VALUE!</v>
      </c>
      <c r="AV187" s="312" t="str">
        <f t="shared" si="59"/>
        <v/>
      </c>
      <c r="AW187" s="313" t="str">
        <f t="shared" si="60"/>
        <v/>
      </c>
      <c r="AX187" s="314" t="str">
        <f t="shared" si="61"/>
        <v/>
      </c>
      <c r="AY187" s="312" t="str">
        <f t="shared" si="62"/>
        <v/>
      </c>
      <c r="AZ187" s="313" t="str">
        <f t="shared" si="63"/>
        <v/>
      </c>
      <c r="BA187" s="314" t="str">
        <f t="shared" si="64"/>
        <v/>
      </c>
      <c r="BB187" s="315">
        <v>1</v>
      </c>
      <c r="BC187" s="315">
        <f t="shared" si="11"/>
        <v>1.02</v>
      </c>
      <c r="BD187" s="315">
        <f t="shared" si="12"/>
        <v>0.98</v>
      </c>
      <c r="BE187" s="315">
        <f t="shared" si="13"/>
        <v>1.03</v>
      </c>
      <c r="BF187" s="315">
        <f t="shared" si="14"/>
        <v>0.97</v>
      </c>
    </row>
    <row r="188" spans="2:58" s="310" customFormat="1" x14ac:dyDescent="0.25">
      <c r="B188" s="296"/>
      <c r="C188" s="297"/>
      <c r="D188" s="298" t="str">
        <f t="shared" si="53"/>
        <v/>
      </c>
      <c r="E188" s="299" t="str">
        <f t="shared" si="54"/>
        <v/>
      </c>
      <c r="F188" s="297"/>
      <c r="G188" s="298" t="str">
        <f t="shared" si="55"/>
        <v/>
      </c>
      <c r="H188" s="299" t="str">
        <f t="shared" si="56"/>
        <v/>
      </c>
      <c r="I188" s="168" t="str">
        <f t="shared" si="57"/>
        <v/>
      </c>
      <c r="J188" s="300"/>
      <c r="K188" s="301"/>
      <c r="L188" s="301"/>
      <c r="M188" s="301"/>
      <c r="N188" s="301"/>
      <c r="O188" s="301"/>
      <c r="P188" s="301"/>
      <c r="Q188" s="302"/>
      <c r="R188" s="303"/>
      <c r="S188" s="303"/>
      <c r="T188" s="303"/>
      <c r="U188" s="303"/>
      <c r="V188" s="303"/>
      <c r="W188" s="304"/>
      <c r="X188" s="300"/>
      <c r="Y188" s="301"/>
      <c r="Z188" s="301"/>
      <c r="AA188" s="301"/>
      <c r="AB188" s="301"/>
      <c r="AC188" s="301"/>
      <c r="AD188" s="301"/>
      <c r="AE188" s="302"/>
      <c r="AF188" s="303"/>
      <c r="AG188" s="303"/>
      <c r="AH188" s="303"/>
      <c r="AI188" s="303"/>
      <c r="AJ188" s="303"/>
      <c r="AK188" s="304"/>
      <c r="AL188" s="263"/>
      <c r="AM188" s="293"/>
      <c r="AN188" s="316"/>
      <c r="AO188" s="306"/>
      <c r="AP188" s="307"/>
      <c r="AQ188" s="308"/>
      <c r="AR188" s="309"/>
      <c r="AS188" s="308"/>
      <c r="AU188" s="311" t="e">
        <f t="shared" si="58"/>
        <v>#VALUE!</v>
      </c>
      <c r="AV188" s="312" t="str">
        <f t="shared" si="59"/>
        <v/>
      </c>
      <c r="AW188" s="313" t="str">
        <f t="shared" si="60"/>
        <v/>
      </c>
      <c r="AX188" s="314" t="str">
        <f t="shared" si="61"/>
        <v/>
      </c>
      <c r="AY188" s="312" t="str">
        <f t="shared" si="62"/>
        <v/>
      </c>
      <c r="AZ188" s="313" t="str">
        <f t="shared" si="63"/>
        <v/>
      </c>
      <c r="BA188" s="314" t="str">
        <f t="shared" si="64"/>
        <v/>
      </c>
      <c r="BB188" s="315">
        <v>1</v>
      </c>
      <c r="BC188" s="315">
        <f t="shared" si="11"/>
        <v>1.02</v>
      </c>
      <c r="BD188" s="315">
        <f t="shared" si="12"/>
        <v>0.98</v>
      </c>
      <c r="BE188" s="315">
        <f t="shared" si="13"/>
        <v>1.03</v>
      </c>
      <c r="BF188" s="315">
        <f t="shared" si="14"/>
        <v>0.97</v>
      </c>
    </row>
    <row r="189" spans="2:58" s="310" customFormat="1" x14ac:dyDescent="0.25">
      <c r="B189" s="296"/>
      <c r="C189" s="297"/>
      <c r="D189" s="298" t="str">
        <f t="shared" si="53"/>
        <v/>
      </c>
      <c r="E189" s="299" t="str">
        <f t="shared" si="54"/>
        <v/>
      </c>
      <c r="F189" s="297"/>
      <c r="G189" s="298" t="str">
        <f t="shared" si="55"/>
        <v/>
      </c>
      <c r="H189" s="299" t="str">
        <f t="shared" si="56"/>
        <v/>
      </c>
      <c r="I189" s="168" t="str">
        <f t="shared" si="57"/>
        <v/>
      </c>
      <c r="J189" s="300"/>
      <c r="K189" s="301"/>
      <c r="L189" s="301"/>
      <c r="M189" s="301"/>
      <c r="N189" s="301"/>
      <c r="O189" s="301"/>
      <c r="P189" s="301"/>
      <c r="Q189" s="302"/>
      <c r="R189" s="303"/>
      <c r="S189" s="303"/>
      <c r="T189" s="303"/>
      <c r="U189" s="303"/>
      <c r="V189" s="303"/>
      <c r="W189" s="304"/>
      <c r="X189" s="300"/>
      <c r="Y189" s="301"/>
      <c r="Z189" s="301"/>
      <c r="AA189" s="301"/>
      <c r="AB189" s="301"/>
      <c r="AC189" s="301"/>
      <c r="AD189" s="301"/>
      <c r="AE189" s="302"/>
      <c r="AF189" s="303"/>
      <c r="AG189" s="303"/>
      <c r="AH189" s="303"/>
      <c r="AI189" s="303"/>
      <c r="AJ189" s="303"/>
      <c r="AK189" s="304"/>
      <c r="AL189" s="263"/>
      <c r="AM189" s="293"/>
      <c r="AN189" s="316"/>
      <c r="AO189" s="306"/>
      <c r="AP189" s="307"/>
      <c r="AQ189" s="308"/>
      <c r="AR189" s="309"/>
      <c r="AS189" s="308"/>
      <c r="AU189" s="311" t="e">
        <f t="shared" si="58"/>
        <v>#VALUE!</v>
      </c>
      <c r="AV189" s="312" t="str">
        <f t="shared" si="59"/>
        <v/>
      </c>
      <c r="AW189" s="313" t="str">
        <f t="shared" si="60"/>
        <v/>
      </c>
      <c r="AX189" s="314" t="str">
        <f t="shared" si="61"/>
        <v/>
      </c>
      <c r="AY189" s="312" t="str">
        <f t="shared" si="62"/>
        <v/>
      </c>
      <c r="AZ189" s="313" t="str">
        <f t="shared" si="63"/>
        <v/>
      </c>
      <c r="BA189" s="314" t="str">
        <f t="shared" si="64"/>
        <v/>
      </c>
      <c r="BB189" s="315">
        <v>1</v>
      </c>
      <c r="BC189" s="315">
        <f t="shared" si="11"/>
        <v>1.02</v>
      </c>
      <c r="BD189" s="315">
        <f t="shared" si="12"/>
        <v>0.98</v>
      </c>
      <c r="BE189" s="315">
        <f t="shared" si="13"/>
        <v>1.03</v>
      </c>
      <c r="BF189" s="315">
        <f t="shared" si="14"/>
        <v>0.97</v>
      </c>
    </row>
    <row r="190" spans="2:58" s="310" customFormat="1" x14ac:dyDescent="0.25">
      <c r="B190" s="296"/>
      <c r="C190" s="297"/>
      <c r="D190" s="298" t="str">
        <f t="shared" si="53"/>
        <v/>
      </c>
      <c r="E190" s="299" t="str">
        <f t="shared" si="54"/>
        <v/>
      </c>
      <c r="F190" s="297"/>
      <c r="G190" s="298" t="str">
        <f t="shared" si="55"/>
        <v/>
      </c>
      <c r="H190" s="299" t="str">
        <f t="shared" si="56"/>
        <v/>
      </c>
      <c r="I190" s="168" t="str">
        <f t="shared" si="57"/>
        <v/>
      </c>
      <c r="J190" s="300"/>
      <c r="K190" s="301"/>
      <c r="L190" s="301"/>
      <c r="M190" s="301"/>
      <c r="N190" s="301"/>
      <c r="O190" s="301"/>
      <c r="P190" s="301"/>
      <c r="Q190" s="302"/>
      <c r="R190" s="303"/>
      <c r="S190" s="303"/>
      <c r="T190" s="303"/>
      <c r="U190" s="303"/>
      <c r="V190" s="303"/>
      <c r="W190" s="304"/>
      <c r="X190" s="300"/>
      <c r="Y190" s="301"/>
      <c r="Z190" s="301"/>
      <c r="AA190" s="301"/>
      <c r="AB190" s="301"/>
      <c r="AC190" s="301"/>
      <c r="AD190" s="301"/>
      <c r="AE190" s="302"/>
      <c r="AF190" s="303"/>
      <c r="AG190" s="303"/>
      <c r="AH190" s="303"/>
      <c r="AI190" s="303"/>
      <c r="AJ190" s="303"/>
      <c r="AK190" s="304"/>
      <c r="AL190" s="263"/>
      <c r="AM190" s="293"/>
      <c r="AN190" s="316"/>
      <c r="AO190" s="306"/>
      <c r="AP190" s="307"/>
      <c r="AQ190" s="308"/>
      <c r="AR190" s="309"/>
      <c r="AS190" s="308"/>
      <c r="AU190" s="311" t="e">
        <f t="shared" si="58"/>
        <v>#VALUE!</v>
      </c>
      <c r="AV190" s="312" t="str">
        <f t="shared" si="59"/>
        <v/>
      </c>
      <c r="AW190" s="313" t="str">
        <f t="shared" si="60"/>
        <v/>
      </c>
      <c r="AX190" s="314" t="str">
        <f t="shared" si="61"/>
        <v/>
      </c>
      <c r="AY190" s="312" t="str">
        <f t="shared" si="62"/>
        <v/>
      </c>
      <c r="AZ190" s="313" t="str">
        <f t="shared" si="63"/>
        <v/>
      </c>
      <c r="BA190" s="314" t="str">
        <f t="shared" si="64"/>
        <v/>
      </c>
      <c r="BB190" s="315">
        <v>1</v>
      </c>
      <c r="BC190" s="315">
        <f t="shared" si="11"/>
        <v>1.02</v>
      </c>
      <c r="BD190" s="315">
        <f t="shared" si="12"/>
        <v>0.98</v>
      </c>
      <c r="BE190" s="315">
        <f t="shared" si="13"/>
        <v>1.03</v>
      </c>
      <c r="BF190" s="315">
        <f t="shared" si="14"/>
        <v>0.97</v>
      </c>
    </row>
    <row r="191" spans="2:58" s="310" customFormat="1" x14ac:dyDescent="0.25">
      <c r="B191" s="296"/>
      <c r="C191" s="297"/>
      <c r="D191" s="298" t="str">
        <f t="shared" si="53"/>
        <v/>
      </c>
      <c r="E191" s="299" t="str">
        <f t="shared" si="54"/>
        <v/>
      </c>
      <c r="F191" s="297"/>
      <c r="G191" s="298" t="str">
        <f t="shared" si="55"/>
        <v/>
      </c>
      <c r="H191" s="299" t="str">
        <f t="shared" si="56"/>
        <v/>
      </c>
      <c r="I191" s="168" t="str">
        <f t="shared" si="57"/>
        <v/>
      </c>
      <c r="J191" s="300"/>
      <c r="K191" s="301"/>
      <c r="L191" s="301"/>
      <c r="M191" s="301"/>
      <c r="N191" s="301"/>
      <c r="O191" s="301"/>
      <c r="P191" s="301"/>
      <c r="Q191" s="302"/>
      <c r="R191" s="303"/>
      <c r="S191" s="303"/>
      <c r="T191" s="303"/>
      <c r="U191" s="303"/>
      <c r="V191" s="303"/>
      <c r="W191" s="304"/>
      <c r="X191" s="300"/>
      <c r="Y191" s="301"/>
      <c r="Z191" s="301"/>
      <c r="AA191" s="301"/>
      <c r="AB191" s="301"/>
      <c r="AC191" s="301"/>
      <c r="AD191" s="301"/>
      <c r="AE191" s="302"/>
      <c r="AF191" s="303"/>
      <c r="AG191" s="303"/>
      <c r="AH191" s="303"/>
      <c r="AI191" s="303"/>
      <c r="AJ191" s="303"/>
      <c r="AK191" s="304"/>
      <c r="AL191" s="263"/>
      <c r="AM191" s="293"/>
      <c r="AN191" s="316"/>
      <c r="AO191" s="306"/>
      <c r="AP191" s="307"/>
      <c r="AQ191" s="308"/>
      <c r="AR191" s="309"/>
      <c r="AS191" s="308"/>
      <c r="AU191" s="311" t="e">
        <f t="shared" si="58"/>
        <v>#VALUE!</v>
      </c>
      <c r="AV191" s="312" t="str">
        <f t="shared" si="59"/>
        <v/>
      </c>
      <c r="AW191" s="313" t="str">
        <f t="shared" si="60"/>
        <v/>
      </c>
      <c r="AX191" s="314" t="str">
        <f t="shared" si="61"/>
        <v/>
      </c>
      <c r="AY191" s="312" t="str">
        <f t="shared" si="62"/>
        <v/>
      </c>
      <c r="AZ191" s="313" t="str">
        <f t="shared" si="63"/>
        <v/>
      </c>
      <c r="BA191" s="314" t="str">
        <f t="shared" si="64"/>
        <v/>
      </c>
      <c r="BB191" s="315">
        <v>1</v>
      </c>
      <c r="BC191" s="315">
        <f t="shared" si="11"/>
        <v>1.02</v>
      </c>
      <c r="BD191" s="315">
        <f t="shared" si="12"/>
        <v>0.98</v>
      </c>
      <c r="BE191" s="315">
        <f t="shared" si="13"/>
        <v>1.03</v>
      </c>
      <c r="BF191" s="315">
        <f t="shared" si="14"/>
        <v>0.97</v>
      </c>
    </row>
    <row r="192" spans="2:58" s="310" customFormat="1" x14ac:dyDescent="0.25">
      <c r="B192" s="296"/>
      <c r="C192" s="297"/>
      <c r="D192" s="298" t="str">
        <f t="shared" si="53"/>
        <v/>
      </c>
      <c r="E192" s="299" t="str">
        <f t="shared" si="54"/>
        <v/>
      </c>
      <c r="F192" s="297"/>
      <c r="G192" s="298" t="str">
        <f t="shared" si="55"/>
        <v/>
      </c>
      <c r="H192" s="299" t="str">
        <f t="shared" si="56"/>
        <v/>
      </c>
      <c r="I192" s="168" t="str">
        <f t="shared" si="57"/>
        <v/>
      </c>
      <c r="J192" s="300"/>
      <c r="K192" s="301"/>
      <c r="L192" s="301"/>
      <c r="M192" s="301"/>
      <c r="N192" s="301"/>
      <c r="O192" s="301"/>
      <c r="P192" s="301"/>
      <c r="Q192" s="302"/>
      <c r="R192" s="303"/>
      <c r="S192" s="303"/>
      <c r="T192" s="303"/>
      <c r="U192" s="303"/>
      <c r="V192" s="303"/>
      <c r="W192" s="304"/>
      <c r="X192" s="300"/>
      <c r="Y192" s="301"/>
      <c r="Z192" s="301"/>
      <c r="AA192" s="301"/>
      <c r="AB192" s="301"/>
      <c r="AC192" s="301"/>
      <c r="AD192" s="301"/>
      <c r="AE192" s="302"/>
      <c r="AF192" s="303"/>
      <c r="AG192" s="303"/>
      <c r="AH192" s="303"/>
      <c r="AI192" s="303"/>
      <c r="AJ192" s="303"/>
      <c r="AK192" s="304"/>
      <c r="AL192" s="263"/>
      <c r="AM192" s="293"/>
      <c r="AN192" s="316"/>
      <c r="AO192" s="306"/>
      <c r="AP192" s="307"/>
      <c r="AQ192" s="308"/>
      <c r="AR192" s="309"/>
      <c r="AS192" s="308"/>
      <c r="AU192" s="311" t="e">
        <f t="shared" si="58"/>
        <v>#VALUE!</v>
      </c>
      <c r="AV192" s="312" t="str">
        <f t="shared" si="59"/>
        <v/>
      </c>
      <c r="AW192" s="313" t="str">
        <f t="shared" si="60"/>
        <v/>
      </c>
      <c r="AX192" s="314" t="str">
        <f t="shared" si="61"/>
        <v/>
      </c>
      <c r="AY192" s="312" t="str">
        <f t="shared" si="62"/>
        <v/>
      </c>
      <c r="AZ192" s="313" t="str">
        <f t="shared" si="63"/>
        <v/>
      </c>
      <c r="BA192" s="314" t="str">
        <f t="shared" si="64"/>
        <v/>
      </c>
      <c r="BB192" s="315">
        <v>1</v>
      </c>
      <c r="BC192" s="315">
        <f t="shared" si="11"/>
        <v>1.02</v>
      </c>
      <c r="BD192" s="315">
        <f t="shared" si="12"/>
        <v>0.98</v>
      </c>
      <c r="BE192" s="315">
        <f t="shared" si="13"/>
        <v>1.03</v>
      </c>
      <c r="BF192" s="315">
        <f t="shared" si="14"/>
        <v>0.97</v>
      </c>
    </row>
    <row r="193" spans="2:58" s="310" customFormat="1" x14ac:dyDescent="0.25">
      <c r="B193" s="296"/>
      <c r="C193" s="297"/>
      <c r="D193" s="298" t="str">
        <f t="shared" si="53"/>
        <v/>
      </c>
      <c r="E193" s="299" t="str">
        <f t="shared" si="54"/>
        <v/>
      </c>
      <c r="F193" s="297"/>
      <c r="G193" s="298" t="str">
        <f t="shared" si="55"/>
        <v/>
      </c>
      <c r="H193" s="299" t="str">
        <f t="shared" si="56"/>
        <v/>
      </c>
      <c r="I193" s="168" t="str">
        <f t="shared" si="57"/>
        <v/>
      </c>
      <c r="J193" s="300"/>
      <c r="K193" s="301"/>
      <c r="L193" s="301"/>
      <c r="M193" s="301"/>
      <c r="N193" s="301"/>
      <c r="O193" s="301"/>
      <c r="P193" s="301"/>
      <c r="Q193" s="302"/>
      <c r="R193" s="303"/>
      <c r="S193" s="303"/>
      <c r="T193" s="303"/>
      <c r="U193" s="303"/>
      <c r="V193" s="303"/>
      <c r="W193" s="304"/>
      <c r="X193" s="300"/>
      <c r="Y193" s="301"/>
      <c r="Z193" s="301"/>
      <c r="AA193" s="301"/>
      <c r="AB193" s="301"/>
      <c r="AC193" s="301"/>
      <c r="AD193" s="301"/>
      <c r="AE193" s="302"/>
      <c r="AF193" s="303"/>
      <c r="AG193" s="303"/>
      <c r="AH193" s="303"/>
      <c r="AI193" s="303"/>
      <c r="AJ193" s="303"/>
      <c r="AK193" s="304"/>
      <c r="AL193" s="263"/>
      <c r="AM193" s="293"/>
      <c r="AN193" s="316"/>
      <c r="AO193" s="306"/>
      <c r="AP193" s="307"/>
      <c r="AQ193" s="308"/>
      <c r="AR193" s="309"/>
      <c r="AS193" s="308"/>
      <c r="AU193" s="311" t="e">
        <f t="shared" si="58"/>
        <v>#VALUE!</v>
      </c>
      <c r="AV193" s="312" t="str">
        <f t="shared" si="59"/>
        <v/>
      </c>
      <c r="AW193" s="313" t="str">
        <f t="shared" si="60"/>
        <v/>
      </c>
      <c r="AX193" s="314" t="str">
        <f t="shared" si="61"/>
        <v/>
      </c>
      <c r="AY193" s="312" t="str">
        <f t="shared" si="62"/>
        <v/>
      </c>
      <c r="AZ193" s="313" t="str">
        <f t="shared" si="63"/>
        <v/>
      </c>
      <c r="BA193" s="314" t="str">
        <f t="shared" si="64"/>
        <v/>
      </c>
      <c r="BB193" s="315">
        <v>1</v>
      </c>
      <c r="BC193" s="315">
        <f t="shared" si="11"/>
        <v>1.02</v>
      </c>
      <c r="BD193" s="315">
        <f t="shared" si="12"/>
        <v>0.98</v>
      </c>
      <c r="BE193" s="315">
        <f t="shared" si="13"/>
        <v>1.03</v>
      </c>
      <c r="BF193" s="315">
        <f t="shared" si="14"/>
        <v>0.97</v>
      </c>
    </row>
    <row r="194" spans="2:58" s="310" customFormat="1" x14ac:dyDescent="0.25">
      <c r="B194" s="296"/>
      <c r="C194" s="297"/>
      <c r="D194" s="298" t="str">
        <f t="shared" si="53"/>
        <v/>
      </c>
      <c r="E194" s="299" t="str">
        <f t="shared" si="54"/>
        <v/>
      </c>
      <c r="F194" s="297"/>
      <c r="G194" s="298" t="str">
        <f t="shared" si="55"/>
        <v/>
      </c>
      <c r="H194" s="299" t="str">
        <f t="shared" si="56"/>
        <v/>
      </c>
      <c r="I194" s="168" t="str">
        <f t="shared" si="57"/>
        <v/>
      </c>
      <c r="J194" s="300"/>
      <c r="K194" s="301"/>
      <c r="L194" s="301"/>
      <c r="M194" s="301"/>
      <c r="N194" s="301"/>
      <c r="O194" s="301"/>
      <c r="P194" s="301"/>
      <c r="Q194" s="302"/>
      <c r="R194" s="303"/>
      <c r="S194" s="303"/>
      <c r="T194" s="303"/>
      <c r="U194" s="303"/>
      <c r="V194" s="303"/>
      <c r="W194" s="304"/>
      <c r="X194" s="300"/>
      <c r="Y194" s="301"/>
      <c r="Z194" s="301"/>
      <c r="AA194" s="301"/>
      <c r="AB194" s="301"/>
      <c r="AC194" s="301"/>
      <c r="AD194" s="301"/>
      <c r="AE194" s="302"/>
      <c r="AF194" s="303"/>
      <c r="AG194" s="303"/>
      <c r="AH194" s="303"/>
      <c r="AI194" s="303"/>
      <c r="AJ194" s="303"/>
      <c r="AK194" s="304"/>
      <c r="AL194" s="263"/>
      <c r="AM194" s="293"/>
      <c r="AN194" s="316"/>
      <c r="AO194" s="306"/>
      <c r="AP194" s="307"/>
      <c r="AQ194" s="308"/>
      <c r="AR194" s="309"/>
      <c r="AS194" s="308"/>
      <c r="AU194" s="311" t="e">
        <f t="shared" si="58"/>
        <v>#VALUE!</v>
      </c>
      <c r="AV194" s="312" t="str">
        <f t="shared" si="59"/>
        <v/>
      </c>
      <c r="AW194" s="313" t="str">
        <f t="shared" si="60"/>
        <v/>
      </c>
      <c r="AX194" s="314" t="str">
        <f t="shared" si="61"/>
        <v/>
      </c>
      <c r="AY194" s="312" t="str">
        <f t="shared" si="62"/>
        <v/>
      </c>
      <c r="AZ194" s="313" t="str">
        <f t="shared" si="63"/>
        <v/>
      </c>
      <c r="BA194" s="314" t="str">
        <f t="shared" si="64"/>
        <v/>
      </c>
      <c r="BB194" s="315">
        <v>1</v>
      </c>
      <c r="BC194" s="315">
        <f t="shared" si="11"/>
        <v>1.02</v>
      </c>
      <c r="BD194" s="315">
        <f t="shared" si="12"/>
        <v>0.98</v>
      </c>
      <c r="BE194" s="315">
        <f t="shared" si="13"/>
        <v>1.03</v>
      </c>
      <c r="BF194" s="315">
        <f t="shared" si="14"/>
        <v>0.97</v>
      </c>
    </row>
    <row r="195" spans="2:58" s="310" customFormat="1" x14ac:dyDescent="0.25">
      <c r="B195" s="296"/>
      <c r="C195" s="297"/>
      <c r="D195" s="298" t="str">
        <f t="shared" si="53"/>
        <v/>
      </c>
      <c r="E195" s="299" t="str">
        <f t="shared" si="54"/>
        <v/>
      </c>
      <c r="F195" s="297"/>
      <c r="G195" s="298" t="str">
        <f t="shared" si="55"/>
        <v/>
      </c>
      <c r="H195" s="299" t="str">
        <f t="shared" si="56"/>
        <v/>
      </c>
      <c r="I195" s="168" t="str">
        <f t="shared" si="57"/>
        <v/>
      </c>
      <c r="J195" s="300"/>
      <c r="K195" s="301"/>
      <c r="L195" s="301"/>
      <c r="M195" s="301"/>
      <c r="N195" s="301"/>
      <c r="O195" s="301"/>
      <c r="P195" s="301"/>
      <c r="Q195" s="302"/>
      <c r="R195" s="303"/>
      <c r="S195" s="303"/>
      <c r="T195" s="303"/>
      <c r="U195" s="303"/>
      <c r="V195" s="303"/>
      <c r="W195" s="304"/>
      <c r="X195" s="300"/>
      <c r="Y195" s="301"/>
      <c r="Z195" s="301"/>
      <c r="AA195" s="301"/>
      <c r="AB195" s="301"/>
      <c r="AC195" s="301"/>
      <c r="AD195" s="301"/>
      <c r="AE195" s="302"/>
      <c r="AF195" s="303"/>
      <c r="AG195" s="303"/>
      <c r="AH195" s="303"/>
      <c r="AI195" s="303"/>
      <c r="AJ195" s="303"/>
      <c r="AK195" s="304"/>
      <c r="AL195" s="263"/>
      <c r="AM195" s="293"/>
      <c r="AN195" s="316"/>
      <c r="AO195" s="306"/>
      <c r="AP195" s="307"/>
      <c r="AQ195" s="308"/>
      <c r="AR195" s="309"/>
      <c r="AS195" s="308"/>
      <c r="AU195" s="311" t="e">
        <f t="shared" si="58"/>
        <v>#VALUE!</v>
      </c>
      <c r="AV195" s="312" t="str">
        <f t="shared" si="59"/>
        <v/>
      </c>
      <c r="AW195" s="313" t="str">
        <f t="shared" si="60"/>
        <v/>
      </c>
      <c r="AX195" s="314" t="str">
        <f t="shared" si="61"/>
        <v/>
      </c>
      <c r="AY195" s="312" t="str">
        <f t="shared" si="62"/>
        <v/>
      </c>
      <c r="AZ195" s="313" t="str">
        <f t="shared" si="63"/>
        <v/>
      </c>
      <c r="BA195" s="314" t="str">
        <f t="shared" si="64"/>
        <v/>
      </c>
      <c r="BB195" s="315">
        <v>1</v>
      </c>
      <c r="BC195" s="315">
        <f t="shared" si="11"/>
        <v>1.02</v>
      </c>
      <c r="BD195" s="315">
        <f t="shared" si="12"/>
        <v>0.98</v>
      </c>
      <c r="BE195" s="315">
        <f t="shared" si="13"/>
        <v>1.03</v>
      </c>
      <c r="BF195" s="315">
        <f t="shared" si="14"/>
        <v>0.97</v>
      </c>
    </row>
    <row r="196" spans="2:58" s="310" customFormat="1" x14ac:dyDescent="0.25">
      <c r="B196" s="296"/>
      <c r="C196" s="297"/>
      <c r="D196" s="298" t="str">
        <f t="shared" si="53"/>
        <v/>
      </c>
      <c r="E196" s="299" t="str">
        <f t="shared" si="54"/>
        <v/>
      </c>
      <c r="F196" s="297"/>
      <c r="G196" s="298" t="str">
        <f t="shared" si="55"/>
        <v/>
      </c>
      <c r="H196" s="299" t="str">
        <f t="shared" si="56"/>
        <v/>
      </c>
      <c r="I196" s="168" t="str">
        <f t="shared" si="57"/>
        <v/>
      </c>
      <c r="J196" s="300"/>
      <c r="K196" s="301"/>
      <c r="L196" s="301"/>
      <c r="M196" s="301"/>
      <c r="N196" s="301"/>
      <c r="O196" s="301"/>
      <c r="P196" s="301"/>
      <c r="Q196" s="302"/>
      <c r="R196" s="303"/>
      <c r="S196" s="303"/>
      <c r="T196" s="303"/>
      <c r="U196" s="303"/>
      <c r="V196" s="303"/>
      <c r="W196" s="304"/>
      <c r="X196" s="300"/>
      <c r="Y196" s="301"/>
      <c r="Z196" s="301"/>
      <c r="AA196" s="301"/>
      <c r="AB196" s="301"/>
      <c r="AC196" s="301"/>
      <c r="AD196" s="301"/>
      <c r="AE196" s="302"/>
      <c r="AF196" s="303"/>
      <c r="AG196" s="303"/>
      <c r="AH196" s="303"/>
      <c r="AI196" s="303"/>
      <c r="AJ196" s="303"/>
      <c r="AK196" s="304"/>
      <c r="AL196" s="263"/>
      <c r="AM196" s="293"/>
      <c r="AN196" s="316"/>
      <c r="AO196" s="306"/>
      <c r="AP196" s="307"/>
      <c r="AQ196" s="308"/>
      <c r="AR196" s="309"/>
      <c r="AS196" s="308"/>
      <c r="AU196" s="311" t="e">
        <f t="shared" si="58"/>
        <v>#VALUE!</v>
      </c>
      <c r="AV196" s="312" t="str">
        <f t="shared" si="59"/>
        <v/>
      </c>
      <c r="AW196" s="313" t="str">
        <f t="shared" si="60"/>
        <v/>
      </c>
      <c r="AX196" s="314" t="str">
        <f t="shared" si="61"/>
        <v/>
      </c>
      <c r="AY196" s="312" t="str">
        <f t="shared" si="62"/>
        <v/>
      </c>
      <c r="AZ196" s="313" t="str">
        <f t="shared" si="63"/>
        <v/>
      </c>
      <c r="BA196" s="314" t="str">
        <f t="shared" si="64"/>
        <v/>
      </c>
      <c r="BB196" s="315">
        <v>1</v>
      </c>
      <c r="BC196" s="315">
        <f t="shared" si="11"/>
        <v>1.02</v>
      </c>
      <c r="BD196" s="315">
        <f t="shared" si="12"/>
        <v>0.98</v>
      </c>
      <c r="BE196" s="315">
        <f t="shared" si="13"/>
        <v>1.03</v>
      </c>
      <c r="BF196" s="315">
        <f t="shared" si="14"/>
        <v>0.97</v>
      </c>
    </row>
    <row r="197" spans="2:58" s="310" customFormat="1" x14ac:dyDescent="0.25">
      <c r="B197" s="296"/>
      <c r="C197" s="297"/>
      <c r="D197" s="298" t="str">
        <f t="shared" si="53"/>
        <v/>
      </c>
      <c r="E197" s="299" t="str">
        <f t="shared" si="54"/>
        <v/>
      </c>
      <c r="F197" s="297"/>
      <c r="G197" s="298" t="str">
        <f t="shared" si="55"/>
        <v/>
      </c>
      <c r="H197" s="299" t="str">
        <f t="shared" si="56"/>
        <v/>
      </c>
      <c r="I197" s="168" t="str">
        <f t="shared" si="57"/>
        <v/>
      </c>
      <c r="J197" s="300"/>
      <c r="K197" s="301"/>
      <c r="L197" s="301"/>
      <c r="M197" s="301"/>
      <c r="N197" s="301"/>
      <c r="O197" s="301"/>
      <c r="P197" s="301"/>
      <c r="Q197" s="302"/>
      <c r="R197" s="303"/>
      <c r="S197" s="303"/>
      <c r="T197" s="303"/>
      <c r="U197" s="303"/>
      <c r="V197" s="303"/>
      <c r="W197" s="304"/>
      <c r="X197" s="300"/>
      <c r="Y197" s="301"/>
      <c r="Z197" s="301"/>
      <c r="AA197" s="301"/>
      <c r="AB197" s="301"/>
      <c r="AC197" s="301"/>
      <c r="AD197" s="301"/>
      <c r="AE197" s="302"/>
      <c r="AF197" s="303"/>
      <c r="AG197" s="303"/>
      <c r="AH197" s="303"/>
      <c r="AI197" s="303"/>
      <c r="AJ197" s="303"/>
      <c r="AK197" s="304"/>
      <c r="AL197" s="263"/>
      <c r="AM197" s="293"/>
      <c r="AN197" s="316"/>
      <c r="AO197" s="306"/>
      <c r="AP197" s="307"/>
      <c r="AQ197" s="308"/>
      <c r="AR197" s="309"/>
      <c r="AS197" s="308"/>
      <c r="AU197" s="311" t="e">
        <f t="shared" si="58"/>
        <v>#VALUE!</v>
      </c>
      <c r="AV197" s="312" t="str">
        <f t="shared" si="59"/>
        <v/>
      </c>
      <c r="AW197" s="313" t="str">
        <f t="shared" si="60"/>
        <v/>
      </c>
      <c r="AX197" s="314" t="str">
        <f t="shared" si="61"/>
        <v/>
      </c>
      <c r="AY197" s="312" t="str">
        <f t="shared" si="62"/>
        <v/>
      </c>
      <c r="AZ197" s="313" t="str">
        <f t="shared" si="63"/>
        <v/>
      </c>
      <c r="BA197" s="314" t="str">
        <f t="shared" si="64"/>
        <v/>
      </c>
      <c r="BB197" s="315">
        <v>1</v>
      </c>
      <c r="BC197" s="315">
        <f t="shared" si="11"/>
        <v>1.02</v>
      </c>
      <c r="BD197" s="315">
        <f t="shared" si="12"/>
        <v>0.98</v>
      </c>
      <c r="BE197" s="315">
        <f t="shared" si="13"/>
        <v>1.03</v>
      </c>
      <c r="BF197" s="315">
        <f t="shared" si="14"/>
        <v>0.97</v>
      </c>
    </row>
    <row r="198" spans="2:58" s="310" customFormat="1" x14ac:dyDescent="0.25">
      <c r="B198" s="296"/>
      <c r="C198" s="297"/>
      <c r="D198" s="298" t="str">
        <f t="shared" si="53"/>
        <v/>
      </c>
      <c r="E198" s="299" t="str">
        <f t="shared" si="54"/>
        <v/>
      </c>
      <c r="F198" s="297"/>
      <c r="G198" s="298" t="str">
        <f t="shared" si="55"/>
        <v/>
      </c>
      <c r="H198" s="299" t="str">
        <f t="shared" si="56"/>
        <v/>
      </c>
      <c r="I198" s="168" t="str">
        <f t="shared" si="57"/>
        <v/>
      </c>
      <c r="J198" s="300"/>
      <c r="K198" s="301"/>
      <c r="L198" s="301"/>
      <c r="M198" s="301"/>
      <c r="N198" s="301"/>
      <c r="O198" s="301"/>
      <c r="P198" s="301"/>
      <c r="Q198" s="302"/>
      <c r="R198" s="303"/>
      <c r="S198" s="303"/>
      <c r="T198" s="303"/>
      <c r="U198" s="303"/>
      <c r="V198" s="303"/>
      <c r="W198" s="304"/>
      <c r="X198" s="300"/>
      <c r="Y198" s="301"/>
      <c r="Z198" s="301"/>
      <c r="AA198" s="301"/>
      <c r="AB198" s="301"/>
      <c r="AC198" s="301"/>
      <c r="AD198" s="301"/>
      <c r="AE198" s="302"/>
      <c r="AF198" s="303"/>
      <c r="AG198" s="303"/>
      <c r="AH198" s="303"/>
      <c r="AI198" s="303"/>
      <c r="AJ198" s="303"/>
      <c r="AK198" s="304"/>
      <c r="AL198" s="263"/>
      <c r="AM198" s="293"/>
      <c r="AN198" s="316"/>
      <c r="AO198" s="306"/>
      <c r="AP198" s="307"/>
      <c r="AQ198" s="308"/>
      <c r="AR198" s="309"/>
      <c r="AS198" s="308"/>
      <c r="AU198" s="311" t="e">
        <f t="shared" si="58"/>
        <v>#VALUE!</v>
      </c>
      <c r="AV198" s="312" t="str">
        <f t="shared" si="59"/>
        <v/>
      </c>
      <c r="AW198" s="313" t="str">
        <f t="shared" si="60"/>
        <v/>
      </c>
      <c r="AX198" s="314" t="str">
        <f t="shared" si="61"/>
        <v/>
      </c>
      <c r="AY198" s="312" t="str">
        <f t="shared" si="62"/>
        <v/>
      </c>
      <c r="AZ198" s="313" t="str">
        <f t="shared" si="63"/>
        <v/>
      </c>
      <c r="BA198" s="314" t="str">
        <f t="shared" si="64"/>
        <v/>
      </c>
      <c r="BB198" s="315">
        <v>1</v>
      </c>
      <c r="BC198" s="315">
        <f t="shared" si="11"/>
        <v>1.02</v>
      </c>
      <c r="BD198" s="315">
        <f t="shared" si="12"/>
        <v>0.98</v>
      </c>
      <c r="BE198" s="315">
        <f t="shared" si="13"/>
        <v>1.03</v>
      </c>
      <c r="BF198" s="315">
        <f t="shared" si="14"/>
        <v>0.97</v>
      </c>
    </row>
    <row r="199" spans="2:58" s="310" customFormat="1" x14ac:dyDescent="0.25">
      <c r="B199" s="296"/>
      <c r="C199" s="297"/>
      <c r="D199" s="298" t="str">
        <f t="shared" si="53"/>
        <v/>
      </c>
      <c r="E199" s="299" t="str">
        <f t="shared" si="54"/>
        <v/>
      </c>
      <c r="F199" s="297"/>
      <c r="G199" s="298" t="str">
        <f t="shared" si="55"/>
        <v/>
      </c>
      <c r="H199" s="299" t="str">
        <f t="shared" si="56"/>
        <v/>
      </c>
      <c r="I199" s="168" t="str">
        <f t="shared" si="57"/>
        <v/>
      </c>
      <c r="J199" s="300"/>
      <c r="K199" s="301"/>
      <c r="L199" s="301"/>
      <c r="M199" s="301"/>
      <c r="N199" s="301"/>
      <c r="O199" s="301"/>
      <c r="P199" s="301"/>
      <c r="Q199" s="302"/>
      <c r="R199" s="303"/>
      <c r="S199" s="303"/>
      <c r="T199" s="303"/>
      <c r="U199" s="303"/>
      <c r="V199" s="303"/>
      <c r="W199" s="304"/>
      <c r="X199" s="300"/>
      <c r="Y199" s="301"/>
      <c r="Z199" s="301"/>
      <c r="AA199" s="301"/>
      <c r="AB199" s="301"/>
      <c r="AC199" s="301"/>
      <c r="AD199" s="301"/>
      <c r="AE199" s="302"/>
      <c r="AF199" s="303"/>
      <c r="AG199" s="303"/>
      <c r="AH199" s="303"/>
      <c r="AI199" s="303"/>
      <c r="AJ199" s="303"/>
      <c r="AK199" s="304"/>
      <c r="AL199" s="263"/>
      <c r="AM199" s="293"/>
      <c r="AN199" s="316"/>
      <c r="AO199" s="306"/>
      <c r="AP199" s="307"/>
      <c r="AQ199" s="308"/>
      <c r="AR199" s="309"/>
      <c r="AS199" s="308"/>
      <c r="AU199" s="311" t="e">
        <f t="shared" si="58"/>
        <v>#VALUE!</v>
      </c>
      <c r="AV199" s="312" t="str">
        <f t="shared" si="59"/>
        <v/>
      </c>
      <c r="AW199" s="313" t="str">
        <f t="shared" si="60"/>
        <v/>
      </c>
      <c r="AX199" s="314" t="str">
        <f t="shared" si="61"/>
        <v/>
      </c>
      <c r="AY199" s="312" t="str">
        <f t="shared" si="62"/>
        <v/>
      </c>
      <c r="AZ199" s="313" t="str">
        <f t="shared" si="63"/>
        <v/>
      </c>
      <c r="BA199" s="314" t="str">
        <f t="shared" si="64"/>
        <v/>
      </c>
      <c r="BB199" s="315">
        <v>1</v>
      </c>
      <c r="BC199" s="315">
        <f t="shared" si="11"/>
        <v>1.02</v>
      </c>
      <c r="BD199" s="315">
        <f t="shared" si="12"/>
        <v>0.98</v>
      </c>
      <c r="BE199" s="315">
        <f t="shared" si="13"/>
        <v>1.03</v>
      </c>
      <c r="BF199" s="315">
        <f t="shared" si="14"/>
        <v>0.97</v>
      </c>
    </row>
    <row r="200" spans="2:58" s="310" customFormat="1" x14ac:dyDescent="0.25">
      <c r="B200" s="296"/>
      <c r="C200" s="297"/>
      <c r="D200" s="298" t="str">
        <f t="shared" si="53"/>
        <v/>
      </c>
      <c r="E200" s="299" t="str">
        <f t="shared" si="54"/>
        <v/>
      </c>
      <c r="F200" s="297"/>
      <c r="G200" s="298" t="str">
        <f t="shared" si="55"/>
        <v/>
      </c>
      <c r="H200" s="299" t="str">
        <f t="shared" si="56"/>
        <v/>
      </c>
      <c r="I200" s="168" t="str">
        <f t="shared" si="57"/>
        <v/>
      </c>
      <c r="J200" s="300"/>
      <c r="K200" s="301"/>
      <c r="L200" s="301"/>
      <c r="M200" s="301"/>
      <c r="N200" s="301"/>
      <c r="O200" s="301"/>
      <c r="P200" s="301"/>
      <c r="Q200" s="302"/>
      <c r="R200" s="303"/>
      <c r="S200" s="303"/>
      <c r="T200" s="303"/>
      <c r="U200" s="303"/>
      <c r="V200" s="303"/>
      <c r="W200" s="304"/>
      <c r="X200" s="300"/>
      <c r="Y200" s="301"/>
      <c r="Z200" s="301"/>
      <c r="AA200" s="301"/>
      <c r="AB200" s="301"/>
      <c r="AC200" s="301"/>
      <c r="AD200" s="301"/>
      <c r="AE200" s="302"/>
      <c r="AF200" s="303"/>
      <c r="AG200" s="303"/>
      <c r="AH200" s="303"/>
      <c r="AI200" s="303"/>
      <c r="AJ200" s="303"/>
      <c r="AK200" s="304"/>
      <c r="AL200" s="263"/>
      <c r="AM200" s="293"/>
      <c r="AN200" s="316"/>
      <c r="AO200" s="306"/>
      <c r="AP200" s="307"/>
      <c r="AQ200" s="308"/>
      <c r="AR200" s="309"/>
      <c r="AS200" s="308"/>
      <c r="AU200" s="311" t="e">
        <f t="shared" si="58"/>
        <v>#VALUE!</v>
      </c>
      <c r="AV200" s="312" t="str">
        <f t="shared" si="59"/>
        <v/>
      </c>
      <c r="AW200" s="313" t="str">
        <f t="shared" si="60"/>
        <v/>
      </c>
      <c r="AX200" s="314" t="str">
        <f t="shared" si="61"/>
        <v/>
      </c>
      <c r="AY200" s="312" t="str">
        <f t="shared" si="62"/>
        <v/>
      </c>
      <c r="AZ200" s="313" t="str">
        <f t="shared" si="63"/>
        <v/>
      </c>
      <c r="BA200" s="314" t="str">
        <f t="shared" si="64"/>
        <v/>
      </c>
      <c r="BB200" s="315">
        <v>1</v>
      </c>
      <c r="BC200" s="315">
        <f t="shared" si="11"/>
        <v>1.02</v>
      </c>
      <c r="BD200" s="315">
        <f t="shared" si="12"/>
        <v>0.98</v>
      </c>
      <c r="BE200" s="315">
        <f t="shared" si="13"/>
        <v>1.03</v>
      </c>
      <c r="BF200" s="315">
        <f t="shared" si="14"/>
        <v>0.97</v>
      </c>
    </row>
    <row r="201" spans="2:58" s="310" customFormat="1" x14ac:dyDescent="0.25">
      <c r="B201" s="296"/>
      <c r="C201" s="297"/>
      <c r="D201" s="298" t="str">
        <f t="shared" si="53"/>
        <v/>
      </c>
      <c r="E201" s="299" t="str">
        <f t="shared" si="54"/>
        <v/>
      </c>
      <c r="F201" s="297"/>
      <c r="G201" s="298" t="str">
        <f t="shared" si="55"/>
        <v/>
      </c>
      <c r="H201" s="299" t="str">
        <f t="shared" si="56"/>
        <v/>
      </c>
      <c r="I201" s="168" t="str">
        <f t="shared" si="57"/>
        <v/>
      </c>
      <c r="J201" s="300"/>
      <c r="K201" s="301"/>
      <c r="L201" s="301"/>
      <c r="M201" s="301"/>
      <c r="N201" s="301"/>
      <c r="O201" s="301"/>
      <c r="P201" s="301"/>
      <c r="Q201" s="302"/>
      <c r="R201" s="303"/>
      <c r="S201" s="303"/>
      <c r="T201" s="303"/>
      <c r="U201" s="303"/>
      <c r="V201" s="303"/>
      <c r="W201" s="304"/>
      <c r="X201" s="300"/>
      <c r="Y201" s="301"/>
      <c r="Z201" s="301"/>
      <c r="AA201" s="301"/>
      <c r="AB201" s="301"/>
      <c r="AC201" s="301"/>
      <c r="AD201" s="301"/>
      <c r="AE201" s="302"/>
      <c r="AF201" s="303"/>
      <c r="AG201" s="303"/>
      <c r="AH201" s="303"/>
      <c r="AI201" s="303"/>
      <c r="AJ201" s="303"/>
      <c r="AK201" s="304"/>
      <c r="AL201" s="263"/>
      <c r="AM201" s="293"/>
      <c r="AN201" s="316"/>
      <c r="AO201" s="306"/>
      <c r="AP201" s="307"/>
      <c r="AQ201" s="308"/>
      <c r="AR201" s="309"/>
      <c r="AS201" s="308"/>
      <c r="AU201" s="311" t="e">
        <f t="shared" si="58"/>
        <v>#VALUE!</v>
      </c>
      <c r="AV201" s="312" t="str">
        <f t="shared" si="59"/>
        <v/>
      </c>
      <c r="AW201" s="313" t="str">
        <f t="shared" si="60"/>
        <v/>
      </c>
      <c r="AX201" s="314" t="str">
        <f t="shared" si="61"/>
        <v/>
      </c>
      <c r="AY201" s="312" t="str">
        <f t="shared" si="62"/>
        <v/>
      </c>
      <c r="AZ201" s="313" t="str">
        <f t="shared" si="63"/>
        <v/>
      </c>
      <c r="BA201" s="314" t="str">
        <f t="shared" si="64"/>
        <v/>
      </c>
      <c r="BB201" s="315">
        <v>1</v>
      </c>
      <c r="BC201" s="315">
        <f t="shared" si="11"/>
        <v>1.02</v>
      </c>
      <c r="BD201" s="315">
        <f t="shared" si="12"/>
        <v>0.98</v>
      </c>
      <c r="BE201" s="315">
        <f t="shared" si="13"/>
        <v>1.03</v>
      </c>
      <c r="BF201" s="315">
        <f t="shared" si="14"/>
        <v>0.97</v>
      </c>
    </row>
    <row r="202" spans="2:58" s="310" customFormat="1" x14ac:dyDescent="0.25">
      <c r="B202" s="296"/>
      <c r="C202" s="297"/>
      <c r="D202" s="298" t="str">
        <f t="shared" si="53"/>
        <v/>
      </c>
      <c r="E202" s="299" t="str">
        <f t="shared" si="54"/>
        <v/>
      </c>
      <c r="F202" s="297"/>
      <c r="G202" s="298" t="str">
        <f t="shared" si="55"/>
        <v/>
      </c>
      <c r="H202" s="299" t="str">
        <f t="shared" si="56"/>
        <v/>
      </c>
      <c r="I202" s="168" t="str">
        <f t="shared" si="57"/>
        <v/>
      </c>
      <c r="J202" s="300"/>
      <c r="K202" s="301"/>
      <c r="L202" s="301"/>
      <c r="M202" s="301"/>
      <c r="N202" s="301"/>
      <c r="O202" s="301"/>
      <c r="P202" s="301"/>
      <c r="Q202" s="302"/>
      <c r="R202" s="303"/>
      <c r="S202" s="303"/>
      <c r="T202" s="303"/>
      <c r="U202" s="303"/>
      <c r="V202" s="303"/>
      <c r="W202" s="304"/>
      <c r="X202" s="300"/>
      <c r="Y202" s="301"/>
      <c r="Z202" s="301"/>
      <c r="AA202" s="301"/>
      <c r="AB202" s="301"/>
      <c r="AC202" s="301"/>
      <c r="AD202" s="301"/>
      <c r="AE202" s="302"/>
      <c r="AF202" s="303"/>
      <c r="AG202" s="303"/>
      <c r="AH202" s="303"/>
      <c r="AI202" s="303"/>
      <c r="AJ202" s="303"/>
      <c r="AK202" s="304"/>
      <c r="AL202" s="263"/>
      <c r="AM202" s="293"/>
      <c r="AN202" s="316"/>
      <c r="AO202" s="306"/>
      <c r="AP202" s="307"/>
      <c r="AQ202" s="308"/>
      <c r="AR202" s="309"/>
      <c r="AS202" s="308"/>
      <c r="AU202" s="311" t="e">
        <f t="shared" si="58"/>
        <v>#VALUE!</v>
      </c>
      <c r="AV202" s="312" t="str">
        <f t="shared" si="59"/>
        <v/>
      </c>
      <c r="AW202" s="313" t="str">
        <f t="shared" si="60"/>
        <v/>
      </c>
      <c r="AX202" s="314" t="str">
        <f t="shared" si="61"/>
        <v/>
      </c>
      <c r="AY202" s="312" t="str">
        <f t="shared" si="62"/>
        <v/>
      </c>
      <c r="AZ202" s="313" t="str">
        <f t="shared" si="63"/>
        <v/>
      </c>
      <c r="BA202" s="314" t="str">
        <f t="shared" si="64"/>
        <v/>
      </c>
      <c r="BB202" s="315">
        <v>1</v>
      </c>
      <c r="BC202" s="315">
        <f t="shared" si="11"/>
        <v>1.02</v>
      </c>
      <c r="BD202" s="315">
        <f t="shared" si="12"/>
        <v>0.98</v>
      </c>
      <c r="BE202" s="315">
        <f t="shared" si="13"/>
        <v>1.03</v>
      </c>
      <c r="BF202" s="315">
        <f t="shared" si="14"/>
        <v>0.97</v>
      </c>
    </row>
    <row r="203" spans="2:58" s="310" customFormat="1" x14ac:dyDescent="0.25">
      <c r="B203" s="296"/>
      <c r="C203" s="297"/>
      <c r="D203" s="298" t="str">
        <f t="shared" si="53"/>
        <v/>
      </c>
      <c r="E203" s="299" t="str">
        <f t="shared" si="54"/>
        <v/>
      </c>
      <c r="F203" s="297"/>
      <c r="G203" s="298" t="str">
        <f t="shared" si="55"/>
        <v/>
      </c>
      <c r="H203" s="299" t="str">
        <f t="shared" si="56"/>
        <v/>
      </c>
      <c r="I203" s="168" t="str">
        <f t="shared" si="57"/>
        <v/>
      </c>
      <c r="J203" s="300"/>
      <c r="K203" s="301"/>
      <c r="L203" s="301"/>
      <c r="M203" s="301"/>
      <c r="N203" s="301"/>
      <c r="O203" s="301"/>
      <c r="P203" s="301"/>
      <c r="Q203" s="302"/>
      <c r="R203" s="303"/>
      <c r="S203" s="303"/>
      <c r="T203" s="303"/>
      <c r="U203" s="303"/>
      <c r="V203" s="303"/>
      <c r="W203" s="304"/>
      <c r="X203" s="300"/>
      <c r="Y203" s="301"/>
      <c r="Z203" s="301"/>
      <c r="AA203" s="301"/>
      <c r="AB203" s="301"/>
      <c r="AC203" s="301"/>
      <c r="AD203" s="301"/>
      <c r="AE203" s="302"/>
      <c r="AF203" s="303"/>
      <c r="AG203" s="303"/>
      <c r="AH203" s="303"/>
      <c r="AI203" s="303"/>
      <c r="AJ203" s="303"/>
      <c r="AK203" s="304"/>
      <c r="AL203" s="263"/>
      <c r="AM203" s="293"/>
      <c r="AN203" s="316"/>
      <c r="AO203" s="306"/>
      <c r="AP203" s="307"/>
      <c r="AQ203" s="308"/>
      <c r="AR203" s="309"/>
      <c r="AS203" s="308"/>
      <c r="AU203" s="311" t="e">
        <f t="shared" si="58"/>
        <v>#VALUE!</v>
      </c>
      <c r="AV203" s="312" t="str">
        <f t="shared" si="59"/>
        <v/>
      </c>
      <c r="AW203" s="313" t="str">
        <f t="shared" si="60"/>
        <v/>
      </c>
      <c r="AX203" s="314" t="str">
        <f t="shared" si="61"/>
        <v/>
      </c>
      <c r="AY203" s="312" t="str">
        <f t="shared" si="62"/>
        <v/>
      </c>
      <c r="AZ203" s="313" t="str">
        <f t="shared" si="63"/>
        <v/>
      </c>
      <c r="BA203" s="314" t="str">
        <f t="shared" si="64"/>
        <v/>
      </c>
      <c r="BB203" s="315">
        <v>1</v>
      </c>
      <c r="BC203" s="315">
        <f t="shared" si="11"/>
        <v>1.02</v>
      </c>
      <c r="BD203" s="315">
        <f t="shared" si="12"/>
        <v>0.98</v>
      </c>
      <c r="BE203" s="315">
        <f t="shared" si="13"/>
        <v>1.03</v>
      </c>
      <c r="BF203" s="315">
        <f t="shared" si="14"/>
        <v>0.97</v>
      </c>
    </row>
    <row r="204" spans="2:58" s="310" customFormat="1" x14ac:dyDescent="0.25">
      <c r="B204" s="296"/>
      <c r="C204" s="297"/>
      <c r="D204" s="298" t="str">
        <f t="shared" si="53"/>
        <v/>
      </c>
      <c r="E204" s="299" t="str">
        <f t="shared" si="54"/>
        <v/>
      </c>
      <c r="F204" s="297"/>
      <c r="G204" s="298" t="str">
        <f t="shared" si="55"/>
        <v/>
      </c>
      <c r="H204" s="299" t="str">
        <f t="shared" si="56"/>
        <v/>
      </c>
      <c r="I204" s="168" t="str">
        <f t="shared" si="57"/>
        <v/>
      </c>
      <c r="J204" s="300"/>
      <c r="K204" s="301"/>
      <c r="L204" s="301"/>
      <c r="M204" s="301"/>
      <c r="N204" s="301"/>
      <c r="O204" s="301"/>
      <c r="P204" s="301"/>
      <c r="Q204" s="302"/>
      <c r="R204" s="303"/>
      <c r="S204" s="303"/>
      <c r="T204" s="303"/>
      <c r="U204" s="303"/>
      <c r="V204" s="303"/>
      <c r="W204" s="304"/>
      <c r="X204" s="300"/>
      <c r="Y204" s="301"/>
      <c r="Z204" s="301"/>
      <c r="AA204" s="301"/>
      <c r="AB204" s="301"/>
      <c r="AC204" s="301"/>
      <c r="AD204" s="301"/>
      <c r="AE204" s="302"/>
      <c r="AF204" s="303"/>
      <c r="AG204" s="303"/>
      <c r="AH204" s="303"/>
      <c r="AI204" s="303"/>
      <c r="AJ204" s="303"/>
      <c r="AK204" s="304"/>
      <c r="AL204" s="263"/>
      <c r="AM204" s="293"/>
      <c r="AN204" s="316"/>
      <c r="AO204" s="306"/>
      <c r="AP204" s="307"/>
      <c r="AQ204" s="308"/>
      <c r="AR204" s="309"/>
      <c r="AS204" s="308"/>
      <c r="AU204" s="311" t="e">
        <f t="shared" si="58"/>
        <v>#VALUE!</v>
      </c>
      <c r="AV204" s="312" t="str">
        <f t="shared" si="59"/>
        <v/>
      </c>
      <c r="AW204" s="313" t="str">
        <f t="shared" si="60"/>
        <v/>
      </c>
      <c r="AX204" s="314" t="str">
        <f t="shared" si="61"/>
        <v/>
      </c>
      <c r="AY204" s="312" t="str">
        <f t="shared" si="62"/>
        <v/>
      </c>
      <c r="AZ204" s="313" t="str">
        <f t="shared" si="63"/>
        <v/>
      </c>
      <c r="BA204" s="314" t="str">
        <f t="shared" si="64"/>
        <v/>
      </c>
      <c r="BB204" s="315">
        <v>1</v>
      </c>
      <c r="BC204" s="315">
        <f t="shared" si="11"/>
        <v>1.02</v>
      </c>
      <c r="BD204" s="315">
        <f t="shared" si="12"/>
        <v>0.98</v>
      </c>
      <c r="BE204" s="315">
        <f t="shared" si="13"/>
        <v>1.03</v>
      </c>
      <c r="BF204" s="315">
        <f t="shared" si="14"/>
        <v>0.97</v>
      </c>
    </row>
    <row r="205" spans="2:58" s="310" customFormat="1" x14ac:dyDescent="0.25">
      <c r="B205" s="296"/>
      <c r="C205" s="297"/>
      <c r="D205" s="298" t="str">
        <f t="shared" si="53"/>
        <v/>
      </c>
      <c r="E205" s="299" t="str">
        <f t="shared" si="54"/>
        <v/>
      </c>
      <c r="F205" s="297"/>
      <c r="G205" s="298" t="str">
        <f t="shared" si="55"/>
        <v/>
      </c>
      <c r="H205" s="299" t="str">
        <f t="shared" si="56"/>
        <v/>
      </c>
      <c r="I205" s="168" t="str">
        <f t="shared" si="57"/>
        <v/>
      </c>
      <c r="J205" s="300"/>
      <c r="K205" s="301"/>
      <c r="L205" s="301"/>
      <c r="M205" s="301"/>
      <c r="N205" s="301"/>
      <c r="O205" s="301"/>
      <c r="P205" s="301"/>
      <c r="Q205" s="302"/>
      <c r="R205" s="303"/>
      <c r="S205" s="303"/>
      <c r="T205" s="303"/>
      <c r="U205" s="303"/>
      <c r="V205" s="303"/>
      <c r="W205" s="304"/>
      <c r="X205" s="300"/>
      <c r="Y205" s="301"/>
      <c r="Z205" s="301"/>
      <c r="AA205" s="301"/>
      <c r="AB205" s="301"/>
      <c r="AC205" s="301"/>
      <c r="AD205" s="301"/>
      <c r="AE205" s="302"/>
      <c r="AF205" s="303"/>
      <c r="AG205" s="303"/>
      <c r="AH205" s="303"/>
      <c r="AI205" s="303"/>
      <c r="AJ205" s="303"/>
      <c r="AK205" s="304"/>
      <c r="AL205" s="263"/>
      <c r="AM205" s="293"/>
      <c r="AN205" s="316"/>
      <c r="AO205" s="306"/>
      <c r="AP205" s="307"/>
      <c r="AQ205" s="308"/>
      <c r="AR205" s="309"/>
      <c r="AS205" s="308"/>
      <c r="AU205" s="311" t="e">
        <f t="shared" si="58"/>
        <v>#VALUE!</v>
      </c>
      <c r="AV205" s="312" t="str">
        <f t="shared" si="59"/>
        <v/>
      </c>
      <c r="AW205" s="313" t="str">
        <f t="shared" si="60"/>
        <v/>
      </c>
      <c r="AX205" s="314" t="str">
        <f t="shared" si="61"/>
        <v/>
      </c>
      <c r="AY205" s="312" t="str">
        <f t="shared" si="62"/>
        <v/>
      </c>
      <c r="AZ205" s="313" t="str">
        <f t="shared" si="63"/>
        <v/>
      </c>
      <c r="BA205" s="314" t="str">
        <f t="shared" si="64"/>
        <v/>
      </c>
      <c r="BB205" s="315">
        <v>1</v>
      </c>
      <c r="BC205" s="315">
        <f t="shared" si="11"/>
        <v>1.02</v>
      </c>
      <c r="BD205" s="315">
        <f t="shared" si="12"/>
        <v>0.98</v>
      </c>
      <c r="BE205" s="315">
        <f t="shared" si="13"/>
        <v>1.03</v>
      </c>
      <c r="BF205" s="315">
        <f t="shared" si="14"/>
        <v>0.97</v>
      </c>
    </row>
    <row r="206" spans="2:58" s="310" customFormat="1" x14ac:dyDescent="0.25">
      <c r="B206" s="296"/>
      <c r="C206" s="297"/>
      <c r="D206" s="298" t="str">
        <f t="shared" si="53"/>
        <v/>
      </c>
      <c r="E206" s="299" t="str">
        <f t="shared" si="54"/>
        <v/>
      </c>
      <c r="F206" s="297"/>
      <c r="G206" s="298" t="str">
        <f t="shared" si="55"/>
        <v/>
      </c>
      <c r="H206" s="299" t="str">
        <f t="shared" si="56"/>
        <v/>
      </c>
      <c r="I206" s="168" t="str">
        <f t="shared" si="57"/>
        <v/>
      </c>
      <c r="J206" s="300"/>
      <c r="K206" s="301"/>
      <c r="L206" s="301"/>
      <c r="M206" s="301"/>
      <c r="N206" s="301"/>
      <c r="O206" s="301"/>
      <c r="P206" s="301"/>
      <c r="Q206" s="302"/>
      <c r="R206" s="303"/>
      <c r="S206" s="303"/>
      <c r="T206" s="303"/>
      <c r="U206" s="303"/>
      <c r="V206" s="303"/>
      <c r="W206" s="304"/>
      <c r="X206" s="300"/>
      <c r="Y206" s="301"/>
      <c r="Z206" s="301"/>
      <c r="AA206" s="301"/>
      <c r="AB206" s="301"/>
      <c r="AC206" s="301"/>
      <c r="AD206" s="301"/>
      <c r="AE206" s="302"/>
      <c r="AF206" s="303"/>
      <c r="AG206" s="303"/>
      <c r="AH206" s="303"/>
      <c r="AI206" s="303"/>
      <c r="AJ206" s="303"/>
      <c r="AK206" s="304"/>
      <c r="AL206" s="263"/>
      <c r="AM206" s="293"/>
      <c r="AN206" s="316"/>
      <c r="AO206" s="306"/>
      <c r="AP206" s="307"/>
      <c r="AQ206" s="308"/>
      <c r="AR206" s="309"/>
      <c r="AS206" s="308"/>
      <c r="AU206" s="311" t="e">
        <f t="shared" si="58"/>
        <v>#VALUE!</v>
      </c>
      <c r="AV206" s="312" t="str">
        <f t="shared" si="59"/>
        <v/>
      </c>
      <c r="AW206" s="313" t="str">
        <f t="shared" si="60"/>
        <v/>
      </c>
      <c r="AX206" s="314" t="str">
        <f t="shared" si="61"/>
        <v/>
      </c>
      <c r="AY206" s="312" t="str">
        <f t="shared" si="62"/>
        <v/>
      </c>
      <c r="AZ206" s="313" t="str">
        <f t="shared" si="63"/>
        <v/>
      </c>
      <c r="BA206" s="314" t="str">
        <f t="shared" si="64"/>
        <v/>
      </c>
      <c r="BB206" s="315">
        <v>1</v>
      </c>
      <c r="BC206" s="315">
        <f t="shared" si="11"/>
        <v>1.02</v>
      </c>
      <c r="BD206" s="315">
        <f t="shared" si="12"/>
        <v>0.98</v>
      </c>
      <c r="BE206" s="315">
        <f t="shared" si="13"/>
        <v>1.03</v>
      </c>
      <c r="BF206" s="315">
        <f t="shared" si="14"/>
        <v>0.97</v>
      </c>
    </row>
    <row r="207" spans="2:58" s="310" customFormat="1" x14ac:dyDescent="0.25">
      <c r="B207" s="296"/>
      <c r="C207" s="297"/>
      <c r="D207" s="298" t="str">
        <f t="shared" si="53"/>
        <v/>
      </c>
      <c r="E207" s="299" t="str">
        <f t="shared" si="54"/>
        <v/>
      </c>
      <c r="F207" s="297"/>
      <c r="G207" s="298" t="str">
        <f t="shared" si="55"/>
        <v/>
      </c>
      <c r="H207" s="299" t="str">
        <f t="shared" si="56"/>
        <v/>
      </c>
      <c r="I207" s="168" t="str">
        <f t="shared" si="57"/>
        <v/>
      </c>
      <c r="J207" s="300"/>
      <c r="K207" s="301"/>
      <c r="L207" s="301"/>
      <c r="M207" s="301"/>
      <c r="N207" s="301"/>
      <c r="O207" s="301"/>
      <c r="P207" s="301"/>
      <c r="Q207" s="302"/>
      <c r="R207" s="303"/>
      <c r="S207" s="303"/>
      <c r="T207" s="303"/>
      <c r="U207" s="303"/>
      <c r="V207" s="303"/>
      <c r="W207" s="304"/>
      <c r="X207" s="300"/>
      <c r="Y207" s="301"/>
      <c r="Z207" s="301"/>
      <c r="AA207" s="301"/>
      <c r="AB207" s="301"/>
      <c r="AC207" s="301"/>
      <c r="AD207" s="301"/>
      <c r="AE207" s="302"/>
      <c r="AF207" s="303"/>
      <c r="AG207" s="303"/>
      <c r="AH207" s="303"/>
      <c r="AI207" s="303"/>
      <c r="AJ207" s="303"/>
      <c r="AK207" s="304"/>
      <c r="AL207" s="263"/>
      <c r="AM207" s="293"/>
      <c r="AN207" s="316"/>
      <c r="AO207" s="306"/>
      <c r="AP207" s="307"/>
      <c r="AQ207" s="308"/>
      <c r="AR207" s="309"/>
      <c r="AS207" s="308"/>
      <c r="AU207" s="311" t="e">
        <f t="shared" si="58"/>
        <v>#VALUE!</v>
      </c>
      <c r="AV207" s="312" t="str">
        <f t="shared" si="59"/>
        <v/>
      </c>
      <c r="AW207" s="313" t="str">
        <f t="shared" si="60"/>
        <v/>
      </c>
      <c r="AX207" s="314" t="str">
        <f t="shared" si="61"/>
        <v/>
      </c>
      <c r="AY207" s="312" t="str">
        <f t="shared" si="62"/>
        <v/>
      </c>
      <c r="AZ207" s="313" t="str">
        <f t="shared" si="63"/>
        <v/>
      </c>
      <c r="BA207" s="314" t="str">
        <f t="shared" si="64"/>
        <v/>
      </c>
      <c r="BB207" s="315">
        <v>1</v>
      </c>
      <c r="BC207" s="315">
        <f t="shared" si="11"/>
        <v>1.02</v>
      </c>
      <c r="BD207" s="315">
        <f t="shared" si="12"/>
        <v>0.98</v>
      </c>
      <c r="BE207" s="315">
        <f t="shared" si="13"/>
        <v>1.03</v>
      </c>
      <c r="BF207" s="315">
        <f t="shared" si="14"/>
        <v>0.97</v>
      </c>
    </row>
    <row r="208" spans="2:58" s="310" customFormat="1" x14ac:dyDescent="0.25">
      <c r="B208" s="296"/>
      <c r="C208" s="297"/>
      <c r="D208" s="298" t="str">
        <f t="shared" si="53"/>
        <v/>
      </c>
      <c r="E208" s="299" t="str">
        <f t="shared" si="54"/>
        <v/>
      </c>
      <c r="F208" s="297"/>
      <c r="G208" s="298" t="str">
        <f t="shared" si="55"/>
        <v/>
      </c>
      <c r="H208" s="299" t="str">
        <f t="shared" si="56"/>
        <v/>
      </c>
      <c r="I208" s="168" t="str">
        <f t="shared" si="57"/>
        <v/>
      </c>
      <c r="J208" s="300"/>
      <c r="K208" s="301"/>
      <c r="L208" s="301"/>
      <c r="M208" s="301"/>
      <c r="N208" s="301"/>
      <c r="O208" s="301"/>
      <c r="P208" s="301"/>
      <c r="Q208" s="302"/>
      <c r="R208" s="303"/>
      <c r="S208" s="303"/>
      <c r="T208" s="303"/>
      <c r="U208" s="303"/>
      <c r="V208" s="303"/>
      <c r="W208" s="304"/>
      <c r="X208" s="300"/>
      <c r="Y208" s="301"/>
      <c r="Z208" s="301"/>
      <c r="AA208" s="301"/>
      <c r="AB208" s="301"/>
      <c r="AC208" s="301"/>
      <c r="AD208" s="301"/>
      <c r="AE208" s="302"/>
      <c r="AF208" s="303"/>
      <c r="AG208" s="303"/>
      <c r="AH208" s="303"/>
      <c r="AI208" s="303"/>
      <c r="AJ208" s="303"/>
      <c r="AK208" s="304"/>
      <c r="AL208" s="263"/>
      <c r="AM208" s="293"/>
      <c r="AN208" s="316"/>
      <c r="AO208" s="306"/>
      <c r="AP208" s="307"/>
      <c r="AQ208" s="308"/>
      <c r="AR208" s="309"/>
      <c r="AS208" s="308"/>
      <c r="AU208" s="311" t="e">
        <f t="shared" si="58"/>
        <v>#VALUE!</v>
      </c>
      <c r="AV208" s="312" t="str">
        <f t="shared" si="59"/>
        <v/>
      </c>
      <c r="AW208" s="313" t="str">
        <f t="shared" si="60"/>
        <v/>
      </c>
      <c r="AX208" s="314" t="str">
        <f t="shared" si="61"/>
        <v/>
      </c>
      <c r="AY208" s="312" t="str">
        <f t="shared" si="62"/>
        <v/>
      </c>
      <c r="AZ208" s="313" t="str">
        <f t="shared" si="63"/>
        <v/>
      </c>
      <c r="BA208" s="314" t="str">
        <f t="shared" si="64"/>
        <v/>
      </c>
      <c r="BB208" s="315">
        <v>1</v>
      </c>
      <c r="BC208" s="315">
        <f t="shared" si="11"/>
        <v>1.02</v>
      </c>
      <c r="BD208" s="315">
        <f t="shared" si="12"/>
        <v>0.98</v>
      </c>
      <c r="BE208" s="315">
        <f t="shared" si="13"/>
        <v>1.03</v>
      </c>
      <c r="BF208" s="315">
        <f t="shared" si="14"/>
        <v>0.97</v>
      </c>
    </row>
    <row r="209" spans="2:58" s="310" customFormat="1" x14ac:dyDescent="0.25">
      <c r="B209" s="296"/>
      <c r="C209" s="297"/>
      <c r="D209" s="298" t="str">
        <f t="shared" si="53"/>
        <v/>
      </c>
      <c r="E209" s="299" t="str">
        <f t="shared" si="54"/>
        <v/>
      </c>
      <c r="F209" s="297"/>
      <c r="G209" s="298" t="str">
        <f t="shared" si="55"/>
        <v/>
      </c>
      <c r="H209" s="299" t="str">
        <f t="shared" si="56"/>
        <v/>
      </c>
      <c r="I209" s="168" t="str">
        <f t="shared" si="57"/>
        <v/>
      </c>
      <c r="J209" s="300"/>
      <c r="K209" s="301"/>
      <c r="L209" s="301"/>
      <c r="M209" s="301"/>
      <c r="N209" s="301"/>
      <c r="O209" s="301"/>
      <c r="P209" s="301"/>
      <c r="Q209" s="302"/>
      <c r="R209" s="303"/>
      <c r="S209" s="303"/>
      <c r="T209" s="303"/>
      <c r="U209" s="303"/>
      <c r="V209" s="303"/>
      <c r="W209" s="304"/>
      <c r="X209" s="300"/>
      <c r="Y209" s="301"/>
      <c r="Z209" s="301"/>
      <c r="AA209" s="301"/>
      <c r="AB209" s="301"/>
      <c r="AC209" s="301"/>
      <c r="AD209" s="301"/>
      <c r="AE209" s="302"/>
      <c r="AF209" s="303"/>
      <c r="AG209" s="303"/>
      <c r="AH209" s="303"/>
      <c r="AI209" s="303"/>
      <c r="AJ209" s="303"/>
      <c r="AK209" s="304"/>
      <c r="AL209" s="263"/>
      <c r="AM209" s="293"/>
      <c r="AN209" s="316"/>
      <c r="AO209" s="306"/>
      <c r="AP209" s="307"/>
      <c r="AQ209" s="308"/>
      <c r="AR209" s="309"/>
      <c r="AS209" s="308"/>
      <c r="AU209" s="311" t="e">
        <f t="shared" si="58"/>
        <v>#VALUE!</v>
      </c>
      <c r="AV209" s="312" t="str">
        <f t="shared" si="59"/>
        <v/>
      </c>
      <c r="AW209" s="313" t="str">
        <f t="shared" si="60"/>
        <v/>
      </c>
      <c r="AX209" s="314" t="str">
        <f t="shared" si="61"/>
        <v/>
      </c>
      <c r="AY209" s="312" t="str">
        <f t="shared" si="62"/>
        <v/>
      </c>
      <c r="AZ209" s="313" t="str">
        <f t="shared" si="63"/>
        <v/>
      </c>
      <c r="BA209" s="314" t="str">
        <f t="shared" si="64"/>
        <v/>
      </c>
      <c r="BB209" s="315">
        <v>1</v>
      </c>
      <c r="BC209" s="315">
        <f t="shared" si="11"/>
        <v>1.02</v>
      </c>
      <c r="BD209" s="315">
        <f t="shared" si="12"/>
        <v>0.98</v>
      </c>
      <c r="BE209" s="315">
        <f t="shared" si="13"/>
        <v>1.03</v>
      </c>
      <c r="BF209" s="315">
        <f t="shared" si="14"/>
        <v>0.97</v>
      </c>
    </row>
    <row r="210" spans="2:58" s="310" customFormat="1" x14ac:dyDescent="0.25">
      <c r="B210" s="296"/>
      <c r="C210" s="297"/>
      <c r="D210" s="298" t="str">
        <f t="shared" si="53"/>
        <v/>
      </c>
      <c r="E210" s="299" t="str">
        <f t="shared" si="54"/>
        <v/>
      </c>
      <c r="F210" s="297"/>
      <c r="G210" s="298" t="str">
        <f t="shared" si="55"/>
        <v/>
      </c>
      <c r="H210" s="299" t="str">
        <f t="shared" si="56"/>
        <v/>
      </c>
      <c r="I210" s="168" t="str">
        <f t="shared" si="57"/>
        <v/>
      </c>
      <c r="J210" s="300"/>
      <c r="K210" s="301"/>
      <c r="L210" s="301"/>
      <c r="M210" s="301"/>
      <c r="N210" s="301"/>
      <c r="O210" s="301"/>
      <c r="P210" s="301"/>
      <c r="Q210" s="302"/>
      <c r="R210" s="303"/>
      <c r="S210" s="303"/>
      <c r="T210" s="303"/>
      <c r="U210" s="303"/>
      <c r="V210" s="303"/>
      <c r="W210" s="304"/>
      <c r="X210" s="300"/>
      <c r="Y210" s="301"/>
      <c r="Z210" s="301"/>
      <c r="AA210" s="301"/>
      <c r="AB210" s="301"/>
      <c r="AC210" s="301"/>
      <c r="AD210" s="301"/>
      <c r="AE210" s="302"/>
      <c r="AF210" s="303"/>
      <c r="AG210" s="303"/>
      <c r="AH210" s="303"/>
      <c r="AI210" s="303"/>
      <c r="AJ210" s="303"/>
      <c r="AK210" s="304"/>
      <c r="AL210" s="263"/>
      <c r="AM210" s="293"/>
      <c r="AN210" s="316"/>
      <c r="AO210" s="306"/>
      <c r="AP210" s="307"/>
      <c r="AQ210" s="308"/>
      <c r="AR210" s="309"/>
      <c r="AS210" s="308"/>
      <c r="AU210" s="311" t="e">
        <f t="shared" si="58"/>
        <v>#VALUE!</v>
      </c>
      <c r="AV210" s="312" t="str">
        <f t="shared" si="59"/>
        <v/>
      </c>
      <c r="AW210" s="313" t="str">
        <f t="shared" si="60"/>
        <v/>
      </c>
      <c r="AX210" s="314" t="str">
        <f t="shared" si="61"/>
        <v/>
      </c>
      <c r="AY210" s="312" t="str">
        <f t="shared" si="62"/>
        <v/>
      </c>
      <c r="AZ210" s="313" t="str">
        <f t="shared" si="63"/>
        <v/>
      </c>
      <c r="BA210" s="314" t="str">
        <f t="shared" si="64"/>
        <v/>
      </c>
      <c r="BB210" s="315">
        <v>1</v>
      </c>
      <c r="BC210" s="315">
        <f t="shared" si="11"/>
        <v>1.02</v>
      </c>
      <c r="BD210" s="315">
        <f t="shared" si="12"/>
        <v>0.98</v>
      </c>
      <c r="BE210" s="315">
        <f t="shared" si="13"/>
        <v>1.03</v>
      </c>
      <c r="BF210" s="315">
        <f t="shared" si="14"/>
        <v>0.97</v>
      </c>
    </row>
    <row r="211" spans="2:58" s="310" customFormat="1" x14ac:dyDescent="0.25">
      <c r="B211" s="296"/>
      <c r="C211" s="297"/>
      <c r="D211" s="298" t="str">
        <f t="shared" si="53"/>
        <v/>
      </c>
      <c r="E211" s="299" t="str">
        <f t="shared" si="54"/>
        <v/>
      </c>
      <c r="F211" s="297"/>
      <c r="G211" s="298" t="str">
        <f t="shared" si="55"/>
        <v/>
      </c>
      <c r="H211" s="299" t="str">
        <f t="shared" si="56"/>
        <v/>
      </c>
      <c r="I211" s="168" t="str">
        <f t="shared" si="57"/>
        <v/>
      </c>
      <c r="J211" s="300"/>
      <c r="K211" s="301"/>
      <c r="L211" s="301"/>
      <c r="M211" s="301"/>
      <c r="N211" s="301"/>
      <c r="O211" s="301"/>
      <c r="P211" s="301"/>
      <c r="Q211" s="302"/>
      <c r="R211" s="303"/>
      <c r="S211" s="303"/>
      <c r="T211" s="303"/>
      <c r="U211" s="303"/>
      <c r="V211" s="303"/>
      <c r="W211" s="304"/>
      <c r="X211" s="300"/>
      <c r="Y211" s="301"/>
      <c r="Z211" s="301"/>
      <c r="AA211" s="301"/>
      <c r="AB211" s="301"/>
      <c r="AC211" s="301"/>
      <c r="AD211" s="301"/>
      <c r="AE211" s="302"/>
      <c r="AF211" s="303"/>
      <c r="AG211" s="303"/>
      <c r="AH211" s="303"/>
      <c r="AI211" s="303"/>
      <c r="AJ211" s="303"/>
      <c r="AK211" s="304"/>
      <c r="AL211" s="263"/>
      <c r="AM211" s="293"/>
      <c r="AN211" s="316"/>
      <c r="AO211" s="306"/>
      <c r="AP211" s="307"/>
      <c r="AQ211" s="308"/>
      <c r="AR211" s="309"/>
      <c r="AS211" s="308"/>
      <c r="AU211" s="311" t="e">
        <f t="shared" si="58"/>
        <v>#VALUE!</v>
      </c>
      <c r="AV211" s="312" t="str">
        <f t="shared" si="59"/>
        <v/>
      </c>
      <c r="AW211" s="313" t="str">
        <f t="shared" si="60"/>
        <v/>
      </c>
      <c r="AX211" s="314" t="str">
        <f t="shared" si="61"/>
        <v/>
      </c>
      <c r="AY211" s="312" t="str">
        <f t="shared" si="62"/>
        <v/>
      </c>
      <c r="AZ211" s="313" t="str">
        <f t="shared" si="63"/>
        <v/>
      </c>
      <c r="BA211" s="314" t="str">
        <f t="shared" si="64"/>
        <v/>
      </c>
      <c r="BB211" s="315">
        <v>1</v>
      </c>
      <c r="BC211" s="315">
        <f t="shared" si="11"/>
        <v>1.02</v>
      </c>
      <c r="BD211" s="315">
        <f t="shared" si="12"/>
        <v>0.98</v>
      </c>
      <c r="BE211" s="315">
        <f t="shared" si="13"/>
        <v>1.03</v>
      </c>
      <c r="BF211" s="315">
        <f t="shared" si="14"/>
        <v>0.97</v>
      </c>
    </row>
    <row r="212" spans="2:58" s="310" customFormat="1" x14ac:dyDescent="0.25">
      <c r="B212" s="296"/>
      <c r="C212" s="297"/>
      <c r="D212" s="298" t="str">
        <f t="shared" si="53"/>
        <v/>
      </c>
      <c r="E212" s="299" t="str">
        <f t="shared" si="54"/>
        <v/>
      </c>
      <c r="F212" s="297"/>
      <c r="G212" s="298" t="str">
        <f t="shared" si="55"/>
        <v/>
      </c>
      <c r="H212" s="299" t="str">
        <f t="shared" si="56"/>
        <v/>
      </c>
      <c r="I212" s="168" t="str">
        <f t="shared" si="57"/>
        <v/>
      </c>
      <c r="J212" s="300"/>
      <c r="K212" s="301"/>
      <c r="L212" s="301"/>
      <c r="M212" s="301"/>
      <c r="N212" s="301"/>
      <c r="O212" s="301"/>
      <c r="P212" s="301"/>
      <c r="Q212" s="302"/>
      <c r="R212" s="303"/>
      <c r="S212" s="303"/>
      <c r="T212" s="303"/>
      <c r="U212" s="303"/>
      <c r="V212" s="303"/>
      <c r="W212" s="304"/>
      <c r="X212" s="300"/>
      <c r="Y212" s="301"/>
      <c r="Z212" s="301"/>
      <c r="AA212" s="301"/>
      <c r="AB212" s="301"/>
      <c r="AC212" s="301"/>
      <c r="AD212" s="301"/>
      <c r="AE212" s="302"/>
      <c r="AF212" s="303"/>
      <c r="AG212" s="303"/>
      <c r="AH212" s="303"/>
      <c r="AI212" s="303"/>
      <c r="AJ212" s="303"/>
      <c r="AK212" s="304"/>
      <c r="AL212" s="263"/>
      <c r="AM212" s="293"/>
      <c r="AN212" s="316"/>
      <c r="AO212" s="306"/>
      <c r="AP212" s="307"/>
      <c r="AQ212" s="308"/>
      <c r="AR212" s="309"/>
      <c r="AS212" s="308"/>
      <c r="AU212" s="311" t="e">
        <f t="shared" si="58"/>
        <v>#VALUE!</v>
      </c>
      <c r="AV212" s="312" t="str">
        <f t="shared" si="59"/>
        <v/>
      </c>
      <c r="AW212" s="313" t="str">
        <f t="shared" si="60"/>
        <v/>
      </c>
      <c r="AX212" s="314" t="str">
        <f t="shared" si="61"/>
        <v/>
      </c>
      <c r="AY212" s="312" t="str">
        <f t="shared" si="62"/>
        <v/>
      </c>
      <c r="AZ212" s="313" t="str">
        <f t="shared" si="63"/>
        <v/>
      </c>
      <c r="BA212" s="314" t="str">
        <f t="shared" si="64"/>
        <v/>
      </c>
      <c r="BB212" s="315">
        <v>1</v>
      </c>
      <c r="BC212" s="315">
        <f t="shared" si="11"/>
        <v>1.02</v>
      </c>
      <c r="BD212" s="315">
        <f t="shared" si="12"/>
        <v>0.98</v>
      </c>
      <c r="BE212" s="315">
        <f t="shared" si="13"/>
        <v>1.03</v>
      </c>
      <c r="BF212" s="315">
        <f t="shared" si="14"/>
        <v>0.97</v>
      </c>
    </row>
    <row r="213" spans="2:58" s="310" customFormat="1" x14ac:dyDescent="0.25">
      <c r="B213" s="296"/>
      <c r="C213" s="297"/>
      <c r="D213" s="298" t="str">
        <f t="shared" si="53"/>
        <v/>
      </c>
      <c r="E213" s="299" t="str">
        <f t="shared" si="54"/>
        <v/>
      </c>
      <c r="F213" s="297"/>
      <c r="G213" s="298" t="str">
        <f t="shared" si="55"/>
        <v/>
      </c>
      <c r="H213" s="299" t="str">
        <f t="shared" si="56"/>
        <v/>
      </c>
      <c r="I213" s="168" t="str">
        <f t="shared" si="57"/>
        <v/>
      </c>
      <c r="J213" s="300"/>
      <c r="K213" s="301"/>
      <c r="L213" s="301"/>
      <c r="M213" s="301"/>
      <c r="N213" s="301"/>
      <c r="O213" s="301"/>
      <c r="P213" s="301"/>
      <c r="Q213" s="302"/>
      <c r="R213" s="303"/>
      <c r="S213" s="303"/>
      <c r="T213" s="303"/>
      <c r="U213" s="303"/>
      <c r="V213" s="303"/>
      <c r="W213" s="304"/>
      <c r="X213" s="300"/>
      <c r="Y213" s="301"/>
      <c r="Z213" s="301"/>
      <c r="AA213" s="301"/>
      <c r="AB213" s="301"/>
      <c r="AC213" s="301"/>
      <c r="AD213" s="301"/>
      <c r="AE213" s="302"/>
      <c r="AF213" s="303"/>
      <c r="AG213" s="303"/>
      <c r="AH213" s="303"/>
      <c r="AI213" s="303"/>
      <c r="AJ213" s="303"/>
      <c r="AK213" s="304"/>
      <c r="AL213" s="263"/>
      <c r="AM213" s="293"/>
      <c r="AN213" s="316"/>
      <c r="AO213" s="306"/>
      <c r="AP213" s="307"/>
      <c r="AQ213" s="308"/>
      <c r="AR213" s="309"/>
      <c r="AS213" s="308"/>
      <c r="AU213" s="311" t="e">
        <f t="shared" si="58"/>
        <v>#VALUE!</v>
      </c>
      <c r="AV213" s="312" t="str">
        <f t="shared" si="59"/>
        <v/>
      </c>
      <c r="AW213" s="313" t="str">
        <f t="shared" si="60"/>
        <v/>
      </c>
      <c r="AX213" s="314" t="str">
        <f t="shared" si="61"/>
        <v/>
      </c>
      <c r="AY213" s="312" t="str">
        <f t="shared" si="62"/>
        <v/>
      </c>
      <c r="AZ213" s="313" t="str">
        <f t="shared" si="63"/>
        <v/>
      </c>
      <c r="BA213" s="314" t="str">
        <f t="shared" si="64"/>
        <v/>
      </c>
      <c r="BB213" s="315">
        <v>1</v>
      </c>
      <c r="BC213" s="315">
        <f t="shared" si="11"/>
        <v>1.02</v>
      </c>
      <c r="BD213" s="315">
        <f t="shared" si="12"/>
        <v>0.98</v>
      </c>
      <c r="BE213" s="315">
        <f t="shared" si="13"/>
        <v>1.03</v>
      </c>
      <c r="BF213" s="315">
        <f t="shared" si="14"/>
        <v>0.97</v>
      </c>
    </row>
    <row r="214" spans="2:58" s="310" customFormat="1" x14ac:dyDescent="0.25">
      <c r="B214" s="296"/>
      <c r="C214" s="297"/>
      <c r="D214" s="298" t="str">
        <f t="shared" si="53"/>
        <v/>
      </c>
      <c r="E214" s="299" t="str">
        <f t="shared" si="54"/>
        <v/>
      </c>
      <c r="F214" s="297"/>
      <c r="G214" s="298" t="str">
        <f t="shared" si="55"/>
        <v/>
      </c>
      <c r="H214" s="299" t="str">
        <f t="shared" si="56"/>
        <v/>
      </c>
      <c r="I214" s="168" t="str">
        <f t="shared" si="57"/>
        <v/>
      </c>
      <c r="J214" s="300"/>
      <c r="K214" s="301"/>
      <c r="L214" s="301"/>
      <c r="M214" s="301"/>
      <c r="N214" s="301"/>
      <c r="O214" s="301"/>
      <c r="P214" s="301"/>
      <c r="Q214" s="302"/>
      <c r="R214" s="303"/>
      <c r="S214" s="303"/>
      <c r="T214" s="303"/>
      <c r="U214" s="303"/>
      <c r="V214" s="303"/>
      <c r="W214" s="304"/>
      <c r="X214" s="300"/>
      <c r="Y214" s="301"/>
      <c r="Z214" s="301"/>
      <c r="AA214" s="301"/>
      <c r="AB214" s="301"/>
      <c r="AC214" s="301"/>
      <c r="AD214" s="301"/>
      <c r="AE214" s="302"/>
      <c r="AF214" s="303"/>
      <c r="AG214" s="303"/>
      <c r="AH214" s="303"/>
      <c r="AI214" s="303"/>
      <c r="AJ214" s="303"/>
      <c r="AK214" s="304"/>
      <c r="AL214" s="263"/>
      <c r="AM214" s="293"/>
      <c r="AN214" s="316"/>
      <c r="AO214" s="306"/>
      <c r="AP214" s="307"/>
      <c r="AQ214" s="308"/>
      <c r="AR214" s="309"/>
      <c r="AS214" s="308"/>
      <c r="AU214" s="311" t="e">
        <f t="shared" si="58"/>
        <v>#VALUE!</v>
      </c>
      <c r="AV214" s="312" t="str">
        <f t="shared" si="59"/>
        <v/>
      </c>
      <c r="AW214" s="313" t="str">
        <f t="shared" si="60"/>
        <v/>
      </c>
      <c r="AX214" s="314" t="str">
        <f t="shared" si="61"/>
        <v/>
      </c>
      <c r="AY214" s="312" t="str">
        <f t="shared" si="62"/>
        <v/>
      </c>
      <c r="AZ214" s="313" t="str">
        <f t="shared" si="63"/>
        <v/>
      </c>
      <c r="BA214" s="314" t="str">
        <f t="shared" si="64"/>
        <v/>
      </c>
      <c r="BB214" s="315">
        <v>1</v>
      </c>
      <c r="BC214" s="315">
        <f t="shared" si="11"/>
        <v>1.02</v>
      </c>
      <c r="BD214" s="315">
        <f t="shared" si="12"/>
        <v>0.98</v>
      </c>
      <c r="BE214" s="315">
        <f t="shared" si="13"/>
        <v>1.03</v>
      </c>
      <c r="BF214" s="315">
        <f t="shared" si="14"/>
        <v>0.97</v>
      </c>
    </row>
    <row r="215" spans="2:58" s="310" customFormat="1" x14ac:dyDescent="0.25">
      <c r="B215" s="296"/>
      <c r="C215" s="297"/>
      <c r="D215" s="298" t="str">
        <f t="shared" si="53"/>
        <v/>
      </c>
      <c r="E215" s="299" t="str">
        <f t="shared" si="54"/>
        <v/>
      </c>
      <c r="F215" s="297"/>
      <c r="G215" s="298" t="str">
        <f t="shared" si="55"/>
        <v/>
      </c>
      <c r="H215" s="299" t="str">
        <f t="shared" si="56"/>
        <v/>
      </c>
      <c r="I215" s="168" t="str">
        <f t="shared" si="57"/>
        <v/>
      </c>
      <c r="J215" s="300"/>
      <c r="K215" s="301"/>
      <c r="L215" s="301"/>
      <c r="M215" s="301"/>
      <c r="N215" s="301"/>
      <c r="O215" s="301"/>
      <c r="P215" s="301"/>
      <c r="Q215" s="302"/>
      <c r="R215" s="303"/>
      <c r="S215" s="303"/>
      <c r="T215" s="303"/>
      <c r="U215" s="303"/>
      <c r="V215" s="303"/>
      <c r="W215" s="304"/>
      <c r="X215" s="300"/>
      <c r="Y215" s="301"/>
      <c r="Z215" s="301"/>
      <c r="AA215" s="301"/>
      <c r="AB215" s="301"/>
      <c r="AC215" s="301"/>
      <c r="AD215" s="301"/>
      <c r="AE215" s="302"/>
      <c r="AF215" s="303"/>
      <c r="AG215" s="303"/>
      <c r="AH215" s="303"/>
      <c r="AI215" s="303"/>
      <c r="AJ215" s="303"/>
      <c r="AK215" s="304"/>
      <c r="AL215" s="263"/>
      <c r="AM215" s="293"/>
      <c r="AN215" s="316"/>
      <c r="AO215" s="306"/>
      <c r="AP215" s="307"/>
      <c r="AQ215" s="308"/>
      <c r="AR215" s="309"/>
      <c r="AS215" s="308"/>
      <c r="AU215" s="311" t="e">
        <f t="shared" si="58"/>
        <v>#VALUE!</v>
      </c>
      <c r="AV215" s="312" t="str">
        <f t="shared" si="59"/>
        <v/>
      </c>
      <c r="AW215" s="313" t="str">
        <f t="shared" si="60"/>
        <v/>
      </c>
      <c r="AX215" s="314" t="str">
        <f t="shared" si="61"/>
        <v/>
      </c>
      <c r="AY215" s="312" t="str">
        <f t="shared" si="62"/>
        <v/>
      </c>
      <c r="AZ215" s="313" t="str">
        <f t="shared" si="63"/>
        <v/>
      </c>
      <c r="BA215" s="314" t="str">
        <f t="shared" si="64"/>
        <v/>
      </c>
      <c r="BB215" s="315">
        <v>1</v>
      </c>
      <c r="BC215" s="315">
        <f t="shared" si="11"/>
        <v>1.02</v>
      </c>
      <c r="BD215" s="315">
        <f t="shared" si="12"/>
        <v>0.98</v>
      </c>
      <c r="BE215" s="315">
        <f t="shared" si="13"/>
        <v>1.03</v>
      </c>
      <c r="BF215" s="315">
        <f t="shared" si="14"/>
        <v>0.97</v>
      </c>
    </row>
    <row r="216" spans="2:58" s="310" customFormat="1" x14ac:dyDescent="0.25">
      <c r="B216" s="296"/>
      <c r="C216" s="297"/>
      <c r="D216" s="298" t="str">
        <f t="shared" si="53"/>
        <v/>
      </c>
      <c r="E216" s="299" t="str">
        <f t="shared" si="54"/>
        <v/>
      </c>
      <c r="F216" s="297"/>
      <c r="G216" s="298" t="str">
        <f t="shared" si="55"/>
        <v/>
      </c>
      <c r="H216" s="299" t="str">
        <f t="shared" si="56"/>
        <v/>
      </c>
      <c r="I216" s="168" t="str">
        <f t="shared" si="57"/>
        <v/>
      </c>
      <c r="J216" s="300"/>
      <c r="K216" s="301"/>
      <c r="L216" s="301"/>
      <c r="M216" s="301"/>
      <c r="N216" s="301"/>
      <c r="O216" s="301"/>
      <c r="P216" s="301"/>
      <c r="Q216" s="302"/>
      <c r="R216" s="303"/>
      <c r="S216" s="303"/>
      <c r="T216" s="303"/>
      <c r="U216" s="303"/>
      <c r="V216" s="303"/>
      <c r="W216" s="304"/>
      <c r="X216" s="300"/>
      <c r="Y216" s="301"/>
      <c r="Z216" s="301"/>
      <c r="AA216" s="301"/>
      <c r="AB216" s="301"/>
      <c r="AC216" s="301"/>
      <c r="AD216" s="301"/>
      <c r="AE216" s="302"/>
      <c r="AF216" s="303"/>
      <c r="AG216" s="303"/>
      <c r="AH216" s="303"/>
      <c r="AI216" s="303"/>
      <c r="AJ216" s="303"/>
      <c r="AK216" s="304"/>
      <c r="AL216" s="263"/>
      <c r="AM216" s="293"/>
      <c r="AN216" s="316"/>
      <c r="AO216" s="306"/>
      <c r="AP216" s="307"/>
      <c r="AQ216" s="308"/>
      <c r="AR216" s="309"/>
      <c r="AS216" s="308"/>
      <c r="AU216" s="311" t="e">
        <f t="shared" si="58"/>
        <v>#VALUE!</v>
      </c>
      <c r="AV216" s="312" t="str">
        <f t="shared" si="59"/>
        <v/>
      </c>
      <c r="AW216" s="313" t="str">
        <f t="shared" si="60"/>
        <v/>
      </c>
      <c r="AX216" s="314" t="str">
        <f t="shared" si="61"/>
        <v/>
      </c>
      <c r="AY216" s="312" t="str">
        <f t="shared" si="62"/>
        <v/>
      </c>
      <c r="AZ216" s="313" t="str">
        <f t="shared" si="63"/>
        <v/>
      </c>
      <c r="BA216" s="314" t="str">
        <f t="shared" si="64"/>
        <v/>
      </c>
      <c r="BB216" s="315">
        <v>1</v>
      </c>
      <c r="BC216" s="315">
        <f t="shared" si="11"/>
        <v>1.02</v>
      </c>
      <c r="BD216" s="315">
        <f t="shared" si="12"/>
        <v>0.98</v>
      </c>
      <c r="BE216" s="315">
        <f t="shared" si="13"/>
        <v>1.03</v>
      </c>
      <c r="BF216" s="315">
        <f t="shared" si="14"/>
        <v>0.97</v>
      </c>
    </row>
    <row r="217" spans="2:58" s="310" customFormat="1" x14ac:dyDescent="0.25">
      <c r="B217" s="296"/>
      <c r="C217" s="297"/>
      <c r="D217" s="298" t="str">
        <f t="shared" si="53"/>
        <v/>
      </c>
      <c r="E217" s="299" t="str">
        <f t="shared" si="54"/>
        <v/>
      </c>
      <c r="F217" s="297"/>
      <c r="G217" s="298" t="str">
        <f t="shared" si="55"/>
        <v/>
      </c>
      <c r="H217" s="299" t="str">
        <f t="shared" si="56"/>
        <v/>
      </c>
      <c r="I217" s="168" t="str">
        <f t="shared" si="57"/>
        <v/>
      </c>
      <c r="J217" s="300"/>
      <c r="K217" s="301"/>
      <c r="L217" s="301"/>
      <c r="M217" s="301"/>
      <c r="N217" s="301"/>
      <c r="O217" s="301"/>
      <c r="P217" s="301"/>
      <c r="Q217" s="302"/>
      <c r="R217" s="303"/>
      <c r="S217" s="303"/>
      <c r="T217" s="303"/>
      <c r="U217" s="303"/>
      <c r="V217" s="303"/>
      <c r="W217" s="304"/>
      <c r="X217" s="300"/>
      <c r="Y217" s="301"/>
      <c r="Z217" s="301"/>
      <c r="AA217" s="301"/>
      <c r="AB217" s="301"/>
      <c r="AC217" s="301"/>
      <c r="AD217" s="301"/>
      <c r="AE217" s="302"/>
      <c r="AF217" s="303"/>
      <c r="AG217" s="303"/>
      <c r="AH217" s="303"/>
      <c r="AI217" s="303"/>
      <c r="AJ217" s="303"/>
      <c r="AK217" s="304"/>
      <c r="AL217" s="263"/>
      <c r="AM217" s="293"/>
      <c r="AN217" s="316"/>
      <c r="AO217" s="306"/>
      <c r="AP217" s="307"/>
      <c r="AQ217" s="308"/>
      <c r="AR217" s="309"/>
      <c r="AS217" s="308"/>
      <c r="AU217" s="311" t="e">
        <f t="shared" si="58"/>
        <v>#VALUE!</v>
      </c>
      <c r="AV217" s="312" t="str">
        <f t="shared" si="59"/>
        <v/>
      </c>
      <c r="AW217" s="313" t="str">
        <f t="shared" si="60"/>
        <v/>
      </c>
      <c r="AX217" s="314" t="str">
        <f t="shared" si="61"/>
        <v/>
      </c>
      <c r="AY217" s="312" t="str">
        <f t="shared" si="62"/>
        <v/>
      </c>
      <c r="AZ217" s="313" t="str">
        <f t="shared" si="63"/>
        <v/>
      </c>
      <c r="BA217" s="314" t="str">
        <f t="shared" si="64"/>
        <v/>
      </c>
      <c r="BB217" s="315">
        <v>1</v>
      </c>
      <c r="BC217" s="315">
        <f t="shared" si="11"/>
        <v>1.02</v>
      </c>
      <c r="BD217" s="315">
        <f t="shared" si="12"/>
        <v>0.98</v>
      </c>
      <c r="BE217" s="315">
        <f t="shared" si="13"/>
        <v>1.03</v>
      </c>
      <c r="BF217" s="315">
        <f t="shared" si="14"/>
        <v>0.97</v>
      </c>
    </row>
    <row r="218" spans="2:58" s="310" customFormat="1" x14ac:dyDescent="0.25">
      <c r="B218" s="296"/>
      <c r="C218" s="297"/>
      <c r="D218" s="298" t="str">
        <f t="shared" si="53"/>
        <v/>
      </c>
      <c r="E218" s="299" t="str">
        <f t="shared" si="54"/>
        <v/>
      </c>
      <c r="F218" s="297"/>
      <c r="G218" s="298" t="str">
        <f t="shared" si="55"/>
        <v/>
      </c>
      <c r="H218" s="299" t="str">
        <f t="shared" si="56"/>
        <v/>
      </c>
      <c r="I218" s="168" t="str">
        <f t="shared" si="57"/>
        <v/>
      </c>
      <c r="J218" s="300"/>
      <c r="K218" s="301"/>
      <c r="L218" s="301"/>
      <c r="M218" s="301"/>
      <c r="N218" s="301"/>
      <c r="O218" s="301"/>
      <c r="P218" s="301"/>
      <c r="Q218" s="302"/>
      <c r="R218" s="303"/>
      <c r="S218" s="303"/>
      <c r="T218" s="303"/>
      <c r="U218" s="303"/>
      <c r="V218" s="303"/>
      <c r="W218" s="304"/>
      <c r="X218" s="300"/>
      <c r="Y218" s="301"/>
      <c r="Z218" s="301"/>
      <c r="AA218" s="301"/>
      <c r="AB218" s="301"/>
      <c r="AC218" s="301"/>
      <c r="AD218" s="301"/>
      <c r="AE218" s="302"/>
      <c r="AF218" s="303"/>
      <c r="AG218" s="303"/>
      <c r="AH218" s="303"/>
      <c r="AI218" s="303"/>
      <c r="AJ218" s="303"/>
      <c r="AK218" s="304"/>
      <c r="AL218" s="263"/>
      <c r="AM218" s="293"/>
      <c r="AN218" s="316"/>
      <c r="AO218" s="306"/>
      <c r="AP218" s="307"/>
      <c r="AQ218" s="308"/>
      <c r="AR218" s="309"/>
      <c r="AS218" s="308"/>
      <c r="AU218" s="311" t="e">
        <f t="shared" si="58"/>
        <v>#VALUE!</v>
      </c>
      <c r="AV218" s="312" t="str">
        <f t="shared" si="59"/>
        <v/>
      </c>
      <c r="AW218" s="313" t="str">
        <f t="shared" si="60"/>
        <v/>
      </c>
      <c r="AX218" s="314" t="str">
        <f t="shared" si="61"/>
        <v/>
      </c>
      <c r="AY218" s="312" t="str">
        <f t="shared" si="62"/>
        <v/>
      </c>
      <c r="AZ218" s="313" t="str">
        <f t="shared" si="63"/>
        <v/>
      </c>
      <c r="BA218" s="314" t="str">
        <f t="shared" si="64"/>
        <v/>
      </c>
      <c r="BB218" s="315">
        <v>1</v>
      </c>
      <c r="BC218" s="315">
        <f t="shared" si="11"/>
        <v>1.02</v>
      </c>
      <c r="BD218" s="315">
        <f t="shared" si="12"/>
        <v>0.98</v>
      </c>
      <c r="BE218" s="315">
        <f t="shared" si="13"/>
        <v>1.03</v>
      </c>
      <c r="BF218" s="315">
        <f t="shared" si="14"/>
        <v>0.97</v>
      </c>
    </row>
    <row r="219" spans="2:58" s="310" customFormat="1" x14ac:dyDescent="0.25">
      <c r="B219" s="296"/>
      <c r="C219" s="297"/>
      <c r="D219" s="298" t="str">
        <f t="shared" si="53"/>
        <v/>
      </c>
      <c r="E219" s="299" t="str">
        <f t="shared" si="54"/>
        <v/>
      </c>
      <c r="F219" s="297"/>
      <c r="G219" s="298" t="str">
        <f t="shared" si="55"/>
        <v/>
      </c>
      <c r="H219" s="299" t="str">
        <f t="shared" si="56"/>
        <v/>
      </c>
      <c r="I219" s="168" t="str">
        <f t="shared" si="57"/>
        <v/>
      </c>
      <c r="J219" s="300"/>
      <c r="K219" s="301"/>
      <c r="L219" s="301"/>
      <c r="M219" s="301"/>
      <c r="N219" s="301"/>
      <c r="O219" s="301"/>
      <c r="P219" s="301"/>
      <c r="Q219" s="302"/>
      <c r="R219" s="303"/>
      <c r="S219" s="303"/>
      <c r="T219" s="303"/>
      <c r="U219" s="303"/>
      <c r="V219" s="303"/>
      <c r="W219" s="304"/>
      <c r="X219" s="300"/>
      <c r="Y219" s="301"/>
      <c r="Z219" s="301"/>
      <c r="AA219" s="301"/>
      <c r="AB219" s="301"/>
      <c r="AC219" s="301"/>
      <c r="AD219" s="301"/>
      <c r="AE219" s="302"/>
      <c r="AF219" s="303"/>
      <c r="AG219" s="303"/>
      <c r="AH219" s="303"/>
      <c r="AI219" s="303"/>
      <c r="AJ219" s="303"/>
      <c r="AK219" s="304"/>
      <c r="AL219" s="263"/>
      <c r="AM219" s="293"/>
      <c r="AN219" s="316"/>
      <c r="AO219" s="306"/>
      <c r="AP219" s="307"/>
      <c r="AQ219" s="308"/>
      <c r="AR219" s="309"/>
      <c r="AS219" s="308"/>
      <c r="AU219" s="311" t="e">
        <f t="shared" si="58"/>
        <v>#VALUE!</v>
      </c>
      <c r="AV219" s="312" t="str">
        <f t="shared" si="59"/>
        <v/>
      </c>
      <c r="AW219" s="313" t="str">
        <f t="shared" si="60"/>
        <v/>
      </c>
      <c r="AX219" s="314" t="str">
        <f t="shared" si="61"/>
        <v/>
      </c>
      <c r="AY219" s="312" t="str">
        <f t="shared" si="62"/>
        <v/>
      </c>
      <c r="AZ219" s="313" t="str">
        <f t="shared" si="63"/>
        <v/>
      </c>
      <c r="BA219" s="314" t="str">
        <f t="shared" si="64"/>
        <v/>
      </c>
      <c r="BB219" s="315">
        <v>1</v>
      </c>
      <c r="BC219" s="315">
        <f t="shared" si="11"/>
        <v>1.02</v>
      </c>
      <c r="BD219" s="315">
        <f t="shared" si="12"/>
        <v>0.98</v>
      </c>
      <c r="BE219" s="315">
        <f t="shared" si="13"/>
        <v>1.03</v>
      </c>
      <c r="BF219" s="315">
        <f t="shared" si="14"/>
        <v>0.97</v>
      </c>
    </row>
    <row r="220" spans="2:58" s="310" customFormat="1" x14ac:dyDescent="0.25">
      <c r="B220" s="296"/>
      <c r="C220" s="297"/>
      <c r="D220" s="298" t="str">
        <f t="shared" si="53"/>
        <v/>
      </c>
      <c r="E220" s="299" t="str">
        <f t="shared" si="54"/>
        <v/>
      </c>
      <c r="F220" s="297"/>
      <c r="G220" s="298" t="str">
        <f t="shared" si="55"/>
        <v/>
      </c>
      <c r="H220" s="299" t="str">
        <f t="shared" si="56"/>
        <v/>
      </c>
      <c r="I220" s="168" t="str">
        <f t="shared" si="57"/>
        <v/>
      </c>
      <c r="J220" s="300"/>
      <c r="K220" s="301"/>
      <c r="L220" s="301"/>
      <c r="M220" s="301"/>
      <c r="N220" s="301"/>
      <c r="O220" s="301"/>
      <c r="P220" s="301"/>
      <c r="Q220" s="302"/>
      <c r="R220" s="303"/>
      <c r="S220" s="303"/>
      <c r="T220" s="303"/>
      <c r="U220" s="303"/>
      <c r="V220" s="303"/>
      <c r="W220" s="304"/>
      <c r="X220" s="300"/>
      <c r="Y220" s="301"/>
      <c r="Z220" s="301"/>
      <c r="AA220" s="301"/>
      <c r="AB220" s="301"/>
      <c r="AC220" s="301"/>
      <c r="AD220" s="301"/>
      <c r="AE220" s="302"/>
      <c r="AF220" s="303"/>
      <c r="AG220" s="303"/>
      <c r="AH220" s="303"/>
      <c r="AI220" s="303"/>
      <c r="AJ220" s="303"/>
      <c r="AK220" s="304"/>
      <c r="AL220" s="263"/>
      <c r="AM220" s="293"/>
      <c r="AN220" s="316"/>
      <c r="AO220" s="306"/>
      <c r="AP220" s="307"/>
      <c r="AQ220" s="308"/>
      <c r="AR220" s="309"/>
      <c r="AS220" s="308"/>
      <c r="AU220" s="311" t="e">
        <f t="shared" si="58"/>
        <v>#VALUE!</v>
      </c>
      <c r="AV220" s="312" t="str">
        <f t="shared" si="59"/>
        <v/>
      </c>
      <c r="AW220" s="313" t="str">
        <f t="shared" si="60"/>
        <v/>
      </c>
      <c r="AX220" s="314" t="str">
        <f t="shared" si="61"/>
        <v/>
      </c>
      <c r="AY220" s="312" t="str">
        <f t="shared" si="62"/>
        <v/>
      </c>
      <c r="AZ220" s="313" t="str">
        <f t="shared" si="63"/>
        <v/>
      </c>
      <c r="BA220" s="314" t="str">
        <f t="shared" si="64"/>
        <v/>
      </c>
      <c r="BB220" s="315">
        <v>1</v>
      </c>
      <c r="BC220" s="315">
        <f t="shared" si="11"/>
        <v>1.02</v>
      </c>
      <c r="BD220" s="315">
        <f t="shared" si="12"/>
        <v>0.98</v>
      </c>
      <c r="BE220" s="315">
        <f t="shared" si="13"/>
        <v>1.03</v>
      </c>
      <c r="BF220" s="315">
        <f t="shared" si="14"/>
        <v>0.97</v>
      </c>
    </row>
    <row r="221" spans="2:58" s="310" customFormat="1" x14ac:dyDescent="0.25">
      <c r="B221" s="296"/>
      <c r="C221" s="297"/>
      <c r="D221" s="298" t="str">
        <f t="shared" si="53"/>
        <v/>
      </c>
      <c r="E221" s="299" t="str">
        <f t="shared" si="54"/>
        <v/>
      </c>
      <c r="F221" s="297"/>
      <c r="G221" s="298" t="str">
        <f t="shared" si="55"/>
        <v/>
      </c>
      <c r="H221" s="299" t="str">
        <f t="shared" si="56"/>
        <v/>
      </c>
      <c r="I221" s="168" t="str">
        <f t="shared" si="57"/>
        <v/>
      </c>
      <c r="J221" s="300"/>
      <c r="K221" s="301"/>
      <c r="L221" s="301"/>
      <c r="M221" s="301"/>
      <c r="N221" s="301"/>
      <c r="O221" s="301"/>
      <c r="P221" s="301"/>
      <c r="Q221" s="302"/>
      <c r="R221" s="303"/>
      <c r="S221" s="303"/>
      <c r="T221" s="303"/>
      <c r="U221" s="303"/>
      <c r="V221" s="303"/>
      <c r="W221" s="304"/>
      <c r="X221" s="300"/>
      <c r="Y221" s="301"/>
      <c r="Z221" s="301"/>
      <c r="AA221" s="301"/>
      <c r="AB221" s="301"/>
      <c r="AC221" s="301"/>
      <c r="AD221" s="301"/>
      <c r="AE221" s="302"/>
      <c r="AF221" s="303"/>
      <c r="AG221" s="303"/>
      <c r="AH221" s="303"/>
      <c r="AI221" s="303"/>
      <c r="AJ221" s="303"/>
      <c r="AK221" s="304"/>
      <c r="AL221" s="263"/>
      <c r="AM221" s="293"/>
      <c r="AN221" s="316"/>
      <c r="AO221" s="306"/>
      <c r="AP221" s="307"/>
      <c r="AQ221" s="308"/>
      <c r="AR221" s="309"/>
      <c r="AS221" s="308"/>
      <c r="AU221" s="311" t="e">
        <f t="shared" si="58"/>
        <v>#VALUE!</v>
      </c>
      <c r="AV221" s="312" t="str">
        <f t="shared" si="59"/>
        <v/>
      </c>
      <c r="AW221" s="313" t="str">
        <f t="shared" si="60"/>
        <v/>
      </c>
      <c r="AX221" s="314" t="str">
        <f t="shared" si="61"/>
        <v/>
      </c>
      <c r="AY221" s="312" t="str">
        <f t="shared" si="62"/>
        <v/>
      </c>
      <c r="AZ221" s="313" t="str">
        <f t="shared" si="63"/>
        <v/>
      </c>
      <c r="BA221" s="314" t="str">
        <f t="shared" si="64"/>
        <v/>
      </c>
      <c r="BB221" s="315">
        <v>1</v>
      </c>
      <c r="BC221" s="315">
        <f t="shared" si="11"/>
        <v>1.02</v>
      </c>
      <c r="BD221" s="315">
        <f t="shared" si="12"/>
        <v>0.98</v>
      </c>
      <c r="BE221" s="315">
        <f t="shared" si="13"/>
        <v>1.03</v>
      </c>
      <c r="BF221" s="315">
        <f t="shared" si="14"/>
        <v>0.97</v>
      </c>
    </row>
    <row r="222" spans="2:58" s="6" customFormat="1" x14ac:dyDescent="0.25">
      <c r="B222" s="296"/>
      <c r="C222" s="297"/>
      <c r="D222" s="298" t="str">
        <f t="shared" si="53"/>
        <v/>
      </c>
      <c r="E222" s="299" t="str">
        <f t="shared" si="54"/>
        <v/>
      </c>
      <c r="F222" s="297"/>
      <c r="G222" s="298" t="str">
        <f t="shared" si="55"/>
        <v/>
      </c>
      <c r="H222" s="299" t="str">
        <f t="shared" si="56"/>
        <v/>
      </c>
      <c r="I222" s="168" t="str">
        <f t="shared" si="57"/>
        <v/>
      </c>
      <c r="J222" s="300"/>
      <c r="K222" s="301" t="str">
        <f t="shared" ref="K222:K248" si="65">IF(J222="","",J222/$D$28)</f>
        <v/>
      </c>
      <c r="L222" s="301"/>
      <c r="M222" s="301"/>
      <c r="N222" s="301"/>
      <c r="O222" s="301"/>
      <c r="P222" s="301"/>
      <c r="Q222" s="302"/>
      <c r="R222" s="303"/>
      <c r="S222" s="303"/>
      <c r="T222" s="303"/>
      <c r="U222" s="303"/>
      <c r="V222" s="303"/>
      <c r="W222" s="304"/>
      <c r="X222" s="300"/>
      <c r="Y222" s="301"/>
      <c r="Z222" s="301"/>
      <c r="AA222" s="301"/>
      <c r="AB222" s="301"/>
      <c r="AC222" s="301"/>
      <c r="AD222" s="301"/>
      <c r="AE222" s="302"/>
      <c r="AF222" s="303"/>
      <c r="AG222" s="303"/>
      <c r="AH222" s="303"/>
      <c r="AI222" s="303"/>
      <c r="AJ222" s="303"/>
      <c r="AK222" s="304"/>
      <c r="AL222" s="263"/>
      <c r="AM222" s="265"/>
      <c r="AN222" s="316"/>
      <c r="AO222" s="306"/>
      <c r="AP222" s="307"/>
      <c r="AQ222" s="308"/>
      <c r="AR222" s="309"/>
      <c r="AS222" s="308"/>
      <c r="AT222" s="310"/>
      <c r="AU222" s="311" t="e">
        <f t="shared" si="58"/>
        <v>#VALUE!</v>
      </c>
      <c r="AV222" s="312" t="str">
        <f t="shared" si="59"/>
        <v/>
      </c>
      <c r="AW222" s="313" t="str">
        <f t="shared" si="60"/>
        <v/>
      </c>
      <c r="AX222" s="314" t="str">
        <f t="shared" si="61"/>
        <v/>
      </c>
      <c r="AY222" s="312" t="str">
        <f t="shared" si="62"/>
        <v/>
      </c>
      <c r="AZ222" s="313" t="str">
        <f t="shared" si="63"/>
        <v/>
      </c>
      <c r="BA222" s="314" t="str">
        <f t="shared" si="64"/>
        <v/>
      </c>
      <c r="BB222" s="315">
        <v>1</v>
      </c>
      <c r="BC222" s="315">
        <f t="shared" si="11"/>
        <v>1.02</v>
      </c>
      <c r="BD222" s="315">
        <f t="shared" si="12"/>
        <v>0.98</v>
      </c>
      <c r="BE222" s="315">
        <f t="shared" si="13"/>
        <v>1.03</v>
      </c>
      <c r="BF222" s="315">
        <f t="shared" si="14"/>
        <v>0.97</v>
      </c>
    </row>
    <row r="223" spans="2:58" s="6" customFormat="1" x14ac:dyDescent="0.25">
      <c r="B223" s="296"/>
      <c r="C223" s="297"/>
      <c r="D223" s="298" t="str">
        <f t="shared" si="53"/>
        <v/>
      </c>
      <c r="E223" s="299" t="str">
        <f t="shared" si="54"/>
        <v/>
      </c>
      <c r="F223" s="297"/>
      <c r="G223" s="298" t="str">
        <f t="shared" si="55"/>
        <v/>
      </c>
      <c r="H223" s="299" t="str">
        <f t="shared" si="56"/>
        <v/>
      </c>
      <c r="I223" s="168" t="str">
        <f t="shared" si="57"/>
        <v/>
      </c>
      <c r="J223" s="300"/>
      <c r="K223" s="301" t="str">
        <f t="shared" si="65"/>
        <v/>
      </c>
      <c r="L223" s="301"/>
      <c r="M223" s="301"/>
      <c r="N223" s="301"/>
      <c r="O223" s="301"/>
      <c r="P223" s="301"/>
      <c r="Q223" s="302"/>
      <c r="R223" s="303"/>
      <c r="S223" s="303"/>
      <c r="T223" s="303"/>
      <c r="U223" s="303"/>
      <c r="V223" s="303"/>
      <c r="W223" s="304"/>
      <c r="X223" s="300"/>
      <c r="Y223" s="301"/>
      <c r="Z223" s="301"/>
      <c r="AA223" s="301"/>
      <c r="AB223" s="301"/>
      <c r="AC223" s="301"/>
      <c r="AD223" s="301"/>
      <c r="AE223" s="302"/>
      <c r="AF223" s="303"/>
      <c r="AG223" s="303"/>
      <c r="AH223" s="303"/>
      <c r="AI223" s="303"/>
      <c r="AJ223" s="303"/>
      <c r="AK223" s="304"/>
      <c r="AL223" s="263"/>
      <c r="AM223" s="265"/>
      <c r="AN223" s="316"/>
      <c r="AO223" s="306"/>
      <c r="AP223" s="307"/>
      <c r="AQ223" s="308"/>
      <c r="AR223" s="309"/>
      <c r="AS223" s="308"/>
      <c r="AT223" s="310"/>
      <c r="AU223" s="311" t="e">
        <f t="shared" si="58"/>
        <v>#VALUE!</v>
      </c>
      <c r="AV223" s="312" t="str">
        <f t="shared" si="59"/>
        <v/>
      </c>
      <c r="AW223" s="313" t="str">
        <f t="shared" si="60"/>
        <v/>
      </c>
      <c r="AX223" s="314" t="str">
        <f t="shared" si="61"/>
        <v/>
      </c>
      <c r="AY223" s="312" t="str">
        <f t="shared" si="62"/>
        <v/>
      </c>
      <c r="AZ223" s="313" t="str">
        <f t="shared" si="63"/>
        <v/>
      </c>
      <c r="BA223" s="314" t="str">
        <f t="shared" si="64"/>
        <v/>
      </c>
      <c r="BB223" s="315">
        <v>1</v>
      </c>
      <c r="BC223" s="315">
        <f t="shared" si="11"/>
        <v>1.02</v>
      </c>
      <c r="BD223" s="315">
        <f t="shared" si="12"/>
        <v>0.98</v>
      </c>
      <c r="BE223" s="315">
        <f t="shared" si="13"/>
        <v>1.03</v>
      </c>
      <c r="BF223" s="315">
        <f t="shared" si="14"/>
        <v>0.97</v>
      </c>
    </row>
    <row r="224" spans="2:58" s="6" customFormat="1" x14ac:dyDescent="0.25">
      <c r="B224" s="296"/>
      <c r="C224" s="297"/>
      <c r="D224" s="298" t="str">
        <f t="shared" si="53"/>
        <v/>
      </c>
      <c r="E224" s="299" t="str">
        <f t="shared" si="54"/>
        <v/>
      </c>
      <c r="F224" s="297"/>
      <c r="G224" s="298" t="str">
        <f t="shared" si="55"/>
        <v/>
      </c>
      <c r="H224" s="299" t="str">
        <f t="shared" si="56"/>
        <v/>
      </c>
      <c r="I224" s="168" t="str">
        <f t="shared" si="57"/>
        <v/>
      </c>
      <c r="J224" s="300"/>
      <c r="K224" s="301" t="str">
        <f t="shared" si="65"/>
        <v/>
      </c>
      <c r="L224" s="301"/>
      <c r="M224" s="301"/>
      <c r="N224" s="301"/>
      <c r="O224" s="301"/>
      <c r="P224" s="301"/>
      <c r="Q224" s="302"/>
      <c r="R224" s="303"/>
      <c r="S224" s="303"/>
      <c r="T224" s="303"/>
      <c r="U224" s="303"/>
      <c r="V224" s="303"/>
      <c r="W224" s="304"/>
      <c r="X224" s="300"/>
      <c r="Y224" s="301"/>
      <c r="Z224" s="301"/>
      <c r="AA224" s="301"/>
      <c r="AB224" s="301"/>
      <c r="AC224" s="301"/>
      <c r="AD224" s="301"/>
      <c r="AE224" s="302"/>
      <c r="AF224" s="303"/>
      <c r="AG224" s="303"/>
      <c r="AH224" s="303"/>
      <c r="AI224" s="303"/>
      <c r="AJ224" s="303"/>
      <c r="AK224" s="304"/>
      <c r="AL224" s="263"/>
      <c r="AM224" s="265"/>
      <c r="AN224" s="316"/>
      <c r="AO224" s="306"/>
      <c r="AP224" s="307"/>
      <c r="AQ224" s="308"/>
      <c r="AR224" s="309"/>
      <c r="AS224" s="308"/>
      <c r="AT224" s="310"/>
      <c r="AU224" s="311" t="e">
        <f t="shared" si="58"/>
        <v>#VALUE!</v>
      </c>
      <c r="AV224" s="312" t="str">
        <f t="shared" si="59"/>
        <v/>
      </c>
      <c r="AW224" s="313" t="str">
        <f t="shared" si="60"/>
        <v/>
      </c>
      <c r="AX224" s="314" t="str">
        <f t="shared" si="61"/>
        <v/>
      </c>
      <c r="AY224" s="312" t="str">
        <f t="shared" si="62"/>
        <v/>
      </c>
      <c r="AZ224" s="313" t="str">
        <f t="shared" si="63"/>
        <v/>
      </c>
      <c r="BA224" s="314" t="str">
        <f t="shared" si="64"/>
        <v/>
      </c>
      <c r="BB224" s="315">
        <v>1</v>
      </c>
      <c r="BC224" s="315">
        <f t="shared" si="11"/>
        <v>1.02</v>
      </c>
      <c r="BD224" s="315">
        <f t="shared" si="12"/>
        <v>0.98</v>
      </c>
      <c r="BE224" s="315">
        <f t="shared" si="13"/>
        <v>1.03</v>
      </c>
      <c r="BF224" s="315">
        <f t="shared" si="14"/>
        <v>0.97</v>
      </c>
    </row>
    <row r="225" spans="2:58" s="6" customFormat="1" x14ac:dyDescent="0.25">
      <c r="B225" s="296"/>
      <c r="C225" s="297"/>
      <c r="D225" s="298" t="str">
        <f t="shared" si="53"/>
        <v/>
      </c>
      <c r="E225" s="299" t="str">
        <f t="shared" si="54"/>
        <v/>
      </c>
      <c r="F225" s="297"/>
      <c r="G225" s="298" t="str">
        <f t="shared" si="55"/>
        <v/>
      </c>
      <c r="H225" s="299" t="str">
        <f t="shared" si="56"/>
        <v/>
      </c>
      <c r="I225" s="168" t="str">
        <f t="shared" si="57"/>
        <v/>
      </c>
      <c r="J225" s="300"/>
      <c r="K225" s="301" t="str">
        <f t="shared" si="65"/>
        <v/>
      </c>
      <c r="L225" s="301"/>
      <c r="M225" s="301"/>
      <c r="N225" s="301"/>
      <c r="O225" s="301"/>
      <c r="P225" s="301"/>
      <c r="Q225" s="302"/>
      <c r="R225" s="303"/>
      <c r="S225" s="303"/>
      <c r="T225" s="303"/>
      <c r="U225" s="303"/>
      <c r="V225" s="303"/>
      <c r="W225" s="304"/>
      <c r="X225" s="300"/>
      <c r="Y225" s="301"/>
      <c r="Z225" s="301"/>
      <c r="AA225" s="301"/>
      <c r="AB225" s="301"/>
      <c r="AC225" s="301"/>
      <c r="AD225" s="301"/>
      <c r="AE225" s="302"/>
      <c r="AF225" s="303"/>
      <c r="AG225" s="303"/>
      <c r="AH225" s="303"/>
      <c r="AI225" s="303"/>
      <c r="AJ225" s="303"/>
      <c r="AK225" s="304"/>
      <c r="AL225" s="263"/>
      <c r="AM225" s="265"/>
      <c r="AN225" s="316"/>
      <c r="AO225" s="306"/>
      <c r="AP225" s="307"/>
      <c r="AQ225" s="308"/>
      <c r="AR225" s="309"/>
      <c r="AS225" s="308"/>
      <c r="AT225" s="310"/>
      <c r="AU225" s="311" t="e">
        <f t="shared" si="58"/>
        <v>#VALUE!</v>
      </c>
      <c r="AV225" s="312" t="str">
        <f t="shared" si="59"/>
        <v/>
      </c>
      <c r="AW225" s="313" t="str">
        <f t="shared" si="60"/>
        <v/>
      </c>
      <c r="AX225" s="314" t="str">
        <f t="shared" si="61"/>
        <v/>
      </c>
      <c r="AY225" s="312" t="str">
        <f t="shared" si="62"/>
        <v/>
      </c>
      <c r="AZ225" s="313" t="str">
        <f t="shared" si="63"/>
        <v/>
      </c>
      <c r="BA225" s="314" t="str">
        <f t="shared" si="64"/>
        <v/>
      </c>
      <c r="BB225" s="315">
        <v>1</v>
      </c>
      <c r="BC225" s="315">
        <f t="shared" si="11"/>
        <v>1.02</v>
      </c>
      <c r="BD225" s="315">
        <f t="shared" si="12"/>
        <v>0.98</v>
      </c>
      <c r="BE225" s="315">
        <f t="shared" si="13"/>
        <v>1.03</v>
      </c>
      <c r="BF225" s="315">
        <f t="shared" si="14"/>
        <v>0.97</v>
      </c>
    </row>
    <row r="226" spans="2:58" s="6" customFormat="1" x14ac:dyDescent="0.25">
      <c r="B226" s="296"/>
      <c r="C226" s="297"/>
      <c r="D226" s="298" t="str">
        <f t="shared" si="53"/>
        <v/>
      </c>
      <c r="E226" s="299" t="str">
        <f t="shared" si="54"/>
        <v/>
      </c>
      <c r="F226" s="297"/>
      <c r="G226" s="298" t="str">
        <f t="shared" si="55"/>
        <v/>
      </c>
      <c r="H226" s="299" t="str">
        <f t="shared" si="56"/>
        <v/>
      </c>
      <c r="I226" s="168" t="str">
        <f t="shared" si="57"/>
        <v/>
      </c>
      <c r="J226" s="300"/>
      <c r="K226" s="301" t="str">
        <f t="shared" si="65"/>
        <v/>
      </c>
      <c r="L226" s="301"/>
      <c r="M226" s="301"/>
      <c r="N226" s="301"/>
      <c r="O226" s="301"/>
      <c r="P226" s="301"/>
      <c r="Q226" s="302"/>
      <c r="R226" s="303"/>
      <c r="S226" s="303"/>
      <c r="T226" s="303"/>
      <c r="U226" s="303"/>
      <c r="V226" s="303"/>
      <c r="W226" s="304"/>
      <c r="X226" s="300"/>
      <c r="Y226" s="301"/>
      <c r="Z226" s="301"/>
      <c r="AA226" s="301"/>
      <c r="AB226" s="301"/>
      <c r="AC226" s="301"/>
      <c r="AD226" s="301"/>
      <c r="AE226" s="302"/>
      <c r="AF226" s="303"/>
      <c r="AG226" s="303"/>
      <c r="AH226" s="303"/>
      <c r="AI226" s="303"/>
      <c r="AJ226" s="303"/>
      <c r="AK226" s="304"/>
      <c r="AL226" s="263"/>
      <c r="AM226" s="265"/>
      <c r="AN226" s="316"/>
      <c r="AO226" s="306"/>
      <c r="AP226" s="307"/>
      <c r="AQ226" s="308"/>
      <c r="AR226" s="309"/>
      <c r="AS226" s="308"/>
      <c r="AT226" s="310"/>
      <c r="AU226" s="311" t="e">
        <f t="shared" si="58"/>
        <v>#VALUE!</v>
      </c>
      <c r="AV226" s="312" t="str">
        <f t="shared" si="59"/>
        <v/>
      </c>
      <c r="AW226" s="313" t="str">
        <f t="shared" si="60"/>
        <v/>
      </c>
      <c r="AX226" s="314" t="str">
        <f t="shared" si="61"/>
        <v/>
      </c>
      <c r="AY226" s="312" t="str">
        <f t="shared" si="62"/>
        <v/>
      </c>
      <c r="AZ226" s="313" t="str">
        <f t="shared" si="63"/>
        <v/>
      </c>
      <c r="BA226" s="314" t="str">
        <f t="shared" si="64"/>
        <v/>
      </c>
      <c r="BB226" s="315">
        <v>1</v>
      </c>
      <c r="BC226" s="315">
        <f t="shared" si="11"/>
        <v>1.02</v>
      </c>
      <c r="BD226" s="315">
        <f t="shared" si="12"/>
        <v>0.98</v>
      </c>
      <c r="BE226" s="315">
        <f t="shared" si="13"/>
        <v>1.03</v>
      </c>
      <c r="BF226" s="315">
        <f t="shared" si="14"/>
        <v>0.97</v>
      </c>
    </row>
    <row r="227" spans="2:58" s="6" customFormat="1" x14ac:dyDescent="0.25">
      <c r="B227" s="296"/>
      <c r="C227" s="297"/>
      <c r="D227" s="298" t="str">
        <f t="shared" si="53"/>
        <v/>
      </c>
      <c r="E227" s="299" t="str">
        <f t="shared" si="54"/>
        <v/>
      </c>
      <c r="F227" s="297"/>
      <c r="G227" s="298" t="str">
        <f t="shared" si="55"/>
        <v/>
      </c>
      <c r="H227" s="299" t="str">
        <f t="shared" si="56"/>
        <v/>
      </c>
      <c r="I227" s="168" t="str">
        <f t="shared" si="57"/>
        <v/>
      </c>
      <c r="J227" s="300"/>
      <c r="K227" s="301" t="str">
        <f t="shared" si="65"/>
        <v/>
      </c>
      <c r="L227" s="301"/>
      <c r="M227" s="301"/>
      <c r="N227" s="301"/>
      <c r="O227" s="301"/>
      <c r="P227" s="301"/>
      <c r="Q227" s="302"/>
      <c r="R227" s="303"/>
      <c r="S227" s="303"/>
      <c r="T227" s="303"/>
      <c r="U227" s="303"/>
      <c r="V227" s="303"/>
      <c r="W227" s="304"/>
      <c r="X227" s="300"/>
      <c r="Y227" s="301"/>
      <c r="Z227" s="301"/>
      <c r="AA227" s="301"/>
      <c r="AB227" s="301"/>
      <c r="AC227" s="301"/>
      <c r="AD227" s="301"/>
      <c r="AE227" s="302"/>
      <c r="AF227" s="303"/>
      <c r="AG227" s="303"/>
      <c r="AH227" s="303"/>
      <c r="AI227" s="303"/>
      <c r="AJ227" s="303"/>
      <c r="AK227" s="304"/>
      <c r="AL227" s="263"/>
      <c r="AM227" s="265"/>
      <c r="AN227" s="316"/>
      <c r="AO227" s="306"/>
      <c r="AP227" s="307"/>
      <c r="AQ227" s="308"/>
      <c r="AR227" s="309"/>
      <c r="AS227" s="308"/>
      <c r="AT227" s="310"/>
      <c r="AU227" s="311" t="e">
        <f t="shared" si="58"/>
        <v>#VALUE!</v>
      </c>
      <c r="AV227" s="312" t="str">
        <f t="shared" si="59"/>
        <v/>
      </c>
      <c r="AW227" s="313" t="str">
        <f t="shared" si="60"/>
        <v/>
      </c>
      <c r="AX227" s="314" t="str">
        <f t="shared" si="61"/>
        <v/>
      </c>
      <c r="AY227" s="312" t="str">
        <f t="shared" si="62"/>
        <v/>
      </c>
      <c r="AZ227" s="313" t="str">
        <f t="shared" si="63"/>
        <v/>
      </c>
      <c r="BA227" s="314" t="str">
        <f t="shared" si="64"/>
        <v/>
      </c>
      <c r="BB227" s="315">
        <v>1</v>
      </c>
      <c r="BC227" s="315">
        <f t="shared" si="11"/>
        <v>1.02</v>
      </c>
      <c r="BD227" s="315">
        <f t="shared" si="12"/>
        <v>0.98</v>
      </c>
      <c r="BE227" s="315">
        <f t="shared" si="13"/>
        <v>1.03</v>
      </c>
      <c r="BF227" s="315">
        <f t="shared" si="14"/>
        <v>0.97</v>
      </c>
    </row>
    <row r="228" spans="2:58" s="6" customFormat="1" x14ac:dyDescent="0.25">
      <c r="B228" s="296"/>
      <c r="C228" s="297"/>
      <c r="D228" s="298" t="str">
        <f t="shared" si="53"/>
        <v/>
      </c>
      <c r="E228" s="299" t="str">
        <f t="shared" si="54"/>
        <v/>
      </c>
      <c r="F228" s="297"/>
      <c r="G228" s="298" t="str">
        <f t="shared" si="55"/>
        <v/>
      </c>
      <c r="H228" s="299" t="str">
        <f t="shared" si="56"/>
        <v/>
      </c>
      <c r="I228" s="168" t="str">
        <f t="shared" si="57"/>
        <v/>
      </c>
      <c r="J228" s="300"/>
      <c r="K228" s="301" t="str">
        <f t="shared" si="65"/>
        <v/>
      </c>
      <c r="L228" s="301"/>
      <c r="M228" s="301"/>
      <c r="N228" s="301"/>
      <c r="O228" s="301"/>
      <c r="P228" s="301"/>
      <c r="Q228" s="302"/>
      <c r="R228" s="303"/>
      <c r="S228" s="303"/>
      <c r="T228" s="303"/>
      <c r="U228" s="303"/>
      <c r="V228" s="303"/>
      <c r="W228" s="304"/>
      <c r="X228" s="300"/>
      <c r="Y228" s="301"/>
      <c r="Z228" s="301"/>
      <c r="AA228" s="301"/>
      <c r="AB228" s="301"/>
      <c r="AC228" s="301"/>
      <c r="AD228" s="301"/>
      <c r="AE228" s="302"/>
      <c r="AF228" s="303"/>
      <c r="AG228" s="303"/>
      <c r="AH228" s="303"/>
      <c r="AI228" s="303"/>
      <c r="AJ228" s="303"/>
      <c r="AK228" s="304"/>
      <c r="AL228" s="263"/>
      <c r="AM228" s="265"/>
      <c r="AN228" s="316"/>
      <c r="AO228" s="306"/>
      <c r="AP228" s="307"/>
      <c r="AQ228" s="308"/>
      <c r="AR228" s="309"/>
      <c r="AS228" s="308"/>
      <c r="AT228" s="310"/>
      <c r="AU228" s="311" t="e">
        <f t="shared" si="58"/>
        <v>#VALUE!</v>
      </c>
      <c r="AV228" s="312" t="str">
        <f t="shared" si="59"/>
        <v/>
      </c>
      <c r="AW228" s="313" t="str">
        <f t="shared" si="60"/>
        <v/>
      </c>
      <c r="AX228" s="314" t="str">
        <f t="shared" si="61"/>
        <v/>
      </c>
      <c r="AY228" s="312" t="str">
        <f t="shared" si="62"/>
        <v/>
      </c>
      <c r="AZ228" s="313" t="str">
        <f t="shared" si="63"/>
        <v/>
      </c>
      <c r="BA228" s="314" t="str">
        <f t="shared" si="64"/>
        <v/>
      </c>
      <c r="BB228" s="315">
        <v>1</v>
      </c>
      <c r="BC228" s="315">
        <f t="shared" si="11"/>
        <v>1.02</v>
      </c>
      <c r="BD228" s="315">
        <f t="shared" si="12"/>
        <v>0.98</v>
      </c>
      <c r="BE228" s="315">
        <f t="shared" si="13"/>
        <v>1.03</v>
      </c>
      <c r="BF228" s="315">
        <f t="shared" si="14"/>
        <v>0.97</v>
      </c>
    </row>
    <row r="229" spans="2:58" s="6" customFormat="1" x14ac:dyDescent="0.25">
      <c r="B229" s="296"/>
      <c r="C229" s="297"/>
      <c r="D229" s="298" t="str">
        <f t="shared" si="53"/>
        <v/>
      </c>
      <c r="E229" s="299" t="str">
        <f t="shared" si="54"/>
        <v/>
      </c>
      <c r="F229" s="297"/>
      <c r="G229" s="298" t="str">
        <f t="shared" si="55"/>
        <v/>
      </c>
      <c r="H229" s="299" t="str">
        <f t="shared" si="56"/>
        <v/>
      </c>
      <c r="I229" s="168" t="str">
        <f t="shared" si="57"/>
        <v/>
      </c>
      <c r="J229" s="300"/>
      <c r="K229" s="301" t="str">
        <f t="shared" si="65"/>
        <v/>
      </c>
      <c r="L229" s="301"/>
      <c r="M229" s="301"/>
      <c r="N229" s="301"/>
      <c r="O229" s="301"/>
      <c r="P229" s="301"/>
      <c r="Q229" s="302"/>
      <c r="R229" s="303"/>
      <c r="S229" s="303"/>
      <c r="T229" s="303"/>
      <c r="U229" s="303"/>
      <c r="V229" s="303"/>
      <c r="W229" s="304"/>
      <c r="X229" s="300"/>
      <c r="Y229" s="301"/>
      <c r="Z229" s="301"/>
      <c r="AA229" s="301"/>
      <c r="AB229" s="301"/>
      <c r="AC229" s="301"/>
      <c r="AD229" s="301"/>
      <c r="AE229" s="302"/>
      <c r="AF229" s="303"/>
      <c r="AG229" s="303"/>
      <c r="AH229" s="303"/>
      <c r="AI229" s="303"/>
      <c r="AJ229" s="303"/>
      <c r="AK229" s="304"/>
      <c r="AL229" s="263"/>
      <c r="AM229" s="265"/>
      <c r="AN229" s="316"/>
      <c r="AO229" s="306"/>
      <c r="AP229" s="307"/>
      <c r="AQ229" s="308"/>
      <c r="AR229" s="309"/>
      <c r="AS229" s="308"/>
      <c r="AT229" s="310"/>
      <c r="AU229" s="311" t="e">
        <f t="shared" si="58"/>
        <v>#VALUE!</v>
      </c>
      <c r="AV229" s="312" t="str">
        <f t="shared" si="59"/>
        <v/>
      </c>
      <c r="AW229" s="313" t="str">
        <f t="shared" si="60"/>
        <v/>
      </c>
      <c r="AX229" s="314" t="str">
        <f t="shared" si="61"/>
        <v/>
      </c>
      <c r="AY229" s="312" t="str">
        <f t="shared" si="62"/>
        <v/>
      </c>
      <c r="AZ229" s="313" t="str">
        <f t="shared" si="63"/>
        <v/>
      </c>
      <c r="BA229" s="314" t="str">
        <f t="shared" si="64"/>
        <v/>
      </c>
      <c r="BB229" s="315">
        <v>1</v>
      </c>
      <c r="BC229" s="315">
        <f t="shared" si="11"/>
        <v>1.02</v>
      </c>
      <c r="BD229" s="315">
        <f t="shared" si="12"/>
        <v>0.98</v>
      </c>
      <c r="BE229" s="315">
        <f t="shared" si="13"/>
        <v>1.03</v>
      </c>
      <c r="BF229" s="315">
        <f t="shared" si="14"/>
        <v>0.97</v>
      </c>
    </row>
    <row r="230" spans="2:58" s="6" customFormat="1" x14ac:dyDescent="0.25">
      <c r="B230" s="296"/>
      <c r="C230" s="297"/>
      <c r="D230" s="298" t="str">
        <f t="shared" si="53"/>
        <v/>
      </c>
      <c r="E230" s="299" t="str">
        <f t="shared" si="54"/>
        <v/>
      </c>
      <c r="F230" s="297"/>
      <c r="G230" s="298" t="str">
        <f t="shared" si="55"/>
        <v/>
      </c>
      <c r="H230" s="299" t="str">
        <f t="shared" si="56"/>
        <v/>
      </c>
      <c r="I230" s="168" t="str">
        <f t="shared" si="57"/>
        <v/>
      </c>
      <c r="J230" s="300"/>
      <c r="K230" s="301" t="str">
        <f t="shared" si="65"/>
        <v/>
      </c>
      <c r="L230" s="301"/>
      <c r="M230" s="301"/>
      <c r="N230" s="301"/>
      <c r="O230" s="301"/>
      <c r="P230" s="301"/>
      <c r="Q230" s="302"/>
      <c r="R230" s="303"/>
      <c r="S230" s="303"/>
      <c r="T230" s="303"/>
      <c r="U230" s="303"/>
      <c r="V230" s="303"/>
      <c r="W230" s="304"/>
      <c r="X230" s="300"/>
      <c r="Y230" s="301"/>
      <c r="Z230" s="301"/>
      <c r="AA230" s="301"/>
      <c r="AB230" s="301"/>
      <c r="AC230" s="301"/>
      <c r="AD230" s="301"/>
      <c r="AE230" s="302"/>
      <c r="AF230" s="303"/>
      <c r="AG230" s="303"/>
      <c r="AH230" s="303"/>
      <c r="AI230" s="303"/>
      <c r="AJ230" s="303"/>
      <c r="AK230" s="304"/>
      <c r="AL230" s="263"/>
      <c r="AM230" s="265"/>
      <c r="AN230" s="316"/>
      <c r="AO230" s="306"/>
      <c r="AP230" s="307"/>
      <c r="AQ230" s="308"/>
      <c r="AR230" s="309"/>
      <c r="AS230" s="308"/>
      <c r="AT230" s="310"/>
      <c r="AU230" s="311" t="e">
        <f t="shared" si="58"/>
        <v>#VALUE!</v>
      </c>
      <c r="AV230" s="312" t="str">
        <f t="shared" si="59"/>
        <v/>
      </c>
      <c r="AW230" s="313" t="str">
        <f t="shared" si="60"/>
        <v/>
      </c>
      <c r="AX230" s="314" t="str">
        <f t="shared" si="61"/>
        <v/>
      </c>
      <c r="AY230" s="312" t="str">
        <f t="shared" si="62"/>
        <v/>
      </c>
      <c r="AZ230" s="313" t="str">
        <f t="shared" si="63"/>
        <v/>
      </c>
      <c r="BA230" s="314" t="str">
        <f t="shared" si="64"/>
        <v/>
      </c>
      <c r="BB230" s="315">
        <v>1</v>
      </c>
      <c r="BC230" s="315">
        <f t="shared" si="11"/>
        <v>1.02</v>
      </c>
      <c r="BD230" s="315">
        <f t="shared" si="12"/>
        <v>0.98</v>
      </c>
      <c r="BE230" s="315">
        <f t="shared" si="13"/>
        <v>1.03</v>
      </c>
      <c r="BF230" s="315">
        <f t="shared" si="14"/>
        <v>0.97</v>
      </c>
    </row>
    <row r="231" spans="2:58" s="6" customFormat="1" x14ac:dyDescent="0.25">
      <c r="B231" s="296"/>
      <c r="C231" s="297"/>
      <c r="D231" s="298" t="str">
        <f t="shared" si="53"/>
        <v/>
      </c>
      <c r="E231" s="299" t="str">
        <f t="shared" si="54"/>
        <v/>
      </c>
      <c r="F231" s="297"/>
      <c r="G231" s="298" t="str">
        <f t="shared" si="55"/>
        <v/>
      </c>
      <c r="H231" s="299" t="str">
        <f t="shared" si="56"/>
        <v/>
      </c>
      <c r="I231" s="168" t="str">
        <f t="shared" si="57"/>
        <v/>
      </c>
      <c r="J231" s="300"/>
      <c r="K231" s="301" t="str">
        <f t="shared" si="65"/>
        <v/>
      </c>
      <c r="L231" s="301"/>
      <c r="M231" s="301"/>
      <c r="N231" s="301"/>
      <c r="O231" s="301"/>
      <c r="P231" s="301"/>
      <c r="Q231" s="302"/>
      <c r="R231" s="303"/>
      <c r="S231" s="303"/>
      <c r="T231" s="303"/>
      <c r="U231" s="303"/>
      <c r="V231" s="303"/>
      <c r="W231" s="304"/>
      <c r="X231" s="300"/>
      <c r="Y231" s="301"/>
      <c r="Z231" s="301"/>
      <c r="AA231" s="301"/>
      <c r="AB231" s="301"/>
      <c r="AC231" s="301"/>
      <c r="AD231" s="301"/>
      <c r="AE231" s="302"/>
      <c r="AF231" s="303"/>
      <c r="AG231" s="303"/>
      <c r="AH231" s="303"/>
      <c r="AI231" s="303"/>
      <c r="AJ231" s="303"/>
      <c r="AK231" s="304"/>
      <c r="AL231" s="263"/>
      <c r="AM231" s="265"/>
      <c r="AN231" s="316"/>
      <c r="AO231" s="306"/>
      <c r="AP231" s="307"/>
      <c r="AQ231" s="308"/>
      <c r="AR231" s="309"/>
      <c r="AS231" s="308"/>
      <c r="AT231" s="310"/>
      <c r="AU231" s="311" t="e">
        <f t="shared" si="58"/>
        <v>#VALUE!</v>
      </c>
      <c r="AV231" s="312" t="str">
        <f t="shared" si="59"/>
        <v/>
      </c>
      <c r="AW231" s="313" t="str">
        <f t="shared" si="60"/>
        <v/>
      </c>
      <c r="AX231" s="314" t="str">
        <f t="shared" si="61"/>
        <v/>
      </c>
      <c r="AY231" s="312" t="str">
        <f t="shared" si="62"/>
        <v/>
      </c>
      <c r="AZ231" s="313" t="str">
        <f t="shared" si="63"/>
        <v/>
      </c>
      <c r="BA231" s="314" t="str">
        <f t="shared" si="64"/>
        <v/>
      </c>
      <c r="BB231" s="315">
        <v>1</v>
      </c>
      <c r="BC231" s="315">
        <f t="shared" si="11"/>
        <v>1.02</v>
      </c>
      <c r="BD231" s="315">
        <f t="shared" si="12"/>
        <v>0.98</v>
      </c>
      <c r="BE231" s="315">
        <f t="shared" si="13"/>
        <v>1.03</v>
      </c>
      <c r="BF231" s="315">
        <f t="shared" si="14"/>
        <v>0.97</v>
      </c>
    </row>
    <row r="232" spans="2:58" s="6" customFormat="1" x14ac:dyDescent="0.25">
      <c r="B232" s="296"/>
      <c r="C232" s="297"/>
      <c r="D232" s="298" t="str">
        <f t="shared" si="53"/>
        <v/>
      </c>
      <c r="E232" s="299" t="str">
        <f t="shared" si="54"/>
        <v/>
      </c>
      <c r="F232" s="297"/>
      <c r="G232" s="298" t="str">
        <f t="shared" si="55"/>
        <v/>
      </c>
      <c r="H232" s="299" t="str">
        <f t="shared" si="56"/>
        <v/>
      </c>
      <c r="I232" s="168" t="str">
        <f t="shared" si="57"/>
        <v/>
      </c>
      <c r="J232" s="300"/>
      <c r="K232" s="301" t="str">
        <f t="shared" si="65"/>
        <v/>
      </c>
      <c r="L232" s="301"/>
      <c r="M232" s="301"/>
      <c r="N232" s="301"/>
      <c r="O232" s="301"/>
      <c r="P232" s="301"/>
      <c r="Q232" s="302"/>
      <c r="R232" s="303"/>
      <c r="S232" s="303"/>
      <c r="T232" s="303"/>
      <c r="U232" s="303"/>
      <c r="V232" s="303"/>
      <c r="W232" s="304"/>
      <c r="X232" s="300"/>
      <c r="Y232" s="301"/>
      <c r="Z232" s="301"/>
      <c r="AA232" s="301"/>
      <c r="AB232" s="301"/>
      <c r="AC232" s="301"/>
      <c r="AD232" s="301"/>
      <c r="AE232" s="302"/>
      <c r="AF232" s="303"/>
      <c r="AG232" s="303"/>
      <c r="AH232" s="303"/>
      <c r="AI232" s="303"/>
      <c r="AJ232" s="303"/>
      <c r="AK232" s="304"/>
      <c r="AL232" s="263"/>
      <c r="AM232" s="265"/>
      <c r="AN232" s="316"/>
      <c r="AO232" s="306"/>
      <c r="AP232" s="307"/>
      <c r="AQ232" s="308"/>
      <c r="AR232" s="309"/>
      <c r="AS232" s="308"/>
      <c r="AT232" s="310"/>
      <c r="AU232" s="311" t="e">
        <f t="shared" si="58"/>
        <v>#VALUE!</v>
      </c>
      <c r="AV232" s="312" t="str">
        <f t="shared" si="59"/>
        <v/>
      </c>
      <c r="AW232" s="313" t="str">
        <f t="shared" si="60"/>
        <v/>
      </c>
      <c r="AX232" s="314" t="str">
        <f t="shared" si="61"/>
        <v/>
      </c>
      <c r="AY232" s="312" t="str">
        <f t="shared" si="62"/>
        <v/>
      </c>
      <c r="AZ232" s="313" t="str">
        <f t="shared" si="63"/>
        <v/>
      </c>
      <c r="BA232" s="314" t="str">
        <f t="shared" si="64"/>
        <v/>
      </c>
      <c r="BB232" s="315">
        <v>1</v>
      </c>
      <c r="BC232" s="315">
        <f t="shared" si="11"/>
        <v>1.02</v>
      </c>
      <c r="BD232" s="315">
        <f t="shared" si="12"/>
        <v>0.98</v>
      </c>
      <c r="BE232" s="315">
        <f t="shared" si="13"/>
        <v>1.03</v>
      </c>
      <c r="BF232" s="315">
        <f t="shared" si="14"/>
        <v>0.97</v>
      </c>
    </row>
    <row r="233" spans="2:58" s="6" customFormat="1" x14ac:dyDescent="0.25">
      <c r="B233" s="296"/>
      <c r="C233" s="297"/>
      <c r="D233" s="298" t="str">
        <f t="shared" si="53"/>
        <v/>
      </c>
      <c r="E233" s="299" t="str">
        <f t="shared" si="54"/>
        <v/>
      </c>
      <c r="F233" s="297"/>
      <c r="G233" s="298" t="str">
        <f t="shared" si="55"/>
        <v/>
      </c>
      <c r="H233" s="299" t="str">
        <f t="shared" si="56"/>
        <v/>
      </c>
      <c r="I233" s="168" t="str">
        <f t="shared" si="57"/>
        <v/>
      </c>
      <c r="J233" s="300"/>
      <c r="K233" s="301" t="str">
        <f t="shared" si="65"/>
        <v/>
      </c>
      <c r="L233" s="301"/>
      <c r="M233" s="301"/>
      <c r="N233" s="301"/>
      <c r="O233" s="301"/>
      <c r="P233" s="301"/>
      <c r="Q233" s="302"/>
      <c r="R233" s="303"/>
      <c r="S233" s="303"/>
      <c r="T233" s="303"/>
      <c r="U233" s="303"/>
      <c r="V233" s="303"/>
      <c r="W233" s="304"/>
      <c r="X233" s="300"/>
      <c r="Y233" s="301"/>
      <c r="Z233" s="301"/>
      <c r="AA233" s="301"/>
      <c r="AB233" s="301"/>
      <c r="AC233" s="301"/>
      <c r="AD233" s="301"/>
      <c r="AE233" s="302"/>
      <c r="AF233" s="303"/>
      <c r="AG233" s="303"/>
      <c r="AH233" s="303"/>
      <c r="AI233" s="303"/>
      <c r="AJ233" s="303"/>
      <c r="AK233" s="304"/>
      <c r="AL233" s="263"/>
      <c r="AM233" s="265"/>
      <c r="AN233" s="316"/>
      <c r="AO233" s="306"/>
      <c r="AP233" s="307"/>
      <c r="AQ233" s="308"/>
      <c r="AR233" s="309"/>
      <c r="AS233" s="308"/>
      <c r="AT233" s="310"/>
      <c r="AU233" s="311" t="e">
        <f t="shared" si="58"/>
        <v>#VALUE!</v>
      </c>
      <c r="AV233" s="312" t="str">
        <f t="shared" si="59"/>
        <v/>
      </c>
      <c r="AW233" s="313" t="str">
        <f t="shared" si="60"/>
        <v/>
      </c>
      <c r="AX233" s="314" t="str">
        <f t="shared" si="61"/>
        <v/>
      </c>
      <c r="AY233" s="312" t="str">
        <f t="shared" si="62"/>
        <v/>
      </c>
      <c r="AZ233" s="313" t="str">
        <f t="shared" si="63"/>
        <v/>
      </c>
      <c r="BA233" s="314" t="str">
        <f t="shared" si="64"/>
        <v/>
      </c>
      <c r="BB233" s="315">
        <v>1</v>
      </c>
      <c r="BC233" s="315">
        <f t="shared" si="11"/>
        <v>1.02</v>
      </c>
      <c r="BD233" s="315">
        <f t="shared" si="12"/>
        <v>0.98</v>
      </c>
      <c r="BE233" s="315">
        <f t="shared" si="13"/>
        <v>1.03</v>
      </c>
      <c r="BF233" s="315">
        <f t="shared" si="14"/>
        <v>0.97</v>
      </c>
    </row>
    <row r="234" spans="2:58" s="6" customFormat="1" x14ac:dyDescent="0.25">
      <c r="B234" s="296"/>
      <c r="C234" s="297"/>
      <c r="D234" s="298" t="str">
        <f t="shared" si="53"/>
        <v/>
      </c>
      <c r="E234" s="299" t="str">
        <f t="shared" si="54"/>
        <v/>
      </c>
      <c r="F234" s="297"/>
      <c r="G234" s="298" t="str">
        <f t="shared" si="55"/>
        <v/>
      </c>
      <c r="H234" s="299" t="str">
        <f t="shared" si="56"/>
        <v/>
      </c>
      <c r="I234" s="168" t="str">
        <f t="shared" si="57"/>
        <v/>
      </c>
      <c r="J234" s="300"/>
      <c r="K234" s="301" t="str">
        <f t="shared" si="65"/>
        <v/>
      </c>
      <c r="L234" s="301"/>
      <c r="M234" s="301"/>
      <c r="N234" s="301"/>
      <c r="O234" s="301"/>
      <c r="P234" s="301"/>
      <c r="Q234" s="302"/>
      <c r="R234" s="303"/>
      <c r="S234" s="303"/>
      <c r="T234" s="303"/>
      <c r="U234" s="303"/>
      <c r="V234" s="303"/>
      <c r="W234" s="304"/>
      <c r="X234" s="300"/>
      <c r="Y234" s="301"/>
      <c r="Z234" s="301"/>
      <c r="AA234" s="301"/>
      <c r="AB234" s="301"/>
      <c r="AC234" s="301"/>
      <c r="AD234" s="301"/>
      <c r="AE234" s="302"/>
      <c r="AF234" s="303"/>
      <c r="AG234" s="303"/>
      <c r="AH234" s="303"/>
      <c r="AI234" s="303"/>
      <c r="AJ234" s="303"/>
      <c r="AK234" s="304"/>
      <c r="AL234" s="263"/>
      <c r="AM234" s="265"/>
      <c r="AN234" s="316"/>
      <c r="AO234" s="306"/>
      <c r="AP234" s="307"/>
      <c r="AQ234" s="308"/>
      <c r="AR234" s="309"/>
      <c r="AS234" s="308"/>
      <c r="AT234" s="310"/>
      <c r="AU234" s="311" t="e">
        <f t="shared" si="58"/>
        <v>#VALUE!</v>
      </c>
      <c r="AV234" s="312" t="str">
        <f t="shared" si="59"/>
        <v/>
      </c>
      <c r="AW234" s="313" t="str">
        <f t="shared" si="60"/>
        <v/>
      </c>
      <c r="AX234" s="314" t="str">
        <f t="shared" si="61"/>
        <v/>
      </c>
      <c r="AY234" s="312" t="str">
        <f t="shared" si="62"/>
        <v/>
      </c>
      <c r="AZ234" s="313" t="str">
        <f t="shared" si="63"/>
        <v/>
      </c>
      <c r="BA234" s="314" t="str">
        <f t="shared" si="64"/>
        <v/>
      </c>
      <c r="BB234" s="315">
        <v>1</v>
      </c>
      <c r="BC234" s="315">
        <f t="shared" si="11"/>
        <v>1.02</v>
      </c>
      <c r="BD234" s="315">
        <f t="shared" si="12"/>
        <v>0.98</v>
      </c>
      <c r="BE234" s="315">
        <f t="shared" si="13"/>
        <v>1.03</v>
      </c>
      <c r="BF234" s="315">
        <f t="shared" si="14"/>
        <v>0.97</v>
      </c>
    </row>
    <row r="235" spans="2:58" s="6" customFormat="1" x14ac:dyDescent="0.25">
      <c r="B235" s="296"/>
      <c r="C235" s="297"/>
      <c r="D235" s="298" t="str">
        <f t="shared" si="53"/>
        <v/>
      </c>
      <c r="E235" s="299" t="str">
        <f t="shared" si="54"/>
        <v/>
      </c>
      <c r="F235" s="297"/>
      <c r="G235" s="298" t="str">
        <f t="shared" si="55"/>
        <v/>
      </c>
      <c r="H235" s="299" t="str">
        <f t="shared" si="56"/>
        <v/>
      </c>
      <c r="I235" s="168" t="str">
        <f t="shared" si="57"/>
        <v/>
      </c>
      <c r="J235" s="300"/>
      <c r="K235" s="301" t="str">
        <f t="shared" si="65"/>
        <v/>
      </c>
      <c r="L235" s="301"/>
      <c r="M235" s="301"/>
      <c r="N235" s="301"/>
      <c r="O235" s="301"/>
      <c r="P235" s="301"/>
      <c r="Q235" s="302"/>
      <c r="R235" s="303"/>
      <c r="S235" s="303"/>
      <c r="T235" s="303"/>
      <c r="U235" s="303"/>
      <c r="V235" s="303"/>
      <c r="W235" s="304"/>
      <c r="X235" s="300"/>
      <c r="Y235" s="301"/>
      <c r="Z235" s="301"/>
      <c r="AA235" s="301"/>
      <c r="AB235" s="301"/>
      <c r="AC235" s="301"/>
      <c r="AD235" s="301"/>
      <c r="AE235" s="302"/>
      <c r="AF235" s="303"/>
      <c r="AG235" s="303"/>
      <c r="AH235" s="303"/>
      <c r="AI235" s="303"/>
      <c r="AJ235" s="303"/>
      <c r="AK235" s="304"/>
      <c r="AL235" s="263"/>
      <c r="AM235" s="265"/>
      <c r="AN235" s="316"/>
      <c r="AO235" s="306"/>
      <c r="AP235" s="307"/>
      <c r="AQ235" s="308"/>
      <c r="AR235" s="309"/>
      <c r="AS235" s="308"/>
      <c r="AT235" s="310"/>
      <c r="AU235" s="311" t="e">
        <f t="shared" si="58"/>
        <v>#VALUE!</v>
      </c>
      <c r="AV235" s="312" t="str">
        <f t="shared" si="59"/>
        <v/>
      </c>
      <c r="AW235" s="313" t="str">
        <f t="shared" si="60"/>
        <v/>
      </c>
      <c r="AX235" s="314" t="str">
        <f t="shared" si="61"/>
        <v/>
      </c>
      <c r="AY235" s="312" t="str">
        <f t="shared" si="62"/>
        <v/>
      </c>
      <c r="AZ235" s="313" t="str">
        <f t="shared" si="63"/>
        <v/>
      </c>
      <c r="BA235" s="314" t="str">
        <f t="shared" si="64"/>
        <v/>
      </c>
      <c r="BB235" s="315">
        <v>1</v>
      </c>
      <c r="BC235" s="315">
        <f t="shared" si="11"/>
        <v>1.02</v>
      </c>
      <c r="BD235" s="315">
        <f t="shared" si="12"/>
        <v>0.98</v>
      </c>
      <c r="BE235" s="315">
        <f t="shared" si="13"/>
        <v>1.03</v>
      </c>
      <c r="BF235" s="315">
        <f t="shared" si="14"/>
        <v>0.97</v>
      </c>
    </row>
    <row r="236" spans="2:58" s="6" customFormat="1" x14ac:dyDescent="0.25">
      <c r="B236" s="296"/>
      <c r="C236" s="297"/>
      <c r="D236" s="298" t="str">
        <f t="shared" si="53"/>
        <v/>
      </c>
      <c r="E236" s="299" t="str">
        <f t="shared" si="54"/>
        <v/>
      </c>
      <c r="F236" s="297"/>
      <c r="G236" s="298" t="str">
        <f t="shared" si="55"/>
        <v/>
      </c>
      <c r="H236" s="299" t="str">
        <f t="shared" si="56"/>
        <v/>
      </c>
      <c r="I236" s="168" t="str">
        <f t="shared" si="57"/>
        <v/>
      </c>
      <c r="J236" s="300"/>
      <c r="K236" s="301" t="str">
        <f t="shared" si="65"/>
        <v/>
      </c>
      <c r="L236" s="301"/>
      <c r="M236" s="301"/>
      <c r="N236" s="301"/>
      <c r="O236" s="301"/>
      <c r="P236" s="301"/>
      <c r="Q236" s="302"/>
      <c r="R236" s="303"/>
      <c r="S236" s="303"/>
      <c r="T236" s="303"/>
      <c r="U236" s="303"/>
      <c r="V236" s="303"/>
      <c r="W236" s="304"/>
      <c r="X236" s="300"/>
      <c r="Y236" s="301"/>
      <c r="Z236" s="301"/>
      <c r="AA236" s="301"/>
      <c r="AB236" s="301"/>
      <c r="AC236" s="301"/>
      <c r="AD236" s="301"/>
      <c r="AE236" s="302"/>
      <c r="AF236" s="303"/>
      <c r="AG236" s="303"/>
      <c r="AH236" s="303"/>
      <c r="AI236" s="303"/>
      <c r="AJ236" s="303"/>
      <c r="AK236" s="304"/>
      <c r="AL236" s="263"/>
      <c r="AM236" s="265"/>
      <c r="AN236" s="316"/>
      <c r="AO236" s="306"/>
      <c r="AP236" s="307"/>
      <c r="AQ236" s="308"/>
      <c r="AR236" s="309"/>
      <c r="AS236" s="308"/>
      <c r="AT236" s="310"/>
      <c r="AU236" s="311" t="e">
        <f t="shared" si="58"/>
        <v>#VALUE!</v>
      </c>
      <c r="AV236" s="312" t="str">
        <f t="shared" si="59"/>
        <v/>
      </c>
      <c r="AW236" s="313" t="str">
        <f t="shared" si="60"/>
        <v/>
      </c>
      <c r="AX236" s="314" t="str">
        <f t="shared" si="61"/>
        <v/>
      </c>
      <c r="AY236" s="312" t="str">
        <f t="shared" si="62"/>
        <v/>
      </c>
      <c r="AZ236" s="313" t="str">
        <f t="shared" si="63"/>
        <v/>
      </c>
      <c r="BA236" s="314" t="str">
        <f t="shared" si="64"/>
        <v/>
      </c>
      <c r="BB236" s="315">
        <v>1</v>
      </c>
      <c r="BC236" s="315">
        <f t="shared" si="11"/>
        <v>1.02</v>
      </c>
      <c r="BD236" s="315">
        <f t="shared" si="12"/>
        <v>0.98</v>
      </c>
      <c r="BE236" s="315">
        <f t="shared" si="13"/>
        <v>1.03</v>
      </c>
      <c r="BF236" s="315">
        <f t="shared" si="14"/>
        <v>0.97</v>
      </c>
    </row>
    <row r="237" spans="2:58" s="6" customFormat="1" x14ac:dyDescent="0.25">
      <c r="B237" s="296"/>
      <c r="C237" s="297"/>
      <c r="D237" s="298" t="str">
        <f t="shared" si="53"/>
        <v/>
      </c>
      <c r="E237" s="299" t="str">
        <f t="shared" si="54"/>
        <v/>
      </c>
      <c r="F237" s="297"/>
      <c r="G237" s="298" t="str">
        <f t="shared" si="55"/>
        <v/>
      </c>
      <c r="H237" s="299" t="str">
        <f t="shared" si="56"/>
        <v/>
      </c>
      <c r="I237" s="168" t="str">
        <f t="shared" si="57"/>
        <v/>
      </c>
      <c r="J237" s="300"/>
      <c r="K237" s="301" t="str">
        <f t="shared" si="65"/>
        <v/>
      </c>
      <c r="L237" s="301"/>
      <c r="M237" s="301"/>
      <c r="N237" s="301"/>
      <c r="O237" s="301"/>
      <c r="P237" s="301"/>
      <c r="Q237" s="302"/>
      <c r="R237" s="303"/>
      <c r="S237" s="303"/>
      <c r="T237" s="303"/>
      <c r="U237" s="303"/>
      <c r="V237" s="303"/>
      <c r="W237" s="304"/>
      <c r="X237" s="300"/>
      <c r="Y237" s="301"/>
      <c r="Z237" s="301"/>
      <c r="AA237" s="301"/>
      <c r="AB237" s="301"/>
      <c r="AC237" s="301"/>
      <c r="AD237" s="301"/>
      <c r="AE237" s="302"/>
      <c r="AF237" s="303"/>
      <c r="AG237" s="303"/>
      <c r="AH237" s="303"/>
      <c r="AI237" s="303"/>
      <c r="AJ237" s="303"/>
      <c r="AK237" s="304"/>
      <c r="AL237" s="263"/>
      <c r="AM237" s="265"/>
      <c r="AN237" s="316"/>
      <c r="AO237" s="306"/>
      <c r="AP237" s="307"/>
      <c r="AQ237" s="308"/>
      <c r="AR237" s="309"/>
      <c r="AS237" s="308"/>
      <c r="AT237" s="310"/>
      <c r="AU237" s="311" t="e">
        <f t="shared" si="58"/>
        <v>#VALUE!</v>
      </c>
      <c r="AV237" s="312" t="str">
        <f t="shared" si="59"/>
        <v/>
      </c>
      <c r="AW237" s="313" t="str">
        <f t="shared" si="60"/>
        <v/>
      </c>
      <c r="AX237" s="314" t="str">
        <f t="shared" si="61"/>
        <v/>
      </c>
      <c r="AY237" s="312" t="str">
        <f t="shared" si="62"/>
        <v/>
      </c>
      <c r="AZ237" s="313" t="str">
        <f t="shared" si="63"/>
        <v/>
      </c>
      <c r="BA237" s="314" t="str">
        <f t="shared" si="64"/>
        <v/>
      </c>
      <c r="BB237" s="315">
        <v>1</v>
      </c>
      <c r="BC237" s="315">
        <f t="shared" si="11"/>
        <v>1.02</v>
      </c>
      <c r="BD237" s="315">
        <f t="shared" si="12"/>
        <v>0.98</v>
      </c>
      <c r="BE237" s="315">
        <f t="shared" si="13"/>
        <v>1.03</v>
      </c>
      <c r="BF237" s="315">
        <f t="shared" si="14"/>
        <v>0.97</v>
      </c>
    </row>
    <row r="238" spans="2:58" s="6" customFormat="1" x14ac:dyDescent="0.25">
      <c r="B238" s="296"/>
      <c r="C238" s="297"/>
      <c r="D238" s="298" t="str">
        <f t="shared" si="53"/>
        <v/>
      </c>
      <c r="E238" s="299" t="str">
        <f t="shared" si="54"/>
        <v/>
      </c>
      <c r="F238" s="297"/>
      <c r="G238" s="298" t="str">
        <f t="shared" si="55"/>
        <v/>
      </c>
      <c r="H238" s="299" t="str">
        <f t="shared" si="56"/>
        <v/>
      </c>
      <c r="I238" s="168" t="str">
        <f t="shared" si="57"/>
        <v/>
      </c>
      <c r="J238" s="300"/>
      <c r="K238" s="301" t="str">
        <f t="shared" si="65"/>
        <v/>
      </c>
      <c r="L238" s="301"/>
      <c r="M238" s="301"/>
      <c r="N238" s="301"/>
      <c r="O238" s="301"/>
      <c r="P238" s="301"/>
      <c r="Q238" s="302"/>
      <c r="R238" s="303"/>
      <c r="S238" s="303"/>
      <c r="T238" s="303"/>
      <c r="U238" s="303"/>
      <c r="V238" s="303"/>
      <c r="W238" s="304"/>
      <c r="X238" s="300"/>
      <c r="Y238" s="301"/>
      <c r="Z238" s="301"/>
      <c r="AA238" s="301"/>
      <c r="AB238" s="301"/>
      <c r="AC238" s="301"/>
      <c r="AD238" s="301"/>
      <c r="AE238" s="302"/>
      <c r="AF238" s="303"/>
      <c r="AG238" s="303"/>
      <c r="AH238" s="303"/>
      <c r="AI238" s="303"/>
      <c r="AJ238" s="303"/>
      <c r="AK238" s="304"/>
      <c r="AL238" s="263"/>
      <c r="AM238" s="265"/>
      <c r="AN238" s="316"/>
      <c r="AO238" s="306"/>
      <c r="AP238" s="307"/>
      <c r="AQ238" s="308"/>
      <c r="AR238" s="309"/>
      <c r="AS238" s="308"/>
      <c r="AT238" s="310"/>
      <c r="AU238" s="311" t="e">
        <f t="shared" si="58"/>
        <v>#VALUE!</v>
      </c>
      <c r="AV238" s="312" t="str">
        <f t="shared" si="59"/>
        <v/>
      </c>
      <c r="AW238" s="313" t="str">
        <f t="shared" si="60"/>
        <v/>
      </c>
      <c r="AX238" s="314" t="str">
        <f t="shared" si="61"/>
        <v/>
      </c>
      <c r="AY238" s="312" t="str">
        <f t="shared" si="62"/>
        <v/>
      </c>
      <c r="AZ238" s="313" t="str">
        <f t="shared" si="63"/>
        <v/>
      </c>
      <c r="BA238" s="314" t="str">
        <f t="shared" si="64"/>
        <v/>
      </c>
      <c r="BB238" s="315">
        <v>1</v>
      </c>
      <c r="BC238" s="315">
        <f t="shared" si="11"/>
        <v>1.02</v>
      </c>
      <c r="BD238" s="315">
        <f t="shared" si="12"/>
        <v>0.98</v>
      </c>
      <c r="BE238" s="315">
        <f t="shared" si="13"/>
        <v>1.03</v>
      </c>
      <c r="BF238" s="315">
        <f t="shared" si="14"/>
        <v>0.97</v>
      </c>
    </row>
    <row r="239" spans="2:58" s="6" customFormat="1" x14ac:dyDescent="0.25">
      <c r="B239" s="296"/>
      <c r="C239" s="297"/>
      <c r="D239" s="298" t="str">
        <f t="shared" si="53"/>
        <v/>
      </c>
      <c r="E239" s="299" t="str">
        <f t="shared" si="54"/>
        <v/>
      </c>
      <c r="F239" s="297"/>
      <c r="G239" s="298" t="str">
        <f t="shared" si="55"/>
        <v/>
      </c>
      <c r="H239" s="299" t="str">
        <f t="shared" si="56"/>
        <v/>
      </c>
      <c r="I239" s="168" t="str">
        <f t="shared" si="57"/>
        <v/>
      </c>
      <c r="J239" s="300"/>
      <c r="K239" s="301" t="str">
        <f t="shared" si="65"/>
        <v/>
      </c>
      <c r="L239" s="301"/>
      <c r="M239" s="301"/>
      <c r="N239" s="301"/>
      <c r="O239" s="301"/>
      <c r="P239" s="301"/>
      <c r="Q239" s="302"/>
      <c r="R239" s="303"/>
      <c r="S239" s="303"/>
      <c r="T239" s="303"/>
      <c r="U239" s="303"/>
      <c r="V239" s="303"/>
      <c r="W239" s="304"/>
      <c r="X239" s="300"/>
      <c r="Y239" s="301"/>
      <c r="Z239" s="301"/>
      <c r="AA239" s="301"/>
      <c r="AB239" s="301"/>
      <c r="AC239" s="301"/>
      <c r="AD239" s="301"/>
      <c r="AE239" s="302"/>
      <c r="AF239" s="303"/>
      <c r="AG239" s="303"/>
      <c r="AH239" s="303"/>
      <c r="AI239" s="303"/>
      <c r="AJ239" s="303"/>
      <c r="AK239" s="304"/>
      <c r="AL239" s="263"/>
      <c r="AM239" s="265"/>
      <c r="AN239" s="316"/>
      <c r="AO239" s="306"/>
      <c r="AP239" s="307"/>
      <c r="AQ239" s="308"/>
      <c r="AR239" s="309"/>
      <c r="AS239" s="308"/>
      <c r="AT239" s="310"/>
      <c r="AU239" s="311" t="e">
        <f t="shared" si="58"/>
        <v>#VALUE!</v>
      </c>
      <c r="AV239" s="312" t="str">
        <f t="shared" si="59"/>
        <v/>
      </c>
      <c r="AW239" s="313" t="str">
        <f t="shared" si="60"/>
        <v/>
      </c>
      <c r="AX239" s="314" t="str">
        <f t="shared" si="61"/>
        <v/>
      </c>
      <c r="AY239" s="312" t="str">
        <f t="shared" si="62"/>
        <v/>
      </c>
      <c r="AZ239" s="313" t="str">
        <f t="shared" si="63"/>
        <v/>
      </c>
      <c r="BA239" s="314" t="str">
        <f t="shared" si="64"/>
        <v/>
      </c>
      <c r="BB239" s="315">
        <v>1</v>
      </c>
      <c r="BC239" s="315">
        <f t="shared" si="11"/>
        <v>1.02</v>
      </c>
      <c r="BD239" s="315">
        <f t="shared" si="12"/>
        <v>0.98</v>
      </c>
      <c r="BE239" s="315">
        <f t="shared" si="13"/>
        <v>1.03</v>
      </c>
      <c r="BF239" s="315">
        <f t="shared" si="14"/>
        <v>0.97</v>
      </c>
    </row>
    <row r="240" spans="2:58" s="6" customFormat="1" x14ac:dyDescent="0.25">
      <c r="B240" s="296"/>
      <c r="C240" s="297"/>
      <c r="D240" s="298" t="str">
        <f t="shared" si="53"/>
        <v/>
      </c>
      <c r="E240" s="299" t="str">
        <f t="shared" si="54"/>
        <v/>
      </c>
      <c r="F240" s="297"/>
      <c r="G240" s="298" t="str">
        <f t="shared" si="55"/>
        <v/>
      </c>
      <c r="H240" s="299" t="str">
        <f t="shared" si="56"/>
        <v/>
      </c>
      <c r="I240" s="168" t="str">
        <f t="shared" si="57"/>
        <v/>
      </c>
      <c r="J240" s="300"/>
      <c r="K240" s="301" t="str">
        <f t="shared" si="65"/>
        <v/>
      </c>
      <c r="L240" s="301"/>
      <c r="M240" s="301"/>
      <c r="N240" s="301"/>
      <c r="O240" s="301"/>
      <c r="P240" s="301"/>
      <c r="Q240" s="302"/>
      <c r="R240" s="303"/>
      <c r="S240" s="303"/>
      <c r="T240" s="303"/>
      <c r="U240" s="303"/>
      <c r="V240" s="303"/>
      <c r="W240" s="304"/>
      <c r="X240" s="300"/>
      <c r="Y240" s="301"/>
      <c r="Z240" s="301"/>
      <c r="AA240" s="301"/>
      <c r="AB240" s="301"/>
      <c r="AC240" s="301"/>
      <c r="AD240" s="301"/>
      <c r="AE240" s="302"/>
      <c r="AF240" s="303"/>
      <c r="AG240" s="303"/>
      <c r="AH240" s="303"/>
      <c r="AI240" s="303"/>
      <c r="AJ240" s="303"/>
      <c r="AK240" s="304"/>
      <c r="AL240" s="263"/>
      <c r="AM240" s="265"/>
      <c r="AN240" s="316"/>
      <c r="AO240" s="306"/>
      <c r="AP240" s="307"/>
      <c r="AQ240" s="308"/>
      <c r="AR240" s="309"/>
      <c r="AS240" s="308"/>
      <c r="AT240" s="310"/>
      <c r="AU240" s="311" t="e">
        <f t="shared" si="58"/>
        <v>#VALUE!</v>
      </c>
      <c r="AV240" s="312" t="str">
        <f t="shared" si="59"/>
        <v/>
      </c>
      <c r="AW240" s="313" t="str">
        <f t="shared" si="60"/>
        <v/>
      </c>
      <c r="AX240" s="314" t="str">
        <f t="shared" si="61"/>
        <v/>
      </c>
      <c r="AY240" s="312" t="str">
        <f t="shared" si="62"/>
        <v/>
      </c>
      <c r="AZ240" s="313" t="str">
        <f t="shared" si="63"/>
        <v/>
      </c>
      <c r="BA240" s="314" t="str">
        <f t="shared" si="64"/>
        <v/>
      </c>
      <c r="BB240" s="315">
        <v>1</v>
      </c>
      <c r="BC240" s="315">
        <f t="shared" si="11"/>
        <v>1.02</v>
      </c>
      <c r="BD240" s="315">
        <f t="shared" si="12"/>
        <v>0.98</v>
      </c>
      <c r="BE240" s="315">
        <f t="shared" si="13"/>
        <v>1.03</v>
      </c>
      <c r="BF240" s="315">
        <f t="shared" si="14"/>
        <v>0.97</v>
      </c>
    </row>
    <row r="241" spans="2:58" s="6" customFormat="1" x14ac:dyDescent="0.25">
      <c r="B241" s="296"/>
      <c r="C241" s="297"/>
      <c r="D241" s="298" t="str">
        <f t="shared" si="53"/>
        <v/>
      </c>
      <c r="E241" s="299" t="str">
        <f t="shared" si="54"/>
        <v/>
      </c>
      <c r="F241" s="297"/>
      <c r="G241" s="298" t="str">
        <f t="shared" si="55"/>
        <v/>
      </c>
      <c r="H241" s="299" t="str">
        <f t="shared" si="56"/>
        <v/>
      </c>
      <c r="I241" s="168" t="str">
        <f t="shared" si="57"/>
        <v/>
      </c>
      <c r="J241" s="300"/>
      <c r="K241" s="301" t="str">
        <f t="shared" si="65"/>
        <v/>
      </c>
      <c r="L241" s="301"/>
      <c r="M241" s="301"/>
      <c r="N241" s="301"/>
      <c r="O241" s="301"/>
      <c r="P241" s="301"/>
      <c r="Q241" s="302"/>
      <c r="R241" s="303"/>
      <c r="S241" s="303"/>
      <c r="T241" s="303"/>
      <c r="U241" s="303"/>
      <c r="V241" s="303"/>
      <c r="W241" s="304"/>
      <c r="X241" s="300"/>
      <c r="Y241" s="301"/>
      <c r="Z241" s="301"/>
      <c r="AA241" s="301"/>
      <c r="AB241" s="301"/>
      <c r="AC241" s="301"/>
      <c r="AD241" s="301"/>
      <c r="AE241" s="302"/>
      <c r="AF241" s="303"/>
      <c r="AG241" s="303"/>
      <c r="AH241" s="303"/>
      <c r="AI241" s="303"/>
      <c r="AJ241" s="303"/>
      <c r="AK241" s="304"/>
      <c r="AL241" s="263"/>
      <c r="AM241" s="265"/>
      <c r="AN241" s="316"/>
      <c r="AO241" s="306"/>
      <c r="AP241" s="307"/>
      <c r="AQ241" s="308"/>
      <c r="AR241" s="309"/>
      <c r="AS241" s="308"/>
      <c r="AT241" s="310"/>
      <c r="AU241" s="311" t="e">
        <f t="shared" si="58"/>
        <v>#VALUE!</v>
      </c>
      <c r="AV241" s="312" t="str">
        <f t="shared" si="59"/>
        <v/>
      </c>
      <c r="AW241" s="313" t="str">
        <f t="shared" si="60"/>
        <v/>
      </c>
      <c r="AX241" s="314" t="str">
        <f t="shared" si="61"/>
        <v/>
      </c>
      <c r="AY241" s="312" t="str">
        <f t="shared" si="62"/>
        <v/>
      </c>
      <c r="AZ241" s="313" t="str">
        <f t="shared" si="63"/>
        <v/>
      </c>
      <c r="BA241" s="314" t="str">
        <f t="shared" si="64"/>
        <v/>
      </c>
      <c r="BB241" s="315">
        <v>1</v>
      </c>
      <c r="BC241" s="315">
        <f t="shared" si="11"/>
        <v>1.02</v>
      </c>
      <c r="BD241" s="315">
        <f t="shared" si="12"/>
        <v>0.98</v>
      </c>
      <c r="BE241" s="315">
        <f t="shared" si="13"/>
        <v>1.03</v>
      </c>
      <c r="BF241" s="315">
        <f t="shared" si="14"/>
        <v>0.97</v>
      </c>
    </row>
    <row r="242" spans="2:58" s="6" customFormat="1" x14ac:dyDescent="0.25">
      <c r="B242" s="296"/>
      <c r="C242" s="297"/>
      <c r="D242" s="298" t="str">
        <f t="shared" si="53"/>
        <v/>
      </c>
      <c r="E242" s="299" t="str">
        <f t="shared" si="54"/>
        <v/>
      </c>
      <c r="F242" s="297"/>
      <c r="G242" s="298" t="str">
        <f t="shared" si="55"/>
        <v/>
      </c>
      <c r="H242" s="299" t="str">
        <f t="shared" si="56"/>
        <v/>
      </c>
      <c r="I242" s="168" t="str">
        <f t="shared" si="57"/>
        <v/>
      </c>
      <c r="J242" s="300"/>
      <c r="K242" s="301" t="str">
        <f t="shared" si="65"/>
        <v/>
      </c>
      <c r="L242" s="301"/>
      <c r="M242" s="301"/>
      <c r="N242" s="301"/>
      <c r="O242" s="301"/>
      <c r="P242" s="301"/>
      <c r="Q242" s="302"/>
      <c r="R242" s="303"/>
      <c r="S242" s="303"/>
      <c r="T242" s="303"/>
      <c r="U242" s="303"/>
      <c r="V242" s="303"/>
      <c r="W242" s="304"/>
      <c r="X242" s="300"/>
      <c r="Y242" s="301"/>
      <c r="Z242" s="301"/>
      <c r="AA242" s="301"/>
      <c r="AB242" s="301"/>
      <c r="AC242" s="301"/>
      <c r="AD242" s="301"/>
      <c r="AE242" s="302"/>
      <c r="AF242" s="303"/>
      <c r="AG242" s="303"/>
      <c r="AH242" s="303"/>
      <c r="AI242" s="303"/>
      <c r="AJ242" s="303"/>
      <c r="AK242" s="304"/>
      <c r="AL242" s="263"/>
      <c r="AM242" s="265"/>
      <c r="AN242" s="316"/>
      <c r="AO242" s="306"/>
      <c r="AP242" s="307"/>
      <c r="AQ242" s="308"/>
      <c r="AR242" s="309"/>
      <c r="AS242" s="308"/>
      <c r="AT242" s="310"/>
      <c r="AU242" s="311" t="e">
        <f t="shared" si="58"/>
        <v>#VALUE!</v>
      </c>
      <c r="AV242" s="312" t="str">
        <f t="shared" si="59"/>
        <v/>
      </c>
      <c r="AW242" s="313" t="str">
        <f t="shared" si="60"/>
        <v/>
      </c>
      <c r="AX242" s="314" t="str">
        <f t="shared" si="61"/>
        <v/>
      </c>
      <c r="AY242" s="312" t="str">
        <f t="shared" si="62"/>
        <v/>
      </c>
      <c r="AZ242" s="313" t="str">
        <f t="shared" si="63"/>
        <v/>
      </c>
      <c r="BA242" s="314" t="str">
        <f t="shared" si="64"/>
        <v/>
      </c>
      <c r="BB242" s="315">
        <v>1</v>
      </c>
      <c r="BC242" s="315">
        <f t="shared" si="11"/>
        <v>1.02</v>
      </c>
      <c r="BD242" s="315">
        <f t="shared" si="12"/>
        <v>0.98</v>
      </c>
      <c r="BE242" s="315">
        <f t="shared" si="13"/>
        <v>1.03</v>
      </c>
      <c r="BF242" s="315">
        <f t="shared" si="14"/>
        <v>0.97</v>
      </c>
    </row>
    <row r="243" spans="2:58" s="6" customFormat="1" x14ac:dyDescent="0.25">
      <c r="B243" s="296"/>
      <c r="C243" s="297"/>
      <c r="D243" s="298" t="str">
        <f t="shared" si="53"/>
        <v/>
      </c>
      <c r="E243" s="299" t="str">
        <f t="shared" si="54"/>
        <v/>
      </c>
      <c r="F243" s="297"/>
      <c r="G243" s="298" t="str">
        <f t="shared" si="55"/>
        <v/>
      </c>
      <c r="H243" s="299" t="str">
        <f t="shared" si="56"/>
        <v/>
      </c>
      <c r="I243" s="168" t="str">
        <f t="shared" si="57"/>
        <v/>
      </c>
      <c r="J243" s="300"/>
      <c r="K243" s="301" t="str">
        <f t="shared" si="65"/>
        <v/>
      </c>
      <c r="L243" s="301"/>
      <c r="M243" s="301"/>
      <c r="N243" s="301"/>
      <c r="O243" s="301"/>
      <c r="P243" s="301"/>
      <c r="Q243" s="302"/>
      <c r="R243" s="303"/>
      <c r="S243" s="303"/>
      <c r="T243" s="303"/>
      <c r="U243" s="303"/>
      <c r="V243" s="303"/>
      <c r="W243" s="304"/>
      <c r="X243" s="300"/>
      <c r="Y243" s="301"/>
      <c r="Z243" s="301"/>
      <c r="AA243" s="301"/>
      <c r="AB243" s="301"/>
      <c r="AC243" s="301"/>
      <c r="AD243" s="301"/>
      <c r="AE243" s="302"/>
      <c r="AF243" s="303"/>
      <c r="AG243" s="303"/>
      <c r="AH243" s="303"/>
      <c r="AI243" s="303"/>
      <c r="AJ243" s="303"/>
      <c r="AK243" s="304"/>
      <c r="AL243" s="263"/>
      <c r="AM243" s="265"/>
      <c r="AN243" s="316"/>
      <c r="AO243" s="306"/>
      <c r="AP243" s="307"/>
      <c r="AQ243" s="308"/>
      <c r="AR243" s="309"/>
      <c r="AS243" s="308"/>
      <c r="AT243" s="310"/>
      <c r="AU243" s="311" t="e">
        <f t="shared" si="58"/>
        <v>#VALUE!</v>
      </c>
      <c r="AV243" s="312" t="str">
        <f t="shared" si="59"/>
        <v/>
      </c>
      <c r="AW243" s="313" t="str">
        <f t="shared" si="60"/>
        <v/>
      </c>
      <c r="AX243" s="314" t="str">
        <f t="shared" si="61"/>
        <v/>
      </c>
      <c r="AY243" s="312" t="str">
        <f t="shared" si="62"/>
        <v/>
      </c>
      <c r="AZ243" s="313" t="str">
        <f t="shared" si="63"/>
        <v/>
      </c>
      <c r="BA243" s="314" t="str">
        <f t="shared" si="64"/>
        <v/>
      </c>
      <c r="BB243" s="315">
        <v>1</v>
      </c>
      <c r="BC243" s="315">
        <f t="shared" si="11"/>
        <v>1.02</v>
      </c>
      <c r="BD243" s="315">
        <f t="shared" si="12"/>
        <v>0.98</v>
      </c>
      <c r="BE243" s="315">
        <f t="shared" si="13"/>
        <v>1.03</v>
      </c>
      <c r="BF243" s="315">
        <f t="shared" si="14"/>
        <v>0.97</v>
      </c>
    </row>
    <row r="244" spans="2:58" s="6" customFormat="1" x14ac:dyDescent="0.25">
      <c r="B244" s="296"/>
      <c r="C244" s="297"/>
      <c r="D244" s="298" t="str">
        <f t="shared" si="53"/>
        <v/>
      </c>
      <c r="E244" s="299" t="str">
        <f t="shared" si="54"/>
        <v/>
      </c>
      <c r="F244" s="297"/>
      <c r="G244" s="298" t="str">
        <f t="shared" si="55"/>
        <v/>
      </c>
      <c r="H244" s="299" t="str">
        <f t="shared" si="56"/>
        <v/>
      </c>
      <c r="I244" s="168" t="str">
        <f t="shared" si="57"/>
        <v/>
      </c>
      <c r="J244" s="300"/>
      <c r="K244" s="301" t="str">
        <f t="shared" si="65"/>
        <v/>
      </c>
      <c r="L244" s="301"/>
      <c r="M244" s="301"/>
      <c r="N244" s="301"/>
      <c r="O244" s="301"/>
      <c r="P244" s="301"/>
      <c r="Q244" s="302"/>
      <c r="R244" s="303"/>
      <c r="S244" s="303"/>
      <c r="T244" s="303"/>
      <c r="U244" s="303"/>
      <c r="V244" s="303"/>
      <c r="W244" s="304"/>
      <c r="X244" s="300"/>
      <c r="Y244" s="301"/>
      <c r="Z244" s="301"/>
      <c r="AA244" s="301"/>
      <c r="AB244" s="301"/>
      <c r="AC244" s="301"/>
      <c r="AD244" s="301"/>
      <c r="AE244" s="302"/>
      <c r="AF244" s="303"/>
      <c r="AG244" s="303"/>
      <c r="AH244" s="303"/>
      <c r="AI244" s="303"/>
      <c r="AJ244" s="303"/>
      <c r="AK244" s="304"/>
      <c r="AL244" s="263"/>
      <c r="AM244" s="265"/>
      <c r="AN244" s="316"/>
      <c r="AO244" s="306"/>
      <c r="AP244" s="307"/>
      <c r="AQ244" s="308"/>
      <c r="AR244" s="309"/>
      <c r="AS244" s="308"/>
      <c r="AT244" s="310"/>
      <c r="AU244" s="311" t="e">
        <f t="shared" si="58"/>
        <v>#VALUE!</v>
      </c>
      <c r="AV244" s="312" t="str">
        <f t="shared" si="59"/>
        <v/>
      </c>
      <c r="AW244" s="313" t="str">
        <f t="shared" si="60"/>
        <v/>
      </c>
      <c r="AX244" s="314" t="str">
        <f t="shared" si="61"/>
        <v/>
      </c>
      <c r="AY244" s="312" t="str">
        <f t="shared" si="62"/>
        <v/>
      </c>
      <c r="AZ244" s="313" t="str">
        <f t="shared" si="63"/>
        <v/>
      </c>
      <c r="BA244" s="314" t="str">
        <f t="shared" si="64"/>
        <v/>
      </c>
      <c r="BB244" s="315">
        <v>1</v>
      </c>
      <c r="BC244" s="315">
        <f t="shared" si="11"/>
        <v>1.02</v>
      </c>
      <c r="BD244" s="315">
        <f t="shared" si="12"/>
        <v>0.98</v>
      </c>
      <c r="BE244" s="315">
        <f t="shared" si="13"/>
        <v>1.03</v>
      </c>
      <c r="BF244" s="315">
        <f t="shared" si="14"/>
        <v>0.97</v>
      </c>
    </row>
    <row r="245" spans="2:58" s="6" customFormat="1" x14ac:dyDescent="0.25">
      <c r="B245" s="296"/>
      <c r="C245" s="297"/>
      <c r="D245" s="298" t="str">
        <f t="shared" si="53"/>
        <v/>
      </c>
      <c r="E245" s="299" t="str">
        <f t="shared" si="54"/>
        <v/>
      </c>
      <c r="F245" s="297"/>
      <c r="G245" s="298" t="str">
        <f t="shared" si="55"/>
        <v/>
      </c>
      <c r="H245" s="299" t="str">
        <f t="shared" si="56"/>
        <v/>
      </c>
      <c r="I245" s="168" t="str">
        <f t="shared" si="57"/>
        <v/>
      </c>
      <c r="J245" s="300"/>
      <c r="K245" s="301" t="str">
        <f t="shared" si="65"/>
        <v/>
      </c>
      <c r="L245" s="301"/>
      <c r="M245" s="301"/>
      <c r="N245" s="301"/>
      <c r="O245" s="301"/>
      <c r="P245" s="301"/>
      <c r="Q245" s="302"/>
      <c r="R245" s="303"/>
      <c r="S245" s="303"/>
      <c r="T245" s="303"/>
      <c r="U245" s="303"/>
      <c r="V245" s="303"/>
      <c r="W245" s="304"/>
      <c r="X245" s="300"/>
      <c r="Y245" s="301"/>
      <c r="Z245" s="301"/>
      <c r="AA245" s="301"/>
      <c r="AB245" s="301"/>
      <c r="AC245" s="301"/>
      <c r="AD245" s="301"/>
      <c r="AE245" s="302"/>
      <c r="AF245" s="303"/>
      <c r="AG245" s="303"/>
      <c r="AH245" s="303"/>
      <c r="AI245" s="303"/>
      <c r="AJ245" s="303"/>
      <c r="AK245" s="304"/>
      <c r="AL245" s="263"/>
      <c r="AM245" s="265"/>
      <c r="AN245" s="316"/>
      <c r="AO245" s="306"/>
      <c r="AP245" s="307"/>
      <c r="AQ245" s="308"/>
      <c r="AR245" s="309"/>
      <c r="AS245" s="308"/>
      <c r="AT245" s="310"/>
      <c r="AU245" s="311" t="e">
        <f t="shared" si="58"/>
        <v>#VALUE!</v>
      </c>
      <c r="AV245" s="312" t="str">
        <f t="shared" si="59"/>
        <v/>
      </c>
      <c r="AW245" s="313" t="str">
        <f t="shared" si="60"/>
        <v/>
      </c>
      <c r="AX245" s="314" t="str">
        <f t="shared" si="61"/>
        <v/>
      </c>
      <c r="AY245" s="312" t="str">
        <f t="shared" si="62"/>
        <v/>
      </c>
      <c r="AZ245" s="313" t="str">
        <f t="shared" si="63"/>
        <v/>
      </c>
      <c r="BA245" s="314" t="str">
        <f t="shared" si="64"/>
        <v/>
      </c>
      <c r="BB245" s="315">
        <v>1</v>
      </c>
      <c r="BC245" s="315">
        <f t="shared" si="11"/>
        <v>1.02</v>
      </c>
      <c r="BD245" s="315">
        <f t="shared" si="12"/>
        <v>0.98</v>
      </c>
      <c r="BE245" s="315">
        <f t="shared" si="13"/>
        <v>1.03</v>
      </c>
      <c r="BF245" s="315">
        <f t="shared" si="14"/>
        <v>0.97</v>
      </c>
    </row>
    <row r="246" spans="2:58" s="6" customFormat="1" x14ac:dyDescent="0.25">
      <c r="B246" s="296"/>
      <c r="C246" s="297"/>
      <c r="D246" s="298" t="str">
        <f t="shared" si="53"/>
        <v/>
      </c>
      <c r="E246" s="299" t="str">
        <f t="shared" si="54"/>
        <v/>
      </c>
      <c r="F246" s="297"/>
      <c r="G246" s="298" t="str">
        <f t="shared" si="55"/>
        <v/>
      </c>
      <c r="H246" s="299" t="str">
        <f t="shared" si="56"/>
        <v/>
      </c>
      <c r="I246" s="168" t="str">
        <f t="shared" si="57"/>
        <v/>
      </c>
      <c r="J246" s="300"/>
      <c r="K246" s="301" t="str">
        <f t="shared" si="65"/>
        <v/>
      </c>
      <c r="L246" s="301"/>
      <c r="M246" s="301"/>
      <c r="N246" s="301"/>
      <c r="O246" s="301"/>
      <c r="P246" s="301"/>
      <c r="Q246" s="302"/>
      <c r="R246" s="303"/>
      <c r="S246" s="303"/>
      <c r="T246" s="303"/>
      <c r="U246" s="303"/>
      <c r="V246" s="303"/>
      <c r="W246" s="304"/>
      <c r="X246" s="300"/>
      <c r="Y246" s="301"/>
      <c r="Z246" s="301"/>
      <c r="AA246" s="301"/>
      <c r="AB246" s="301"/>
      <c r="AC246" s="301"/>
      <c r="AD246" s="301"/>
      <c r="AE246" s="302"/>
      <c r="AF246" s="303"/>
      <c r="AG246" s="303"/>
      <c r="AH246" s="303"/>
      <c r="AI246" s="303"/>
      <c r="AJ246" s="303"/>
      <c r="AK246" s="304"/>
      <c r="AL246" s="263"/>
      <c r="AM246" s="265"/>
      <c r="AN246" s="367"/>
      <c r="AO246" s="306"/>
      <c r="AP246" s="307"/>
      <c r="AQ246" s="308"/>
      <c r="AR246" s="309"/>
      <c r="AS246" s="308"/>
      <c r="AT246" s="310"/>
      <c r="AU246" s="311" t="e">
        <f t="shared" si="58"/>
        <v>#VALUE!</v>
      </c>
      <c r="AV246" s="312" t="str">
        <f t="shared" si="59"/>
        <v/>
      </c>
      <c r="AW246" s="313" t="str">
        <f t="shared" si="60"/>
        <v/>
      </c>
      <c r="AX246" s="314" t="str">
        <f t="shared" si="61"/>
        <v/>
      </c>
      <c r="AY246" s="312" t="str">
        <f t="shared" si="62"/>
        <v/>
      </c>
      <c r="AZ246" s="313" t="str">
        <f t="shared" si="63"/>
        <v/>
      </c>
      <c r="BA246" s="314" t="str">
        <f t="shared" si="64"/>
        <v/>
      </c>
      <c r="BB246" s="315">
        <v>1</v>
      </c>
      <c r="BC246" s="315">
        <f t="shared" si="11"/>
        <v>1.02</v>
      </c>
      <c r="BD246" s="315">
        <f t="shared" si="12"/>
        <v>0.98</v>
      </c>
      <c r="BE246" s="315">
        <f t="shared" si="13"/>
        <v>1.03</v>
      </c>
      <c r="BF246" s="315">
        <f t="shared" si="14"/>
        <v>0.97</v>
      </c>
    </row>
    <row r="247" spans="2:58" s="6" customFormat="1" x14ac:dyDescent="0.25">
      <c r="B247" s="296"/>
      <c r="C247" s="297"/>
      <c r="D247" s="298" t="str">
        <f t="shared" si="53"/>
        <v/>
      </c>
      <c r="E247" s="299" t="str">
        <f t="shared" si="54"/>
        <v/>
      </c>
      <c r="F247" s="297"/>
      <c r="G247" s="298" t="str">
        <f t="shared" si="55"/>
        <v/>
      </c>
      <c r="H247" s="299" t="str">
        <f t="shared" si="56"/>
        <v/>
      </c>
      <c r="I247" s="168" t="str">
        <f t="shared" si="57"/>
        <v/>
      </c>
      <c r="J247" s="300"/>
      <c r="K247" s="301" t="str">
        <f t="shared" si="65"/>
        <v/>
      </c>
      <c r="L247" s="301"/>
      <c r="M247" s="301"/>
      <c r="N247" s="301"/>
      <c r="O247" s="301"/>
      <c r="P247" s="301"/>
      <c r="Q247" s="302"/>
      <c r="R247" s="303"/>
      <c r="S247" s="303"/>
      <c r="T247" s="303"/>
      <c r="U247" s="303"/>
      <c r="V247" s="303"/>
      <c r="W247" s="304"/>
      <c r="X247" s="300"/>
      <c r="Y247" s="301"/>
      <c r="Z247" s="301"/>
      <c r="AA247" s="301"/>
      <c r="AB247" s="301"/>
      <c r="AC247" s="301"/>
      <c r="AD247" s="301"/>
      <c r="AE247" s="302"/>
      <c r="AF247" s="303"/>
      <c r="AG247" s="303"/>
      <c r="AH247" s="303"/>
      <c r="AI247" s="303"/>
      <c r="AJ247" s="303"/>
      <c r="AK247" s="304"/>
      <c r="AL247" s="263"/>
      <c r="AM247" s="265"/>
      <c r="AN247" s="367"/>
      <c r="AO247" s="306"/>
      <c r="AP247" s="307"/>
      <c r="AQ247" s="308"/>
      <c r="AR247" s="309"/>
      <c r="AS247" s="308"/>
      <c r="AT247" s="310"/>
      <c r="AU247" s="311" t="e">
        <f t="shared" si="58"/>
        <v>#VALUE!</v>
      </c>
      <c r="AV247" s="312" t="str">
        <f t="shared" si="59"/>
        <v/>
      </c>
      <c r="AW247" s="313" t="str">
        <f t="shared" si="60"/>
        <v/>
      </c>
      <c r="AX247" s="314" t="str">
        <f t="shared" si="61"/>
        <v/>
      </c>
      <c r="AY247" s="312" t="str">
        <f t="shared" si="62"/>
        <v/>
      </c>
      <c r="AZ247" s="313" t="str">
        <f t="shared" si="63"/>
        <v/>
      </c>
      <c r="BA247" s="314" t="str">
        <f t="shared" si="64"/>
        <v/>
      </c>
      <c r="BB247" s="315">
        <v>1</v>
      </c>
      <c r="BC247" s="315">
        <f t="shared" si="11"/>
        <v>1.02</v>
      </c>
      <c r="BD247" s="315">
        <f t="shared" si="12"/>
        <v>0.98</v>
      </c>
      <c r="BE247" s="315">
        <f t="shared" si="13"/>
        <v>1.03</v>
      </c>
      <c r="BF247" s="315">
        <f t="shared" si="14"/>
        <v>0.97</v>
      </c>
    </row>
    <row r="248" spans="2:58" s="6" customFormat="1" ht="15.75" thickBot="1" x14ac:dyDescent="0.3">
      <c r="B248" s="368"/>
      <c r="C248" s="369"/>
      <c r="D248" s="370" t="str">
        <f t="shared" ref="D248" si="66">IF(C248="","",((C248/$D$28)-1))</f>
        <v/>
      </c>
      <c r="E248" s="371" t="str">
        <f t="shared" ref="E248" si="67">IF(C248="","",((C248/$D$30)-1))</f>
        <v/>
      </c>
      <c r="F248" s="369"/>
      <c r="G248" s="370" t="str">
        <f t="shared" ref="G248" si="68">IF(F248="","",((F248/$D$29)-1))</f>
        <v/>
      </c>
      <c r="H248" s="371" t="str">
        <f t="shared" ref="H248" si="69">IF(F248="","",((F248/$D$31)-1))</f>
        <v/>
      </c>
      <c r="I248" s="243" t="str">
        <f t="shared" ref="I248" si="70">IF(C248="","",C248/F248)</f>
        <v/>
      </c>
      <c r="J248" s="372"/>
      <c r="K248" s="373" t="str">
        <f t="shared" si="65"/>
        <v/>
      </c>
      <c r="L248" s="373"/>
      <c r="M248" s="373"/>
      <c r="N248" s="373"/>
      <c r="O248" s="373"/>
      <c r="P248" s="373"/>
      <c r="Q248" s="374"/>
      <c r="R248" s="375"/>
      <c r="S248" s="375"/>
      <c r="T248" s="375"/>
      <c r="U248" s="375"/>
      <c r="V248" s="375"/>
      <c r="W248" s="376"/>
      <c r="X248" s="377"/>
      <c r="Y248" s="165"/>
      <c r="Z248" s="166"/>
      <c r="AA248" s="166"/>
      <c r="AB248" s="166"/>
      <c r="AC248" s="166"/>
      <c r="AD248" s="166"/>
      <c r="AE248" s="166"/>
      <c r="AF248" s="166"/>
      <c r="AG248" s="166"/>
      <c r="AH248" s="166"/>
      <c r="AI248" s="166"/>
      <c r="AJ248" s="166"/>
      <c r="AK248" s="167"/>
      <c r="AL248" s="281"/>
      <c r="AM248" s="282"/>
      <c r="AN248" s="378"/>
      <c r="AO248" s="379"/>
      <c r="AP248" s="380"/>
      <c r="AQ248" s="381"/>
      <c r="AR248" s="382"/>
      <c r="AS248" s="381"/>
      <c r="AT248" s="310"/>
      <c r="AU248" s="311" t="e">
        <f t="shared" ref="AU248" si="71">DATE(LEFT(B248,4), MID(B248,5,2), RIGHT(B248,2))</f>
        <v>#VALUE!</v>
      </c>
      <c r="AV248" s="312" t="str">
        <f t="shared" ref="AV248" si="72">IF(C248="","",C248/$D$28)</f>
        <v/>
      </c>
      <c r="AW248" s="313" t="str">
        <f t="shared" ref="AW248" si="73">IF(C248="",IF(AV248="","",AV248),AVERAGE(AV238:AV294))</f>
        <v/>
      </c>
      <c r="AX248" s="314" t="str">
        <f t="shared" ref="AX248" si="74">IF(C248="",IF(AV248="","",AV248),AVERAGE(AV230:AV304))</f>
        <v/>
      </c>
      <c r="AY248" s="312" t="str">
        <f t="shared" ref="AY248" si="75">IF(F248="","",F248/$D$29)</f>
        <v/>
      </c>
      <c r="AZ248" s="313" t="str">
        <f t="shared" ref="AZ248" si="76">IF(F248="",IF(AY248="","",AY248),AVERAGE(AY238:AY294))</f>
        <v/>
      </c>
      <c r="BA248" s="314" t="str">
        <f t="shared" ref="BA248" si="77">IF(F248="",IF(AY248="","",AY248),AVERAGE(AY230:AY304))</f>
        <v/>
      </c>
      <c r="BB248" s="315">
        <v>1</v>
      </c>
      <c r="BC248" s="315">
        <f t="shared" ref="BC248" si="78">1+1*$BC$49</f>
        <v>1.02</v>
      </c>
      <c r="BD248" s="315">
        <f t="shared" ref="BD248" si="79">1+1*$BD$49</f>
        <v>0.98</v>
      </c>
      <c r="BE248" s="315">
        <f t="shared" ref="BE248" si="80">1+1*$BE$49</f>
        <v>1.03</v>
      </c>
      <c r="BF248" s="315">
        <f t="shared" ref="BF248" si="81">1+1*$BF$49</f>
        <v>0.97</v>
      </c>
    </row>
    <row r="249" spans="2:58" s="6" customFormat="1" x14ac:dyDescent="0.25">
      <c r="B249" s="38"/>
      <c r="C249" s="10"/>
      <c r="D249" s="10"/>
      <c r="E249"/>
      <c r="F249"/>
      <c r="G249" s="1"/>
      <c r="H249" s="1"/>
      <c r="I249" s="1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</sheetData>
  <mergeCells count="36">
    <mergeCell ref="B2:BF4"/>
    <mergeCell ref="BD5:BF5"/>
    <mergeCell ref="BD6:BF6"/>
    <mergeCell ref="BD7:BF7"/>
    <mergeCell ref="B13:BF13"/>
    <mergeCell ref="BD9:BE9"/>
    <mergeCell ref="BD10:BE10"/>
    <mergeCell ref="BD11:BE11"/>
    <mergeCell ref="E44:F44"/>
    <mergeCell ref="G44:H44"/>
    <mergeCell ref="I44:J44"/>
    <mergeCell ref="E27:F27"/>
    <mergeCell ref="G27:H27"/>
    <mergeCell ref="G33:H33"/>
    <mergeCell ref="I33:J33"/>
    <mergeCell ref="E33:F33"/>
    <mergeCell ref="E37:F37"/>
    <mergeCell ref="I41:J41"/>
    <mergeCell ref="G37:H37"/>
    <mergeCell ref="I37:J37"/>
    <mergeCell ref="E41:F41"/>
    <mergeCell ref="G41:H41"/>
    <mergeCell ref="D18:K18"/>
    <mergeCell ref="L28:M28"/>
    <mergeCell ref="L29:M29"/>
    <mergeCell ref="L30:M30"/>
    <mergeCell ref="L27:M27"/>
    <mergeCell ref="B25:J25"/>
    <mergeCell ref="I27:J27"/>
    <mergeCell ref="J48:W48"/>
    <mergeCell ref="X48:AK48"/>
    <mergeCell ref="F48:H48"/>
    <mergeCell ref="C48:E48"/>
    <mergeCell ref="AU48:BA48"/>
    <mergeCell ref="AP48:AQ48"/>
    <mergeCell ref="AR48:AS48"/>
  </mergeCells>
  <conditionalFormatting sqref="B34">
    <cfRule type="containsBlanks" dxfId="225" priority="181">
      <formula>LEN(TRIM(B34))=0</formula>
    </cfRule>
  </conditionalFormatting>
  <conditionalFormatting sqref="B38">
    <cfRule type="containsBlanks" dxfId="224" priority="180">
      <formula>LEN(TRIM(B38))=0</formula>
    </cfRule>
  </conditionalFormatting>
  <conditionalFormatting sqref="C30">
    <cfRule type="containsBlanks" dxfId="223" priority="184">
      <formula>LEN(TRIM(C30))=0</formula>
    </cfRule>
  </conditionalFormatting>
  <conditionalFormatting sqref="C50:C233 Q50:Q233">
    <cfRule type="cellIs" dxfId="222" priority="3573" operator="greaterThan">
      <formula>$G$28</formula>
    </cfRule>
    <cfRule type="cellIs" dxfId="221" priority="3572" operator="equal">
      <formula>$G$28</formula>
    </cfRule>
    <cfRule type="cellIs" dxfId="220" priority="3571" operator="lessThan">
      <formula>$H$28</formula>
    </cfRule>
    <cfRule type="cellIs" dxfId="219" priority="3570" operator="equal">
      <formula>$H$28</formula>
    </cfRule>
    <cfRule type="cellIs" dxfId="218" priority="3569" operator="greaterThan">
      <formula>$I$28</formula>
    </cfRule>
    <cfRule type="cellIs" dxfId="217" priority="3568" operator="lessThan">
      <formula>$J$28</formula>
    </cfRule>
    <cfRule type="cellIs" dxfId="216" priority="3476" operator="between">
      <formula>$F$28</formula>
      <formula>$E$28</formula>
    </cfRule>
  </conditionalFormatting>
  <conditionalFormatting sqref="C51:C52">
    <cfRule type="containsBlanks" dxfId="215" priority="582" stopIfTrue="1">
      <formula>LEN(TRIM(C51))=0</formula>
    </cfRule>
  </conditionalFormatting>
  <conditionalFormatting sqref="C54 C56 C58 C60 C62 C64 C66 C70 C72 C74 C76 C78 C117 C119 C121:C221 C223 C225 C227 C229 C231 C233 C235 C237 C239 C241 C243 C245 C247">
    <cfRule type="containsBlanks" dxfId="214" priority="186" stopIfTrue="1">
      <formula>LEN(TRIM(C54))=0</formula>
    </cfRule>
  </conditionalFormatting>
  <conditionalFormatting sqref="C50:E248">
    <cfRule type="containsBlanks" dxfId="213" priority="785" stopIfTrue="1">
      <formula>LEN(TRIM(C50))=0</formula>
    </cfRule>
  </conditionalFormatting>
  <conditionalFormatting sqref="D34:D36">
    <cfRule type="containsBlanks" dxfId="212" priority="756">
      <formula>LEN(TRIM(D34))=0</formula>
    </cfRule>
  </conditionalFormatting>
  <conditionalFormatting sqref="D42">
    <cfRule type="containsBlanks" dxfId="211" priority="755">
      <formula>LEN(TRIM(D42))=0</formula>
    </cfRule>
  </conditionalFormatting>
  <conditionalFormatting sqref="D49:E49">
    <cfRule type="containsBlanks" dxfId="210" priority="804">
      <formula>LEN(TRIM(D49))=0</formula>
    </cfRule>
  </conditionalFormatting>
  <conditionalFormatting sqref="D50:E248 G50:H248">
    <cfRule type="cellIs" dxfId="209" priority="810" operator="lessThan">
      <formula>-0.0201</formula>
    </cfRule>
    <cfRule type="cellIs" dxfId="208" priority="811" operator="greaterThan">
      <formula>0.0201</formula>
    </cfRule>
  </conditionalFormatting>
  <conditionalFormatting sqref="F50:F233 AE76:AE247">
    <cfRule type="cellIs" dxfId="207" priority="150" operator="lessThan">
      <formula>$J$29</formula>
    </cfRule>
    <cfRule type="cellIs" dxfId="206" priority="151" operator="greaterThan">
      <formula>$I$29</formula>
    </cfRule>
    <cfRule type="cellIs" dxfId="205" priority="153" operator="lessThan">
      <formula>$H$29</formula>
    </cfRule>
    <cfRule type="cellIs" dxfId="204" priority="154" operator="equal">
      <formula>$G$29</formula>
    </cfRule>
    <cfRule type="cellIs" dxfId="203" priority="152" operator="equal">
      <formula>$H$29</formula>
    </cfRule>
    <cfRule type="cellIs" dxfId="202" priority="155" operator="greaterThan">
      <formula>$G$29</formula>
    </cfRule>
    <cfRule type="cellIs" dxfId="201" priority="149" operator="between">
      <formula>$F$29</formula>
      <formula>$E$29</formula>
    </cfRule>
  </conditionalFormatting>
  <conditionalFormatting sqref="F50:F233">
    <cfRule type="containsBlanks" dxfId="200" priority="148" stopIfTrue="1">
      <formula>LEN(TRIM(F50))=0</formula>
    </cfRule>
  </conditionalFormatting>
  <conditionalFormatting sqref="F51:F248">
    <cfRule type="containsBlanks" dxfId="199" priority="748" stopIfTrue="1">
      <formula>LEN(TRIM(F51))=0</formula>
    </cfRule>
  </conditionalFormatting>
  <conditionalFormatting sqref="G249:G1048576">
    <cfRule type="cellIs" dxfId="198" priority="820" operator="greaterThanOrEqual">
      <formula>#REF!</formula>
    </cfRule>
    <cfRule type="cellIs" dxfId="197" priority="818" operator="greaterThanOrEqual">
      <formula>#REF!</formula>
    </cfRule>
    <cfRule type="cellIs" dxfId="196" priority="817" operator="lessThanOrEqual">
      <formula>#REF!</formula>
    </cfRule>
    <cfRule type="cellIs" dxfId="195" priority="819" operator="lessThanOrEqual">
      <formula>#REF!</formula>
    </cfRule>
  </conditionalFormatting>
  <conditionalFormatting sqref="G28:H31">
    <cfRule type="containsBlanks" dxfId="194" priority="182">
      <formula>LEN(TRIM(G28))=0</formula>
    </cfRule>
  </conditionalFormatting>
  <conditionalFormatting sqref="G49:H49">
    <cfRule type="containsBlanks" dxfId="193" priority="520">
      <formula>LEN(TRIM(G49))=0</formula>
    </cfRule>
  </conditionalFormatting>
  <conditionalFormatting sqref="G50:H248 D50:E248">
    <cfRule type="cellIs" dxfId="192" priority="808" operator="lessThan">
      <formula>-0.03</formula>
    </cfRule>
    <cfRule type="cellIs" dxfId="191" priority="809" operator="greaterThan">
      <formula>0.03</formula>
    </cfRule>
    <cfRule type="cellIs" dxfId="190" priority="812" operator="between">
      <formula>0.02</formula>
      <formula>-0.02</formula>
    </cfRule>
  </conditionalFormatting>
  <conditionalFormatting sqref="I49:I248">
    <cfRule type="containsBlanks" dxfId="189" priority="813">
      <formula>LEN(TRIM(I49))=0</formula>
    </cfRule>
  </conditionalFormatting>
  <conditionalFormatting sqref="I30:J31">
    <cfRule type="containsBlanks" dxfId="188" priority="183">
      <formula>LEN(TRIM(I30))=0</formula>
    </cfRule>
  </conditionalFormatting>
  <conditionalFormatting sqref="J93:J248">
    <cfRule type="containsBlanks" dxfId="187" priority="659" stopIfTrue="1">
      <formula>LEN(TRIM(J93))=0</formula>
    </cfRule>
  </conditionalFormatting>
  <conditionalFormatting sqref="J248">
    <cfRule type="cellIs" dxfId="186" priority="661" operator="greaterThan">
      <formula>3.001</formula>
    </cfRule>
    <cfRule type="cellIs" dxfId="185" priority="662" operator="lessThan">
      <formula>-1.001</formula>
    </cfRule>
    <cfRule type="cellIs" dxfId="184" priority="663" operator="greaterThan">
      <formula>1.001</formula>
    </cfRule>
    <cfRule type="cellIs" dxfId="183" priority="664" operator="between">
      <formula>1</formula>
      <formula>-1</formula>
    </cfRule>
    <cfRule type="cellIs" dxfId="182" priority="660" operator="lessThan">
      <formula>-3.001</formula>
    </cfRule>
  </conditionalFormatting>
  <conditionalFormatting sqref="J50:P233 X76:AD247 J93:J247">
    <cfRule type="cellIs" dxfId="181" priority="745" operator="lessThan">
      <formula>-1.001</formula>
    </cfRule>
    <cfRule type="cellIs" dxfId="180" priority="744" operator="greaterThan">
      <formula>3.001</formula>
    </cfRule>
    <cfRule type="cellIs" dxfId="179" priority="747" operator="between">
      <formula>1</formula>
      <formula>-1</formula>
    </cfRule>
    <cfRule type="cellIs" dxfId="178" priority="743" operator="lessThan">
      <formula>-3.001</formula>
    </cfRule>
    <cfRule type="cellIs" dxfId="177" priority="746" operator="greaterThan">
      <formula>1.001</formula>
    </cfRule>
  </conditionalFormatting>
  <conditionalFormatting sqref="J50:P233 X76:AI247">
    <cfRule type="containsBlanks" dxfId="176" priority="742" stopIfTrue="1">
      <formula>LEN(TRIM(J50))=0</formula>
    </cfRule>
  </conditionalFormatting>
  <conditionalFormatting sqref="K50 K52:K247 N52:N247">
    <cfRule type="cellIs" dxfId="175" priority="793" operator="lessThan">
      <formula>-3.001</formula>
    </cfRule>
    <cfRule type="cellIs" dxfId="174" priority="797" operator="between">
      <formula>1</formula>
      <formula>-1</formula>
    </cfRule>
    <cfRule type="cellIs" dxfId="173" priority="794" operator="greaterThan">
      <formula>3.001</formula>
    </cfRule>
    <cfRule type="cellIs" dxfId="172" priority="795" operator="lessThan">
      <formula>-1.001</formula>
    </cfRule>
    <cfRule type="cellIs" dxfId="171" priority="796" operator="greaterThan">
      <formula>1.001</formula>
    </cfRule>
  </conditionalFormatting>
  <conditionalFormatting sqref="K51">
    <cfRule type="cellIs" dxfId="170" priority="738" operator="greaterThan">
      <formula>3.001</formula>
    </cfRule>
    <cfRule type="cellIs" dxfId="169" priority="740" operator="greaterThan">
      <formula>1.001</formula>
    </cfRule>
    <cfRule type="cellIs" dxfId="168" priority="739" operator="lessThan">
      <formula>-1.001</formula>
    </cfRule>
    <cfRule type="cellIs" dxfId="167" priority="741" operator="between">
      <formula>1</formula>
      <formula>-1</formula>
    </cfRule>
    <cfRule type="cellIs" dxfId="166" priority="737" operator="lessThan">
      <formula>-3.001</formula>
    </cfRule>
  </conditionalFormatting>
  <conditionalFormatting sqref="K52:K247 N52:N247 AV50:AV248 AG51:AK74 AP52:AS248 G50:H248">
    <cfRule type="containsBlanks" dxfId="165" priority="807" stopIfTrue="1">
      <formula>LEN(TRIM(G50))=0</formula>
    </cfRule>
  </conditionalFormatting>
  <conditionalFormatting sqref="K248">
    <cfRule type="cellIs" dxfId="164" priority="657" operator="greaterThan">
      <formula>1.001</formula>
    </cfRule>
    <cfRule type="cellIs" dxfId="163" priority="656" operator="lessThan">
      <formula>-1.001</formula>
    </cfRule>
    <cfRule type="cellIs" dxfId="162" priority="655" operator="greaterThan">
      <formula>3.001</formula>
    </cfRule>
    <cfRule type="cellIs" dxfId="161" priority="658" operator="between">
      <formula>1</formula>
      <formula>-1</formula>
    </cfRule>
    <cfRule type="cellIs" dxfId="160" priority="654" operator="lessThan">
      <formula>-3.001</formula>
    </cfRule>
  </conditionalFormatting>
  <conditionalFormatting sqref="K50:P50">
    <cfRule type="containsBlanks" dxfId="159" priority="761" stopIfTrue="1">
      <formula>LEN(TRIM(K50))=0</formula>
    </cfRule>
  </conditionalFormatting>
  <conditionalFormatting sqref="K51:P51">
    <cfRule type="containsBlanks" dxfId="158" priority="705" stopIfTrue="1">
      <formula>LEN(TRIM(K51))=0</formula>
    </cfRule>
  </conditionalFormatting>
  <conditionalFormatting sqref="K248:P248">
    <cfRule type="containsBlanks" dxfId="157" priority="622" stopIfTrue="1">
      <formula>LEN(TRIM(K248))=0</formula>
    </cfRule>
  </conditionalFormatting>
  <conditionalFormatting sqref="L50:M50">
    <cfRule type="cellIs" dxfId="156" priority="774" operator="lessThan">
      <formula>-1.001</formula>
    </cfRule>
    <cfRule type="cellIs" dxfId="155" priority="777" operator="greaterThan">
      <formula>0.501</formula>
    </cfRule>
    <cfRule type="cellIs" dxfId="154" priority="775" operator="greaterThan">
      <formula>1.001</formula>
    </cfRule>
    <cfRule type="cellIs" dxfId="153" priority="776" operator="lessThan">
      <formula>-0.501</formula>
    </cfRule>
    <cfRule type="cellIs" dxfId="152" priority="778" operator="between">
      <formula>0.5</formula>
      <formula>-0.5</formula>
    </cfRule>
  </conditionalFormatting>
  <conditionalFormatting sqref="L51:M51">
    <cfRule type="cellIs" dxfId="151" priority="722" operator="between">
      <formula>0.5</formula>
      <formula>-0.5</formula>
    </cfRule>
    <cfRule type="cellIs" dxfId="150" priority="721" operator="greaterThan">
      <formula>0.501</formula>
    </cfRule>
    <cfRule type="cellIs" dxfId="149" priority="719" operator="greaterThan">
      <formula>1.001</formula>
    </cfRule>
    <cfRule type="cellIs" dxfId="148" priority="718" operator="lessThan">
      <formula>-1.001</formula>
    </cfRule>
    <cfRule type="cellIs" dxfId="147" priority="720" operator="lessThan">
      <formula>-0.501</formula>
    </cfRule>
  </conditionalFormatting>
  <conditionalFormatting sqref="L52:M247 O52:P247">
    <cfRule type="containsBlanks" dxfId="146" priority="779" stopIfTrue="1">
      <formula>LEN(TRIM(L52))=0</formula>
    </cfRule>
    <cfRule type="cellIs" dxfId="145" priority="780" operator="lessThan">
      <formula>-1.001</formula>
    </cfRule>
    <cfRule type="cellIs" dxfId="144" priority="781" operator="greaterThan">
      <formula>1.001</formula>
    </cfRule>
    <cfRule type="cellIs" dxfId="143" priority="782" operator="lessThan">
      <formula>-0.501</formula>
    </cfRule>
    <cfRule type="cellIs" dxfId="142" priority="783" operator="greaterThan">
      <formula>0.501</formula>
    </cfRule>
    <cfRule type="cellIs" dxfId="141" priority="784" operator="between">
      <formula>0.5</formula>
      <formula>-0.5</formula>
    </cfRule>
  </conditionalFormatting>
  <conditionalFormatting sqref="L248:M248">
    <cfRule type="cellIs" dxfId="140" priority="636" operator="greaterThan">
      <formula>1.001</formula>
    </cfRule>
    <cfRule type="cellIs" dxfId="139" priority="637" operator="lessThan">
      <formula>-0.501</formula>
    </cfRule>
    <cfRule type="cellIs" dxfId="138" priority="639" operator="between">
      <formula>0.5</formula>
      <formula>-0.5</formula>
    </cfRule>
    <cfRule type="cellIs" dxfId="137" priority="638" operator="greaterThan">
      <formula>0.501</formula>
    </cfRule>
    <cfRule type="cellIs" dxfId="136" priority="635" operator="lessThan">
      <formula>-1.001</formula>
    </cfRule>
  </conditionalFormatting>
  <conditionalFormatting sqref="N50">
    <cfRule type="cellIs" dxfId="135" priority="787" operator="lessThan">
      <formula>-3.001</formula>
    </cfRule>
    <cfRule type="cellIs" dxfId="134" priority="788" operator="greaterThan">
      <formula>3.001</formula>
    </cfRule>
    <cfRule type="cellIs" dxfId="133" priority="789" operator="lessThan">
      <formula>-1.001</formula>
    </cfRule>
    <cfRule type="cellIs" dxfId="132" priority="790" operator="greaterThan">
      <formula>1.001</formula>
    </cfRule>
    <cfRule type="cellIs" dxfId="131" priority="791" operator="between">
      <formula>1</formula>
      <formula>-1</formula>
    </cfRule>
  </conditionalFormatting>
  <conditionalFormatting sqref="N51">
    <cfRule type="cellIs" dxfId="130" priority="733" operator="lessThan">
      <formula>-1.001</formula>
    </cfRule>
    <cfRule type="cellIs" dxfId="129" priority="731" operator="lessThan">
      <formula>-3.001</formula>
    </cfRule>
    <cfRule type="cellIs" dxfId="128" priority="732" operator="greaterThan">
      <formula>3.001</formula>
    </cfRule>
    <cfRule type="cellIs" dxfId="127" priority="734" operator="greaterThan">
      <formula>1.001</formula>
    </cfRule>
    <cfRule type="cellIs" dxfId="126" priority="735" operator="between">
      <formula>1</formula>
      <formula>-1</formula>
    </cfRule>
  </conditionalFormatting>
  <conditionalFormatting sqref="N248">
    <cfRule type="cellIs" dxfId="125" priority="648" operator="lessThan">
      <formula>-3.001</formula>
    </cfRule>
    <cfRule type="cellIs" dxfId="124" priority="649" operator="greaterThan">
      <formula>3.001</formula>
    </cfRule>
    <cfRule type="cellIs" dxfId="123" priority="650" operator="lessThan">
      <formula>-1.001</formula>
    </cfRule>
    <cfRule type="cellIs" dxfId="122" priority="651" operator="greaterThan">
      <formula>1.001</formula>
    </cfRule>
    <cfRule type="cellIs" dxfId="121" priority="652" operator="between">
      <formula>1</formula>
      <formula>-1</formula>
    </cfRule>
  </conditionalFormatting>
  <conditionalFormatting sqref="O50:P50">
    <cfRule type="cellIs" dxfId="120" priority="764" operator="lessThan">
      <formula>-0.501</formula>
    </cfRule>
    <cfRule type="cellIs" dxfId="119" priority="763" operator="greaterThan">
      <formula>1.001</formula>
    </cfRule>
    <cfRule type="cellIs" dxfId="118" priority="762" operator="lessThan">
      <formula>-1.001</formula>
    </cfRule>
    <cfRule type="cellIs" dxfId="117" priority="766" operator="between">
      <formula>0.5</formula>
      <formula>-0.5</formula>
    </cfRule>
    <cfRule type="cellIs" dxfId="116" priority="765" operator="greaterThan">
      <formula>0.501</formula>
    </cfRule>
  </conditionalFormatting>
  <conditionalFormatting sqref="O51:P51">
    <cfRule type="cellIs" dxfId="115" priority="707" operator="greaterThan">
      <formula>1.001</formula>
    </cfRule>
    <cfRule type="cellIs" dxfId="114" priority="710" operator="between">
      <formula>0.5</formula>
      <formula>-0.5</formula>
    </cfRule>
    <cfRule type="cellIs" dxfId="113" priority="706" operator="lessThan">
      <formula>-1.001</formula>
    </cfRule>
    <cfRule type="cellIs" dxfId="112" priority="708" operator="lessThan">
      <formula>-0.501</formula>
    </cfRule>
    <cfRule type="cellIs" dxfId="111" priority="709" operator="greaterThan">
      <formula>0.501</formula>
    </cfRule>
  </conditionalFormatting>
  <conditionalFormatting sqref="O248:P248">
    <cfRule type="cellIs" dxfId="110" priority="626" operator="greaterThan">
      <formula>0.501</formula>
    </cfRule>
    <cfRule type="cellIs" dxfId="109" priority="627" operator="between">
      <formula>0.5</formula>
      <formula>-0.5</formula>
    </cfRule>
    <cfRule type="cellIs" dxfId="108" priority="623" operator="lessThan">
      <formula>-1.001</formula>
    </cfRule>
    <cfRule type="cellIs" dxfId="107" priority="624" operator="greaterThan">
      <formula>1.001</formula>
    </cfRule>
    <cfRule type="cellIs" dxfId="106" priority="625" operator="lessThan">
      <formula>-0.501</formula>
    </cfRule>
  </conditionalFormatting>
  <conditionalFormatting sqref="Q50:Q248">
    <cfRule type="containsBlanks" dxfId="105" priority="646" stopIfTrue="1">
      <formula>LEN(TRIM(Q50))=0</formula>
    </cfRule>
  </conditionalFormatting>
  <conditionalFormatting sqref="R50:U233">
    <cfRule type="cellIs" dxfId="104" priority="171" operator="equal">
      <formula>$G$34</formula>
    </cfRule>
    <cfRule type="cellIs" dxfId="103" priority="169" operator="equal">
      <formula>$H$34</formula>
    </cfRule>
    <cfRule type="cellIs" dxfId="102" priority="170" operator="lessThan">
      <formula>$H$34</formula>
    </cfRule>
    <cfRule type="cellIs" dxfId="101" priority="172" operator="greaterThan">
      <formula>$G$34</formula>
    </cfRule>
    <cfRule type="cellIs" dxfId="100" priority="166" operator="between">
      <formula>$F$34</formula>
      <formula>$E$34</formula>
    </cfRule>
    <cfRule type="cellIs" dxfId="99" priority="168" operator="greaterThan">
      <formula>$I$34</formula>
    </cfRule>
    <cfRule type="cellIs" dxfId="98" priority="167" operator="lessThan">
      <formula>$J$34</formula>
    </cfRule>
  </conditionalFormatting>
  <conditionalFormatting sqref="R50:W233">
    <cfRule type="containsBlanks" dxfId="97" priority="165" stopIfTrue="1">
      <formula>LEN(TRIM(R50))=0</formula>
    </cfRule>
  </conditionalFormatting>
  <conditionalFormatting sqref="S50:U51">
    <cfRule type="containsBlanks" dxfId="96" priority="704" stopIfTrue="1">
      <formula>LEN(TRIM(S50))=0</formula>
    </cfRule>
  </conditionalFormatting>
  <conditionalFormatting sqref="S52:W248">
    <cfRule type="containsBlanks" dxfId="95" priority="619" stopIfTrue="1">
      <formula>LEN(TRIM(S52))=0</formula>
    </cfRule>
  </conditionalFormatting>
  <conditionalFormatting sqref="V51">
    <cfRule type="containsBlanks" dxfId="94" priority="703" stopIfTrue="1">
      <formula>LEN(TRIM(V51))=0</formula>
    </cfRule>
  </conditionalFormatting>
  <conditionalFormatting sqref="V50:W233">
    <cfRule type="cellIs" dxfId="93" priority="3642" operator="between">
      <formula>$F$38</formula>
      <formula>$E$38</formula>
    </cfRule>
    <cfRule type="cellIs" dxfId="92" priority="3636" operator="lessThan">
      <formula>$J$38</formula>
    </cfRule>
    <cfRule type="cellIs" dxfId="91" priority="3637" operator="greaterThan">
      <formula>$I$38</formula>
    </cfRule>
    <cfRule type="cellIs" dxfId="90" priority="3638" operator="equal">
      <formula>$H$38</formula>
    </cfRule>
    <cfRule type="cellIs" dxfId="89" priority="3639" operator="lessThan">
      <formula>$H$38</formula>
    </cfRule>
    <cfRule type="cellIs" dxfId="88" priority="3640" operator="equal">
      <formula>$G$38</formula>
    </cfRule>
    <cfRule type="cellIs" dxfId="87" priority="3641" operator="greaterThan">
      <formula>$G$38</formula>
    </cfRule>
  </conditionalFormatting>
  <conditionalFormatting sqref="W50:W51">
    <cfRule type="containsBlanks" dxfId="86" priority="702" stopIfTrue="1">
      <formula>LEN(TRIM(W50))=0</formula>
    </cfRule>
  </conditionalFormatting>
  <conditionalFormatting sqref="X50:AD75">
    <cfRule type="cellIs" dxfId="85" priority="63" operator="greaterThan">
      <formula>3.001</formula>
    </cfRule>
    <cfRule type="cellIs" dxfId="84" priority="66" operator="between">
      <formula>1</formula>
      <formula>-1</formula>
    </cfRule>
    <cfRule type="cellIs" dxfId="83" priority="65" operator="greaterThan">
      <formula>1.001</formula>
    </cfRule>
    <cfRule type="cellIs" dxfId="82" priority="64" operator="lessThan">
      <formula>-1.001</formula>
    </cfRule>
    <cfRule type="cellIs" dxfId="81" priority="62" operator="lessThan">
      <formula>-3.001</formula>
    </cfRule>
  </conditionalFormatting>
  <conditionalFormatting sqref="X50:AE75">
    <cfRule type="containsBlanks" dxfId="80" priority="45" stopIfTrue="1">
      <formula>LEN(TRIM(X50))=0</formula>
    </cfRule>
  </conditionalFormatting>
  <conditionalFormatting sqref="X49:AK49">
    <cfRule type="containsBlanks" dxfId="79" priority="179">
      <formula>LEN(TRIM(X49))=0</formula>
    </cfRule>
  </conditionalFormatting>
  <conditionalFormatting sqref="AE50:AE75">
    <cfRule type="cellIs" dxfId="78" priority="51" operator="equal">
      <formula>$G$29</formula>
    </cfRule>
    <cfRule type="cellIs" dxfId="77" priority="50" operator="lessThan">
      <formula>$H$29</formula>
    </cfRule>
    <cfRule type="cellIs" dxfId="76" priority="52" operator="greaterThan">
      <formula>$G$29</formula>
    </cfRule>
    <cfRule type="cellIs" dxfId="75" priority="49" operator="equal">
      <formula>$H$29</formula>
    </cfRule>
    <cfRule type="cellIs" dxfId="74" priority="48" operator="greaterThan">
      <formula>$I$29</formula>
    </cfRule>
    <cfRule type="cellIs" dxfId="73" priority="47" operator="lessThan">
      <formula>$J$29</formula>
    </cfRule>
    <cfRule type="cellIs" dxfId="72" priority="46" operator="between">
      <formula>$F$29</formula>
      <formula>$E$29</formula>
    </cfRule>
  </conditionalFormatting>
  <conditionalFormatting sqref="AE248:AK248">
    <cfRule type="containsBlanks" dxfId="71" priority="320">
      <formula>LEN(TRIM(AE248))=0</formula>
    </cfRule>
  </conditionalFormatting>
  <conditionalFormatting sqref="AF50:AI74 AF76:AI247">
    <cfRule type="cellIs" dxfId="70" priority="3597" operator="equal">
      <formula>$G$35</formula>
    </cfRule>
    <cfRule type="cellIs" dxfId="69" priority="3596" operator="lessThan">
      <formula>$H$35</formula>
    </cfRule>
    <cfRule type="cellIs" dxfId="68" priority="3595" operator="equal">
      <formula>$H$35</formula>
    </cfRule>
    <cfRule type="cellIs" dxfId="67" priority="3594" operator="greaterThan">
      <formula>$I$35</formula>
    </cfRule>
    <cfRule type="cellIs" dxfId="66" priority="3593" operator="lessThan">
      <formula>$J$35</formula>
    </cfRule>
    <cfRule type="cellIs" dxfId="65" priority="3599" operator="between">
      <formula>$F$35</formula>
      <formula>$E$35</formula>
    </cfRule>
    <cfRule type="cellIs" dxfId="64" priority="3598" operator="greaterThan">
      <formula>$G$35</formula>
    </cfRule>
  </conditionalFormatting>
  <conditionalFormatting sqref="AF50:AI74">
    <cfRule type="containsBlanks" dxfId="63" priority="3592" stopIfTrue="1">
      <formula>LEN(TRIM(AF50))=0</formula>
    </cfRule>
  </conditionalFormatting>
  <conditionalFormatting sqref="AF75:AI75">
    <cfRule type="cellIs" dxfId="62" priority="75" operator="greaterThan">
      <formula>$G$35</formula>
    </cfRule>
    <cfRule type="cellIs" dxfId="61" priority="72" operator="equal">
      <formula>$H$35</formula>
    </cfRule>
    <cfRule type="cellIs" dxfId="60" priority="71" operator="greaterThan">
      <formula>$I$35</formula>
    </cfRule>
    <cfRule type="cellIs" dxfId="59" priority="70" operator="lessThan">
      <formula>$J$35</formula>
    </cfRule>
    <cfRule type="containsBlanks" dxfId="58" priority="69" stopIfTrue="1">
      <formula>LEN(TRIM(AF75))=0</formula>
    </cfRule>
    <cfRule type="cellIs" dxfId="57" priority="73" operator="lessThan">
      <formula>$H$35</formula>
    </cfRule>
    <cfRule type="cellIs" dxfId="56" priority="74" operator="equal">
      <formula>$G$35</formula>
    </cfRule>
    <cfRule type="cellIs" dxfId="55" priority="76" operator="between">
      <formula>$F$35</formula>
      <formula>$E$35</formula>
    </cfRule>
  </conditionalFormatting>
  <conditionalFormatting sqref="AG50:AI50">
    <cfRule type="containsBlanks" dxfId="54" priority="369" stopIfTrue="1">
      <formula>LEN(TRIM(AG50))=0</formula>
    </cfRule>
  </conditionalFormatting>
  <conditionalFormatting sqref="AG50:AI74 S50:U248 AG76:AI247">
    <cfRule type="cellIs" dxfId="53" priority="3629" operator="greaterThan">
      <formula>$G$34</formula>
    </cfRule>
    <cfRule type="cellIs" dxfId="52" priority="3628" operator="equal">
      <formula>$G$34</formula>
    </cfRule>
    <cfRule type="cellIs" dxfId="51" priority="3627" operator="lessThan">
      <formula>$H$34</formula>
    </cfRule>
    <cfRule type="cellIs" dxfId="50" priority="3626" operator="equal">
      <formula>$H$34</formula>
    </cfRule>
  </conditionalFormatting>
  <conditionalFormatting sqref="AG50:AI74 S50:U248">
    <cfRule type="cellIs" dxfId="49" priority="3524" operator="between">
      <formula>$F$34</formula>
      <formula>$E$34</formula>
    </cfRule>
  </conditionalFormatting>
  <conditionalFormatting sqref="AG50:AI74 AG76:AI247 S50:U248">
    <cfRule type="cellIs" dxfId="48" priority="3624" operator="lessThan">
      <formula>$J$34</formula>
    </cfRule>
    <cfRule type="cellIs" dxfId="47" priority="3625" operator="greaterThan">
      <formula>$I$34</formula>
    </cfRule>
  </conditionalFormatting>
  <conditionalFormatting sqref="AG75:AI75">
    <cfRule type="cellIs" dxfId="46" priority="77" operator="lessThan">
      <formula>$J$34</formula>
    </cfRule>
    <cfRule type="cellIs" dxfId="45" priority="82" operator="greaterThan">
      <formula>$G$34</formula>
    </cfRule>
    <cfRule type="cellIs" dxfId="44" priority="81" operator="equal">
      <formula>$G$34</formula>
    </cfRule>
    <cfRule type="cellIs" dxfId="43" priority="80" operator="lessThan">
      <formula>$H$34</formula>
    </cfRule>
    <cfRule type="cellIs" dxfId="42" priority="79" operator="equal">
      <formula>$H$34</formula>
    </cfRule>
    <cfRule type="cellIs" dxfId="41" priority="78" operator="greaterThan">
      <formula>$I$34</formula>
    </cfRule>
  </conditionalFormatting>
  <conditionalFormatting sqref="AG75:AI247">
    <cfRule type="cellIs" dxfId="40" priority="68" operator="between">
      <formula>$F$34</formula>
      <formula>$E$34</formula>
    </cfRule>
  </conditionalFormatting>
  <conditionalFormatting sqref="AG75:AK247 AE51:AE247">
    <cfRule type="containsBlanks" dxfId="39" priority="67" stopIfTrue="1">
      <formula>LEN(TRIM(AE51))=0</formula>
    </cfRule>
  </conditionalFormatting>
  <conditionalFormatting sqref="AJ50:AK74">
    <cfRule type="cellIs" dxfId="38" priority="164" operator="between">
      <formula>$F$39</formula>
      <formula>$E$39</formula>
    </cfRule>
    <cfRule type="cellIs" dxfId="37" priority="163" operator="greaterThan">
      <formula>$G$39</formula>
    </cfRule>
    <cfRule type="cellIs" dxfId="36" priority="162" operator="equal">
      <formula>$G$39</formula>
    </cfRule>
    <cfRule type="cellIs" dxfId="35" priority="161" operator="lessThan">
      <formula>$H$39</formula>
    </cfRule>
    <cfRule type="cellIs" dxfId="34" priority="160" operator="equal">
      <formula>$H$39</formula>
    </cfRule>
    <cfRule type="cellIs" dxfId="33" priority="159" operator="greaterThan">
      <formula>$I$39</formula>
    </cfRule>
    <cfRule type="cellIs" dxfId="32" priority="158" operator="lessThan">
      <formula>$J$39</formula>
    </cfRule>
  </conditionalFormatting>
  <conditionalFormatting sqref="AJ50:AK247">
    <cfRule type="containsBlanks" dxfId="31" priority="53" stopIfTrue="1">
      <formula>LEN(TRIM(AJ50))=0</formula>
    </cfRule>
  </conditionalFormatting>
  <conditionalFormatting sqref="AJ75:AK247">
    <cfRule type="cellIs" dxfId="30" priority="55" operator="greaterThan">
      <formula>$I$39</formula>
    </cfRule>
    <cfRule type="cellIs" dxfId="29" priority="54" operator="lessThan">
      <formula>$J$39</formula>
    </cfRule>
    <cfRule type="cellIs" dxfId="28" priority="56" operator="equal">
      <formula>$H$39</formula>
    </cfRule>
    <cfRule type="cellIs" dxfId="27" priority="57" operator="lessThan">
      <formula>$H$39</formula>
    </cfRule>
    <cfRule type="cellIs" dxfId="26" priority="58" operator="equal">
      <formula>$G$39</formula>
    </cfRule>
    <cfRule type="cellIs" dxfId="25" priority="59" operator="greaterThan">
      <formula>$G$39</formula>
    </cfRule>
    <cfRule type="cellIs" dxfId="24" priority="60" operator="between">
      <formula>$F$39</formula>
      <formula>$E$39</formula>
    </cfRule>
  </conditionalFormatting>
  <conditionalFormatting sqref="AK50">
    <cfRule type="containsBlanks" dxfId="23" priority="156" stopIfTrue="1">
      <formula>LEN(TRIM(AK50))=0</formula>
    </cfRule>
  </conditionalFormatting>
  <conditionalFormatting sqref="AL50:AM248">
    <cfRule type="containsBlanks" dxfId="22" priority="105">
      <formula>LEN(TRIM(AL50))=0</formula>
    </cfRule>
  </conditionalFormatting>
  <conditionalFormatting sqref="AN51:AO248">
    <cfRule type="containsBlanks" dxfId="21" priority="319">
      <formula>LEN(TRIM(AN51))=0</formula>
    </cfRule>
  </conditionalFormatting>
  <conditionalFormatting sqref="AP50:AP248 AR50:AR248">
    <cfRule type="cellIs" dxfId="20" priority="103" operator="equal">
      <formula>90</formula>
    </cfRule>
    <cfRule type="cellIs" dxfId="19" priority="102" operator="lessThan">
      <formula>85</formula>
    </cfRule>
    <cfRule type="cellIs" dxfId="18" priority="104" operator="greaterThan">
      <formula>90</formula>
    </cfRule>
    <cfRule type="cellIs" dxfId="17" priority="97" operator="between">
      <formula>85</formula>
      <formula>90</formula>
    </cfRule>
    <cfRule type="cellIs" dxfId="16" priority="96" operator="equal">
      <formula>90</formula>
    </cfRule>
  </conditionalFormatting>
  <conditionalFormatting sqref="AP49:AS49">
    <cfRule type="containsBlanks" dxfId="15" priority="128">
      <formula>LEN(TRIM(AP49))=0</formula>
    </cfRule>
  </conditionalFormatting>
  <conditionalFormatting sqref="AP50:AS51">
    <cfRule type="containsBlanks" dxfId="14" priority="95" stopIfTrue="1">
      <formula>LEN(TRIM(AP50))=0</formula>
    </cfRule>
  </conditionalFormatting>
  <conditionalFormatting sqref="AP50:AS248">
    <cfRule type="containsBlanks" dxfId="13" priority="94" stopIfTrue="1">
      <formula>LEN(TRIM(AP50))=0</formula>
    </cfRule>
  </conditionalFormatting>
  <conditionalFormatting sqref="AQ50:AQ248 AS50:AS248">
    <cfRule type="cellIs" dxfId="12" priority="100" operator="between">
      <formula>90</formula>
      <formula>95</formula>
    </cfRule>
    <cfRule type="cellIs" dxfId="11" priority="99" operator="lessThan">
      <formula>90</formula>
    </cfRule>
    <cfRule type="cellIs" dxfId="10" priority="98" operator="equal">
      <formula>95</formula>
    </cfRule>
    <cfRule type="cellIs" dxfId="9" priority="101" operator="greaterThan">
      <formula>95</formula>
    </cfRule>
  </conditionalFormatting>
  <conditionalFormatting sqref="AV49:AX248">
    <cfRule type="notContainsBlanks" dxfId="8" priority="176">
      <formula>LEN(TRIM(AV49))&gt;0</formula>
    </cfRule>
  </conditionalFormatting>
  <conditionalFormatting sqref="AY49:BA248">
    <cfRule type="containsBlanks" dxfId="7" priority="173">
      <formula>LEN(TRIM(AY49))=0</formula>
    </cfRule>
    <cfRule type="notContainsBlanks" dxfId="6" priority="175">
      <formula>LEN(TRIM(AY49))&gt;0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250"/>
  <sheetViews>
    <sheetView showGridLines="0" tabSelected="1" zoomScale="93" zoomScaleNormal="93" workbookViewId="0">
      <pane ySplit="9" topLeftCell="A94" activePane="bottomLeft" state="frozen"/>
      <selection activeCell="I1035" sqref="I1035"/>
      <selection pane="bottomLeft" activeCell="N120" sqref="N120"/>
    </sheetView>
  </sheetViews>
  <sheetFormatPr defaultRowHeight="15" x14ac:dyDescent="0.25"/>
  <cols>
    <col min="1" max="2" width="12.7109375" style="10" customWidth="1"/>
    <col min="3" max="3" width="12.85546875" style="10" customWidth="1"/>
    <col min="4" max="4" width="14" style="10" customWidth="1"/>
    <col min="5" max="5" width="12" style="10" customWidth="1"/>
    <col min="6" max="6" width="12.42578125" style="10" customWidth="1"/>
    <col min="7" max="7" width="7.42578125" style="10" customWidth="1"/>
    <col min="8" max="8" width="7.7109375" style="10" customWidth="1"/>
    <col min="9" max="9" width="7.5703125" style="10" bestFit="1" customWidth="1"/>
    <col min="10" max="10" width="7.28515625" style="10" customWidth="1"/>
    <col min="11" max="11" width="7.5703125" style="10" bestFit="1" customWidth="1"/>
    <col min="12" max="12" width="7.7109375" style="10" customWidth="1"/>
    <col min="13" max="13" width="7.5703125" style="10" bestFit="1" customWidth="1"/>
    <col min="14" max="14" width="53.140625" style="17" bestFit="1" customWidth="1"/>
  </cols>
  <sheetData>
    <row r="2" spans="1:14" x14ac:dyDescent="0.25">
      <c r="C2" s="13" t="s">
        <v>29</v>
      </c>
      <c r="D2" s="14" t="s">
        <v>30</v>
      </c>
      <c r="E2" s="15"/>
      <c r="F2" s="15"/>
      <c r="G2" s="15"/>
      <c r="H2" s="16" t="s">
        <v>31</v>
      </c>
      <c r="I2" s="14" t="s">
        <v>32</v>
      </c>
      <c r="J2" s="15"/>
      <c r="K2" s="15"/>
      <c r="M2" s="14"/>
    </row>
    <row r="3" spans="1:14" x14ac:dyDescent="0.25">
      <c r="C3" s="13" t="s">
        <v>33</v>
      </c>
      <c r="D3" s="14" t="s">
        <v>34</v>
      </c>
      <c r="E3" s="15"/>
      <c r="F3" s="15"/>
      <c r="G3" s="15"/>
      <c r="H3" s="15"/>
      <c r="I3" s="15"/>
      <c r="J3" s="15"/>
      <c r="K3" s="15"/>
      <c r="L3" s="15"/>
      <c r="M3" s="15"/>
    </row>
    <row r="4" spans="1:14" x14ac:dyDescent="0.25">
      <c r="C4" s="13" t="s">
        <v>35</v>
      </c>
      <c r="D4" s="14" t="s">
        <v>36</v>
      </c>
      <c r="E4" s="15"/>
      <c r="F4" s="15"/>
      <c r="G4" s="15"/>
      <c r="H4" s="15"/>
      <c r="I4" s="15"/>
      <c r="J4" s="15"/>
      <c r="K4" s="15"/>
      <c r="L4" s="15"/>
      <c r="M4" s="15"/>
    </row>
    <row r="5" spans="1:14" x14ac:dyDescent="0.25">
      <c r="C5" s="13" t="s">
        <v>37</v>
      </c>
      <c r="D5" s="14" t="s">
        <v>38</v>
      </c>
      <c r="E5" s="15"/>
      <c r="F5" s="15"/>
      <c r="G5" s="15"/>
      <c r="H5" s="15"/>
      <c r="I5" s="15"/>
      <c r="J5" s="15"/>
      <c r="K5" s="15"/>
      <c r="L5" s="15"/>
      <c r="M5" s="15"/>
    </row>
    <row r="6" spans="1:14" ht="15.75" thickBot="1" x14ac:dyDescent="0.3">
      <c r="E6" s="15"/>
      <c r="F6" s="15"/>
      <c r="G6" s="15"/>
      <c r="H6" s="15"/>
      <c r="I6" s="15"/>
      <c r="J6" s="15"/>
      <c r="K6" s="15"/>
      <c r="L6" s="15"/>
      <c r="M6" s="15"/>
    </row>
    <row r="7" spans="1:14" ht="21.75" thickBot="1" x14ac:dyDescent="0.3">
      <c r="A7" s="499" t="s">
        <v>39</v>
      </c>
      <c r="B7" s="290"/>
      <c r="C7" s="502" t="s">
        <v>141</v>
      </c>
      <c r="D7" s="503"/>
      <c r="E7" s="503"/>
      <c r="F7" s="503"/>
      <c r="G7" s="503"/>
      <c r="H7" s="503"/>
      <c r="I7" s="503"/>
      <c r="J7" s="503"/>
      <c r="K7" s="503"/>
      <c r="L7" s="504"/>
      <c r="M7" s="18"/>
      <c r="N7" s="19"/>
    </row>
    <row r="8" spans="1:14" s="5" customFormat="1" ht="36.75" customHeight="1" thickBot="1" x14ac:dyDescent="0.3">
      <c r="A8" s="500"/>
      <c r="B8" s="291"/>
      <c r="C8" s="505" t="s">
        <v>40</v>
      </c>
      <c r="D8" s="506"/>
      <c r="E8" s="506"/>
      <c r="F8" s="506"/>
      <c r="G8" s="507"/>
      <c r="H8" s="506" t="s">
        <v>41</v>
      </c>
      <c r="I8" s="506"/>
      <c r="J8" s="506"/>
      <c r="K8" s="507"/>
      <c r="L8" s="505" t="s">
        <v>42</v>
      </c>
      <c r="M8" s="508"/>
      <c r="N8" s="20" t="s">
        <v>43</v>
      </c>
    </row>
    <row r="9" spans="1:14" ht="15.75" thickBot="1" x14ac:dyDescent="0.3">
      <c r="A9" s="501"/>
      <c r="B9" s="292"/>
      <c r="C9" s="21" t="s">
        <v>44</v>
      </c>
      <c r="D9" s="22" t="s">
        <v>45</v>
      </c>
      <c r="E9" s="22" t="s">
        <v>46</v>
      </c>
      <c r="F9" s="23" t="s">
        <v>47</v>
      </c>
      <c r="G9" s="22" t="s">
        <v>48</v>
      </c>
      <c r="H9" s="24" t="s">
        <v>49</v>
      </c>
      <c r="I9" s="25" t="s">
        <v>50</v>
      </c>
      <c r="J9" s="25" t="s">
        <v>51</v>
      </c>
      <c r="K9" s="26" t="s">
        <v>52</v>
      </c>
      <c r="L9" s="24" t="s">
        <v>53</v>
      </c>
      <c r="M9" s="25" t="s">
        <v>26</v>
      </c>
      <c r="N9" s="27" t="s">
        <v>54</v>
      </c>
    </row>
    <row r="10" spans="1:14" x14ac:dyDescent="0.25">
      <c r="A10" s="383">
        <v>44981</v>
      </c>
      <c r="B10" s="384" t="s">
        <v>282</v>
      </c>
      <c r="C10" s="385" t="s">
        <v>281</v>
      </c>
      <c r="D10" s="386" t="s">
        <v>281</v>
      </c>
      <c r="E10" s="386" t="s">
        <v>281</v>
      </c>
      <c r="F10" s="384"/>
      <c r="G10" s="385" t="s">
        <v>281</v>
      </c>
      <c r="H10" s="387">
        <v>0</v>
      </c>
      <c r="I10" s="388">
        <v>-0.5</v>
      </c>
      <c r="J10" s="388">
        <v>0</v>
      </c>
      <c r="K10" s="389">
        <v>0.5</v>
      </c>
      <c r="L10" s="390">
        <v>296.60000000000002</v>
      </c>
      <c r="M10" s="391">
        <v>993.8</v>
      </c>
      <c r="N10" s="392"/>
    </row>
    <row r="11" spans="1:14" x14ac:dyDescent="0.25">
      <c r="A11" s="383">
        <v>44984</v>
      </c>
      <c r="B11" s="393" t="s">
        <v>283</v>
      </c>
      <c r="C11" s="385" t="s">
        <v>281</v>
      </c>
      <c r="D11" s="386" t="s">
        <v>281</v>
      </c>
      <c r="E11" s="386" t="s">
        <v>281</v>
      </c>
      <c r="F11" s="384"/>
      <c r="G11" s="385" t="s">
        <v>281</v>
      </c>
      <c r="H11" s="387">
        <v>0</v>
      </c>
      <c r="I11" s="388">
        <v>0</v>
      </c>
      <c r="J11" s="388">
        <v>0</v>
      </c>
      <c r="K11" s="389">
        <v>1</v>
      </c>
      <c r="L11" s="390">
        <v>296.60000000000002</v>
      </c>
      <c r="M11" s="391">
        <v>1019.9</v>
      </c>
      <c r="N11" s="394"/>
    </row>
    <row r="12" spans="1:14" x14ac:dyDescent="0.25">
      <c r="A12" s="383">
        <v>44985</v>
      </c>
      <c r="B12" s="393" t="s">
        <v>284</v>
      </c>
      <c r="C12" s="385" t="s">
        <v>281</v>
      </c>
      <c r="D12" s="386" t="s">
        <v>281</v>
      </c>
      <c r="E12" s="395"/>
      <c r="F12" s="396" t="s">
        <v>281</v>
      </c>
      <c r="G12" s="385" t="s">
        <v>281</v>
      </c>
      <c r="H12" s="387">
        <v>0</v>
      </c>
      <c r="I12" s="388">
        <v>0</v>
      </c>
      <c r="J12" s="388">
        <v>-0.5</v>
      </c>
      <c r="K12" s="389">
        <v>1</v>
      </c>
      <c r="L12" s="390">
        <v>296.8</v>
      </c>
      <c r="M12" s="391">
        <v>1021.6</v>
      </c>
      <c r="N12" s="394"/>
    </row>
    <row r="13" spans="1:14" x14ac:dyDescent="0.25">
      <c r="A13" s="383">
        <v>44986</v>
      </c>
      <c r="B13" s="393" t="s">
        <v>285</v>
      </c>
      <c r="C13" s="385" t="s">
        <v>281</v>
      </c>
      <c r="D13" s="386" t="s">
        <v>281</v>
      </c>
      <c r="E13" s="386" t="s">
        <v>281</v>
      </c>
      <c r="F13" s="384"/>
      <c r="G13" s="385" t="s">
        <v>281</v>
      </c>
      <c r="H13" s="387">
        <v>0</v>
      </c>
      <c r="I13" s="388">
        <v>-0.5</v>
      </c>
      <c r="J13" s="388">
        <v>0</v>
      </c>
      <c r="K13" s="389">
        <v>0.5</v>
      </c>
      <c r="L13" s="397">
        <v>296.39999999999998</v>
      </c>
      <c r="M13" s="398">
        <v>1022</v>
      </c>
      <c r="N13" s="394"/>
    </row>
    <row r="14" spans="1:14" x14ac:dyDescent="0.25">
      <c r="A14" s="383">
        <v>44987</v>
      </c>
      <c r="B14" s="393" t="s">
        <v>286</v>
      </c>
      <c r="C14" s="385" t="s">
        <v>281</v>
      </c>
      <c r="D14" s="386" t="s">
        <v>281</v>
      </c>
      <c r="E14" s="395"/>
      <c r="F14" s="396" t="s">
        <v>281</v>
      </c>
      <c r="G14" s="385" t="s">
        <v>281</v>
      </c>
      <c r="H14" s="387">
        <v>-0.5</v>
      </c>
      <c r="I14" s="388">
        <v>0</v>
      </c>
      <c r="J14" s="388">
        <v>0</v>
      </c>
      <c r="K14" s="389">
        <v>1</v>
      </c>
      <c r="L14" s="397">
        <v>296.60000000000002</v>
      </c>
      <c r="M14" s="398">
        <v>1017.7</v>
      </c>
      <c r="N14" s="394"/>
    </row>
    <row r="15" spans="1:14" x14ac:dyDescent="0.25">
      <c r="A15" s="383">
        <v>44988</v>
      </c>
      <c r="B15" s="393" t="s">
        <v>282</v>
      </c>
      <c r="C15" s="385" t="s">
        <v>281</v>
      </c>
      <c r="D15" s="386" t="s">
        <v>281</v>
      </c>
      <c r="E15" s="386" t="s">
        <v>281</v>
      </c>
      <c r="F15" s="384"/>
      <c r="G15" s="385" t="s">
        <v>281</v>
      </c>
      <c r="H15" s="387">
        <v>-0.5</v>
      </c>
      <c r="I15" s="388">
        <v>0</v>
      </c>
      <c r="J15" s="388">
        <v>0</v>
      </c>
      <c r="K15" s="389">
        <v>1</v>
      </c>
      <c r="L15" s="397">
        <v>296.8</v>
      </c>
      <c r="M15" s="398">
        <v>1009.2</v>
      </c>
      <c r="N15" s="394"/>
    </row>
    <row r="16" spans="1:14" x14ac:dyDescent="0.25">
      <c r="A16" s="383">
        <v>44991</v>
      </c>
      <c r="B16" s="393" t="s">
        <v>283</v>
      </c>
      <c r="C16" s="385" t="s">
        <v>281</v>
      </c>
      <c r="D16" s="386" t="s">
        <v>281</v>
      </c>
      <c r="E16" s="386" t="s">
        <v>281</v>
      </c>
      <c r="F16" s="384"/>
      <c r="G16" s="385" t="s">
        <v>281</v>
      </c>
      <c r="H16" s="387">
        <v>0</v>
      </c>
      <c r="I16" s="388">
        <v>0</v>
      </c>
      <c r="J16" s="388">
        <v>0</v>
      </c>
      <c r="K16" s="389">
        <v>0.5</v>
      </c>
      <c r="L16" s="397">
        <v>296.5</v>
      </c>
      <c r="M16" s="398">
        <v>993.1</v>
      </c>
      <c r="N16" s="394"/>
    </row>
    <row r="17" spans="1:14" x14ac:dyDescent="0.25">
      <c r="A17" s="383">
        <v>44992</v>
      </c>
      <c r="B17" s="393" t="s">
        <v>284</v>
      </c>
      <c r="C17" s="385" t="s">
        <v>281</v>
      </c>
      <c r="D17" s="386" t="s">
        <v>281</v>
      </c>
      <c r="E17" s="395"/>
      <c r="F17" s="396" t="s">
        <v>281</v>
      </c>
      <c r="G17" s="385" t="s">
        <v>281</v>
      </c>
      <c r="H17" s="387">
        <v>0</v>
      </c>
      <c r="I17" s="388">
        <v>0</v>
      </c>
      <c r="J17" s="388">
        <v>0</v>
      </c>
      <c r="K17" s="389">
        <v>1</v>
      </c>
      <c r="L17" s="397">
        <v>296.60000000000002</v>
      </c>
      <c r="M17" s="398">
        <v>990.7</v>
      </c>
      <c r="N17" s="394"/>
    </row>
    <row r="18" spans="1:14" x14ac:dyDescent="0.25">
      <c r="A18" s="383">
        <v>44993</v>
      </c>
      <c r="B18" s="393" t="s">
        <v>285</v>
      </c>
      <c r="C18" s="385" t="s">
        <v>281</v>
      </c>
      <c r="D18" s="386" t="s">
        <v>281</v>
      </c>
      <c r="E18" s="386" t="s">
        <v>281</v>
      </c>
      <c r="F18" s="384"/>
      <c r="G18" s="385" t="s">
        <v>281</v>
      </c>
      <c r="H18" s="387">
        <v>0</v>
      </c>
      <c r="I18" s="388">
        <v>-0.5</v>
      </c>
      <c r="J18" s="388">
        <v>-0.5</v>
      </c>
      <c r="K18" s="389">
        <v>1</v>
      </c>
      <c r="L18" s="397">
        <v>296.60000000000002</v>
      </c>
      <c r="M18" s="398">
        <v>979.6</v>
      </c>
      <c r="N18" s="394"/>
    </row>
    <row r="19" spans="1:14" x14ac:dyDescent="0.25">
      <c r="A19" s="383">
        <v>44994</v>
      </c>
      <c r="B19" s="393" t="s">
        <v>286</v>
      </c>
      <c r="C19" s="385" t="s">
        <v>281</v>
      </c>
      <c r="D19" s="386" t="s">
        <v>281</v>
      </c>
      <c r="E19" s="395"/>
      <c r="F19" s="396" t="s">
        <v>281</v>
      </c>
      <c r="G19" s="385" t="s">
        <v>281</v>
      </c>
      <c r="H19" s="387">
        <v>0</v>
      </c>
      <c r="I19" s="388">
        <v>0</v>
      </c>
      <c r="J19" s="388">
        <v>0</v>
      </c>
      <c r="K19" s="389">
        <v>1</v>
      </c>
      <c r="L19" s="397">
        <v>296.89999999999998</v>
      </c>
      <c r="M19" s="398">
        <v>992.3</v>
      </c>
      <c r="N19" s="394"/>
    </row>
    <row r="20" spans="1:14" x14ac:dyDescent="0.25">
      <c r="A20" s="383">
        <v>44995</v>
      </c>
      <c r="B20" s="393" t="s">
        <v>282</v>
      </c>
      <c r="C20" s="385" t="s">
        <v>281</v>
      </c>
      <c r="D20" s="386" t="s">
        <v>281</v>
      </c>
      <c r="E20" s="386" t="s">
        <v>281</v>
      </c>
      <c r="F20" s="384"/>
      <c r="G20" s="385" t="s">
        <v>281</v>
      </c>
      <c r="H20" s="387">
        <v>0</v>
      </c>
      <c r="I20" s="388">
        <v>0</v>
      </c>
      <c r="J20" s="388">
        <v>0</v>
      </c>
      <c r="K20" s="389">
        <v>1</v>
      </c>
      <c r="L20" s="397">
        <v>295.8</v>
      </c>
      <c r="M20" s="398">
        <v>994.5</v>
      </c>
      <c r="N20" s="394"/>
    </row>
    <row r="21" spans="1:14" x14ac:dyDescent="0.25">
      <c r="A21" s="383">
        <v>44998</v>
      </c>
      <c r="B21" s="393" t="s">
        <v>283</v>
      </c>
      <c r="C21" s="385" t="s">
        <v>281</v>
      </c>
      <c r="D21" s="386" t="s">
        <v>281</v>
      </c>
      <c r="E21" s="395"/>
      <c r="F21" s="396" t="s">
        <v>281</v>
      </c>
      <c r="G21" s="385" t="s">
        <v>281</v>
      </c>
      <c r="H21" s="387">
        <v>0</v>
      </c>
      <c r="I21" s="388">
        <v>-0.5</v>
      </c>
      <c r="J21" s="388">
        <v>0</v>
      </c>
      <c r="K21" s="389">
        <v>1</v>
      </c>
      <c r="L21" s="397">
        <v>296.39999999999998</v>
      </c>
      <c r="M21" s="398">
        <v>993.8</v>
      </c>
      <c r="N21" s="394"/>
    </row>
    <row r="22" spans="1:14" x14ac:dyDescent="0.25">
      <c r="A22" s="383">
        <v>44999</v>
      </c>
      <c r="B22" s="393" t="s">
        <v>284</v>
      </c>
      <c r="C22" s="385" t="s">
        <v>281</v>
      </c>
      <c r="D22" s="386" t="s">
        <v>281</v>
      </c>
      <c r="E22" s="386" t="s">
        <v>281</v>
      </c>
      <c r="F22" s="384"/>
      <c r="G22" s="385" t="s">
        <v>281</v>
      </c>
      <c r="H22" s="387">
        <v>0</v>
      </c>
      <c r="I22" s="388">
        <v>-0.5</v>
      </c>
      <c r="J22" s="388">
        <v>0</v>
      </c>
      <c r="K22" s="389">
        <v>1</v>
      </c>
      <c r="L22" s="397">
        <v>297.3</v>
      </c>
      <c r="M22" s="398">
        <v>968</v>
      </c>
      <c r="N22" s="394"/>
    </row>
    <row r="23" spans="1:14" x14ac:dyDescent="0.25">
      <c r="A23" s="383">
        <v>45000</v>
      </c>
      <c r="B23" s="393" t="s">
        <v>285</v>
      </c>
      <c r="C23" s="385" t="s">
        <v>281</v>
      </c>
      <c r="D23" s="386" t="s">
        <v>281</v>
      </c>
      <c r="E23" s="395" t="s">
        <v>281</v>
      </c>
      <c r="F23" s="396"/>
      <c r="G23" s="385" t="s">
        <v>281</v>
      </c>
      <c r="H23" s="387">
        <v>0</v>
      </c>
      <c r="I23" s="388">
        <v>-0.5</v>
      </c>
      <c r="J23" s="388">
        <v>0</v>
      </c>
      <c r="K23" s="389">
        <v>1</v>
      </c>
      <c r="L23" s="397">
        <v>297.3</v>
      </c>
      <c r="M23" s="398">
        <v>989.5</v>
      </c>
      <c r="N23" s="394"/>
    </row>
    <row r="24" spans="1:14" x14ac:dyDescent="0.25">
      <c r="A24" s="383">
        <v>45001</v>
      </c>
      <c r="B24" s="393" t="s">
        <v>286</v>
      </c>
      <c r="C24" s="385" t="s">
        <v>281</v>
      </c>
      <c r="D24" s="386" t="s">
        <v>281</v>
      </c>
      <c r="E24" s="386" t="s">
        <v>281</v>
      </c>
      <c r="F24" s="384"/>
      <c r="G24" s="385" t="s">
        <v>281</v>
      </c>
      <c r="H24" s="387">
        <v>0</v>
      </c>
      <c r="I24" s="388">
        <v>-0.5</v>
      </c>
      <c r="J24" s="388">
        <v>0</v>
      </c>
      <c r="K24" s="389">
        <v>1</v>
      </c>
      <c r="L24" s="397">
        <v>296.8</v>
      </c>
      <c r="M24" s="398">
        <v>1010</v>
      </c>
      <c r="N24" s="394" t="s">
        <v>300</v>
      </c>
    </row>
    <row r="25" spans="1:14" x14ac:dyDescent="0.25">
      <c r="A25" s="399"/>
      <c r="B25" s="393" t="s">
        <v>282</v>
      </c>
      <c r="C25" s="385"/>
      <c r="D25" s="386"/>
      <c r="E25" s="386"/>
      <c r="F25" s="384"/>
      <c r="G25" s="385"/>
      <c r="H25" s="387"/>
      <c r="I25" s="388"/>
      <c r="J25" s="388"/>
      <c r="K25" s="389"/>
      <c r="L25" s="397"/>
      <c r="M25" s="398"/>
      <c r="N25" s="394" t="s">
        <v>316</v>
      </c>
    </row>
    <row r="26" spans="1:14" x14ac:dyDescent="0.25">
      <c r="A26" s="383">
        <v>45005</v>
      </c>
      <c r="B26" s="393" t="s">
        <v>283</v>
      </c>
      <c r="C26" s="385" t="s">
        <v>281</v>
      </c>
      <c r="D26" s="386" t="s">
        <v>281</v>
      </c>
      <c r="E26" s="395" t="s">
        <v>281</v>
      </c>
      <c r="F26" s="396"/>
      <c r="G26" s="385" t="s">
        <v>281</v>
      </c>
      <c r="H26" s="387">
        <v>0</v>
      </c>
      <c r="I26" s="388">
        <v>-0.5</v>
      </c>
      <c r="J26" s="388">
        <v>0</v>
      </c>
      <c r="K26" s="389">
        <v>0.5</v>
      </c>
      <c r="L26" s="397">
        <v>296.89999999999998</v>
      </c>
      <c r="M26" s="398">
        <v>1001.7</v>
      </c>
      <c r="N26" s="394" t="s">
        <v>315</v>
      </c>
    </row>
    <row r="27" spans="1:14" x14ac:dyDescent="0.25">
      <c r="A27" s="383">
        <v>45006</v>
      </c>
      <c r="B27" s="393" t="s">
        <v>284</v>
      </c>
      <c r="C27" s="385" t="s">
        <v>281</v>
      </c>
      <c r="D27" s="386" t="s">
        <v>281</v>
      </c>
      <c r="E27" s="386"/>
      <c r="F27" s="384" t="s">
        <v>281</v>
      </c>
      <c r="G27" s="385" t="s">
        <v>281</v>
      </c>
      <c r="H27" s="387">
        <v>0</v>
      </c>
      <c r="I27" s="388">
        <v>-0.5</v>
      </c>
      <c r="J27" s="388">
        <v>0</v>
      </c>
      <c r="K27" s="389">
        <v>0.5</v>
      </c>
      <c r="L27" s="397">
        <v>296.89999999999998</v>
      </c>
      <c r="M27" s="398">
        <v>1007.3</v>
      </c>
      <c r="N27" s="394" t="s">
        <v>310</v>
      </c>
    </row>
    <row r="28" spans="1:14" x14ac:dyDescent="0.25">
      <c r="A28" s="383">
        <v>45007</v>
      </c>
      <c r="B28" s="393" t="s">
        <v>285</v>
      </c>
      <c r="C28" s="385" t="s">
        <v>281</v>
      </c>
      <c r="D28" s="386" t="s">
        <v>281</v>
      </c>
      <c r="E28" s="395"/>
      <c r="F28" s="396" t="s">
        <v>281</v>
      </c>
      <c r="G28" s="385" t="s">
        <v>281</v>
      </c>
      <c r="H28" s="387">
        <v>0</v>
      </c>
      <c r="I28" s="388">
        <v>0</v>
      </c>
      <c r="J28" s="388">
        <v>0</v>
      </c>
      <c r="K28" s="389">
        <v>1</v>
      </c>
      <c r="L28" s="397">
        <v>297.10000000000002</v>
      </c>
      <c r="M28" s="398">
        <v>996</v>
      </c>
      <c r="N28" s="394" t="s">
        <v>314</v>
      </c>
    </row>
    <row r="29" spans="1:14" x14ac:dyDescent="0.25">
      <c r="A29" s="383">
        <v>45008</v>
      </c>
      <c r="B29" s="393" t="s">
        <v>286</v>
      </c>
      <c r="C29" s="385" t="s">
        <v>281</v>
      </c>
      <c r="D29" s="386" t="s">
        <v>281</v>
      </c>
      <c r="E29" s="386" t="s">
        <v>281</v>
      </c>
      <c r="F29" s="384"/>
      <c r="G29" s="385" t="s">
        <v>281</v>
      </c>
      <c r="H29" s="387">
        <v>0</v>
      </c>
      <c r="I29" s="388">
        <v>-0.5</v>
      </c>
      <c r="J29" s="388">
        <v>0</v>
      </c>
      <c r="K29" s="389">
        <v>1</v>
      </c>
      <c r="L29" s="397">
        <v>296.89999999999998</v>
      </c>
      <c r="M29" s="398">
        <v>988.2</v>
      </c>
      <c r="N29" s="394" t="s">
        <v>320</v>
      </c>
    </row>
    <row r="30" spans="1:14" x14ac:dyDescent="0.25">
      <c r="A30" s="383">
        <v>45009</v>
      </c>
      <c r="B30" s="393" t="s">
        <v>282</v>
      </c>
      <c r="C30" s="385" t="s">
        <v>281</v>
      </c>
      <c r="D30" s="386" t="s">
        <v>281</v>
      </c>
      <c r="E30" s="386" t="s">
        <v>281</v>
      </c>
      <c r="F30" s="384"/>
      <c r="G30" s="385" t="s">
        <v>281</v>
      </c>
      <c r="H30" s="387">
        <v>0</v>
      </c>
      <c r="I30" s="388">
        <v>-0.5</v>
      </c>
      <c r="J30" s="388">
        <v>0</v>
      </c>
      <c r="K30" s="389">
        <v>0.5</v>
      </c>
      <c r="L30" s="397">
        <v>296.39999999999998</v>
      </c>
      <c r="M30" s="398">
        <v>988.6</v>
      </c>
      <c r="N30" s="394" t="s">
        <v>227</v>
      </c>
    </row>
    <row r="31" spans="1:14" x14ac:dyDescent="0.25">
      <c r="A31" s="383">
        <v>45012</v>
      </c>
      <c r="B31" s="393" t="s">
        <v>283</v>
      </c>
      <c r="C31" s="385" t="s">
        <v>281</v>
      </c>
      <c r="D31" s="386" t="s">
        <v>281</v>
      </c>
      <c r="E31" s="395"/>
      <c r="F31" s="396" t="s">
        <v>281</v>
      </c>
      <c r="G31" s="385" t="s">
        <v>281</v>
      </c>
      <c r="H31" s="387">
        <v>0</v>
      </c>
      <c r="I31" s="388">
        <v>-0.5</v>
      </c>
      <c r="J31" s="388">
        <v>0</v>
      </c>
      <c r="K31" s="389">
        <v>0.5</v>
      </c>
      <c r="L31" s="397">
        <v>296.89999999999998</v>
      </c>
      <c r="M31" s="398">
        <v>997.7</v>
      </c>
      <c r="N31" s="394" t="s">
        <v>326</v>
      </c>
    </row>
    <row r="32" spans="1:14" x14ac:dyDescent="0.25">
      <c r="A32" s="383">
        <v>45013</v>
      </c>
      <c r="B32" s="393" t="s">
        <v>284</v>
      </c>
      <c r="C32" s="385" t="s">
        <v>281</v>
      </c>
      <c r="D32" s="386" t="s">
        <v>281</v>
      </c>
      <c r="E32" s="386" t="s">
        <v>281</v>
      </c>
      <c r="F32" s="384"/>
      <c r="G32" s="385" t="s">
        <v>281</v>
      </c>
      <c r="H32" s="387">
        <v>0</v>
      </c>
      <c r="I32" s="388">
        <v>-0.5</v>
      </c>
      <c r="J32" s="388">
        <v>0</v>
      </c>
      <c r="K32" s="389">
        <v>0.5</v>
      </c>
      <c r="L32" s="397">
        <v>297.3</v>
      </c>
      <c r="M32" s="398">
        <v>1005</v>
      </c>
      <c r="N32" s="394" t="s">
        <v>330</v>
      </c>
    </row>
    <row r="33" spans="1:14" x14ac:dyDescent="0.25">
      <c r="A33" s="383">
        <v>45014</v>
      </c>
      <c r="B33" s="393" t="s">
        <v>285</v>
      </c>
      <c r="C33" s="385" t="s">
        <v>281</v>
      </c>
      <c r="D33" s="386" t="s">
        <v>281</v>
      </c>
      <c r="E33" s="395"/>
      <c r="F33" s="396" t="s">
        <v>281</v>
      </c>
      <c r="G33" s="385" t="s">
        <v>281</v>
      </c>
      <c r="H33" s="387">
        <v>0</v>
      </c>
      <c r="I33" s="388">
        <v>-0.5</v>
      </c>
      <c r="J33" s="388">
        <v>0</v>
      </c>
      <c r="K33" s="389">
        <v>0.25</v>
      </c>
      <c r="L33" s="397">
        <v>296.8</v>
      </c>
      <c r="M33" s="398">
        <v>1012.1</v>
      </c>
      <c r="N33" s="394" t="s">
        <v>336</v>
      </c>
    </row>
    <row r="34" spans="1:14" x14ac:dyDescent="0.25">
      <c r="A34" s="383">
        <v>45015</v>
      </c>
      <c r="B34" s="393" t="s">
        <v>286</v>
      </c>
      <c r="C34" s="385" t="s">
        <v>281</v>
      </c>
      <c r="D34" s="386" t="s">
        <v>281</v>
      </c>
      <c r="E34" s="386" t="s">
        <v>281</v>
      </c>
      <c r="F34" s="384"/>
      <c r="G34" s="385" t="s">
        <v>281</v>
      </c>
      <c r="H34" s="387">
        <v>0</v>
      </c>
      <c r="I34" s="388">
        <v>-0.5</v>
      </c>
      <c r="J34" s="388">
        <v>0</v>
      </c>
      <c r="K34" s="389">
        <v>0.5</v>
      </c>
      <c r="L34" s="397">
        <v>296.60000000000002</v>
      </c>
      <c r="M34" s="398">
        <v>1009.1</v>
      </c>
      <c r="N34" s="394" t="s">
        <v>341</v>
      </c>
    </row>
    <row r="35" spans="1:14" x14ac:dyDescent="0.25">
      <c r="A35" s="383">
        <v>45016</v>
      </c>
      <c r="B35" s="393" t="s">
        <v>282</v>
      </c>
      <c r="C35" s="385" t="s">
        <v>281</v>
      </c>
      <c r="D35" s="386" t="s">
        <v>281</v>
      </c>
      <c r="E35" s="386" t="s">
        <v>281</v>
      </c>
      <c r="F35" s="384"/>
      <c r="G35" s="385" t="s">
        <v>281</v>
      </c>
      <c r="H35" s="387">
        <v>0</v>
      </c>
      <c r="I35" s="388">
        <v>-0.5</v>
      </c>
      <c r="J35" s="388">
        <v>0</v>
      </c>
      <c r="K35" s="389">
        <v>0.5</v>
      </c>
      <c r="L35" s="397">
        <v>296.89999999999998</v>
      </c>
      <c r="M35" s="398">
        <v>1001.5</v>
      </c>
      <c r="N35" s="394" t="s">
        <v>346</v>
      </c>
    </row>
    <row r="36" spans="1:14" x14ac:dyDescent="0.25">
      <c r="A36" s="383">
        <v>45019</v>
      </c>
      <c r="B36" s="393" t="s">
        <v>283</v>
      </c>
      <c r="C36" s="385" t="s">
        <v>281</v>
      </c>
      <c r="D36" s="386" t="s">
        <v>281</v>
      </c>
      <c r="E36" s="395"/>
      <c r="F36" s="396" t="s">
        <v>281</v>
      </c>
      <c r="G36" s="385" t="s">
        <v>281</v>
      </c>
      <c r="H36" s="387">
        <v>0</v>
      </c>
      <c r="I36" s="388">
        <v>-0.5</v>
      </c>
      <c r="J36" s="388">
        <v>0</v>
      </c>
      <c r="K36" s="389">
        <v>0.5</v>
      </c>
      <c r="L36" s="397">
        <v>295.8</v>
      </c>
      <c r="M36" s="398">
        <v>1032.0999999999999</v>
      </c>
      <c r="N36" s="394" t="s">
        <v>350</v>
      </c>
    </row>
    <row r="37" spans="1:14" x14ac:dyDescent="0.25">
      <c r="A37" s="383">
        <v>45020</v>
      </c>
      <c r="B37" s="393" t="s">
        <v>284</v>
      </c>
      <c r="C37" s="385" t="s">
        <v>281</v>
      </c>
      <c r="D37" s="386" t="s">
        <v>281</v>
      </c>
      <c r="E37" s="386" t="s">
        <v>281</v>
      </c>
      <c r="F37" s="384"/>
      <c r="G37" s="385" t="s">
        <v>281</v>
      </c>
      <c r="H37" s="387">
        <v>0</v>
      </c>
      <c r="I37" s="388">
        <v>0</v>
      </c>
      <c r="J37" s="388">
        <v>-0.5</v>
      </c>
      <c r="K37" s="389">
        <v>1</v>
      </c>
      <c r="L37" s="397">
        <v>296.89999999999998</v>
      </c>
      <c r="M37" s="398">
        <v>1024.5999999999999</v>
      </c>
      <c r="N37" s="394" t="s">
        <v>310</v>
      </c>
    </row>
    <row r="38" spans="1:14" x14ac:dyDescent="0.25">
      <c r="A38" s="383">
        <v>45021</v>
      </c>
      <c r="B38" s="393" t="s">
        <v>285</v>
      </c>
      <c r="C38" s="385" t="s">
        <v>281</v>
      </c>
      <c r="D38" s="386" t="s">
        <v>281</v>
      </c>
      <c r="E38" s="395"/>
      <c r="F38" s="396" t="s">
        <v>281</v>
      </c>
      <c r="G38" s="385" t="s">
        <v>281</v>
      </c>
      <c r="H38" s="387">
        <v>0</v>
      </c>
      <c r="I38" s="388">
        <v>0</v>
      </c>
      <c r="J38" s="388">
        <v>0</v>
      </c>
      <c r="K38" s="389">
        <v>1</v>
      </c>
      <c r="L38" s="397">
        <v>296.8</v>
      </c>
      <c r="M38" s="398">
        <v>1021.3</v>
      </c>
      <c r="N38" s="394" t="s">
        <v>310</v>
      </c>
    </row>
    <row r="39" spans="1:14" x14ac:dyDescent="0.25">
      <c r="A39" s="383">
        <v>45022</v>
      </c>
      <c r="B39" s="393" t="s">
        <v>286</v>
      </c>
      <c r="C39" s="385" t="s">
        <v>281</v>
      </c>
      <c r="D39" s="386" t="s">
        <v>281</v>
      </c>
      <c r="E39" s="386" t="s">
        <v>281</v>
      </c>
      <c r="F39" s="384"/>
      <c r="G39" s="385" t="s">
        <v>281</v>
      </c>
      <c r="H39" s="387">
        <v>0</v>
      </c>
      <c r="I39" s="388">
        <v>-0.5</v>
      </c>
      <c r="J39" s="388">
        <v>-0.5</v>
      </c>
      <c r="K39" s="389">
        <v>1</v>
      </c>
      <c r="L39" s="397">
        <v>296.8</v>
      </c>
      <c r="M39" s="398">
        <v>1022.3</v>
      </c>
      <c r="N39" s="394" t="s">
        <v>314</v>
      </c>
    </row>
    <row r="40" spans="1:14" x14ac:dyDescent="0.25">
      <c r="A40" s="383">
        <v>45023</v>
      </c>
      <c r="B40" s="393" t="s">
        <v>282</v>
      </c>
      <c r="C40" s="385" t="s">
        <v>281</v>
      </c>
      <c r="D40" s="386" t="s">
        <v>281</v>
      </c>
      <c r="E40" s="386" t="s">
        <v>281</v>
      </c>
      <c r="F40" s="384"/>
      <c r="G40" s="385" t="s">
        <v>281</v>
      </c>
      <c r="H40" s="387">
        <v>0</v>
      </c>
      <c r="I40" s="388">
        <v>-0.5</v>
      </c>
      <c r="J40" s="388">
        <v>-0.5</v>
      </c>
      <c r="K40" s="389">
        <v>1</v>
      </c>
      <c r="L40" s="397">
        <v>296.8</v>
      </c>
      <c r="M40" s="398">
        <v>1023.2</v>
      </c>
      <c r="N40" s="394" t="s">
        <v>314</v>
      </c>
    </row>
    <row r="41" spans="1:14" x14ac:dyDescent="0.25">
      <c r="A41" s="399"/>
      <c r="B41" s="393" t="s">
        <v>283</v>
      </c>
      <c r="C41" s="385"/>
      <c r="D41" s="386"/>
      <c r="E41" s="395"/>
      <c r="F41" s="396"/>
      <c r="G41" s="385"/>
      <c r="H41" s="387"/>
      <c r="I41" s="388"/>
      <c r="J41" s="388"/>
      <c r="K41" s="389"/>
      <c r="L41" s="397"/>
      <c r="M41" s="398"/>
      <c r="N41" s="394"/>
    </row>
    <row r="42" spans="1:14" x14ac:dyDescent="0.25">
      <c r="A42" s="383">
        <v>45027</v>
      </c>
      <c r="B42" s="393" t="s">
        <v>284</v>
      </c>
      <c r="C42" s="385" t="s">
        <v>281</v>
      </c>
      <c r="D42" s="386" t="s">
        <v>281</v>
      </c>
      <c r="E42" s="386"/>
      <c r="F42" s="384" t="s">
        <v>281</v>
      </c>
      <c r="G42" s="385" t="s">
        <v>281</v>
      </c>
      <c r="H42" s="387">
        <v>0</v>
      </c>
      <c r="I42" s="388">
        <v>-0.5</v>
      </c>
      <c r="J42" s="388">
        <v>-0.5</v>
      </c>
      <c r="K42" s="389">
        <v>0.5</v>
      </c>
      <c r="L42" s="397">
        <v>296.39999999999998</v>
      </c>
      <c r="M42" s="398">
        <v>1010.5</v>
      </c>
      <c r="N42" s="394" t="s">
        <v>310</v>
      </c>
    </row>
    <row r="43" spans="1:14" x14ac:dyDescent="0.25">
      <c r="A43" s="383">
        <v>45028</v>
      </c>
      <c r="B43" s="393" t="s">
        <v>285</v>
      </c>
      <c r="C43" s="385" t="s">
        <v>281</v>
      </c>
      <c r="D43" s="386" t="s">
        <v>281</v>
      </c>
      <c r="E43" s="395"/>
      <c r="F43" s="396" t="s">
        <v>281</v>
      </c>
      <c r="G43" s="385" t="s">
        <v>281</v>
      </c>
      <c r="H43" s="387">
        <v>0</v>
      </c>
      <c r="I43" s="388">
        <v>-0.5</v>
      </c>
      <c r="J43" s="388">
        <v>0</v>
      </c>
      <c r="K43" s="389">
        <v>0.5</v>
      </c>
      <c r="L43" s="397">
        <v>296.8</v>
      </c>
      <c r="M43" s="398">
        <v>1005.5</v>
      </c>
      <c r="N43" s="394" t="s">
        <v>371</v>
      </c>
    </row>
    <row r="44" spans="1:14" x14ac:dyDescent="0.25">
      <c r="A44" s="383">
        <v>45029</v>
      </c>
      <c r="B44" s="393" t="s">
        <v>286</v>
      </c>
      <c r="C44" s="385" t="s">
        <v>281</v>
      </c>
      <c r="D44" s="386" t="s">
        <v>281</v>
      </c>
      <c r="E44" s="386" t="s">
        <v>281</v>
      </c>
      <c r="F44" s="384"/>
      <c r="G44" s="385" t="s">
        <v>281</v>
      </c>
      <c r="H44" s="387">
        <v>0</v>
      </c>
      <c r="I44" s="388">
        <v>-0.5</v>
      </c>
      <c r="J44" s="388">
        <v>0</v>
      </c>
      <c r="K44" s="389">
        <v>1</v>
      </c>
      <c r="L44" s="397">
        <v>296.89999999999998</v>
      </c>
      <c r="M44" s="398">
        <v>1005.8</v>
      </c>
      <c r="N44" s="394" t="s">
        <v>376</v>
      </c>
    </row>
    <row r="45" spans="1:14" x14ac:dyDescent="0.25">
      <c r="A45" s="383">
        <v>45030</v>
      </c>
      <c r="B45" s="393" t="s">
        <v>282</v>
      </c>
      <c r="C45" s="385" t="s">
        <v>281</v>
      </c>
      <c r="D45" s="386" t="s">
        <v>281</v>
      </c>
      <c r="E45" s="386" t="s">
        <v>281</v>
      </c>
      <c r="F45" s="384"/>
      <c r="G45" s="385" t="s">
        <v>281</v>
      </c>
      <c r="H45" s="387">
        <v>0</v>
      </c>
      <c r="I45" s="388">
        <v>-0.5</v>
      </c>
      <c r="J45" s="388">
        <v>0</v>
      </c>
      <c r="K45" s="389">
        <v>0.5</v>
      </c>
      <c r="L45" s="397">
        <v>296.89999999999998</v>
      </c>
      <c r="M45" s="398">
        <v>1014</v>
      </c>
      <c r="N45" s="394" t="s">
        <v>346</v>
      </c>
    </row>
    <row r="46" spans="1:14" x14ac:dyDescent="0.25">
      <c r="A46" s="383">
        <v>45033</v>
      </c>
      <c r="B46" s="393" t="s">
        <v>283</v>
      </c>
      <c r="C46" s="385" t="s">
        <v>281</v>
      </c>
      <c r="D46" s="386" t="s">
        <v>281</v>
      </c>
      <c r="E46" s="395"/>
      <c r="F46" s="396" t="s">
        <v>281</v>
      </c>
      <c r="G46" s="385" t="s">
        <v>281</v>
      </c>
      <c r="H46" s="387">
        <v>0</v>
      </c>
      <c r="I46" s="388">
        <v>-0.5</v>
      </c>
      <c r="J46" s="388">
        <v>0</v>
      </c>
      <c r="K46" s="389">
        <v>1</v>
      </c>
      <c r="L46" s="397">
        <v>296.60000000000002</v>
      </c>
      <c r="M46" s="398">
        <v>1026</v>
      </c>
      <c r="N46" s="394" t="s">
        <v>310</v>
      </c>
    </row>
    <row r="47" spans="1:14" x14ac:dyDescent="0.25">
      <c r="A47" s="383">
        <v>45034</v>
      </c>
      <c r="B47" s="393" t="s">
        <v>284</v>
      </c>
      <c r="C47" s="385" t="s">
        <v>281</v>
      </c>
      <c r="D47" s="386" t="s">
        <v>281</v>
      </c>
      <c r="E47" s="386" t="s">
        <v>281</v>
      </c>
      <c r="F47" s="384"/>
      <c r="G47" s="385" t="s">
        <v>281</v>
      </c>
      <c r="H47" s="387">
        <v>0.5</v>
      </c>
      <c r="I47" s="388">
        <v>0</v>
      </c>
      <c r="J47" s="388">
        <v>0</v>
      </c>
      <c r="K47" s="389">
        <v>0.5</v>
      </c>
      <c r="L47" s="397">
        <v>296.8</v>
      </c>
      <c r="M47" s="398">
        <v>1032.4000000000001</v>
      </c>
      <c r="N47" s="394" t="s">
        <v>346</v>
      </c>
    </row>
    <row r="48" spans="1:14" x14ac:dyDescent="0.25">
      <c r="A48" s="383">
        <v>45035</v>
      </c>
      <c r="B48" s="393" t="s">
        <v>285</v>
      </c>
      <c r="C48" s="385" t="s">
        <v>281</v>
      </c>
      <c r="D48" s="386" t="s">
        <v>281</v>
      </c>
      <c r="E48" s="395"/>
      <c r="F48" s="396" t="s">
        <v>281</v>
      </c>
      <c r="G48" s="385" t="s">
        <v>281</v>
      </c>
      <c r="H48" s="400">
        <v>0</v>
      </c>
      <c r="I48" s="386">
        <v>-0.5</v>
      </c>
      <c r="J48" s="386">
        <v>0</v>
      </c>
      <c r="K48" s="401">
        <v>0.5</v>
      </c>
      <c r="L48" s="397">
        <v>296.89999999999998</v>
      </c>
      <c r="M48" s="398">
        <v>1033.2</v>
      </c>
      <c r="N48" s="394" t="s">
        <v>314</v>
      </c>
    </row>
    <row r="49" spans="1:14" x14ac:dyDescent="0.25">
      <c r="A49" s="383">
        <v>45036</v>
      </c>
      <c r="B49" s="393" t="s">
        <v>286</v>
      </c>
      <c r="C49" s="385" t="s">
        <v>281</v>
      </c>
      <c r="D49" s="386" t="s">
        <v>281</v>
      </c>
      <c r="E49" s="386" t="s">
        <v>281</v>
      </c>
      <c r="F49" s="384"/>
      <c r="G49" s="385" t="s">
        <v>281</v>
      </c>
      <c r="H49" s="400">
        <v>0</v>
      </c>
      <c r="I49" s="386">
        <v>-0.5</v>
      </c>
      <c r="J49" s="386">
        <v>0.5</v>
      </c>
      <c r="K49" s="401">
        <v>1</v>
      </c>
      <c r="L49" s="397">
        <v>296.39999999999998</v>
      </c>
      <c r="M49" s="398">
        <v>1029.3</v>
      </c>
      <c r="N49" s="394" t="s">
        <v>314</v>
      </c>
    </row>
    <row r="50" spans="1:14" x14ac:dyDescent="0.25">
      <c r="A50" s="383">
        <v>45037</v>
      </c>
      <c r="B50" s="393" t="s">
        <v>282</v>
      </c>
      <c r="C50" s="385" t="s">
        <v>281</v>
      </c>
      <c r="D50" s="386" t="s">
        <v>281</v>
      </c>
      <c r="E50" s="386" t="s">
        <v>281</v>
      </c>
      <c r="F50" s="384"/>
      <c r="G50" s="385" t="s">
        <v>281</v>
      </c>
      <c r="H50" s="400">
        <v>0</v>
      </c>
      <c r="I50" s="386">
        <v>-0.5</v>
      </c>
      <c r="J50" s="386">
        <v>0</v>
      </c>
      <c r="K50" s="401">
        <v>0.5</v>
      </c>
      <c r="L50" s="397">
        <v>296.89999999999998</v>
      </c>
      <c r="M50" s="398">
        <v>1022.1</v>
      </c>
      <c r="N50" s="394" t="s">
        <v>314</v>
      </c>
    </row>
    <row r="51" spans="1:14" x14ac:dyDescent="0.25">
      <c r="A51" s="383">
        <v>45040</v>
      </c>
      <c r="B51" s="393" t="s">
        <v>283</v>
      </c>
      <c r="C51" s="385" t="s">
        <v>281</v>
      </c>
      <c r="D51" s="386" t="s">
        <v>281</v>
      </c>
      <c r="E51" s="395"/>
      <c r="F51" s="396" t="s">
        <v>281</v>
      </c>
      <c r="G51" s="385" t="s">
        <v>281</v>
      </c>
      <c r="H51" s="400">
        <v>0</v>
      </c>
      <c r="I51" s="386">
        <v>-0.5</v>
      </c>
      <c r="J51" s="386">
        <v>0</v>
      </c>
      <c r="K51" s="401">
        <v>0.5</v>
      </c>
      <c r="L51" s="397">
        <v>296.60000000000002</v>
      </c>
      <c r="M51" s="398">
        <v>999.9</v>
      </c>
      <c r="N51" s="394" t="s">
        <v>376</v>
      </c>
    </row>
    <row r="52" spans="1:14" x14ac:dyDescent="0.25">
      <c r="A52" s="383">
        <v>45041</v>
      </c>
      <c r="B52" s="393" t="s">
        <v>284</v>
      </c>
      <c r="C52" s="385" t="s">
        <v>281</v>
      </c>
      <c r="D52" s="386" t="s">
        <v>281</v>
      </c>
      <c r="E52" s="386" t="s">
        <v>281</v>
      </c>
      <c r="F52" s="384"/>
      <c r="G52" s="385" t="s">
        <v>281</v>
      </c>
      <c r="H52" s="400">
        <v>0</v>
      </c>
      <c r="I52" s="386">
        <v>-0.5</v>
      </c>
      <c r="J52" s="386">
        <v>0</v>
      </c>
      <c r="K52" s="401">
        <v>0.5</v>
      </c>
      <c r="L52" s="397">
        <v>296.89999999999998</v>
      </c>
      <c r="M52" s="398">
        <v>995.9</v>
      </c>
      <c r="N52" s="394" t="s">
        <v>314</v>
      </c>
    </row>
    <row r="53" spans="1:14" x14ac:dyDescent="0.25">
      <c r="A53" s="383">
        <v>45042</v>
      </c>
      <c r="B53" s="393" t="s">
        <v>285</v>
      </c>
      <c r="C53" s="385" t="s">
        <v>281</v>
      </c>
      <c r="D53" s="386" t="s">
        <v>281</v>
      </c>
      <c r="E53" s="395"/>
      <c r="F53" s="396" t="s">
        <v>281</v>
      </c>
      <c r="G53" s="385" t="s">
        <v>281</v>
      </c>
      <c r="H53" s="400">
        <v>0</v>
      </c>
      <c r="I53" s="386">
        <v>-0.5</v>
      </c>
      <c r="J53" s="386">
        <v>0</v>
      </c>
      <c r="K53" s="401">
        <v>0.5</v>
      </c>
      <c r="L53" s="397">
        <v>296.39999999999998</v>
      </c>
      <c r="M53" s="398">
        <v>995.4</v>
      </c>
      <c r="N53" s="394" t="s">
        <v>376</v>
      </c>
    </row>
    <row r="54" spans="1:14" x14ac:dyDescent="0.25">
      <c r="A54" s="383">
        <v>45043</v>
      </c>
      <c r="B54" s="393" t="s">
        <v>286</v>
      </c>
      <c r="C54" s="385" t="s">
        <v>281</v>
      </c>
      <c r="D54" s="386" t="s">
        <v>281</v>
      </c>
      <c r="E54" s="386" t="s">
        <v>281</v>
      </c>
      <c r="F54" s="384"/>
      <c r="G54" s="385" t="s">
        <v>281</v>
      </c>
      <c r="H54" s="400">
        <v>0</v>
      </c>
      <c r="I54" s="386">
        <v>-0.5</v>
      </c>
      <c r="J54" s="386">
        <v>0</v>
      </c>
      <c r="K54" s="401">
        <v>1</v>
      </c>
      <c r="L54" s="397">
        <v>296.89999999999998</v>
      </c>
      <c r="M54" s="398">
        <v>1000.7</v>
      </c>
      <c r="N54" s="394"/>
    </row>
    <row r="55" spans="1:14" x14ac:dyDescent="0.25">
      <c r="A55" s="383">
        <v>45044</v>
      </c>
      <c r="B55" s="393" t="s">
        <v>282</v>
      </c>
      <c r="C55" s="385" t="s">
        <v>281</v>
      </c>
      <c r="D55" s="386" t="s">
        <v>281</v>
      </c>
      <c r="E55" s="386" t="s">
        <v>281</v>
      </c>
      <c r="F55" s="384"/>
      <c r="G55" s="385" t="s">
        <v>281</v>
      </c>
      <c r="H55" s="400">
        <v>0</v>
      </c>
      <c r="I55" s="386">
        <v>-0.5</v>
      </c>
      <c r="J55" s="386">
        <v>0</v>
      </c>
      <c r="K55" s="401">
        <v>0.5</v>
      </c>
      <c r="L55" s="397">
        <v>296.39999999999998</v>
      </c>
      <c r="M55" s="398">
        <v>1007.7</v>
      </c>
      <c r="N55" s="394" t="s">
        <v>326</v>
      </c>
    </row>
    <row r="56" spans="1:14" x14ac:dyDescent="0.25">
      <c r="A56" s="402"/>
      <c r="B56" s="403" t="s">
        <v>283</v>
      </c>
      <c r="C56" s="404"/>
      <c r="D56" s="405"/>
      <c r="E56" s="405"/>
      <c r="F56" s="406"/>
      <c r="G56" s="404"/>
      <c r="H56" s="407"/>
      <c r="I56" s="405"/>
      <c r="J56" s="405"/>
      <c r="K56" s="408"/>
      <c r="L56" s="409"/>
      <c r="M56" s="410"/>
      <c r="N56" s="411" t="s">
        <v>458</v>
      </c>
    </row>
    <row r="57" spans="1:14" x14ac:dyDescent="0.25">
      <c r="A57" s="383">
        <v>45048</v>
      </c>
      <c r="B57" s="393" t="s">
        <v>284</v>
      </c>
      <c r="C57" s="385" t="s">
        <v>281</v>
      </c>
      <c r="D57" s="386" t="s">
        <v>281</v>
      </c>
      <c r="E57" s="386" t="s">
        <v>281</v>
      </c>
      <c r="F57" s="384"/>
      <c r="G57" s="385" t="s">
        <v>281</v>
      </c>
      <c r="H57" s="400">
        <v>0</v>
      </c>
      <c r="I57" s="386">
        <v>-0.5</v>
      </c>
      <c r="J57" s="386">
        <v>0</v>
      </c>
      <c r="K57" s="401">
        <v>1</v>
      </c>
      <c r="L57" s="397">
        <v>296.10000000000002</v>
      </c>
      <c r="M57" s="398">
        <v>1000.2</v>
      </c>
      <c r="N57" s="394" t="s">
        <v>314</v>
      </c>
    </row>
    <row r="58" spans="1:14" x14ac:dyDescent="0.25">
      <c r="A58" s="383">
        <v>45049</v>
      </c>
      <c r="B58" s="393" t="s">
        <v>285</v>
      </c>
      <c r="C58" s="385" t="s">
        <v>281</v>
      </c>
      <c r="D58" s="386" t="s">
        <v>281</v>
      </c>
      <c r="E58" s="395"/>
      <c r="F58" s="396" t="s">
        <v>281</v>
      </c>
      <c r="G58" s="385" t="s">
        <v>281</v>
      </c>
      <c r="H58" s="400">
        <v>0</v>
      </c>
      <c r="I58" s="386">
        <v>-0.5</v>
      </c>
      <c r="J58" s="386">
        <v>0</v>
      </c>
      <c r="K58" s="401">
        <v>0.5</v>
      </c>
      <c r="L58" s="397">
        <v>296.39999999999998</v>
      </c>
      <c r="M58" s="398">
        <v>1015.2</v>
      </c>
      <c r="N58" s="394"/>
    </row>
    <row r="59" spans="1:14" x14ac:dyDescent="0.25">
      <c r="A59" s="383">
        <v>45050</v>
      </c>
      <c r="B59" s="393" t="s">
        <v>286</v>
      </c>
      <c r="C59" s="385" t="s">
        <v>281</v>
      </c>
      <c r="D59" s="386" t="s">
        <v>281</v>
      </c>
      <c r="E59" s="386" t="s">
        <v>281</v>
      </c>
      <c r="F59" s="384"/>
      <c r="G59" s="385" t="s">
        <v>281</v>
      </c>
      <c r="H59" s="400">
        <v>0</v>
      </c>
      <c r="I59" s="386">
        <v>-0.5</v>
      </c>
      <c r="J59" s="386">
        <v>0</v>
      </c>
      <c r="K59" s="401">
        <v>0.5</v>
      </c>
      <c r="L59" s="397">
        <v>296.60000000000002</v>
      </c>
      <c r="M59" s="398">
        <v>1024.3</v>
      </c>
      <c r="N59" s="394" t="s">
        <v>376</v>
      </c>
    </row>
    <row r="60" spans="1:14" x14ac:dyDescent="0.25">
      <c r="A60" s="383">
        <v>45051</v>
      </c>
      <c r="B60" s="393" t="s">
        <v>282</v>
      </c>
      <c r="C60" s="385" t="s">
        <v>281</v>
      </c>
      <c r="D60" s="386" t="s">
        <v>281</v>
      </c>
      <c r="E60" s="386" t="s">
        <v>281</v>
      </c>
      <c r="F60" s="384"/>
      <c r="G60" s="385" t="s">
        <v>281</v>
      </c>
      <c r="H60" s="400">
        <v>0</v>
      </c>
      <c r="I60" s="386">
        <v>0</v>
      </c>
      <c r="J60" s="386">
        <v>0</v>
      </c>
      <c r="K60" s="401">
        <v>0.5</v>
      </c>
      <c r="L60" s="397">
        <v>296.39999999999998</v>
      </c>
      <c r="M60" s="398">
        <v>1027.9000000000001</v>
      </c>
      <c r="N60" s="394" t="s">
        <v>326</v>
      </c>
    </row>
    <row r="61" spans="1:14" x14ac:dyDescent="0.25">
      <c r="A61" s="383">
        <v>45054</v>
      </c>
      <c r="B61" s="393" t="s">
        <v>283</v>
      </c>
      <c r="C61" s="385" t="s">
        <v>281</v>
      </c>
      <c r="D61" s="386" t="s">
        <v>281</v>
      </c>
      <c r="E61" s="395"/>
      <c r="F61" s="396" t="s">
        <v>281</v>
      </c>
      <c r="G61" s="385" t="s">
        <v>281</v>
      </c>
      <c r="H61" s="400">
        <v>0</v>
      </c>
      <c r="I61" s="386">
        <v>-0.5</v>
      </c>
      <c r="J61" s="386">
        <v>0</v>
      </c>
      <c r="K61" s="401">
        <v>1</v>
      </c>
      <c r="L61" s="397">
        <v>296.8</v>
      </c>
      <c r="M61" s="398">
        <v>1025.3</v>
      </c>
      <c r="N61" s="394" t="s">
        <v>326</v>
      </c>
    </row>
    <row r="62" spans="1:14" x14ac:dyDescent="0.25">
      <c r="A62" s="383">
        <v>45055</v>
      </c>
      <c r="B62" s="393" t="s">
        <v>284</v>
      </c>
      <c r="C62" s="385" t="s">
        <v>281</v>
      </c>
      <c r="D62" s="386" t="s">
        <v>281</v>
      </c>
      <c r="E62" s="386" t="s">
        <v>281</v>
      </c>
      <c r="F62" s="384"/>
      <c r="G62" s="385" t="s">
        <v>281</v>
      </c>
      <c r="H62" s="400">
        <v>0</v>
      </c>
      <c r="I62" s="386">
        <v>0.5</v>
      </c>
      <c r="J62" s="386">
        <v>0</v>
      </c>
      <c r="K62" s="401">
        <v>-0.5</v>
      </c>
      <c r="L62" s="397"/>
      <c r="M62" s="398"/>
      <c r="N62" s="394"/>
    </row>
    <row r="63" spans="1:14" x14ac:dyDescent="0.25">
      <c r="A63" s="383">
        <v>45056</v>
      </c>
      <c r="B63" s="393" t="s">
        <v>285</v>
      </c>
      <c r="C63" s="385" t="s">
        <v>281</v>
      </c>
      <c r="D63" s="386" t="s">
        <v>281</v>
      </c>
      <c r="E63" s="395"/>
      <c r="F63" s="396" t="s">
        <v>281</v>
      </c>
      <c r="G63" s="385" t="s">
        <v>281</v>
      </c>
      <c r="H63" s="400">
        <v>0</v>
      </c>
      <c r="I63" s="386">
        <v>0.5</v>
      </c>
      <c r="J63" s="386">
        <v>0</v>
      </c>
      <c r="K63" s="401">
        <v>-0.5</v>
      </c>
      <c r="L63" s="397">
        <v>296.60000000000002</v>
      </c>
      <c r="M63" s="398">
        <v>1015.8</v>
      </c>
      <c r="N63" s="394" t="s">
        <v>346</v>
      </c>
    </row>
    <row r="64" spans="1:14" x14ac:dyDescent="0.25">
      <c r="A64" s="383">
        <v>45057</v>
      </c>
      <c r="B64" s="393" t="s">
        <v>286</v>
      </c>
      <c r="C64" s="385" t="s">
        <v>281</v>
      </c>
      <c r="D64" s="386" t="s">
        <v>281</v>
      </c>
      <c r="E64" s="386" t="s">
        <v>281</v>
      </c>
      <c r="F64" s="384"/>
      <c r="G64" s="385" t="s">
        <v>281</v>
      </c>
      <c r="H64" s="400">
        <v>0</v>
      </c>
      <c r="I64" s="386">
        <v>0</v>
      </c>
      <c r="J64" s="386">
        <v>0</v>
      </c>
      <c r="K64" s="401">
        <v>0.5</v>
      </c>
      <c r="L64" s="397">
        <v>296.39999999999998</v>
      </c>
      <c r="M64" s="398">
        <v>1017.8</v>
      </c>
      <c r="N64" s="394" t="s">
        <v>314</v>
      </c>
    </row>
    <row r="65" spans="1:14" x14ac:dyDescent="0.25">
      <c r="A65" s="383">
        <v>45058</v>
      </c>
      <c r="B65" s="393" t="s">
        <v>282</v>
      </c>
      <c r="C65" s="385" t="s">
        <v>281</v>
      </c>
      <c r="D65" s="386" t="s">
        <v>281</v>
      </c>
      <c r="E65" s="386" t="s">
        <v>281</v>
      </c>
      <c r="F65" s="384"/>
      <c r="G65" s="385" t="s">
        <v>281</v>
      </c>
      <c r="H65" s="400">
        <v>0</v>
      </c>
      <c r="I65" s="386">
        <v>-0.5</v>
      </c>
      <c r="J65" s="386">
        <v>0</v>
      </c>
      <c r="K65" s="401">
        <v>1</v>
      </c>
      <c r="L65" s="397">
        <v>296.8</v>
      </c>
      <c r="M65" s="398">
        <v>1021.4</v>
      </c>
      <c r="N65" s="394" t="s">
        <v>441</v>
      </c>
    </row>
    <row r="66" spans="1:14" x14ac:dyDescent="0.25">
      <c r="A66" s="383">
        <v>45061</v>
      </c>
      <c r="B66" s="393" t="s">
        <v>283</v>
      </c>
      <c r="C66" s="385" t="s">
        <v>281</v>
      </c>
      <c r="D66" s="386" t="s">
        <v>281</v>
      </c>
      <c r="E66" s="395"/>
      <c r="F66" s="396" t="s">
        <v>281</v>
      </c>
      <c r="G66" s="385" t="s">
        <v>281</v>
      </c>
      <c r="H66" s="400">
        <v>0</v>
      </c>
      <c r="I66" s="386">
        <v>-0.5</v>
      </c>
      <c r="J66" s="386">
        <v>0</v>
      </c>
      <c r="K66" s="401">
        <v>1</v>
      </c>
      <c r="L66" s="397">
        <v>296.8</v>
      </c>
      <c r="M66" s="398">
        <v>1013.5</v>
      </c>
      <c r="N66" s="394" t="s">
        <v>310</v>
      </c>
    </row>
    <row r="67" spans="1:14" x14ac:dyDescent="0.25">
      <c r="A67" s="383">
        <v>45062</v>
      </c>
      <c r="B67" s="393" t="s">
        <v>284</v>
      </c>
      <c r="C67" s="385" t="s">
        <v>281</v>
      </c>
      <c r="D67" s="386" t="s">
        <v>281</v>
      </c>
      <c r="E67" s="386" t="s">
        <v>281</v>
      </c>
      <c r="F67" s="384"/>
      <c r="G67" s="385" t="s">
        <v>281</v>
      </c>
      <c r="H67" s="400">
        <v>0</v>
      </c>
      <c r="I67" s="386">
        <v>-1</v>
      </c>
      <c r="J67" s="386">
        <v>0</v>
      </c>
      <c r="K67" s="401">
        <v>1</v>
      </c>
      <c r="L67" s="397">
        <v>296.89999999999998</v>
      </c>
      <c r="M67" s="398">
        <v>1003.4</v>
      </c>
      <c r="N67" s="394" t="s">
        <v>451</v>
      </c>
    </row>
    <row r="68" spans="1:14" x14ac:dyDescent="0.25">
      <c r="A68" s="383">
        <v>45063</v>
      </c>
      <c r="B68" s="393" t="s">
        <v>285</v>
      </c>
      <c r="C68" s="385" t="s">
        <v>281</v>
      </c>
      <c r="D68" s="386" t="s">
        <v>281</v>
      </c>
      <c r="E68" s="395"/>
      <c r="F68" s="396" t="s">
        <v>281</v>
      </c>
      <c r="G68" s="385" t="s">
        <v>281</v>
      </c>
      <c r="H68" s="400">
        <v>0</v>
      </c>
      <c r="I68" s="386">
        <v>-0.5</v>
      </c>
      <c r="J68" s="386">
        <v>0</v>
      </c>
      <c r="K68" s="401">
        <v>0.5</v>
      </c>
      <c r="L68" s="397">
        <v>296.35000000000002</v>
      </c>
      <c r="M68" s="398">
        <v>997.7</v>
      </c>
      <c r="N68" s="394" t="s">
        <v>336</v>
      </c>
    </row>
    <row r="69" spans="1:14" x14ac:dyDescent="0.25">
      <c r="A69" s="402"/>
      <c r="B69" s="403" t="s">
        <v>286</v>
      </c>
      <c r="C69" s="404"/>
      <c r="D69" s="405"/>
      <c r="E69" s="405"/>
      <c r="F69" s="406"/>
      <c r="G69" s="404"/>
      <c r="H69" s="407"/>
      <c r="I69" s="405"/>
      <c r="J69" s="405"/>
      <c r="K69" s="408"/>
      <c r="L69" s="409"/>
      <c r="M69" s="410"/>
      <c r="N69" s="411" t="s">
        <v>458</v>
      </c>
    </row>
    <row r="70" spans="1:14" x14ac:dyDescent="0.25">
      <c r="A70" s="383">
        <v>45065</v>
      </c>
      <c r="B70" s="393" t="s">
        <v>282</v>
      </c>
      <c r="C70" s="385" t="s">
        <v>281</v>
      </c>
      <c r="D70" s="386" t="s">
        <v>281</v>
      </c>
      <c r="E70" s="386" t="s">
        <v>281</v>
      </c>
      <c r="F70" s="384"/>
      <c r="G70" s="385" t="s">
        <v>281</v>
      </c>
      <c r="H70" s="400">
        <v>0</v>
      </c>
      <c r="I70" s="386">
        <v>-0.5</v>
      </c>
      <c r="J70" s="386">
        <v>0</v>
      </c>
      <c r="K70" s="401">
        <v>0.5</v>
      </c>
      <c r="L70" s="397">
        <v>296.60000000000002</v>
      </c>
      <c r="M70" s="398">
        <v>1025.2</v>
      </c>
      <c r="N70" s="394" t="s">
        <v>197</v>
      </c>
    </row>
    <row r="71" spans="1:14" x14ac:dyDescent="0.25">
      <c r="A71" s="383">
        <v>45068</v>
      </c>
      <c r="B71" s="393" t="s">
        <v>283</v>
      </c>
      <c r="C71" s="385" t="s">
        <v>281</v>
      </c>
      <c r="D71" s="386" t="s">
        <v>281</v>
      </c>
      <c r="E71" s="395"/>
      <c r="F71" s="396" t="s">
        <v>281</v>
      </c>
      <c r="G71" s="385" t="s">
        <v>281</v>
      </c>
      <c r="H71" s="400">
        <v>0</v>
      </c>
      <c r="I71" s="386">
        <v>-0.5</v>
      </c>
      <c r="J71" s="386">
        <v>0</v>
      </c>
      <c r="K71" s="401">
        <v>0.5</v>
      </c>
      <c r="L71" s="397">
        <v>296.55</v>
      </c>
      <c r="M71" s="398">
        <v>1020.8</v>
      </c>
      <c r="N71" s="394" t="s">
        <v>221</v>
      </c>
    </row>
    <row r="72" spans="1:14" x14ac:dyDescent="0.25">
      <c r="A72" s="383">
        <v>45069</v>
      </c>
      <c r="B72" s="393" t="s">
        <v>284</v>
      </c>
      <c r="C72" s="385" t="s">
        <v>281</v>
      </c>
      <c r="D72" s="386" t="s">
        <v>281</v>
      </c>
      <c r="E72" s="386" t="s">
        <v>281</v>
      </c>
      <c r="F72" s="384"/>
      <c r="G72" s="385" t="s">
        <v>281</v>
      </c>
      <c r="H72" s="400">
        <v>0</v>
      </c>
      <c r="I72" s="386">
        <v>0</v>
      </c>
      <c r="J72" s="386">
        <v>0</v>
      </c>
      <c r="K72" s="401">
        <v>0.5</v>
      </c>
      <c r="L72" s="397">
        <v>296.89999999999998</v>
      </c>
      <c r="M72" s="398">
        <v>1010.6</v>
      </c>
      <c r="N72" s="394" t="s">
        <v>209</v>
      </c>
    </row>
    <row r="73" spans="1:14" x14ac:dyDescent="0.25">
      <c r="A73" s="383">
        <v>45070</v>
      </c>
      <c r="B73" s="393" t="s">
        <v>285</v>
      </c>
      <c r="C73" s="385" t="s">
        <v>281</v>
      </c>
      <c r="D73" s="386" t="s">
        <v>281</v>
      </c>
      <c r="E73" s="395"/>
      <c r="F73" s="396" t="s">
        <v>281</v>
      </c>
      <c r="G73" s="385" t="s">
        <v>281</v>
      </c>
      <c r="H73" s="400">
        <v>0</v>
      </c>
      <c r="I73" s="386">
        <v>0</v>
      </c>
      <c r="J73" s="386">
        <v>0</v>
      </c>
      <c r="K73" s="401">
        <v>0.5</v>
      </c>
      <c r="L73" s="397">
        <v>297.3</v>
      </c>
      <c r="M73" s="398">
        <v>1012.5</v>
      </c>
      <c r="N73" s="394" t="s">
        <v>197</v>
      </c>
    </row>
    <row r="74" spans="1:14" x14ac:dyDescent="0.25">
      <c r="A74" s="383">
        <v>45071</v>
      </c>
      <c r="B74" s="393" t="s">
        <v>286</v>
      </c>
      <c r="C74" s="385" t="s">
        <v>281</v>
      </c>
      <c r="D74" s="386" t="s">
        <v>281</v>
      </c>
      <c r="E74" s="386" t="s">
        <v>281</v>
      </c>
      <c r="F74" s="384"/>
      <c r="G74" s="385" t="s">
        <v>281</v>
      </c>
      <c r="H74" s="400">
        <v>0</v>
      </c>
      <c r="I74" s="386">
        <v>-0.5</v>
      </c>
      <c r="J74" s="386">
        <v>0</v>
      </c>
      <c r="K74" s="401">
        <v>0.5</v>
      </c>
      <c r="L74" s="397">
        <v>297.10000000000002</v>
      </c>
      <c r="M74" s="398">
        <v>1009.8</v>
      </c>
      <c r="N74" s="394" t="s">
        <v>221</v>
      </c>
    </row>
    <row r="75" spans="1:14" x14ac:dyDescent="0.25">
      <c r="A75" s="383">
        <v>45072</v>
      </c>
      <c r="B75" s="393" t="s">
        <v>282</v>
      </c>
      <c r="C75" s="385" t="s">
        <v>281</v>
      </c>
      <c r="D75" s="386" t="s">
        <v>281</v>
      </c>
      <c r="E75" s="386" t="s">
        <v>281</v>
      </c>
      <c r="F75" s="384"/>
      <c r="G75" s="385" t="s">
        <v>281</v>
      </c>
      <c r="H75" s="400">
        <v>0</v>
      </c>
      <c r="I75" s="386">
        <v>-0.5</v>
      </c>
      <c r="J75" s="386">
        <v>0</v>
      </c>
      <c r="K75" s="401">
        <v>1</v>
      </c>
      <c r="L75" s="397">
        <v>296.8</v>
      </c>
      <c r="M75" s="398">
        <v>1010.6</v>
      </c>
      <c r="N75" s="394" t="s">
        <v>162</v>
      </c>
    </row>
    <row r="76" spans="1:14" x14ac:dyDescent="0.25">
      <c r="A76" s="383">
        <v>45075</v>
      </c>
      <c r="B76" s="393" t="s">
        <v>283</v>
      </c>
      <c r="C76" s="385" t="s">
        <v>281</v>
      </c>
      <c r="D76" s="386" t="s">
        <v>281</v>
      </c>
      <c r="E76" s="395"/>
      <c r="F76" s="396" t="s">
        <v>281</v>
      </c>
      <c r="G76" s="385" t="s">
        <v>281</v>
      </c>
      <c r="H76" s="400">
        <v>0</v>
      </c>
      <c r="I76" s="386">
        <v>-0.5</v>
      </c>
      <c r="J76" s="386">
        <v>0</v>
      </c>
      <c r="K76" s="401">
        <v>1</v>
      </c>
      <c r="L76" s="397">
        <v>296.39999999999998</v>
      </c>
      <c r="M76" s="398">
        <v>1016.4</v>
      </c>
      <c r="N76" s="394" t="s">
        <v>209</v>
      </c>
    </row>
    <row r="77" spans="1:14" x14ac:dyDescent="0.25">
      <c r="A77" s="383">
        <v>45076</v>
      </c>
      <c r="B77" s="393" t="s">
        <v>284</v>
      </c>
      <c r="C77" s="385" t="s">
        <v>281</v>
      </c>
      <c r="D77" s="386" t="s">
        <v>281</v>
      </c>
      <c r="E77" s="386" t="s">
        <v>281</v>
      </c>
      <c r="F77" s="384"/>
      <c r="G77" s="385" t="s">
        <v>281</v>
      </c>
      <c r="H77" s="400">
        <v>0</v>
      </c>
      <c r="I77" s="386">
        <v>-0.5</v>
      </c>
      <c r="J77" s="386">
        <v>0</v>
      </c>
      <c r="K77" s="401">
        <v>1</v>
      </c>
      <c r="L77" s="397">
        <v>296.35000000000002</v>
      </c>
      <c r="M77" s="398">
        <v>1018.5</v>
      </c>
      <c r="N77" s="394" t="s">
        <v>376</v>
      </c>
    </row>
    <row r="78" spans="1:14" x14ac:dyDescent="0.25">
      <c r="A78" s="383">
        <v>45077</v>
      </c>
      <c r="B78" s="393" t="s">
        <v>285</v>
      </c>
      <c r="C78" s="385" t="s">
        <v>281</v>
      </c>
      <c r="D78" s="386" t="s">
        <v>281</v>
      </c>
      <c r="E78" s="395"/>
      <c r="F78" s="396" t="s">
        <v>281</v>
      </c>
      <c r="G78" s="385" t="s">
        <v>281</v>
      </c>
      <c r="H78" s="400">
        <v>0</v>
      </c>
      <c r="I78" s="386">
        <v>-0.5</v>
      </c>
      <c r="J78" s="386">
        <v>0</v>
      </c>
      <c r="K78" s="401">
        <v>0.5</v>
      </c>
      <c r="L78" s="397">
        <v>296.60000000000002</v>
      </c>
      <c r="M78" s="398">
        <v>1011.5</v>
      </c>
      <c r="N78" s="394" t="s">
        <v>376</v>
      </c>
    </row>
    <row r="79" spans="1:14" x14ac:dyDescent="0.25">
      <c r="A79" s="383">
        <v>45078</v>
      </c>
      <c r="B79" s="393" t="s">
        <v>286</v>
      </c>
      <c r="C79" s="385" t="s">
        <v>281</v>
      </c>
      <c r="D79" s="386" t="s">
        <v>281</v>
      </c>
      <c r="E79" s="386" t="s">
        <v>281</v>
      </c>
      <c r="F79" s="384"/>
      <c r="G79" s="385" t="s">
        <v>281</v>
      </c>
      <c r="H79" s="400">
        <v>0</v>
      </c>
      <c r="I79" s="386">
        <v>-0.5</v>
      </c>
      <c r="J79" s="386">
        <v>0</v>
      </c>
      <c r="K79" s="401">
        <v>0.5</v>
      </c>
      <c r="L79" s="397">
        <v>296.39999999999998</v>
      </c>
      <c r="M79" s="398">
        <v>1012.2</v>
      </c>
      <c r="N79" s="394" t="s">
        <v>197</v>
      </c>
    </row>
    <row r="80" spans="1:14" x14ac:dyDescent="0.25">
      <c r="A80" s="383">
        <v>45079</v>
      </c>
      <c r="B80" s="393" t="s">
        <v>282</v>
      </c>
      <c r="C80" s="385" t="s">
        <v>281</v>
      </c>
      <c r="D80" s="386" t="s">
        <v>281</v>
      </c>
      <c r="E80" s="386" t="s">
        <v>281</v>
      </c>
      <c r="F80" s="384"/>
      <c r="G80" s="385" t="s">
        <v>281</v>
      </c>
      <c r="H80" s="400">
        <v>0</v>
      </c>
      <c r="I80" s="386">
        <v>0</v>
      </c>
      <c r="J80" s="386">
        <v>0</v>
      </c>
      <c r="K80" s="401">
        <v>0.5</v>
      </c>
      <c r="L80" s="397">
        <v>296.89999999999998</v>
      </c>
      <c r="M80" s="398">
        <v>1015.9</v>
      </c>
      <c r="N80" s="394" t="s">
        <v>162</v>
      </c>
    </row>
    <row r="81" spans="1:14" x14ac:dyDescent="0.25">
      <c r="A81" s="383">
        <v>45082</v>
      </c>
      <c r="B81" s="393" t="s">
        <v>283</v>
      </c>
      <c r="C81" s="385" t="s">
        <v>281</v>
      </c>
      <c r="D81" s="386" t="s">
        <v>281</v>
      </c>
      <c r="E81" s="395"/>
      <c r="F81" s="396" t="s">
        <v>281</v>
      </c>
      <c r="G81" s="385" t="s">
        <v>281</v>
      </c>
      <c r="H81" s="400">
        <v>0</v>
      </c>
      <c r="I81" s="386">
        <v>0</v>
      </c>
      <c r="J81" s="386">
        <v>0</v>
      </c>
      <c r="K81" s="401">
        <v>1</v>
      </c>
      <c r="L81" s="397">
        <v>296.60000000000002</v>
      </c>
      <c r="M81" s="398">
        <v>1016.5</v>
      </c>
      <c r="N81" s="394" t="s">
        <v>491</v>
      </c>
    </row>
    <row r="82" spans="1:14" x14ac:dyDescent="0.25">
      <c r="A82" s="413">
        <v>45083</v>
      </c>
      <c r="B82" s="403" t="s">
        <v>284</v>
      </c>
      <c r="C82" s="404"/>
      <c r="D82" s="405"/>
      <c r="E82" s="405"/>
      <c r="F82" s="406"/>
      <c r="G82" s="404"/>
      <c r="H82" s="407"/>
      <c r="I82" s="405"/>
      <c r="J82" s="405"/>
      <c r="K82" s="408"/>
      <c r="L82" s="409"/>
      <c r="M82" s="410"/>
      <c r="N82" s="411" t="s">
        <v>458</v>
      </c>
    </row>
    <row r="83" spans="1:14" x14ac:dyDescent="0.25">
      <c r="A83" s="383">
        <v>45084</v>
      </c>
      <c r="B83" s="393" t="s">
        <v>285</v>
      </c>
      <c r="C83" s="385" t="s">
        <v>281</v>
      </c>
      <c r="D83" s="386" t="s">
        <v>281</v>
      </c>
      <c r="E83" s="395"/>
      <c r="F83" s="396" t="s">
        <v>281</v>
      </c>
      <c r="G83" s="385" t="s">
        <v>281</v>
      </c>
      <c r="H83" s="400">
        <v>0</v>
      </c>
      <c r="I83" s="386">
        <v>0</v>
      </c>
      <c r="J83" s="386">
        <v>0</v>
      </c>
      <c r="K83" s="401">
        <v>1</v>
      </c>
      <c r="L83" s="397">
        <v>296.89999999999998</v>
      </c>
      <c r="M83" s="398">
        <v>1018.4</v>
      </c>
      <c r="N83" s="394"/>
    </row>
    <row r="84" spans="1:14" x14ac:dyDescent="0.25">
      <c r="A84" s="383">
        <v>45085</v>
      </c>
      <c r="B84" s="393" t="s">
        <v>286</v>
      </c>
      <c r="C84" s="385" t="s">
        <v>281</v>
      </c>
      <c r="D84" s="386" t="s">
        <v>281</v>
      </c>
      <c r="E84" s="386" t="s">
        <v>281</v>
      </c>
      <c r="F84" s="384"/>
      <c r="G84" s="385" t="s">
        <v>281</v>
      </c>
      <c r="H84" s="400">
        <v>0</v>
      </c>
      <c r="I84" s="386">
        <v>-0.5</v>
      </c>
      <c r="J84" s="386">
        <v>0</v>
      </c>
      <c r="K84" s="401">
        <v>0.5</v>
      </c>
      <c r="L84" s="397">
        <v>296.10000000000002</v>
      </c>
      <c r="M84" s="398">
        <v>1013.7</v>
      </c>
      <c r="N84" s="394" t="s">
        <v>221</v>
      </c>
    </row>
    <row r="85" spans="1:14" x14ac:dyDescent="0.25">
      <c r="A85" s="383">
        <v>45086</v>
      </c>
      <c r="B85" s="393" t="s">
        <v>282</v>
      </c>
      <c r="C85" s="385" t="s">
        <v>281</v>
      </c>
      <c r="D85" s="386" t="s">
        <v>281</v>
      </c>
      <c r="E85" s="386" t="s">
        <v>281</v>
      </c>
      <c r="F85" s="384"/>
      <c r="G85" s="385" t="s">
        <v>281</v>
      </c>
      <c r="H85" s="400">
        <v>0</v>
      </c>
      <c r="I85" s="386">
        <v>-0.5</v>
      </c>
      <c r="J85" s="386">
        <v>0</v>
      </c>
      <c r="K85" s="401">
        <v>0.5</v>
      </c>
      <c r="L85" s="397">
        <v>296.39999999999998</v>
      </c>
      <c r="M85" s="398">
        <v>1021.5</v>
      </c>
      <c r="N85" s="394" t="s">
        <v>162</v>
      </c>
    </row>
    <row r="86" spans="1:14" x14ac:dyDescent="0.25">
      <c r="A86" s="383">
        <v>45089</v>
      </c>
      <c r="B86" s="393" t="s">
        <v>283</v>
      </c>
      <c r="C86" s="385" t="s">
        <v>281</v>
      </c>
      <c r="D86" s="386" t="s">
        <v>281</v>
      </c>
      <c r="E86" s="395"/>
      <c r="F86" s="396" t="s">
        <v>281</v>
      </c>
      <c r="G86" s="385" t="s">
        <v>281</v>
      </c>
      <c r="H86" s="400">
        <v>0</v>
      </c>
      <c r="I86" s="386">
        <v>0</v>
      </c>
      <c r="J86" s="386">
        <v>0</v>
      </c>
      <c r="K86" s="401">
        <v>0.5</v>
      </c>
      <c r="L86" s="397">
        <v>296.60000000000002</v>
      </c>
      <c r="M86" s="398">
        <v>1023.4</v>
      </c>
      <c r="N86" s="394" t="s">
        <v>162</v>
      </c>
    </row>
    <row r="87" spans="1:14" x14ac:dyDescent="0.25">
      <c r="A87" s="383">
        <v>45090</v>
      </c>
      <c r="B87" s="393" t="s">
        <v>284</v>
      </c>
      <c r="C87" s="385" t="s">
        <v>281</v>
      </c>
      <c r="D87" s="386" t="s">
        <v>281</v>
      </c>
      <c r="E87" s="386" t="s">
        <v>281</v>
      </c>
      <c r="F87" s="384"/>
      <c r="G87" s="385" t="s">
        <v>281</v>
      </c>
      <c r="H87" s="400">
        <v>0</v>
      </c>
      <c r="I87" s="386">
        <v>-0.5</v>
      </c>
      <c r="J87" s="386">
        <v>0</v>
      </c>
      <c r="K87" s="401">
        <v>0.5</v>
      </c>
      <c r="L87" s="397">
        <v>296.89999999999998</v>
      </c>
      <c r="M87" s="398">
        <v>1018</v>
      </c>
      <c r="N87" s="394" t="s">
        <v>507</v>
      </c>
    </row>
    <row r="88" spans="1:14" x14ac:dyDescent="0.25">
      <c r="A88" s="383">
        <v>45091</v>
      </c>
      <c r="B88" s="393" t="s">
        <v>285</v>
      </c>
      <c r="C88" s="385" t="s">
        <v>281</v>
      </c>
      <c r="D88" s="386" t="s">
        <v>281</v>
      </c>
      <c r="E88" s="395"/>
      <c r="F88" s="396" t="s">
        <v>281</v>
      </c>
      <c r="G88" s="385" t="s">
        <v>281</v>
      </c>
      <c r="H88" s="400">
        <v>0</v>
      </c>
      <c r="I88" s="386">
        <v>-0.5</v>
      </c>
      <c r="J88" s="386">
        <v>0</v>
      </c>
      <c r="K88" s="401">
        <v>1</v>
      </c>
      <c r="L88" s="397">
        <v>297.05</v>
      </c>
      <c r="M88" s="398">
        <v>1017.8</v>
      </c>
      <c r="N88" s="394" t="s">
        <v>330</v>
      </c>
    </row>
    <row r="89" spans="1:14" x14ac:dyDescent="0.25">
      <c r="A89" s="383">
        <v>45092</v>
      </c>
      <c r="B89" s="393" t="s">
        <v>286</v>
      </c>
      <c r="C89" s="385" t="s">
        <v>281</v>
      </c>
      <c r="D89" s="386" t="s">
        <v>281</v>
      </c>
      <c r="E89" s="386" t="s">
        <v>281</v>
      </c>
      <c r="F89" s="384"/>
      <c r="G89" s="385" t="s">
        <v>281</v>
      </c>
      <c r="H89" s="400">
        <v>0</v>
      </c>
      <c r="I89" s="386">
        <v>-0.5</v>
      </c>
      <c r="J89" s="386">
        <v>0</v>
      </c>
      <c r="K89" s="401">
        <v>1</v>
      </c>
      <c r="L89" s="397">
        <v>296.85000000000002</v>
      </c>
      <c r="M89" s="398">
        <v>1017</v>
      </c>
      <c r="N89" s="394" t="s">
        <v>330</v>
      </c>
    </row>
    <row r="90" spans="1:14" x14ac:dyDescent="0.25">
      <c r="A90" s="383">
        <v>45093</v>
      </c>
      <c r="B90" s="393" t="s">
        <v>282</v>
      </c>
      <c r="C90" s="385" t="s">
        <v>281</v>
      </c>
      <c r="D90" s="386" t="s">
        <v>281</v>
      </c>
      <c r="E90" s="386" t="s">
        <v>281</v>
      </c>
      <c r="F90" s="384"/>
      <c r="G90" s="385" t="s">
        <v>281</v>
      </c>
      <c r="H90" s="400">
        <v>0</v>
      </c>
      <c r="I90" s="386">
        <v>0</v>
      </c>
      <c r="J90" s="386">
        <v>0</v>
      </c>
      <c r="K90" s="401">
        <v>0.5</v>
      </c>
      <c r="L90" s="397">
        <v>296.39999999999998</v>
      </c>
      <c r="M90" s="398">
        <v>1013.7</v>
      </c>
      <c r="N90" s="394" t="s">
        <v>326</v>
      </c>
    </row>
    <row r="91" spans="1:14" x14ac:dyDescent="0.25">
      <c r="A91" s="383">
        <v>45096</v>
      </c>
      <c r="B91" s="393" t="s">
        <v>283</v>
      </c>
      <c r="C91" s="385" t="s">
        <v>281</v>
      </c>
      <c r="D91" s="386" t="s">
        <v>281</v>
      </c>
      <c r="E91" s="395"/>
      <c r="F91" s="396" t="s">
        <v>281</v>
      </c>
      <c r="G91" s="385" t="s">
        <v>281</v>
      </c>
      <c r="H91" s="400">
        <v>0</v>
      </c>
      <c r="I91" s="386">
        <v>-0.5</v>
      </c>
      <c r="J91" s="386">
        <v>0</v>
      </c>
      <c r="K91" s="401">
        <v>0.5</v>
      </c>
      <c r="L91" s="397">
        <v>296.39999999999998</v>
      </c>
      <c r="M91" s="398">
        <v>1012.5</v>
      </c>
      <c r="N91" s="394"/>
    </row>
    <row r="92" spans="1:14" x14ac:dyDescent="0.25">
      <c r="A92" s="383">
        <v>45097</v>
      </c>
      <c r="B92" s="393" t="s">
        <v>284</v>
      </c>
      <c r="C92" s="385" t="s">
        <v>281</v>
      </c>
      <c r="D92" s="386" t="s">
        <v>281</v>
      </c>
      <c r="E92" s="386" t="s">
        <v>281</v>
      </c>
      <c r="F92" s="384"/>
      <c r="G92" s="385" t="s">
        <v>281</v>
      </c>
      <c r="H92" s="400">
        <v>0</v>
      </c>
      <c r="I92" s="386">
        <v>0</v>
      </c>
      <c r="J92" s="386">
        <v>0</v>
      </c>
      <c r="K92" s="401">
        <v>0</v>
      </c>
      <c r="L92" s="397">
        <v>296.60000000000002</v>
      </c>
      <c r="M92" s="398">
        <v>1012.8</v>
      </c>
      <c r="N92" s="394" t="s">
        <v>221</v>
      </c>
    </row>
    <row r="93" spans="1:14" x14ac:dyDescent="0.25">
      <c r="A93" s="383">
        <v>45098</v>
      </c>
      <c r="B93" s="393" t="s">
        <v>285</v>
      </c>
      <c r="C93" s="385" t="s">
        <v>281</v>
      </c>
      <c r="D93" s="386" t="s">
        <v>281</v>
      </c>
      <c r="E93" s="395"/>
      <c r="F93" s="396" t="s">
        <v>281</v>
      </c>
      <c r="G93" s="385" t="s">
        <v>281</v>
      </c>
      <c r="H93" s="400">
        <v>0</v>
      </c>
      <c r="I93" s="386">
        <v>0</v>
      </c>
      <c r="J93" s="386">
        <v>0</v>
      </c>
      <c r="K93" s="401">
        <v>0</v>
      </c>
      <c r="L93" s="397">
        <v>296.8</v>
      </c>
      <c r="M93" s="398">
        <v>1011.9</v>
      </c>
      <c r="N93" s="394" t="s">
        <v>209</v>
      </c>
    </row>
    <row r="94" spans="1:14" x14ac:dyDescent="0.25">
      <c r="A94" s="383">
        <v>45099</v>
      </c>
      <c r="B94" s="393" t="s">
        <v>286</v>
      </c>
      <c r="C94" s="385" t="s">
        <v>281</v>
      </c>
      <c r="D94" s="386" t="s">
        <v>281</v>
      </c>
      <c r="E94" s="386" t="s">
        <v>281</v>
      </c>
      <c r="F94" s="384"/>
      <c r="G94" s="385" t="s">
        <v>281</v>
      </c>
      <c r="H94" s="400">
        <v>0</v>
      </c>
      <c r="I94" s="386">
        <v>0</v>
      </c>
      <c r="J94" s="386">
        <v>0</v>
      </c>
      <c r="K94" s="401">
        <v>0</v>
      </c>
      <c r="L94" s="397">
        <v>296.89999999999998</v>
      </c>
      <c r="M94" s="398">
        <v>1006.1</v>
      </c>
      <c r="N94" s="394" t="s">
        <v>154</v>
      </c>
    </row>
    <row r="95" spans="1:14" x14ac:dyDescent="0.25">
      <c r="A95" s="413">
        <v>45100</v>
      </c>
      <c r="B95" s="403" t="s">
        <v>282</v>
      </c>
      <c r="C95" s="404"/>
      <c r="D95" s="405"/>
      <c r="E95" s="405"/>
      <c r="F95" s="406"/>
      <c r="G95" s="404"/>
      <c r="H95" s="407"/>
      <c r="I95" s="405"/>
      <c r="J95" s="405"/>
      <c r="K95" s="408"/>
      <c r="L95" s="409"/>
      <c r="M95" s="410"/>
      <c r="N95" s="411" t="s">
        <v>458</v>
      </c>
    </row>
    <row r="96" spans="1:14" x14ac:dyDescent="0.25">
      <c r="A96" s="383">
        <v>45103</v>
      </c>
      <c r="B96" s="393" t="s">
        <v>283</v>
      </c>
      <c r="C96" s="385" t="s">
        <v>281</v>
      </c>
      <c r="D96" s="386" t="s">
        <v>531</v>
      </c>
      <c r="E96" s="395"/>
      <c r="F96" s="396" t="s">
        <v>281</v>
      </c>
      <c r="G96" s="385" t="s">
        <v>281</v>
      </c>
      <c r="H96" s="400">
        <v>0</v>
      </c>
      <c r="I96" s="386">
        <v>0</v>
      </c>
      <c r="J96" s="386">
        <v>0</v>
      </c>
      <c r="K96" s="401">
        <v>0</v>
      </c>
      <c r="L96" s="397">
        <v>296.8</v>
      </c>
      <c r="M96" s="398">
        <v>1011.7</v>
      </c>
      <c r="N96" s="394" t="s">
        <v>154</v>
      </c>
    </row>
    <row r="97" spans="1:14" x14ac:dyDescent="0.25">
      <c r="A97" s="383">
        <v>45104</v>
      </c>
      <c r="B97" s="393" t="s">
        <v>284</v>
      </c>
      <c r="C97" s="385" t="s">
        <v>281</v>
      </c>
      <c r="D97" s="386" t="s">
        <v>281</v>
      </c>
      <c r="E97" s="386" t="s">
        <v>281</v>
      </c>
      <c r="F97" s="384"/>
      <c r="G97" s="385" t="s">
        <v>281</v>
      </c>
      <c r="H97" s="400">
        <v>0</v>
      </c>
      <c r="I97" s="386">
        <v>-0.5</v>
      </c>
      <c r="J97" s="386">
        <v>0</v>
      </c>
      <c r="K97" s="401">
        <v>1</v>
      </c>
      <c r="L97" s="397">
        <v>296.8</v>
      </c>
      <c r="M97" s="398">
        <v>1003.9</v>
      </c>
      <c r="N97" s="394" t="s">
        <v>326</v>
      </c>
    </row>
    <row r="98" spans="1:14" x14ac:dyDescent="0.25">
      <c r="A98" s="383">
        <v>45105</v>
      </c>
      <c r="B98" s="393" t="s">
        <v>285</v>
      </c>
      <c r="C98" s="385" t="s">
        <v>281</v>
      </c>
      <c r="D98" s="386" t="s">
        <v>281</v>
      </c>
      <c r="E98" s="395"/>
      <c r="F98" s="396" t="s">
        <v>281</v>
      </c>
      <c r="G98" s="385" t="s">
        <v>281</v>
      </c>
      <c r="H98" s="400">
        <v>0</v>
      </c>
      <c r="I98" s="386">
        <v>0</v>
      </c>
      <c r="J98" s="386">
        <v>0</v>
      </c>
      <c r="K98" s="401">
        <v>0</v>
      </c>
      <c r="L98" s="397">
        <v>296.89999999999998</v>
      </c>
      <c r="M98" s="398">
        <v>1007.5</v>
      </c>
      <c r="N98" s="394" t="s">
        <v>197</v>
      </c>
    </row>
    <row r="99" spans="1:14" x14ac:dyDescent="0.25">
      <c r="A99" s="383">
        <v>45106</v>
      </c>
      <c r="B99" s="393" t="s">
        <v>286</v>
      </c>
      <c r="C99" s="385" t="s">
        <v>281</v>
      </c>
      <c r="D99" s="386" t="s">
        <v>281</v>
      </c>
      <c r="E99" s="386" t="s">
        <v>281</v>
      </c>
      <c r="F99" s="384"/>
      <c r="G99" s="385" t="s">
        <v>281</v>
      </c>
      <c r="H99" s="400">
        <v>0</v>
      </c>
      <c r="I99" s="386">
        <v>-1</v>
      </c>
      <c r="J99" s="386">
        <v>0</v>
      </c>
      <c r="K99" s="401">
        <v>0.5</v>
      </c>
      <c r="L99" s="397">
        <v>296.89999999999998</v>
      </c>
      <c r="M99" s="398">
        <v>1004.8</v>
      </c>
      <c r="N99" s="394" t="s">
        <v>154</v>
      </c>
    </row>
    <row r="100" spans="1:14" x14ac:dyDescent="0.25">
      <c r="A100" s="383">
        <v>45107</v>
      </c>
      <c r="B100" s="393" t="s">
        <v>282</v>
      </c>
      <c r="C100" s="385" t="s">
        <v>281</v>
      </c>
      <c r="D100" s="386" t="s">
        <v>281</v>
      </c>
      <c r="E100" s="386" t="s">
        <v>281</v>
      </c>
      <c r="F100" s="384"/>
      <c r="G100" s="385" t="s">
        <v>281</v>
      </c>
      <c r="H100" s="400">
        <v>0</v>
      </c>
      <c r="I100" s="386">
        <v>-0.5</v>
      </c>
      <c r="J100" s="386">
        <v>0</v>
      </c>
      <c r="K100" s="401">
        <v>0.5</v>
      </c>
      <c r="L100" s="397">
        <v>296.60000000000002</v>
      </c>
      <c r="M100" s="398">
        <v>1001.1</v>
      </c>
      <c r="N100" s="394" t="s">
        <v>154</v>
      </c>
    </row>
    <row r="101" spans="1:14" x14ac:dyDescent="0.25">
      <c r="A101" s="383">
        <v>45110</v>
      </c>
      <c r="B101" s="393" t="s">
        <v>283</v>
      </c>
      <c r="C101" s="385" t="s">
        <v>281</v>
      </c>
      <c r="D101" s="386" t="s">
        <v>281</v>
      </c>
      <c r="E101" s="395"/>
      <c r="F101" s="396" t="s">
        <v>281</v>
      </c>
      <c r="G101" s="385" t="s">
        <v>281</v>
      </c>
      <c r="H101" s="400">
        <v>0</v>
      </c>
      <c r="I101" s="386">
        <v>-0.5</v>
      </c>
      <c r="J101" s="386">
        <v>0</v>
      </c>
      <c r="K101" s="401">
        <v>0.5</v>
      </c>
      <c r="L101" s="397">
        <v>296.60000000000002</v>
      </c>
      <c r="M101" s="398">
        <v>984.8</v>
      </c>
      <c r="N101" s="394" t="s">
        <v>162</v>
      </c>
    </row>
    <row r="102" spans="1:14" x14ac:dyDescent="0.25">
      <c r="A102" s="383">
        <v>45111</v>
      </c>
      <c r="B102" s="393" t="s">
        <v>284</v>
      </c>
      <c r="C102" s="385" t="s">
        <v>281</v>
      </c>
      <c r="D102" s="386" t="s">
        <v>281</v>
      </c>
      <c r="E102" s="386" t="s">
        <v>281</v>
      </c>
      <c r="F102" s="384"/>
      <c r="G102" s="385" t="s">
        <v>281</v>
      </c>
      <c r="H102" s="400">
        <v>0</v>
      </c>
      <c r="I102" s="386">
        <v>-0.5</v>
      </c>
      <c r="J102" s="386">
        <v>0</v>
      </c>
      <c r="K102" s="401">
        <v>1</v>
      </c>
      <c r="L102" s="397">
        <v>296.10000000000002</v>
      </c>
      <c r="M102" s="398">
        <v>991.5</v>
      </c>
      <c r="N102" s="394" t="s">
        <v>162</v>
      </c>
    </row>
    <row r="103" spans="1:14" x14ac:dyDescent="0.25">
      <c r="A103" s="383">
        <v>45112</v>
      </c>
      <c r="B103" s="393" t="s">
        <v>285</v>
      </c>
      <c r="C103" s="385" t="s">
        <v>281</v>
      </c>
      <c r="D103" s="386" t="s">
        <v>281</v>
      </c>
      <c r="E103" s="395"/>
      <c r="F103" s="396" t="s">
        <v>281</v>
      </c>
      <c r="G103" s="385" t="s">
        <v>281</v>
      </c>
      <c r="H103" s="400">
        <v>0</v>
      </c>
      <c r="I103" s="386">
        <v>-0.5</v>
      </c>
      <c r="J103" s="386">
        <v>0</v>
      </c>
      <c r="K103" s="401">
        <v>1</v>
      </c>
      <c r="L103" s="397">
        <v>296.39999999999998</v>
      </c>
      <c r="M103" s="398">
        <v>1000.6</v>
      </c>
      <c r="N103" s="394" t="s">
        <v>197</v>
      </c>
    </row>
    <row r="104" spans="1:14" x14ac:dyDescent="0.25">
      <c r="A104" s="383">
        <v>45113</v>
      </c>
      <c r="B104" s="393" t="s">
        <v>286</v>
      </c>
      <c r="C104" s="385" t="s">
        <v>281</v>
      </c>
      <c r="D104" s="386" t="s">
        <v>281</v>
      </c>
      <c r="E104" s="386" t="s">
        <v>281</v>
      </c>
      <c r="F104" s="384"/>
      <c r="G104" s="385" t="s">
        <v>281</v>
      </c>
      <c r="H104" s="400">
        <v>0</v>
      </c>
      <c r="I104" s="386">
        <v>-0.5</v>
      </c>
      <c r="J104" s="386">
        <v>0</v>
      </c>
      <c r="K104" s="401">
        <v>0.5</v>
      </c>
      <c r="L104" s="397">
        <v>296.60000000000002</v>
      </c>
      <c r="M104" s="398">
        <v>1005.5</v>
      </c>
      <c r="N104" s="394" t="s">
        <v>197</v>
      </c>
    </row>
    <row r="105" spans="1:14" x14ac:dyDescent="0.25">
      <c r="A105" s="383">
        <v>45114</v>
      </c>
      <c r="B105" s="393" t="s">
        <v>282</v>
      </c>
      <c r="C105" s="385" t="s">
        <v>281</v>
      </c>
      <c r="D105" s="386" t="s">
        <v>281</v>
      </c>
      <c r="E105" s="386" t="s">
        <v>281</v>
      </c>
      <c r="F105" s="384"/>
      <c r="G105" s="385" t="s">
        <v>281</v>
      </c>
      <c r="H105" s="400">
        <v>0</v>
      </c>
      <c r="I105" s="386">
        <v>-0.5</v>
      </c>
      <c r="J105" s="386">
        <v>0</v>
      </c>
      <c r="K105" s="401">
        <v>1</v>
      </c>
      <c r="L105" s="397">
        <v>296.8</v>
      </c>
      <c r="M105" s="398">
        <v>1007.9</v>
      </c>
      <c r="N105" s="394" t="s">
        <v>154</v>
      </c>
    </row>
    <row r="106" spans="1:14" x14ac:dyDescent="0.25">
      <c r="A106" s="383">
        <v>45117</v>
      </c>
      <c r="B106" s="393" t="s">
        <v>283</v>
      </c>
      <c r="C106" s="385" t="s">
        <v>281</v>
      </c>
      <c r="D106" s="386" t="s">
        <v>281</v>
      </c>
      <c r="E106" s="395"/>
      <c r="F106" s="396" t="s">
        <v>281</v>
      </c>
      <c r="G106" s="385" t="s">
        <v>281</v>
      </c>
      <c r="H106" s="400">
        <v>0</v>
      </c>
      <c r="I106" s="386">
        <v>-0.5</v>
      </c>
      <c r="J106" s="386">
        <v>0</v>
      </c>
      <c r="K106" s="401">
        <v>1</v>
      </c>
      <c r="L106" s="397">
        <v>296.55</v>
      </c>
      <c r="M106" s="398">
        <v>1017.8</v>
      </c>
      <c r="N106" s="394" t="s">
        <v>162</v>
      </c>
    </row>
    <row r="107" spans="1:14" x14ac:dyDescent="0.25">
      <c r="A107" s="383">
        <v>45118</v>
      </c>
      <c r="B107" s="393" t="s">
        <v>284</v>
      </c>
      <c r="C107" s="385" t="s">
        <v>281</v>
      </c>
      <c r="D107" s="386" t="s">
        <v>281</v>
      </c>
      <c r="E107" s="386" t="s">
        <v>281</v>
      </c>
      <c r="F107" s="384"/>
      <c r="G107" s="385" t="s">
        <v>281</v>
      </c>
      <c r="H107" s="400">
        <v>0</v>
      </c>
      <c r="I107" s="386">
        <v>0</v>
      </c>
      <c r="J107" s="386">
        <v>0</v>
      </c>
      <c r="K107" s="401">
        <v>0.5</v>
      </c>
      <c r="L107" s="397">
        <v>296.3</v>
      </c>
      <c r="M107" s="398">
        <v>1012.9</v>
      </c>
      <c r="N107" s="394" t="s">
        <v>330</v>
      </c>
    </row>
    <row r="108" spans="1:14" x14ac:dyDescent="0.25">
      <c r="A108" s="383">
        <v>45119</v>
      </c>
      <c r="B108" s="393" t="s">
        <v>285</v>
      </c>
      <c r="C108" s="385" t="s">
        <v>281</v>
      </c>
      <c r="D108" s="386" t="s">
        <v>281</v>
      </c>
      <c r="E108" s="395"/>
      <c r="F108" s="396" t="s">
        <v>281</v>
      </c>
      <c r="G108" s="385" t="s">
        <v>281</v>
      </c>
      <c r="H108" s="400">
        <v>0</v>
      </c>
      <c r="I108" s="386">
        <v>0</v>
      </c>
      <c r="J108" s="386">
        <v>0</v>
      </c>
      <c r="K108" s="401">
        <v>0.5</v>
      </c>
      <c r="L108" s="397">
        <v>296.10000000000002</v>
      </c>
      <c r="M108" s="398">
        <v>1008.1</v>
      </c>
      <c r="N108" s="394" t="s">
        <v>330</v>
      </c>
    </row>
    <row r="109" spans="1:14" x14ac:dyDescent="0.25">
      <c r="A109" s="383">
        <v>45120</v>
      </c>
      <c r="B109" s="393" t="s">
        <v>286</v>
      </c>
      <c r="C109" s="385" t="s">
        <v>281</v>
      </c>
      <c r="D109" s="386" t="s">
        <v>281</v>
      </c>
      <c r="E109" s="386" t="s">
        <v>281</v>
      </c>
      <c r="F109" s="384"/>
      <c r="G109" s="385" t="s">
        <v>281</v>
      </c>
      <c r="H109" s="400">
        <v>0</v>
      </c>
      <c r="I109" s="386">
        <v>0</v>
      </c>
      <c r="J109" s="386">
        <v>0</v>
      </c>
      <c r="K109" s="401">
        <v>0.5</v>
      </c>
      <c r="L109" s="397">
        <v>296.3</v>
      </c>
      <c r="M109" s="398">
        <v>1000.6</v>
      </c>
      <c r="N109" s="394" t="s">
        <v>236</v>
      </c>
    </row>
    <row r="110" spans="1:14" x14ac:dyDescent="0.25">
      <c r="A110" s="383">
        <v>45121</v>
      </c>
      <c r="B110" s="393" t="s">
        <v>282</v>
      </c>
      <c r="C110" s="385" t="s">
        <v>281</v>
      </c>
      <c r="D110" s="386" t="s">
        <v>281</v>
      </c>
      <c r="E110" s="386" t="s">
        <v>281</v>
      </c>
      <c r="F110" s="384"/>
      <c r="G110" s="385" t="s">
        <v>281</v>
      </c>
      <c r="H110" s="400">
        <v>0</v>
      </c>
      <c r="I110" s="386">
        <v>0</v>
      </c>
      <c r="J110" s="386">
        <v>0</v>
      </c>
      <c r="K110" s="401">
        <v>0.5</v>
      </c>
      <c r="L110" s="397">
        <v>296.60000000000002</v>
      </c>
      <c r="M110" s="398">
        <v>1003.8</v>
      </c>
      <c r="N110" s="394" t="s">
        <v>376</v>
      </c>
    </row>
    <row r="111" spans="1:14" x14ac:dyDescent="0.25">
      <c r="A111" s="383">
        <v>45124</v>
      </c>
      <c r="B111" s="393" t="s">
        <v>283</v>
      </c>
      <c r="C111" s="385" t="s">
        <v>281</v>
      </c>
      <c r="D111" s="386" t="s">
        <v>281</v>
      </c>
      <c r="E111" s="395"/>
      <c r="F111" s="396" t="s">
        <v>281</v>
      </c>
      <c r="G111" s="385" t="s">
        <v>281</v>
      </c>
      <c r="H111" s="400">
        <v>0</v>
      </c>
      <c r="I111" s="386">
        <v>0</v>
      </c>
      <c r="J111" s="386">
        <v>0</v>
      </c>
      <c r="K111" s="401">
        <v>0.5</v>
      </c>
      <c r="L111" s="397">
        <v>296.3</v>
      </c>
      <c r="M111" s="398">
        <v>1003.5</v>
      </c>
      <c r="N111" s="394" t="s">
        <v>376</v>
      </c>
    </row>
    <row r="112" spans="1:14" x14ac:dyDescent="0.25">
      <c r="A112" s="383">
        <v>45125</v>
      </c>
      <c r="B112" s="393" t="s">
        <v>284</v>
      </c>
      <c r="C112" s="385" t="s">
        <v>281</v>
      </c>
      <c r="D112" s="386" t="s">
        <v>281</v>
      </c>
      <c r="E112" s="386" t="s">
        <v>281</v>
      </c>
      <c r="F112" s="384"/>
      <c r="G112" s="385" t="s">
        <v>281</v>
      </c>
      <c r="H112" s="400">
        <v>0</v>
      </c>
      <c r="I112" s="386">
        <v>-0.5</v>
      </c>
      <c r="J112" s="386">
        <v>0</v>
      </c>
      <c r="K112" s="401">
        <v>1</v>
      </c>
      <c r="L112" s="397" t="s">
        <v>573</v>
      </c>
      <c r="M112" s="398">
        <v>999.6</v>
      </c>
      <c r="N112" s="394" t="s">
        <v>326</v>
      </c>
    </row>
    <row r="113" spans="1:14" x14ac:dyDescent="0.25">
      <c r="A113" s="383">
        <v>45126</v>
      </c>
      <c r="B113" s="393" t="s">
        <v>285</v>
      </c>
      <c r="C113" s="385" t="s">
        <v>281</v>
      </c>
      <c r="D113" s="386" t="s">
        <v>281</v>
      </c>
      <c r="E113" s="395"/>
      <c r="F113" s="396" t="s">
        <v>281</v>
      </c>
      <c r="G113" s="385" t="s">
        <v>281</v>
      </c>
      <c r="H113" s="400">
        <v>0</v>
      </c>
      <c r="I113" s="386">
        <v>-0.5</v>
      </c>
      <c r="J113" s="386">
        <v>0</v>
      </c>
      <c r="K113" s="401">
        <v>0.5</v>
      </c>
      <c r="L113" s="397">
        <v>296.60000000000002</v>
      </c>
      <c r="M113" s="398">
        <v>999.9</v>
      </c>
      <c r="N113" s="394" t="s">
        <v>579</v>
      </c>
    </row>
    <row r="114" spans="1:14" x14ac:dyDescent="0.25">
      <c r="A114" s="383">
        <v>45127</v>
      </c>
      <c r="B114" s="393" t="s">
        <v>286</v>
      </c>
      <c r="C114" s="385" t="s">
        <v>281</v>
      </c>
      <c r="D114" s="386" t="s">
        <v>281</v>
      </c>
      <c r="E114" s="386" t="s">
        <v>281</v>
      </c>
      <c r="F114" s="384"/>
      <c r="G114" s="385" t="s">
        <v>281</v>
      </c>
      <c r="H114" s="400">
        <v>0</v>
      </c>
      <c r="I114" s="386">
        <v>-0.5</v>
      </c>
      <c r="J114" s="386">
        <v>0</v>
      </c>
      <c r="K114" s="401">
        <v>0.5</v>
      </c>
      <c r="L114" s="397">
        <v>296.39999999999998</v>
      </c>
      <c r="M114" s="398">
        <v>997</v>
      </c>
      <c r="N114" s="394" t="s">
        <v>376</v>
      </c>
    </row>
    <row r="115" spans="1:14" x14ac:dyDescent="0.25">
      <c r="A115" s="383">
        <v>45128</v>
      </c>
      <c r="B115" s="393" t="s">
        <v>282</v>
      </c>
      <c r="C115" s="385" t="s">
        <v>281</v>
      </c>
      <c r="D115" s="386" t="s">
        <v>281</v>
      </c>
      <c r="E115" s="386" t="s">
        <v>281</v>
      </c>
      <c r="F115" s="384"/>
      <c r="G115" s="385" t="s">
        <v>281</v>
      </c>
      <c r="H115" s="400">
        <v>0</v>
      </c>
      <c r="I115" s="386">
        <v>-0.5</v>
      </c>
      <c r="J115" s="386">
        <v>0</v>
      </c>
      <c r="K115" s="401">
        <v>0.5</v>
      </c>
      <c r="L115" s="397">
        <v>296.60000000000002</v>
      </c>
      <c r="M115" s="398">
        <v>997.4</v>
      </c>
      <c r="N115" s="394" t="s">
        <v>587</v>
      </c>
    </row>
    <row r="116" spans="1:14" x14ac:dyDescent="0.25">
      <c r="A116" s="383">
        <v>45131</v>
      </c>
      <c r="B116" s="393" t="s">
        <v>283</v>
      </c>
      <c r="C116" s="385" t="s">
        <v>281</v>
      </c>
      <c r="D116" s="386" t="s">
        <v>281</v>
      </c>
      <c r="E116" s="395"/>
      <c r="F116" s="396" t="s">
        <v>281</v>
      </c>
      <c r="G116" s="385" t="s">
        <v>281</v>
      </c>
      <c r="H116" s="400">
        <v>0</v>
      </c>
      <c r="I116" s="386">
        <v>-0.5</v>
      </c>
      <c r="J116" s="386">
        <v>0</v>
      </c>
      <c r="K116" s="401">
        <v>0.5</v>
      </c>
      <c r="L116" s="397">
        <v>296.60000000000002</v>
      </c>
      <c r="M116" s="398">
        <v>998.4</v>
      </c>
      <c r="N116" s="394" t="s">
        <v>598</v>
      </c>
    </row>
    <row r="117" spans="1:14" x14ac:dyDescent="0.25">
      <c r="A117" s="383">
        <v>45132</v>
      </c>
      <c r="B117" s="393" t="s">
        <v>284</v>
      </c>
      <c r="C117" s="385" t="s">
        <v>281</v>
      </c>
      <c r="D117" s="386" t="s">
        <v>281</v>
      </c>
      <c r="E117" s="386" t="s">
        <v>281</v>
      </c>
      <c r="F117" s="384"/>
      <c r="G117" s="385" t="s">
        <v>281</v>
      </c>
      <c r="H117" s="400">
        <v>0</v>
      </c>
      <c r="I117" s="386">
        <v>-0.5</v>
      </c>
      <c r="J117" s="386">
        <v>0</v>
      </c>
      <c r="K117" s="401">
        <v>0.5</v>
      </c>
      <c r="L117" s="397">
        <v>296.60000000000002</v>
      </c>
      <c r="M117" s="398">
        <v>990.7</v>
      </c>
      <c r="N117" s="394" t="s">
        <v>598</v>
      </c>
    </row>
    <row r="118" spans="1:14" x14ac:dyDescent="0.25">
      <c r="A118" s="383">
        <v>45133</v>
      </c>
      <c r="B118" s="393" t="s">
        <v>285</v>
      </c>
      <c r="C118" s="385" t="s">
        <v>281</v>
      </c>
      <c r="D118" s="386" t="s">
        <v>281</v>
      </c>
      <c r="E118" s="395"/>
      <c r="F118" s="396" t="s">
        <v>281</v>
      </c>
      <c r="G118" s="385" t="s">
        <v>281</v>
      </c>
      <c r="H118" s="400">
        <v>0</v>
      </c>
      <c r="I118" s="386">
        <v>-0.5</v>
      </c>
      <c r="J118" s="386">
        <v>0</v>
      </c>
      <c r="K118" s="401">
        <v>0.5</v>
      </c>
      <c r="L118" s="397">
        <v>296.60000000000002</v>
      </c>
      <c r="M118" s="398">
        <v>993.8</v>
      </c>
      <c r="N118" s="394" t="s">
        <v>376</v>
      </c>
    </row>
    <row r="119" spans="1:14" x14ac:dyDescent="0.25">
      <c r="A119" s="383">
        <v>45134</v>
      </c>
      <c r="B119" s="393" t="s">
        <v>286</v>
      </c>
      <c r="C119" s="385" t="s">
        <v>281</v>
      </c>
      <c r="D119" s="386" t="s">
        <v>281</v>
      </c>
      <c r="E119" s="386" t="s">
        <v>281</v>
      </c>
      <c r="F119" s="384"/>
      <c r="G119" s="385" t="s">
        <v>281</v>
      </c>
      <c r="H119" s="400">
        <v>0</v>
      </c>
      <c r="I119" s="386">
        <v>-0.5</v>
      </c>
      <c r="J119" s="386">
        <v>0</v>
      </c>
      <c r="K119" s="401">
        <v>0.5</v>
      </c>
      <c r="L119" s="397">
        <v>296.10000000000002</v>
      </c>
      <c r="M119" s="398">
        <v>998.7</v>
      </c>
      <c r="N119" s="394" t="s">
        <v>598</v>
      </c>
    </row>
    <row r="120" spans="1:14" x14ac:dyDescent="0.25">
      <c r="A120" s="383">
        <v>45135</v>
      </c>
      <c r="B120" s="393" t="s">
        <v>282</v>
      </c>
      <c r="C120" s="385" t="s">
        <v>281</v>
      </c>
      <c r="D120" s="386" t="s">
        <v>281</v>
      </c>
      <c r="E120" s="386" t="s">
        <v>281</v>
      </c>
      <c r="F120" s="384"/>
      <c r="G120" s="385" t="s">
        <v>281</v>
      </c>
      <c r="H120" s="400">
        <v>0</v>
      </c>
      <c r="I120" s="386">
        <v>-0.5</v>
      </c>
      <c r="J120" s="386">
        <v>0</v>
      </c>
      <c r="K120" s="401">
        <v>0.5</v>
      </c>
      <c r="L120" s="397">
        <v>296.60000000000002</v>
      </c>
      <c r="M120" s="398">
        <v>997.4</v>
      </c>
      <c r="N120" s="394" t="s">
        <v>608</v>
      </c>
    </row>
    <row r="121" spans="1:14" x14ac:dyDescent="0.25">
      <c r="A121" s="399"/>
      <c r="B121" s="393" t="s">
        <v>283</v>
      </c>
      <c r="C121" s="385"/>
      <c r="D121" s="386"/>
      <c r="E121" s="395"/>
      <c r="F121" s="396"/>
      <c r="G121" s="385"/>
      <c r="H121" s="400"/>
      <c r="I121" s="386"/>
      <c r="J121" s="386"/>
      <c r="K121" s="401"/>
      <c r="L121" s="397"/>
      <c r="M121" s="398"/>
      <c r="N121" s="394"/>
    </row>
    <row r="122" spans="1:14" x14ac:dyDescent="0.25">
      <c r="A122" s="399"/>
      <c r="B122" s="393" t="s">
        <v>284</v>
      </c>
      <c r="C122" s="385"/>
      <c r="D122" s="386"/>
      <c r="E122" s="386"/>
      <c r="F122" s="384"/>
      <c r="G122" s="385"/>
      <c r="H122" s="400"/>
      <c r="I122" s="386"/>
      <c r="J122" s="386"/>
      <c r="K122" s="401"/>
      <c r="L122" s="397"/>
      <c r="M122" s="398"/>
      <c r="N122" s="394"/>
    </row>
    <row r="123" spans="1:14" x14ac:dyDescent="0.25">
      <c r="A123" s="399"/>
      <c r="B123" s="393" t="s">
        <v>285</v>
      </c>
      <c r="C123" s="385"/>
      <c r="D123" s="386"/>
      <c r="E123" s="395"/>
      <c r="F123" s="396"/>
      <c r="G123" s="385"/>
      <c r="H123" s="400"/>
      <c r="I123" s="386"/>
      <c r="J123" s="386"/>
      <c r="K123" s="401"/>
      <c r="L123" s="397"/>
      <c r="M123" s="398"/>
      <c r="N123" s="394"/>
    </row>
    <row r="124" spans="1:14" x14ac:dyDescent="0.25">
      <c r="A124" s="399"/>
      <c r="B124" s="393" t="s">
        <v>286</v>
      </c>
      <c r="C124" s="385"/>
      <c r="D124" s="386"/>
      <c r="E124" s="386"/>
      <c r="F124" s="384"/>
      <c r="G124" s="385"/>
      <c r="H124" s="400"/>
      <c r="I124" s="386"/>
      <c r="J124" s="386"/>
      <c r="K124" s="401"/>
      <c r="L124" s="397"/>
      <c r="M124" s="398"/>
      <c r="N124" s="394"/>
    </row>
    <row r="125" spans="1:14" x14ac:dyDescent="0.25">
      <c r="A125" s="383"/>
      <c r="B125" s="393" t="s">
        <v>282</v>
      </c>
      <c r="C125" s="385"/>
      <c r="D125" s="386"/>
      <c r="E125" s="386"/>
      <c r="F125" s="384"/>
      <c r="G125" s="385"/>
      <c r="H125" s="400"/>
      <c r="I125" s="386"/>
      <c r="J125" s="386"/>
      <c r="K125" s="401"/>
      <c r="L125" s="397"/>
      <c r="M125" s="398"/>
      <c r="N125" s="394"/>
    </row>
    <row r="126" spans="1:14" x14ac:dyDescent="0.25">
      <c r="A126" s="399"/>
      <c r="B126" s="393" t="s">
        <v>283</v>
      </c>
      <c r="C126" s="385"/>
      <c r="D126" s="386"/>
      <c r="E126" s="395"/>
      <c r="F126" s="396"/>
      <c r="G126" s="385"/>
      <c r="H126" s="400"/>
      <c r="I126" s="386"/>
      <c r="J126" s="386"/>
      <c r="K126" s="401"/>
      <c r="L126" s="397"/>
      <c r="M126" s="398"/>
      <c r="N126" s="394"/>
    </row>
    <row r="127" spans="1:14" x14ac:dyDescent="0.25">
      <c r="A127" s="399"/>
      <c r="B127" s="393" t="s">
        <v>284</v>
      </c>
      <c r="C127" s="385"/>
      <c r="D127" s="386"/>
      <c r="E127" s="386"/>
      <c r="F127" s="384"/>
      <c r="G127" s="385"/>
      <c r="H127" s="400"/>
      <c r="I127" s="386"/>
      <c r="J127" s="386"/>
      <c r="K127" s="401"/>
      <c r="L127" s="397"/>
      <c r="M127" s="398"/>
      <c r="N127" s="394"/>
    </row>
    <row r="128" spans="1:14" x14ac:dyDescent="0.25">
      <c r="A128" s="399"/>
      <c r="B128" s="393" t="s">
        <v>285</v>
      </c>
      <c r="C128" s="385"/>
      <c r="D128" s="386"/>
      <c r="E128" s="395"/>
      <c r="F128" s="396"/>
      <c r="G128" s="385"/>
      <c r="H128" s="400"/>
      <c r="I128" s="386"/>
      <c r="J128" s="386"/>
      <c r="K128" s="401"/>
      <c r="L128" s="397"/>
      <c r="M128" s="398"/>
      <c r="N128" s="394"/>
    </row>
    <row r="129" spans="1:14" x14ac:dyDescent="0.25">
      <c r="A129" s="399"/>
      <c r="B129" s="393" t="s">
        <v>286</v>
      </c>
      <c r="C129" s="385"/>
      <c r="D129" s="386"/>
      <c r="E129" s="386"/>
      <c r="F129" s="384"/>
      <c r="G129" s="385"/>
      <c r="H129" s="400"/>
      <c r="I129" s="386"/>
      <c r="J129" s="386"/>
      <c r="K129" s="401"/>
      <c r="L129" s="397"/>
      <c r="M129" s="398"/>
      <c r="N129" s="394"/>
    </row>
    <row r="130" spans="1:14" x14ac:dyDescent="0.25">
      <c r="A130" s="383"/>
      <c r="B130" s="393" t="s">
        <v>282</v>
      </c>
      <c r="C130" s="385"/>
      <c r="D130" s="386"/>
      <c r="E130" s="386"/>
      <c r="F130" s="384"/>
      <c r="G130" s="385"/>
      <c r="H130" s="400"/>
      <c r="I130" s="386"/>
      <c r="J130" s="386"/>
      <c r="K130" s="401"/>
      <c r="L130" s="397"/>
      <c r="M130" s="398"/>
      <c r="N130" s="394"/>
    </row>
    <row r="131" spans="1:14" x14ac:dyDescent="0.25">
      <c r="A131" s="399"/>
      <c r="B131" s="393" t="s">
        <v>283</v>
      </c>
      <c r="C131" s="385"/>
      <c r="D131" s="386"/>
      <c r="E131" s="395"/>
      <c r="F131" s="396"/>
      <c r="G131" s="385"/>
      <c r="H131" s="400"/>
      <c r="I131" s="386"/>
      <c r="J131" s="386"/>
      <c r="K131" s="401"/>
      <c r="L131" s="397"/>
      <c r="M131" s="398"/>
      <c r="N131" s="394"/>
    </row>
    <row r="132" spans="1:14" x14ac:dyDescent="0.25">
      <c r="A132" s="399"/>
      <c r="B132" s="393" t="s">
        <v>284</v>
      </c>
      <c r="C132" s="385"/>
      <c r="D132" s="386"/>
      <c r="E132" s="386"/>
      <c r="F132" s="384"/>
      <c r="G132" s="385"/>
      <c r="H132" s="400"/>
      <c r="I132" s="386"/>
      <c r="J132" s="386"/>
      <c r="K132" s="401"/>
      <c r="L132" s="397"/>
      <c r="M132" s="398"/>
      <c r="N132" s="394"/>
    </row>
    <row r="133" spans="1:14" x14ac:dyDescent="0.25">
      <c r="A133" s="399"/>
      <c r="B133" s="393" t="s">
        <v>285</v>
      </c>
      <c r="C133" s="385"/>
      <c r="D133" s="386"/>
      <c r="E133" s="395"/>
      <c r="F133" s="396"/>
      <c r="G133" s="385"/>
      <c r="H133" s="400"/>
      <c r="I133" s="386"/>
      <c r="J133" s="386"/>
      <c r="K133" s="401"/>
      <c r="L133" s="397"/>
      <c r="M133" s="398"/>
      <c r="N133" s="394"/>
    </row>
    <row r="134" spans="1:14" x14ac:dyDescent="0.25">
      <c r="A134" s="399"/>
      <c r="B134" s="393" t="s">
        <v>286</v>
      </c>
      <c r="C134" s="385"/>
      <c r="D134" s="386"/>
      <c r="E134" s="386"/>
      <c r="F134" s="384"/>
      <c r="G134" s="385"/>
      <c r="H134" s="400"/>
      <c r="I134" s="386"/>
      <c r="J134" s="386"/>
      <c r="K134" s="401"/>
      <c r="L134" s="397"/>
      <c r="M134" s="398"/>
      <c r="N134" s="394"/>
    </row>
    <row r="135" spans="1:14" x14ac:dyDescent="0.25">
      <c r="A135" s="383"/>
      <c r="B135" s="393" t="s">
        <v>282</v>
      </c>
      <c r="C135" s="385"/>
      <c r="D135" s="386"/>
      <c r="E135" s="386"/>
      <c r="F135" s="384"/>
      <c r="G135" s="385"/>
      <c r="H135" s="400"/>
      <c r="I135" s="386"/>
      <c r="J135" s="386"/>
      <c r="K135" s="401"/>
      <c r="L135" s="397"/>
      <c r="M135" s="398"/>
      <c r="N135" s="394"/>
    </row>
    <row r="136" spans="1:14" x14ac:dyDescent="0.25">
      <c r="A136" s="399"/>
      <c r="B136" s="393" t="s">
        <v>283</v>
      </c>
      <c r="C136" s="385"/>
      <c r="D136" s="386"/>
      <c r="E136" s="395"/>
      <c r="F136" s="396"/>
      <c r="G136" s="385"/>
      <c r="H136" s="400"/>
      <c r="I136" s="386"/>
      <c r="J136" s="386"/>
      <c r="K136" s="401"/>
      <c r="L136" s="397"/>
      <c r="M136" s="398"/>
      <c r="N136" s="394"/>
    </row>
    <row r="137" spans="1:14" x14ac:dyDescent="0.25">
      <c r="A137" s="399"/>
      <c r="B137" s="393" t="s">
        <v>284</v>
      </c>
      <c r="C137" s="385"/>
      <c r="D137" s="386"/>
      <c r="E137" s="386"/>
      <c r="F137" s="384"/>
      <c r="G137" s="385"/>
      <c r="H137" s="400"/>
      <c r="I137" s="386"/>
      <c r="J137" s="386"/>
      <c r="K137" s="401"/>
      <c r="L137" s="397"/>
      <c r="M137" s="398"/>
      <c r="N137" s="394"/>
    </row>
    <row r="138" spans="1:14" x14ac:dyDescent="0.25">
      <c r="A138" s="399"/>
      <c r="B138" s="393" t="s">
        <v>285</v>
      </c>
      <c r="C138" s="385"/>
      <c r="D138" s="386"/>
      <c r="E138" s="395"/>
      <c r="F138" s="396"/>
      <c r="G138" s="385"/>
      <c r="H138" s="400"/>
      <c r="I138" s="386"/>
      <c r="J138" s="386"/>
      <c r="K138" s="401"/>
      <c r="L138" s="397"/>
      <c r="M138" s="398"/>
      <c r="N138" s="394"/>
    </row>
    <row r="139" spans="1:14" x14ac:dyDescent="0.25">
      <c r="A139" s="399"/>
      <c r="B139" s="393" t="s">
        <v>286</v>
      </c>
      <c r="C139" s="385"/>
      <c r="D139" s="386"/>
      <c r="E139" s="386"/>
      <c r="F139" s="384"/>
      <c r="G139" s="385"/>
      <c r="H139" s="400"/>
      <c r="I139" s="386"/>
      <c r="J139" s="386"/>
      <c r="K139" s="401"/>
      <c r="L139" s="397"/>
      <c r="M139" s="398"/>
      <c r="N139" s="394"/>
    </row>
    <row r="140" spans="1:14" x14ac:dyDescent="0.25">
      <c r="A140" s="383"/>
      <c r="B140" s="393" t="s">
        <v>282</v>
      </c>
      <c r="C140" s="385"/>
      <c r="D140" s="386"/>
      <c r="E140" s="386"/>
      <c r="F140" s="384"/>
      <c r="G140" s="385"/>
      <c r="H140" s="400"/>
      <c r="I140" s="386"/>
      <c r="J140" s="386"/>
      <c r="K140" s="401"/>
      <c r="L140" s="397"/>
      <c r="M140" s="398"/>
      <c r="N140" s="394"/>
    </row>
    <row r="141" spans="1:14" x14ac:dyDescent="0.25">
      <c r="A141" s="399"/>
      <c r="B141" s="393" t="s">
        <v>283</v>
      </c>
      <c r="C141" s="385"/>
      <c r="D141" s="386"/>
      <c r="E141" s="395"/>
      <c r="F141" s="396"/>
      <c r="G141" s="385"/>
      <c r="H141" s="400"/>
      <c r="I141" s="386"/>
      <c r="J141" s="386"/>
      <c r="K141" s="401"/>
      <c r="L141" s="397"/>
      <c r="M141" s="398"/>
      <c r="N141" s="394"/>
    </row>
    <row r="142" spans="1:14" x14ac:dyDescent="0.25">
      <c r="A142" s="399"/>
      <c r="B142" s="393" t="s">
        <v>284</v>
      </c>
      <c r="C142" s="385"/>
      <c r="D142" s="386"/>
      <c r="E142" s="386"/>
      <c r="F142" s="384"/>
      <c r="G142" s="385"/>
      <c r="H142" s="400"/>
      <c r="I142" s="386"/>
      <c r="J142" s="386"/>
      <c r="K142" s="401"/>
      <c r="L142" s="397"/>
      <c r="M142" s="398"/>
      <c r="N142" s="394"/>
    </row>
    <row r="143" spans="1:14" x14ac:dyDescent="0.25">
      <c r="A143" s="399"/>
      <c r="B143" s="393" t="s">
        <v>285</v>
      </c>
      <c r="C143" s="385"/>
      <c r="D143" s="386"/>
      <c r="E143" s="395"/>
      <c r="F143" s="396"/>
      <c r="G143" s="385"/>
      <c r="H143" s="400"/>
      <c r="I143" s="386"/>
      <c r="J143" s="386"/>
      <c r="K143" s="401"/>
      <c r="L143" s="397"/>
      <c r="M143" s="398"/>
      <c r="N143" s="394"/>
    </row>
    <row r="144" spans="1:14" x14ac:dyDescent="0.25">
      <c r="A144" s="399"/>
      <c r="B144" s="393" t="s">
        <v>286</v>
      </c>
      <c r="C144" s="385"/>
      <c r="D144" s="386"/>
      <c r="E144" s="386"/>
      <c r="F144" s="384"/>
      <c r="G144" s="385"/>
      <c r="H144" s="400"/>
      <c r="I144" s="386"/>
      <c r="J144" s="386"/>
      <c r="K144" s="401"/>
      <c r="L144" s="397"/>
      <c r="M144" s="398"/>
      <c r="N144" s="394"/>
    </row>
    <row r="145" spans="1:14" x14ac:dyDescent="0.25">
      <c r="A145" s="383"/>
      <c r="B145" s="393" t="s">
        <v>282</v>
      </c>
      <c r="C145" s="385"/>
      <c r="D145" s="386"/>
      <c r="E145" s="386"/>
      <c r="F145" s="384"/>
      <c r="G145" s="385"/>
      <c r="H145" s="400"/>
      <c r="I145" s="386"/>
      <c r="J145" s="386"/>
      <c r="K145" s="401"/>
      <c r="L145" s="397"/>
      <c r="M145" s="398"/>
      <c r="N145" s="394"/>
    </row>
    <row r="146" spans="1:14" x14ac:dyDescent="0.25">
      <c r="A146" s="399"/>
      <c r="B146" s="393" t="s">
        <v>283</v>
      </c>
      <c r="C146" s="385"/>
      <c r="D146" s="386"/>
      <c r="E146" s="395"/>
      <c r="F146" s="396"/>
      <c r="G146" s="385"/>
      <c r="H146" s="400"/>
      <c r="I146" s="386"/>
      <c r="J146" s="386"/>
      <c r="K146" s="401"/>
      <c r="L146" s="397"/>
      <c r="M146" s="398"/>
      <c r="N146" s="394"/>
    </row>
    <row r="147" spans="1:14" x14ac:dyDescent="0.25">
      <c r="A147" s="399"/>
      <c r="B147" s="393" t="s">
        <v>284</v>
      </c>
      <c r="C147" s="385"/>
      <c r="D147" s="386"/>
      <c r="E147" s="386"/>
      <c r="F147" s="384"/>
      <c r="G147" s="385"/>
      <c r="H147" s="400"/>
      <c r="I147" s="386"/>
      <c r="J147" s="386"/>
      <c r="K147" s="401"/>
      <c r="L147" s="397"/>
      <c r="M147" s="398"/>
      <c r="N147" s="394"/>
    </row>
    <row r="148" spans="1:14" x14ac:dyDescent="0.25">
      <c r="A148" s="399"/>
      <c r="B148" s="393" t="s">
        <v>285</v>
      </c>
      <c r="C148" s="385"/>
      <c r="D148" s="386"/>
      <c r="E148" s="395"/>
      <c r="F148" s="396"/>
      <c r="G148" s="385"/>
      <c r="H148" s="400"/>
      <c r="I148" s="386"/>
      <c r="J148" s="386"/>
      <c r="K148" s="401"/>
      <c r="L148" s="397"/>
      <c r="M148" s="398"/>
      <c r="N148" s="394"/>
    </row>
    <row r="149" spans="1:14" x14ac:dyDescent="0.25">
      <c r="A149" s="399"/>
      <c r="B149" s="393" t="s">
        <v>286</v>
      </c>
      <c r="C149" s="385"/>
      <c r="D149" s="386"/>
      <c r="E149" s="386"/>
      <c r="F149" s="384"/>
      <c r="G149" s="385"/>
      <c r="H149" s="400"/>
      <c r="I149" s="386"/>
      <c r="J149" s="386"/>
      <c r="K149" s="401"/>
      <c r="L149" s="397"/>
      <c r="M149" s="398"/>
      <c r="N149" s="394"/>
    </row>
    <row r="150" spans="1:14" x14ac:dyDescent="0.25">
      <c r="A150" s="383"/>
      <c r="B150" s="393" t="s">
        <v>282</v>
      </c>
      <c r="C150" s="385"/>
      <c r="D150" s="386"/>
      <c r="E150" s="386"/>
      <c r="F150" s="384"/>
      <c r="G150" s="385"/>
      <c r="H150" s="400"/>
      <c r="I150" s="386"/>
      <c r="J150" s="386"/>
      <c r="K150" s="401"/>
      <c r="L150" s="397"/>
      <c r="M150" s="398"/>
      <c r="N150" s="394"/>
    </row>
    <row r="151" spans="1:14" x14ac:dyDescent="0.25">
      <c r="A151" s="399"/>
      <c r="B151" s="393" t="s">
        <v>283</v>
      </c>
      <c r="C151" s="385"/>
      <c r="D151" s="386"/>
      <c r="E151" s="395"/>
      <c r="F151" s="396"/>
      <c r="G151" s="385"/>
      <c r="H151" s="400"/>
      <c r="I151" s="386"/>
      <c r="J151" s="386"/>
      <c r="K151" s="401"/>
      <c r="L151" s="397"/>
      <c r="M151" s="398"/>
      <c r="N151" s="394"/>
    </row>
    <row r="152" spans="1:14" x14ac:dyDescent="0.25">
      <c r="A152" s="399"/>
      <c r="B152" s="393" t="s">
        <v>284</v>
      </c>
      <c r="C152" s="385"/>
      <c r="D152" s="386"/>
      <c r="E152" s="386"/>
      <c r="F152" s="384"/>
      <c r="G152" s="385"/>
      <c r="H152" s="400"/>
      <c r="I152" s="386"/>
      <c r="J152" s="386"/>
      <c r="K152" s="401"/>
      <c r="L152" s="397"/>
      <c r="M152" s="398"/>
      <c r="N152" s="394"/>
    </row>
    <row r="153" spans="1:14" x14ac:dyDescent="0.25">
      <c r="A153" s="399"/>
      <c r="B153" s="393" t="s">
        <v>285</v>
      </c>
      <c r="C153" s="385"/>
      <c r="D153" s="386"/>
      <c r="E153" s="395"/>
      <c r="F153" s="396"/>
      <c r="G153" s="385"/>
      <c r="H153" s="400"/>
      <c r="I153" s="386"/>
      <c r="J153" s="386"/>
      <c r="K153" s="401"/>
      <c r="L153" s="397"/>
      <c r="M153" s="398"/>
      <c r="N153" s="394"/>
    </row>
    <row r="154" spans="1:14" x14ac:dyDescent="0.25">
      <c r="A154" s="399"/>
      <c r="B154" s="393" t="s">
        <v>286</v>
      </c>
      <c r="C154" s="385"/>
      <c r="D154" s="386"/>
      <c r="E154" s="386"/>
      <c r="F154" s="384"/>
      <c r="G154" s="385"/>
      <c r="H154" s="400"/>
      <c r="I154" s="386"/>
      <c r="J154" s="386"/>
      <c r="K154" s="401"/>
      <c r="L154" s="397"/>
      <c r="M154" s="398"/>
      <c r="N154" s="394"/>
    </row>
    <row r="155" spans="1:14" x14ac:dyDescent="0.25">
      <c r="A155" s="383"/>
      <c r="B155" s="393" t="s">
        <v>282</v>
      </c>
      <c r="C155" s="385"/>
      <c r="D155" s="386"/>
      <c r="E155" s="386"/>
      <c r="F155" s="384"/>
      <c r="G155" s="385"/>
      <c r="H155" s="400"/>
      <c r="I155" s="386"/>
      <c r="J155" s="386"/>
      <c r="K155" s="401"/>
      <c r="L155" s="397"/>
      <c r="M155" s="398"/>
      <c r="N155" s="394"/>
    </row>
    <row r="156" spans="1:14" x14ac:dyDescent="0.25">
      <c r="A156" s="399"/>
      <c r="B156" s="393" t="s">
        <v>283</v>
      </c>
      <c r="C156" s="385"/>
      <c r="D156" s="386"/>
      <c r="E156" s="395"/>
      <c r="F156" s="396"/>
      <c r="G156" s="385"/>
      <c r="H156" s="400"/>
      <c r="I156" s="386"/>
      <c r="J156" s="386"/>
      <c r="K156" s="401"/>
      <c r="L156" s="397"/>
      <c r="M156" s="398"/>
      <c r="N156" s="394"/>
    </row>
    <row r="157" spans="1:14" x14ac:dyDescent="0.25">
      <c r="A157" s="399"/>
      <c r="B157" s="393" t="s">
        <v>284</v>
      </c>
      <c r="C157" s="385"/>
      <c r="D157" s="386"/>
      <c r="E157" s="386"/>
      <c r="F157" s="384"/>
      <c r="G157" s="385"/>
      <c r="H157" s="400"/>
      <c r="I157" s="386"/>
      <c r="J157" s="386"/>
      <c r="K157" s="401"/>
      <c r="L157" s="397"/>
      <c r="M157" s="398"/>
      <c r="N157" s="394"/>
    </row>
    <row r="158" spans="1:14" x14ac:dyDescent="0.25">
      <c r="A158" s="399"/>
      <c r="B158" s="393" t="s">
        <v>285</v>
      </c>
      <c r="C158" s="385"/>
      <c r="D158" s="386"/>
      <c r="E158" s="395"/>
      <c r="F158" s="396"/>
      <c r="G158" s="385"/>
      <c r="H158" s="400"/>
      <c r="I158" s="386"/>
      <c r="J158" s="386"/>
      <c r="K158" s="401"/>
      <c r="L158" s="397"/>
      <c r="M158" s="398"/>
      <c r="N158" s="394"/>
    </row>
    <row r="159" spans="1:14" x14ac:dyDescent="0.25">
      <c r="A159" s="399"/>
      <c r="B159" s="393" t="s">
        <v>286</v>
      </c>
      <c r="C159" s="385"/>
      <c r="D159" s="386"/>
      <c r="E159" s="386"/>
      <c r="F159" s="384"/>
      <c r="G159" s="385"/>
      <c r="H159" s="400"/>
      <c r="I159" s="386"/>
      <c r="J159" s="386"/>
      <c r="K159" s="401"/>
      <c r="L159" s="397"/>
      <c r="M159" s="398"/>
      <c r="N159" s="394"/>
    </row>
    <row r="160" spans="1:14" x14ac:dyDescent="0.25">
      <c r="A160" s="383"/>
      <c r="B160" s="393" t="s">
        <v>282</v>
      </c>
      <c r="C160" s="385"/>
      <c r="D160" s="386"/>
      <c r="E160" s="386"/>
      <c r="F160" s="384"/>
      <c r="G160" s="385"/>
      <c r="H160" s="400"/>
      <c r="I160" s="386"/>
      <c r="J160" s="386"/>
      <c r="K160" s="401"/>
      <c r="L160" s="397"/>
      <c r="M160" s="398"/>
      <c r="N160" s="394"/>
    </row>
    <row r="161" spans="1:14" x14ac:dyDescent="0.25">
      <c r="A161" s="399"/>
      <c r="B161" s="393" t="s">
        <v>283</v>
      </c>
      <c r="C161" s="385"/>
      <c r="D161" s="386"/>
      <c r="E161" s="395"/>
      <c r="F161" s="396"/>
      <c r="G161" s="385"/>
      <c r="H161" s="400"/>
      <c r="I161" s="386"/>
      <c r="J161" s="386"/>
      <c r="K161" s="401"/>
      <c r="L161" s="397"/>
      <c r="M161" s="398"/>
      <c r="N161" s="394"/>
    </row>
    <row r="162" spans="1:14" x14ac:dyDescent="0.25">
      <c r="A162" s="399"/>
      <c r="B162" s="393" t="s">
        <v>284</v>
      </c>
      <c r="C162" s="385"/>
      <c r="D162" s="386"/>
      <c r="E162" s="386"/>
      <c r="F162" s="384"/>
      <c r="G162" s="385"/>
      <c r="H162" s="400"/>
      <c r="I162" s="386"/>
      <c r="J162" s="386"/>
      <c r="K162" s="401"/>
      <c r="L162" s="397"/>
      <c r="M162" s="398"/>
      <c r="N162" s="394"/>
    </row>
    <row r="163" spans="1:14" x14ac:dyDescent="0.25">
      <c r="A163" s="399"/>
      <c r="B163" s="393" t="s">
        <v>285</v>
      </c>
      <c r="C163" s="385"/>
      <c r="D163" s="386"/>
      <c r="E163" s="395"/>
      <c r="F163" s="396"/>
      <c r="G163" s="385"/>
      <c r="H163" s="400"/>
      <c r="I163" s="386"/>
      <c r="J163" s="386"/>
      <c r="K163" s="401"/>
      <c r="L163" s="397"/>
      <c r="M163" s="398"/>
      <c r="N163" s="394"/>
    </row>
    <row r="164" spans="1:14" x14ac:dyDescent="0.25">
      <c r="A164" s="399"/>
      <c r="B164" s="393" t="s">
        <v>286</v>
      </c>
      <c r="C164" s="385"/>
      <c r="D164" s="386"/>
      <c r="E164" s="386"/>
      <c r="F164" s="384"/>
      <c r="G164" s="385"/>
      <c r="H164" s="400"/>
      <c r="I164" s="386"/>
      <c r="J164" s="386"/>
      <c r="K164" s="401"/>
      <c r="L164" s="397"/>
      <c r="M164" s="398"/>
      <c r="N164" s="394"/>
    </row>
    <row r="165" spans="1:14" x14ac:dyDescent="0.25">
      <c r="A165" s="383"/>
      <c r="B165" s="393" t="s">
        <v>282</v>
      </c>
      <c r="C165" s="385"/>
      <c r="D165" s="386"/>
      <c r="E165" s="386"/>
      <c r="F165" s="384"/>
      <c r="G165" s="385"/>
      <c r="H165" s="400"/>
      <c r="I165" s="386"/>
      <c r="J165" s="386"/>
      <c r="K165" s="401"/>
      <c r="L165" s="397"/>
      <c r="M165" s="398"/>
      <c r="N165" s="394"/>
    </row>
    <row r="166" spans="1:14" x14ac:dyDescent="0.25">
      <c r="A166" s="399"/>
      <c r="B166" s="393" t="s">
        <v>283</v>
      </c>
      <c r="C166" s="385"/>
      <c r="D166" s="386"/>
      <c r="E166" s="395"/>
      <c r="F166" s="396"/>
      <c r="G166" s="385"/>
      <c r="H166" s="400"/>
      <c r="I166" s="386"/>
      <c r="J166" s="386"/>
      <c r="K166" s="401"/>
      <c r="L166" s="397"/>
      <c r="M166" s="398"/>
      <c r="N166" s="394"/>
    </row>
    <row r="167" spans="1:14" x14ac:dyDescent="0.25">
      <c r="A167" s="399"/>
      <c r="B167" s="393" t="s">
        <v>284</v>
      </c>
      <c r="C167" s="385"/>
      <c r="D167" s="386"/>
      <c r="E167" s="386"/>
      <c r="F167" s="384"/>
      <c r="G167" s="385"/>
      <c r="H167" s="400"/>
      <c r="I167" s="386"/>
      <c r="J167" s="386"/>
      <c r="K167" s="401"/>
      <c r="L167" s="397"/>
      <c r="M167" s="398"/>
      <c r="N167" s="394"/>
    </row>
    <row r="168" spans="1:14" x14ac:dyDescent="0.25">
      <c r="A168" s="399"/>
      <c r="B168" s="393" t="s">
        <v>285</v>
      </c>
      <c r="C168" s="385"/>
      <c r="D168" s="386"/>
      <c r="E168" s="395"/>
      <c r="F168" s="396"/>
      <c r="G168" s="385"/>
      <c r="H168" s="400"/>
      <c r="I168" s="386"/>
      <c r="J168" s="386"/>
      <c r="K168" s="401"/>
      <c r="L168" s="397"/>
      <c r="M168" s="398"/>
      <c r="N168" s="394"/>
    </row>
    <row r="169" spans="1:14" x14ac:dyDescent="0.25">
      <c r="A169" s="399"/>
      <c r="B169" s="393" t="s">
        <v>286</v>
      </c>
      <c r="C169" s="385"/>
      <c r="D169" s="386"/>
      <c r="E169" s="386"/>
      <c r="F169" s="384"/>
      <c r="G169" s="385"/>
      <c r="H169" s="400"/>
      <c r="I169" s="386"/>
      <c r="J169" s="386"/>
      <c r="K169" s="401"/>
      <c r="L169" s="397"/>
      <c r="M169" s="398"/>
      <c r="N169" s="394"/>
    </row>
    <row r="170" spans="1:14" x14ac:dyDescent="0.25">
      <c r="A170" s="383"/>
      <c r="B170" s="393" t="s">
        <v>282</v>
      </c>
      <c r="C170" s="385"/>
      <c r="D170" s="386"/>
      <c r="E170" s="386"/>
      <c r="F170" s="384"/>
      <c r="G170" s="385"/>
      <c r="H170" s="400"/>
      <c r="I170" s="386"/>
      <c r="J170" s="386"/>
      <c r="K170" s="401"/>
      <c r="L170" s="397"/>
      <c r="M170" s="398"/>
      <c r="N170" s="394"/>
    </row>
    <row r="171" spans="1:14" x14ac:dyDescent="0.25">
      <c r="A171" s="399"/>
      <c r="B171" s="393" t="s">
        <v>283</v>
      </c>
      <c r="C171" s="385"/>
      <c r="D171" s="386"/>
      <c r="E171" s="395"/>
      <c r="F171" s="396"/>
      <c r="G171" s="385"/>
      <c r="H171" s="400"/>
      <c r="I171" s="386"/>
      <c r="J171" s="386"/>
      <c r="K171" s="401"/>
      <c r="L171" s="397"/>
      <c r="M171" s="398"/>
      <c r="N171" s="394"/>
    </row>
    <row r="172" spans="1:14" x14ac:dyDescent="0.25">
      <c r="A172" s="399"/>
      <c r="B172" s="393" t="s">
        <v>284</v>
      </c>
      <c r="C172" s="385"/>
      <c r="D172" s="386"/>
      <c r="E172" s="386"/>
      <c r="F172" s="384"/>
      <c r="G172" s="385"/>
      <c r="H172" s="400"/>
      <c r="I172" s="386"/>
      <c r="J172" s="386"/>
      <c r="K172" s="401"/>
      <c r="L172" s="397"/>
      <c r="M172" s="398"/>
      <c r="N172" s="394"/>
    </row>
    <row r="173" spans="1:14" x14ac:dyDescent="0.25">
      <c r="A173" s="399"/>
      <c r="B173" s="393" t="s">
        <v>285</v>
      </c>
      <c r="C173" s="385"/>
      <c r="D173" s="386"/>
      <c r="E173" s="395"/>
      <c r="F173" s="396"/>
      <c r="G173" s="385"/>
      <c r="H173" s="400"/>
      <c r="I173" s="386"/>
      <c r="J173" s="386"/>
      <c r="K173" s="401"/>
      <c r="L173" s="397"/>
      <c r="M173" s="398"/>
      <c r="N173" s="394"/>
    </row>
    <row r="174" spans="1:14" x14ac:dyDescent="0.25">
      <c r="A174" s="399"/>
      <c r="B174" s="393" t="s">
        <v>286</v>
      </c>
      <c r="C174" s="385"/>
      <c r="D174" s="386"/>
      <c r="E174" s="386"/>
      <c r="F174" s="384"/>
      <c r="G174" s="385"/>
      <c r="H174" s="400"/>
      <c r="I174" s="386"/>
      <c r="J174" s="386"/>
      <c r="K174" s="401"/>
      <c r="L174" s="397"/>
      <c r="M174" s="398"/>
      <c r="N174" s="394"/>
    </row>
    <row r="175" spans="1:14" x14ac:dyDescent="0.25">
      <c r="A175" s="383"/>
      <c r="B175" s="393" t="s">
        <v>282</v>
      </c>
      <c r="C175" s="385"/>
      <c r="D175" s="386"/>
      <c r="E175" s="386"/>
      <c r="F175" s="384"/>
      <c r="G175" s="385"/>
      <c r="H175" s="400"/>
      <c r="I175" s="386"/>
      <c r="J175" s="386"/>
      <c r="K175" s="401"/>
      <c r="L175" s="397"/>
      <c r="M175" s="398"/>
      <c r="N175" s="394"/>
    </row>
    <row r="176" spans="1:14" x14ac:dyDescent="0.25">
      <c r="A176" s="399"/>
      <c r="B176" s="393" t="s">
        <v>283</v>
      </c>
      <c r="C176" s="385"/>
      <c r="D176" s="386"/>
      <c r="E176" s="395"/>
      <c r="F176" s="396"/>
      <c r="G176" s="385"/>
      <c r="H176" s="400"/>
      <c r="I176" s="386"/>
      <c r="J176" s="386"/>
      <c r="K176" s="401"/>
      <c r="L176" s="397"/>
      <c r="M176" s="398"/>
      <c r="N176" s="394"/>
    </row>
    <row r="177" spans="1:14" x14ac:dyDescent="0.25">
      <c r="A177" s="399"/>
      <c r="B177" s="393" t="s">
        <v>284</v>
      </c>
      <c r="C177" s="385"/>
      <c r="D177" s="386"/>
      <c r="E177" s="386"/>
      <c r="F177" s="384"/>
      <c r="G177" s="385"/>
      <c r="H177" s="400"/>
      <c r="I177" s="386"/>
      <c r="J177" s="386"/>
      <c r="K177" s="401"/>
      <c r="L177" s="397"/>
      <c r="M177" s="398"/>
      <c r="N177" s="394"/>
    </row>
    <row r="178" spans="1:14" x14ac:dyDescent="0.25">
      <c r="A178" s="399"/>
      <c r="B178" s="393" t="s">
        <v>285</v>
      </c>
      <c r="C178" s="385"/>
      <c r="D178" s="386"/>
      <c r="E178" s="395"/>
      <c r="F178" s="396"/>
      <c r="G178" s="385"/>
      <c r="H178" s="400"/>
      <c r="I178" s="386"/>
      <c r="J178" s="386"/>
      <c r="K178" s="401"/>
      <c r="L178" s="397"/>
      <c r="M178" s="398"/>
      <c r="N178" s="394"/>
    </row>
    <row r="179" spans="1:14" x14ac:dyDescent="0.25">
      <c r="A179" s="399"/>
      <c r="B179" s="393" t="s">
        <v>286</v>
      </c>
      <c r="C179" s="385"/>
      <c r="D179" s="386"/>
      <c r="E179" s="386"/>
      <c r="F179" s="384"/>
      <c r="G179" s="385"/>
      <c r="H179" s="400"/>
      <c r="I179" s="386"/>
      <c r="J179" s="386"/>
      <c r="K179" s="401"/>
      <c r="L179" s="397"/>
      <c r="M179" s="398"/>
      <c r="N179" s="394"/>
    </row>
    <row r="180" spans="1:14" x14ac:dyDescent="0.25">
      <c r="A180" s="383"/>
      <c r="B180" s="393" t="s">
        <v>282</v>
      </c>
      <c r="C180" s="385"/>
      <c r="D180" s="386"/>
      <c r="E180" s="386"/>
      <c r="F180" s="384"/>
      <c r="G180" s="385"/>
      <c r="H180" s="400"/>
      <c r="I180" s="386"/>
      <c r="J180" s="386"/>
      <c r="K180" s="401"/>
      <c r="L180" s="397"/>
      <c r="M180" s="398"/>
      <c r="N180" s="394"/>
    </row>
    <row r="181" spans="1:14" x14ac:dyDescent="0.25">
      <c r="A181" s="399"/>
      <c r="B181" s="393" t="s">
        <v>283</v>
      </c>
      <c r="C181" s="385"/>
      <c r="D181" s="386"/>
      <c r="E181" s="395"/>
      <c r="F181" s="396"/>
      <c r="G181" s="385"/>
      <c r="H181" s="400"/>
      <c r="I181" s="386"/>
      <c r="J181" s="386"/>
      <c r="K181" s="401"/>
      <c r="L181" s="397"/>
      <c r="M181" s="398"/>
      <c r="N181" s="394"/>
    </row>
    <row r="182" spans="1:14" x14ac:dyDescent="0.25">
      <c r="A182" s="399"/>
      <c r="B182" s="393" t="s">
        <v>284</v>
      </c>
      <c r="C182" s="385"/>
      <c r="D182" s="386"/>
      <c r="E182" s="386"/>
      <c r="F182" s="384"/>
      <c r="G182" s="385"/>
      <c r="H182" s="400"/>
      <c r="I182" s="386"/>
      <c r="J182" s="386"/>
      <c r="K182" s="401"/>
      <c r="L182" s="397"/>
      <c r="M182" s="398"/>
      <c r="N182" s="394"/>
    </row>
    <row r="183" spans="1:14" x14ac:dyDescent="0.25">
      <c r="A183" s="399"/>
      <c r="B183" s="393" t="s">
        <v>285</v>
      </c>
      <c r="C183" s="385"/>
      <c r="D183" s="386"/>
      <c r="E183" s="395"/>
      <c r="F183" s="396"/>
      <c r="G183" s="385"/>
      <c r="H183" s="400"/>
      <c r="I183" s="386"/>
      <c r="J183" s="386"/>
      <c r="K183" s="401"/>
      <c r="L183" s="397"/>
      <c r="M183" s="398"/>
      <c r="N183" s="394"/>
    </row>
    <row r="184" spans="1:14" x14ac:dyDescent="0.25">
      <c r="A184" s="399"/>
      <c r="B184" s="393" t="s">
        <v>286</v>
      </c>
      <c r="C184" s="385"/>
      <c r="D184" s="386"/>
      <c r="E184" s="386"/>
      <c r="F184" s="384"/>
      <c r="G184" s="385"/>
      <c r="H184" s="400"/>
      <c r="I184" s="386"/>
      <c r="J184" s="386"/>
      <c r="K184" s="401"/>
      <c r="L184" s="397"/>
      <c r="M184" s="398"/>
      <c r="N184" s="394"/>
    </row>
    <row r="185" spans="1:14" x14ac:dyDescent="0.25">
      <c r="A185" s="383"/>
      <c r="B185" s="393" t="s">
        <v>282</v>
      </c>
      <c r="C185" s="385"/>
      <c r="D185" s="386"/>
      <c r="E185" s="386"/>
      <c r="F185" s="384"/>
      <c r="G185" s="385"/>
      <c r="H185" s="400"/>
      <c r="I185" s="386"/>
      <c r="J185" s="386"/>
      <c r="K185" s="401"/>
      <c r="L185" s="397"/>
      <c r="M185" s="398"/>
      <c r="N185" s="394"/>
    </row>
    <row r="186" spans="1:14" x14ac:dyDescent="0.25">
      <c r="A186" s="399"/>
      <c r="B186" s="393" t="s">
        <v>283</v>
      </c>
      <c r="C186" s="385"/>
      <c r="D186" s="386"/>
      <c r="E186" s="395"/>
      <c r="F186" s="396"/>
      <c r="G186" s="385"/>
      <c r="H186" s="400"/>
      <c r="I186" s="386"/>
      <c r="J186" s="386"/>
      <c r="K186" s="401"/>
      <c r="L186" s="397"/>
      <c r="M186" s="398"/>
      <c r="N186" s="394"/>
    </row>
    <row r="187" spans="1:14" x14ac:dyDescent="0.25">
      <c r="A187" s="399"/>
      <c r="B187" s="393" t="s">
        <v>284</v>
      </c>
      <c r="C187" s="385"/>
      <c r="D187" s="386"/>
      <c r="E187" s="386"/>
      <c r="F187" s="384"/>
      <c r="G187" s="385"/>
      <c r="H187" s="400"/>
      <c r="I187" s="386"/>
      <c r="J187" s="386"/>
      <c r="K187" s="401"/>
      <c r="L187" s="397"/>
      <c r="M187" s="398"/>
      <c r="N187" s="394"/>
    </row>
    <row r="188" spans="1:14" x14ac:dyDescent="0.25">
      <c r="A188" s="399"/>
      <c r="B188" s="393" t="s">
        <v>285</v>
      </c>
      <c r="C188" s="385"/>
      <c r="D188" s="386"/>
      <c r="E188" s="395"/>
      <c r="F188" s="396"/>
      <c r="G188" s="385"/>
      <c r="H188" s="400"/>
      <c r="I188" s="386"/>
      <c r="J188" s="386"/>
      <c r="K188" s="401"/>
      <c r="L188" s="397"/>
      <c r="M188" s="398"/>
      <c r="N188" s="394"/>
    </row>
    <row r="189" spans="1:14" x14ac:dyDescent="0.25">
      <c r="A189" s="399"/>
      <c r="B189" s="393" t="s">
        <v>286</v>
      </c>
      <c r="C189" s="385"/>
      <c r="D189" s="386"/>
      <c r="E189" s="386"/>
      <c r="F189" s="384"/>
      <c r="G189" s="385"/>
      <c r="H189" s="400"/>
      <c r="I189" s="386"/>
      <c r="J189" s="386"/>
      <c r="K189" s="401"/>
      <c r="L189" s="397"/>
      <c r="M189" s="398"/>
      <c r="N189" s="394"/>
    </row>
    <row r="190" spans="1:14" x14ac:dyDescent="0.25">
      <c r="A190" s="383"/>
      <c r="B190" s="393" t="s">
        <v>282</v>
      </c>
      <c r="C190" s="385"/>
      <c r="D190" s="386"/>
      <c r="E190" s="386"/>
      <c r="F190" s="384"/>
      <c r="G190" s="385"/>
      <c r="H190" s="400"/>
      <c r="I190" s="386"/>
      <c r="J190" s="386"/>
      <c r="K190" s="401"/>
      <c r="L190" s="397"/>
      <c r="M190" s="398"/>
      <c r="N190" s="394"/>
    </row>
    <row r="191" spans="1:14" x14ac:dyDescent="0.25">
      <c r="A191" s="399"/>
      <c r="B191" s="393" t="s">
        <v>283</v>
      </c>
      <c r="C191" s="385"/>
      <c r="D191" s="386"/>
      <c r="E191" s="395"/>
      <c r="F191" s="396"/>
      <c r="G191" s="385"/>
      <c r="H191" s="400"/>
      <c r="I191" s="386"/>
      <c r="J191" s="386"/>
      <c r="K191" s="401"/>
      <c r="L191" s="397"/>
      <c r="M191" s="398"/>
      <c r="N191" s="394"/>
    </row>
    <row r="192" spans="1:14" x14ac:dyDescent="0.25">
      <c r="A192" s="399"/>
      <c r="B192" s="393" t="s">
        <v>284</v>
      </c>
      <c r="C192" s="385"/>
      <c r="D192" s="386"/>
      <c r="E192" s="386"/>
      <c r="F192" s="384"/>
      <c r="G192" s="385"/>
      <c r="H192" s="400"/>
      <c r="I192" s="386"/>
      <c r="J192" s="386"/>
      <c r="K192" s="401"/>
      <c r="L192" s="397"/>
      <c r="M192" s="398"/>
      <c r="N192" s="394"/>
    </row>
    <row r="193" spans="1:14" x14ac:dyDescent="0.25">
      <c r="A193" s="399"/>
      <c r="B193" s="393" t="s">
        <v>285</v>
      </c>
      <c r="C193" s="385"/>
      <c r="D193" s="386"/>
      <c r="E193" s="395"/>
      <c r="F193" s="396"/>
      <c r="G193" s="385"/>
      <c r="H193" s="400"/>
      <c r="I193" s="386"/>
      <c r="J193" s="386"/>
      <c r="K193" s="401"/>
      <c r="L193" s="397"/>
      <c r="M193" s="398"/>
      <c r="N193" s="394"/>
    </row>
    <row r="194" spans="1:14" x14ac:dyDescent="0.25">
      <c r="A194" s="399"/>
      <c r="B194" s="393" t="s">
        <v>286</v>
      </c>
      <c r="C194" s="385"/>
      <c r="D194" s="386"/>
      <c r="E194" s="386"/>
      <c r="F194" s="384"/>
      <c r="G194" s="385"/>
      <c r="H194" s="400"/>
      <c r="I194" s="386"/>
      <c r="J194" s="386"/>
      <c r="K194" s="401"/>
      <c r="L194" s="397"/>
      <c r="M194" s="398"/>
      <c r="N194" s="394"/>
    </row>
    <row r="195" spans="1:14" x14ac:dyDescent="0.25">
      <c r="A195" s="383"/>
      <c r="B195" s="393" t="s">
        <v>282</v>
      </c>
      <c r="C195" s="385"/>
      <c r="D195" s="386"/>
      <c r="E195" s="386"/>
      <c r="F195" s="384"/>
      <c r="G195" s="385"/>
      <c r="H195" s="400"/>
      <c r="I195" s="386"/>
      <c r="J195" s="386"/>
      <c r="K195" s="401"/>
      <c r="L195" s="397"/>
      <c r="M195" s="398"/>
      <c r="N195" s="394"/>
    </row>
    <row r="196" spans="1:14" x14ac:dyDescent="0.25">
      <c r="A196" s="399"/>
      <c r="B196" s="393" t="s">
        <v>283</v>
      </c>
      <c r="C196" s="385"/>
      <c r="D196" s="386"/>
      <c r="E196" s="395"/>
      <c r="F196" s="396"/>
      <c r="G196" s="385"/>
      <c r="H196" s="400"/>
      <c r="I196" s="386"/>
      <c r="J196" s="386"/>
      <c r="K196" s="401"/>
      <c r="L196" s="397"/>
      <c r="M196" s="398"/>
      <c r="N196" s="394"/>
    </row>
    <row r="197" spans="1:14" x14ac:dyDescent="0.25">
      <c r="A197" s="399"/>
      <c r="B197" s="393" t="s">
        <v>284</v>
      </c>
      <c r="C197" s="385"/>
      <c r="D197" s="386"/>
      <c r="E197" s="386"/>
      <c r="F197" s="384"/>
      <c r="G197" s="385"/>
      <c r="H197" s="400"/>
      <c r="I197" s="386"/>
      <c r="J197" s="386"/>
      <c r="K197" s="401"/>
      <c r="L197" s="397"/>
      <c r="M197" s="398"/>
      <c r="N197" s="394"/>
    </row>
    <row r="198" spans="1:14" x14ac:dyDescent="0.25">
      <c r="A198" s="399"/>
      <c r="B198" s="393" t="s">
        <v>285</v>
      </c>
      <c r="C198" s="385"/>
      <c r="D198" s="386"/>
      <c r="E198" s="395"/>
      <c r="F198" s="396"/>
      <c r="G198" s="385"/>
      <c r="H198" s="400"/>
      <c r="I198" s="386"/>
      <c r="J198" s="386"/>
      <c r="K198" s="401"/>
      <c r="L198" s="397"/>
      <c r="M198" s="398"/>
      <c r="N198" s="394"/>
    </row>
    <row r="199" spans="1:14" x14ac:dyDescent="0.25">
      <c r="A199" s="399"/>
      <c r="B199" s="393" t="s">
        <v>286</v>
      </c>
      <c r="C199" s="385"/>
      <c r="D199" s="386"/>
      <c r="E199" s="386"/>
      <c r="F199" s="384"/>
      <c r="G199" s="385"/>
      <c r="H199" s="400"/>
      <c r="I199" s="386"/>
      <c r="J199" s="386"/>
      <c r="K199" s="401"/>
      <c r="L199" s="397"/>
      <c r="M199" s="398"/>
      <c r="N199" s="394"/>
    </row>
    <row r="200" spans="1:14" x14ac:dyDescent="0.25">
      <c r="A200" s="383"/>
      <c r="B200" s="393" t="s">
        <v>282</v>
      </c>
      <c r="C200" s="385"/>
      <c r="D200" s="386"/>
      <c r="E200" s="386"/>
      <c r="F200" s="384"/>
      <c r="G200" s="385"/>
      <c r="H200" s="400"/>
      <c r="I200" s="386"/>
      <c r="J200" s="386"/>
      <c r="K200" s="401"/>
      <c r="L200" s="397"/>
      <c r="M200" s="398"/>
      <c r="N200" s="394"/>
    </row>
    <row r="201" spans="1:14" x14ac:dyDescent="0.25">
      <c r="A201" s="399"/>
      <c r="B201" s="393" t="s">
        <v>283</v>
      </c>
      <c r="C201" s="385"/>
      <c r="D201" s="386"/>
      <c r="E201" s="395"/>
      <c r="F201" s="396"/>
      <c r="G201" s="385"/>
      <c r="H201" s="400"/>
      <c r="I201" s="386"/>
      <c r="J201" s="386"/>
      <c r="K201" s="401"/>
      <c r="L201" s="397"/>
      <c r="M201" s="398"/>
      <c r="N201" s="394"/>
    </row>
    <row r="202" spans="1:14" x14ac:dyDescent="0.25">
      <c r="A202" s="399"/>
      <c r="B202" s="393" t="s">
        <v>284</v>
      </c>
      <c r="C202" s="385"/>
      <c r="D202" s="386"/>
      <c r="E202" s="386"/>
      <c r="F202" s="384"/>
      <c r="G202" s="385"/>
      <c r="H202" s="400"/>
      <c r="I202" s="386"/>
      <c r="J202" s="386"/>
      <c r="K202" s="401"/>
      <c r="L202" s="397"/>
      <c r="M202" s="398"/>
      <c r="N202" s="394"/>
    </row>
    <row r="203" spans="1:14" x14ac:dyDescent="0.25">
      <c r="A203" s="399"/>
      <c r="B203" s="393" t="s">
        <v>285</v>
      </c>
      <c r="C203" s="385"/>
      <c r="D203" s="386"/>
      <c r="E203" s="395"/>
      <c r="F203" s="396"/>
      <c r="G203" s="385"/>
      <c r="H203" s="400"/>
      <c r="I203" s="386"/>
      <c r="J203" s="386"/>
      <c r="K203" s="401"/>
      <c r="L203" s="397"/>
      <c r="M203" s="398"/>
      <c r="N203" s="394"/>
    </row>
    <row r="204" spans="1:14" x14ac:dyDescent="0.25">
      <c r="A204" s="399"/>
      <c r="B204" s="393" t="s">
        <v>286</v>
      </c>
      <c r="C204" s="385"/>
      <c r="D204" s="386"/>
      <c r="E204" s="386"/>
      <c r="F204" s="384"/>
      <c r="G204" s="385"/>
      <c r="H204" s="400"/>
      <c r="I204" s="386"/>
      <c r="J204" s="386"/>
      <c r="K204" s="401"/>
      <c r="L204" s="397"/>
      <c r="M204" s="398"/>
      <c r="N204" s="394"/>
    </row>
    <row r="205" spans="1:14" x14ac:dyDescent="0.25">
      <c r="A205" s="383"/>
      <c r="B205" s="393" t="s">
        <v>282</v>
      </c>
      <c r="C205" s="385"/>
      <c r="D205" s="386"/>
      <c r="E205" s="386"/>
      <c r="F205" s="384"/>
      <c r="G205" s="385"/>
      <c r="H205" s="400"/>
      <c r="I205" s="386"/>
      <c r="J205" s="386"/>
      <c r="K205" s="401"/>
      <c r="L205" s="397"/>
      <c r="M205" s="398"/>
      <c r="N205" s="394"/>
    </row>
    <row r="206" spans="1:14" x14ac:dyDescent="0.25">
      <c r="A206" s="399"/>
      <c r="B206" s="393" t="s">
        <v>283</v>
      </c>
      <c r="C206" s="385"/>
      <c r="D206" s="386"/>
      <c r="E206" s="395"/>
      <c r="F206" s="396"/>
      <c r="G206" s="385"/>
      <c r="H206" s="400"/>
      <c r="I206" s="386"/>
      <c r="J206" s="386"/>
      <c r="K206" s="401"/>
      <c r="L206" s="397"/>
      <c r="M206" s="398"/>
      <c r="N206" s="394"/>
    </row>
    <row r="207" spans="1:14" x14ac:dyDescent="0.25">
      <c r="A207" s="399"/>
      <c r="B207" s="393" t="s">
        <v>284</v>
      </c>
      <c r="C207" s="385"/>
      <c r="D207" s="386"/>
      <c r="E207" s="386"/>
      <c r="F207" s="384"/>
      <c r="G207" s="385"/>
      <c r="H207" s="400"/>
      <c r="I207" s="386"/>
      <c r="J207" s="386"/>
      <c r="K207" s="401"/>
      <c r="L207" s="397"/>
      <c r="M207" s="398"/>
      <c r="N207" s="394"/>
    </row>
    <row r="208" spans="1:14" x14ac:dyDescent="0.25">
      <c r="A208" s="399"/>
      <c r="B208" s="393" t="s">
        <v>285</v>
      </c>
      <c r="C208" s="385"/>
      <c r="D208" s="386"/>
      <c r="E208" s="395"/>
      <c r="F208" s="396"/>
      <c r="G208" s="385"/>
      <c r="H208" s="400"/>
      <c r="I208" s="386"/>
      <c r="J208" s="386"/>
      <c r="K208" s="401"/>
      <c r="L208" s="397"/>
      <c r="M208" s="398"/>
      <c r="N208" s="394"/>
    </row>
    <row r="209" spans="1:14" x14ac:dyDescent="0.25">
      <c r="A209" s="399"/>
      <c r="B209" s="393" t="s">
        <v>286</v>
      </c>
      <c r="C209" s="385"/>
      <c r="D209" s="386"/>
      <c r="E209" s="386"/>
      <c r="F209" s="384"/>
      <c r="G209" s="385"/>
      <c r="H209" s="400"/>
      <c r="I209" s="386"/>
      <c r="J209" s="386"/>
      <c r="K209" s="401"/>
      <c r="L209" s="397"/>
      <c r="M209" s="398"/>
      <c r="N209" s="394"/>
    </row>
    <row r="210" spans="1:14" x14ac:dyDescent="0.25">
      <c r="A210" s="383"/>
      <c r="B210" s="393" t="s">
        <v>282</v>
      </c>
      <c r="C210" s="385"/>
      <c r="D210" s="386"/>
      <c r="E210" s="386"/>
      <c r="F210" s="384"/>
      <c r="G210" s="385"/>
      <c r="H210" s="400"/>
      <c r="I210" s="386"/>
      <c r="J210" s="386"/>
      <c r="K210" s="401"/>
      <c r="L210" s="397"/>
      <c r="M210" s="398"/>
      <c r="N210" s="394"/>
    </row>
    <row r="211" spans="1:14" x14ac:dyDescent="0.25">
      <c r="A211" s="399"/>
      <c r="B211" s="393" t="s">
        <v>283</v>
      </c>
      <c r="C211" s="385"/>
      <c r="D211" s="386"/>
      <c r="E211" s="395"/>
      <c r="F211" s="396"/>
      <c r="G211" s="385"/>
      <c r="H211" s="400"/>
      <c r="I211" s="386"/>
      <c r="J211" s="386"/>
      <c r="K211" s="401"/>
      <c r="L211" s="397"/>
      <c r="M211" s="398"/>
      <c r="N211" s="394"/>
    </row>
    <row r="212" spans="1:14" x14ac:dyDescent="0.25">
      <c r="A212" s="399"/>
      <c r="B212" s="393" t="s">
        <v>284</v>
      </c>
      <c r="C212" s="385"/>
      <c r="D212" s="386"/>
      <c r="E212" s="386"/>
      <c r="F212" s="384"/>
      <c r="G212" s="385"/>
      <c r="H212" s="400"/>
      <c r="I212" s="386"/>
      <c r="J212" s="386"/>
      <c r="K212" s="401"/>
      <c r="L212" s="397"/>
      <c r="M212" s="398"/>
      <c r="N212" s="394"/>
    </row>
    <row r="213" spans="1:14" x14ac:dyDescent="0.25">
      <c r="A213" s="399"/>
      <c r="B213" s="393" t="s">
        <v>285</v>
      </c>
      <c r="C213" s="385"/>
      <c r="D213" s="386"/>
      <c r="E213" s="395"/>
      <c r="F213" s="396"/>
      <c r="G213" s="385"/>
      <c r="H213" s="400"/>
      <c r="I213" s="386"/>
      <c r="J213" s="386"/>
      <c r="K213" s="401"/>
      <c r="L213" s="397"/>
      <c r="M213" s="398"/>
      <c r="N213" s="394"/>
    </row>
    <row r="214" spans="1:14" x14ac:dyDescent="0.25">
      <c r="A214" s="399"/>
      <c r="B214" s="393" t="s">
        <v>286</v>
      </c>
      <c r="C214" s="385"/>
      <c r="D214" s="386"/>
      <c r="E214" s="386"/>
      <c r="F214" s="384"/>
      <c r="G214" s="385"/>
      <c r="H214" s="400"/>
      <c r="I214" s="386"/>
      <c r="J214" s="386"/>
      <c r="K214" s="401"/>
      <c r="L214" s="397"/>
      <c r="M214" s="398"/>
      <c r="N214" s="394"/>
    </row>
    <row r="215" spans="1:14" x14ac:dyDescent="0.25">
      <c r="A215" s="383"/>
      <c r="B215" s="393" t="s">
        <v>282</v>
      </c>
      <c r="C215" s="385"/>
      <c r="D215" s="386"/>
      <c r="E215" s="386"/>
      <c r="F215" s="384"/>
      <c r="G215" s="385"/>
      <c r="H215" s="400"/>
      <c r="I215" s="386"/>
      <c r="J215" s="386"/>
      <c r="K215" s="401"/>
      <c r="L215" s="397"/>
      <c r="M215" s="398"/>
      <c r="N215" s="394"/>
    </row>
    <row r="216" spans="1:14" x14ac:dyDescent="0.25">
      <c r="A216" s="399"/>
      <c r="B216" s="393" t="s">
        <v>283</v>
      </c>
      <c r="C216" s="385"/>
      <c r="D216" s="386"/>
      <c r="E216" s="395"/>
      <c r="F216" s="396"/>
      <c r="G216" s="385"/>
      <c r="H216" s="400"/>
      <c r="I216" s="386"/>
      <c r="J216" s="386"/>
      <c r="K216" s="401"/>
      <c r="L216" s="397"/>
      <c r="M216" s="398"/>
      <c r="N216" s="394"/>
    </row>
    <row r="217" spans="1:14" x14ac:dyDescent="0.25">
      <c r="A217" s="399"/>
      <c r="B217" s="393" t="s">
        <v>284</v>
      </c>
      <c r="C217" s="385"/>
      <c r="D217" s="386"/>
      <c r="E217" s="386"/>
      <c r="F217" s="384"/>
      <c r="G217" s="385"/>
      <c r="H217" s="400"/>
      <c r="I217" s="386"/>
      <c r="J217" s="386"/>
      <c r="K217" s="401"/>
      <c r="L217" s="397"/>
      <c r="M217" s="398"/>
      <c r="N217" s="394"/>
    </row>
    <row r="218" spans="1:14" x14ac:dyDescent="0.25">
      <c r="A218" s="399"/>
      <c r="B218" s="393" t="s">
        <v>285</v>
      </c>
      <c r="C218" s="385"/>
      <c r="D218" s="386"/>
      <c r="E218" s="395"/>
      <c r="F218" s="396"/>
      <c r="G218" s="385"/>
      <c r="H218" s="400"/>
      <c r="I218" s="386"/>
      <c r="J218" s="386"/>
      <c r="K218" s="401"/>
      <c r="L218" s="397"/>
      <c r="M218" s="398"/>
      <c r="N218" s="394"/>
    </row>
    <row r="219" spans="1:14" x14ac:dyDescent="0.25">
      <c r="A219" s="399"/>
      <c r="B219" s="393" t="s">
        <v>286</v>
      </c>
      <c r="C219" s="385"/>
      <c r="D219" s="386"/>
      <c r="E219" s="386"/>
      <c r="F219" s="384"/>
      <c r="G219" s="385"/>
      <c r="H219" s="400"/>
      <c r="I219" s="386"/>
      <c r="J219" s="386"/>
      <c r="K219" s="401"/>
      <c r="L219" s="397"/>
      <c r="M219" s="398"/>
      <c r="N219" s="394"/>
    </row>
    <row r="220" spans="1:14" x14ac:dyDescent="0.25">
      <c r="A220" s="383"/>
      <c r="B220" s="393" t="s">
        <v>282</v>
      </c>
      <c r="C220" s="385"/>
      <c r="D220" s="386"/>
      <c r="E220" s="386"/>
      <c r="F220" s="384"/>
      <c r="G220" s="385"/>
      <c r="H220" s="400"/>
      <c r="I220" s="386"/>
      <c r="J220" s="386"/>
      <c r="K220" s="401"/>
      <c r="L220" s="397"/>
      <c r="M220" s="398"/>
      <c r="N220" s="394"/>
    </row>
    <row r="221" spans="1:14" x14ac:dyDescent="0.25">
      <c r="A221" s="399"/>
      <c r="B221" s="393" t="s">
        <v>283</v>
      </c>
      <c r="C221" s="385"/>
      <c r="D221" s="386"/>
      <c r="E221" s="395"/>
      <c r="F221" s="396"/>
      <c r="G221" s="385"/>
      <c r="H221" s="400"/>
      <c r="I221" s="386"/>
      <c r="J221" s="386"/>
      <c r="K221" s="401"/>
      <c r="L221" s="397"/>
      <c r="M221" s="398"/>
      <c r="N221" s="394"/>
    </row>
    <row r="222" spans="1:14" x14ac:dyDescent="0.25">
      <c r="A222" s="399"/>
      <c r="B222" s="393" t="s">
        <v>284</v>
      </c>
      <c r="C222" s="385"/>
      <c r="D222" s="386"/>
      <c r="E222" s="386"/>
      <c r="F222" s="384"/>
      <c r="G222" s="385"/>
      <c r="H222" s="400"/>
      <c r="I222" s="386"/>
      <c r="J222" s="386"/>
      <c r="K222" s="401"/>
      <c r="L222" s="397"/>
      <c r="M222" s="398"/>
      <c r="N222" s="394"/>
    </row>
    <row r="223" spans="1:14" x14ac:dyDescent="0.25">
      <c r="A223" s="399"/>
      <c r="B223" s="393" t="s">
        <v>285</v>
      </c>
      <c r="C223" s="385"/>
      <c r="D223" s="386"/>
      <c r="E223" s="395"/>
      <c r="F223" s="396"/>
      <c r="G223" s="385"/>
      <c r="H223" s="400"/>
      <c r="I223" s="386"/>
      <c r="J223" s="386"/>
      <c r="K223" s="401"/>
      <c r="L223" s="397"/>
      <c r="M223" s="398"/>
      <c r="N223" s="394"/>
    </row>
    <row r="224" spans="1:14" x14ac:dyDescent="0.25">
      <c r="A224" s="399"/>
      <c r="B224" s="393" t="s">
        <v>286</v>
      </c>
      <c r="C224" s="385"/>
      <c r="D224" s="386"/>
      <c r="E224" s="386"/>
      <c r="F224" s="384"/>
      <c r="G224" s="385"/>
      <c r="H224" s="400"/>
      <c r="I224" s="386"/>
      <c r="J224" s="386"/>
      <c r="K224" s="401"/>
      <c r="L224" s="397"/>
      <c r="M224" s="398"/>
      <c r="N224" s="394"/>
    </row>
    <row r="225" spans="1:14" x14ac:dyDescent="0.25">
      <c r="A225" s="383"/>
      <c r="B225" s="393" t="s">
        <v>282</v>
      </c>
      <c r="C225" s="385"/>
      <c r="D225" s="386"/>
      <c r="E225" s="386"/>
      <c r="F225" s="384"/>
      <c r="G225" s="385"/>
      <c r="H225" s="400"/>
      <c r="I225" s="386"/>
      <c r="J225" s="386"/>
      <c r="K225" s="401"/>
      <c r="L225" s="397"/>
      <c r="M225" s="398"/>
      <c r="N225" s="394"/>
    </row>
    <row r="226" spans="1:14" x14ac:dyDescent="0.25">
      <c r="A226" s="399"/>
      <c r="B226" s="393" t="s">
        <v>283</v>
      </c>
      <c r="C226" s="385"/>
      <c r="D226" s="386"/>
      <c r="E226" s="395"/>
      <c r="F226" s="396"/>
      <c r="G226" s="385"/>
      <c r="H226" s="400"/>
      <c r="I226" s="386"/>
      <c r="J226" s="386"/>
      <c r="K226" s="401"/>
      <c r="L226" s="397"/>
      <c r="M226" s="398"/>
      <c r="N226" s="394"/>
    </row>
    <row r="227" spans="1:14" x14ac:dyDescent="0.25">
      <c r="A227" s="399"/>
      <c r="B227" s="393" t="s">
        <v>284</v>
      </c>
      <c r="C227" s="385"/>
      <c r="D227" s="386"/>
      <c r="E227" s="386"/>
      <c r="F227" s="384"/>
      <c r="G227" s="385"/>
      <c r="H227" s="400"/>
      <c r="I227" s="386"/>
      <c r="J227" s="386"/>
      <c r="K227" s="401"/>
      <c r="L227" s="397"/>
      <c r="M227" s="398"/>
      <c r="N227" s="394"/>
    </row>
    <row r="228" spans="1:14" x14ac:dyDescent="0.25">
      <c r="A228" s="399"/>
      <c r="B228" s="393" t="s">
        <v>285</v>
      </c>
      <c r="C228" s="385"/>
      <c r="D228" s="386"/>
      <c r="E228" s="395"/>
      <c r="F228" s="396"/>
      <c r="G228" s="385"/>
      <c r="H228" s="400"/>
      <c r="I228" s="386"/>
      <c r="J228" s="386"/>
      <c r="K228" s="401"/>
      <c r="L228" s="397"/>
      <c r="M228" s="398"/>
      <c r="N228" s="394"/>
    </row>
    <row r="229" spans="1:14" x14ac:dyDescent="0.25">
      <c r="A229" s="399"/>
      <c r="B229" s="393" t="s">
        <v>286</v>
      </c>
      <c r="C229" s="385"/>
      <c r="D229" s="386"/>
      <c r="E229" s="386"/>
      <c r="F229" s="384"/>
      <c r="G229" s="385"/>
      <c r="H229" s="400"/>
      <c r="I229" s="386"/>
      <c r="J229" s="386"/>
      <c r="K229" s="401"/>
      <c r="L229" s="397"/>
      <c r="M229" s="398"/>
      <c r="N229" s="394"/>
    </row>
    <row r="230" spans="1:14" x14ac:dyDescent="0.25">
      <c r="A230" s="383"/>
      <c r="B230" s="393" t="s">
        <v>282</v>
      </c>
      <c r="C230" s="385"/>
      <c r="D230" s="386"/>
      <c r="E230" s="386"/>
      <c r="F230" s="384"/>
      <c r="G230" s="385"/>
      <c r="H230" s="400"/>
      <c r="I230" s="386"/>
      <c r="J230" s="386"/>
      <c r="K230" s="401"/>
      <c r="L230" s="397"/>
      <c r="M230" s="398"/>
      <c r="N230" s="394"/>
    </row>
    <row r="231" spans="1:14" x14ac:dyDescent="0.25">
      <c r="A231" s="399"/>
      <c r="B231" s="393" t="s">
        <v>283</v>
      </c>
      <c r="C231" s="385"/>
      <c r="D231" s="386"/>
      <c r="E231" s="395"/>
      <c r="F231" s="396"/>
      <c r="G231" s="385"/>
      <c r="H231" s="400"/>
      <c r="I231" s="386"/>
      <c r="J231" s="386"/>
      <c r="K231" s="401"/>
      <c r="L231" s="397"/>
      <c r="M231" s="398"/>
      <c r="N231" s="394"/>
    </row>
    <row r="232" spans="1:14" x14ac:dyDescent="0.25">
      <c r="A232" s="399"/>
      <c r="B232" s="393" t="s">
        <v>284</v>
      </c>
      <c r="C232" s="385"/>
      <c r="D232" s="386"/>
      <c r="E232" s="386"/>
      <c r="F232" s="384"/>
      <c r="G232" s="385"/>
      <c r="H232" s="400"/>
      <c r="I232" s="386"/>
      <c r="J232" s="386"/>
      <c r="K232" s="401"/>
      <c r="L232" s="397"/>
      <c r="M232" s="398"/>
      <c r="N232" s="394"/>
    </row>
    <row r="233" spans="1:14" x14ac:dyDescent="0.25">
      <c r="A233" s="399"/>
      <c r="B233" s="393" t="s">
        <v>285</v>
      </c>
      <c r="C233" s="385"/>
      <c r="D233" s="386"/>
      <c r="E233" s="395"/>
      <c r="F233" s="396"/>
      <c r="G233" s="385"/>
      <c r="H233" s="400"/>
      <c r="I233" s="386"/>
      <c r="J233" s="386"/>
      <c r="K233" s="401"/>
      <c r="L233" s="397"/>
      <c r="M233" s="398"/>
      <c r="N233" s="394"/>
    </row>
    <row r="234" spans="1:14" x14ac:dyDescent="0.25">
      <c r="A234" s="399"/>
      <c r="B234" s="393" t="s">
        <v>286</v>
      </c>
      <c r="C234" s="385"/>
      <c r="D234" s="386"/>
      <c r="E234" s="386"/>
      <c r="F234" s="384"/>
      <c r="G234" s="385"/>
      <c r="H234" s="400"/>
      <c r="I234" s="386"/>
      <c r="J234" s="386"/>
      <c r="K234" s="401"/>
      <c r="L234" s="397"/>
      <c r="M234" s="398"/>
      <c r="N234" s="394"/>
    </row>
    <row r="235" spans="1:14" x14ac:dyDescent="0.25">
      <c r="A235" s="383"/>
      <c r="B235" s="393" t="s">
        <v>282</v>
      </c>
      <c r="C235" s="385"/>
      <c r="D235" s="386"/>
      <c r="E235" s="386"/>
      <c r="F235" s="384"/>
      <c r="G235" s="385"/>
      <c r="H235" s="400"/>
      <c r="I235" s="386"/>
      <c r="J235" s="386"/>
      <c r="K235" s="401"/>
      <c r="L235" s="397"/>
      <c r="M235" s="398"/>
      <c r="N235" s="394"/>
    </row>
    <row r="236" spans="1:14" x14ac:dyDescent="0.25">
      <c r="A236" s="399"/>
      <c r="B236" s="393" t="s">
        <v>283</v>
      </c>
      <c r="C236" s="385"/>
      <c r="D236" s="386"/>
      <c r="E236" s="395"/>
      <c r="F236" s="396"/>
      <c r="G236" s="385"/>
      <c r="H236" s="400"/>
      <c r="I236" s="386"/>
      <c r="J236" s="386"/>
      <c r="K236" s="401"/>
      <c r="L236" s="397"/>
      <c r="M236" s="398"/>
      <c r="N236" s="394"/>
    </row>
    <row r="237" spans="1:14" x14ac:dyDescent="0.25">
      <c r="A237" s="399"/>
      <c r="B237" s="393" t="s">
        <v>284</v>
      </c>
      <c r="C237" s="385"/>
      <c r="D237" s="386"/>
      <c r="E237" s="386"/>
      <c r="F237" s="384"/>
      <c r="G237" s="385"/>
      <c r="H237" s="400"/>
      <c r="I237" s="386"/>
      <c r="J237" s="386"/>
      <c r="K237" s="401"/>
      <c r="L237" s="397"/>
      <c r="M237" s="398"/>
      <c r="N237" s="394"/>
    </row>
    <row r="238" spans="1:14" x14ac:dyDescent="0.25">
      <c r="A238" s="399"/>
      <c r="B238" s="393" t="s">
        <v>285</v>
      </c>
      <c r="C238" s="385"/>
      <c r="D238" s="386"/>
      <c r="E238" s="395"/>
      <c r="F238" s="396"/>
      <c r="G238" s="385"/>
      <c r="H238" s="400"/>
      <c r="I238" s="386"/>
      <c r="J238" s="386"/>
      <c r="K238" s="401"/>
      <c r="L238" s="397"/>
      <c r="M238" s="398"/>
      <c r="N238" s="394"/>
    </row>
    <row r="239" spans="1:14" x14ac:dyDescent="0.25">
      <c r="A239" s="399"/>
      <c r="B239" s="393" t="s">
        <v>286</v>
      </c>
      <c r="C239" s="385"/>
      <c r="D239" s="386"/>
      <c r="E239" s="386"/>
      <c r="F239" s="384"/>
      <c r="G239" s="385"/>
      <c r="H239" s="400"/>
      <c r="I239" s="386"/>
      <c r="J239" s="386"/>
      <c r="K239" s="401"/>
      <c r="L239" s="397"/>
      <c r="M239" s="398"/>
      <c r="N239" s="394"/>
    </row>
    <row r="240" spans="1:14" x14ac:dyDescent="0.25">
      <c r="A240" s="383"/>
      <c r="B240" s="393" t="s">
        <v>282</v>
      </c>
      <c r="C240" s="385"/>
      <c r="D240" s="386"/>
      <c r="E240" s="386"/>
      <c r="F240" s="384"/>
      <c r="G240" s="385"/>
      <c r="H240" s="400"/>
      <c r="I240" s="386"/>
      <c r="J240" s="386"/>
      <c r="K240" s="401"/>
      <c r="L240" s="397"/>
      <c r="M240" s="398"/>
      <c r="N240" s="394"/>
    </row>
    <row r="241" spans="1:14" x14ac:dyDescent="0.25">
      <c r="A241" s="399"/>
      <c r="B241" s="393" t="s">
        <v>283</v>
      </c>
      <c r="C241" s="385"/>
      <c r="D241" s="386"/>
      <c r="E241" s="395"/>
      <c r="F241" s="396"/>
      <c r="G241" s="385"/>
      <c r="H241" s="400"/>
      <c r="I241" s="386"/>
      <c r="J241" s="386"/>
      <c r="K241" s="401"/>
      <c r="L241" s="397"/>
      <c r="M241" s="398"/>
      <c r="N241" s="394"/>
    </row>
    <row r="242" spans="1:14" x14ac:dyDescent="0.25">
      <c r="A242" s="399"/>
      <c r="B242" s="393" t="s">
        <v>284</v>
      </c>
      <c r="C242" s="385"/>
      <c r="D242" s="386"/>
      <c r="E242" s="386"/>
      <c r="F242" s="384"/>
      <c r="G242" s="385"/>
      <c r="H242" s="400"/>
      <c r="I242" s="386"/>
      <c r="J242" s="386"/>
      <c r="K242" s="401"/>
      <c r="L242" s="397"/>
      <c r="M242" s="398"/>
      <c r="N242" s="394"/>
    </row>
    <row r="243" spans="1:14" x14ac:dyDescent="0.25">
      <c r="A243" s="399"/>
      <c r="B243" s="393" t="s">
        <v>285</v>
      </c>
      <c r="C243" s="385"/>
      <c r="D243" s="386"/>
      <c r="E243" s="395"/>
      <c r="F243" s="396"/>
      <c r="G243" s="385"/>
      <c r="H243" s="400"/>
      <c r="I243" s="386"/>
      <c r="J243" s="386"/>
      <c r="K243" s="401"/>
      <c r="L243" s="397"/>
      <c r="M243" s="398"/>
      <c r="N243" s="394"/>
    </row>
    <row r="244" spans="1:14" x14ac:dyDescent="0.25">
      <c r="A244" s="399"/>
      <c r="B244" s="393" t="s">
        <v>286</v>
      </c>
      <c r="C244" s="385"/>
      <c r="D244" s="386"/>
      <c r="E244" s="386"/>
      <c r="F244" s="384"/>
      <c r="G244" s="385"/>
      <c r="H244" s="400"/>
      <c r="I244" s="386"/>
      <c r="J244" s="386"/>
      <c r="K244" s="401"/>
      <c r="L244" s="397"/>
      <c r="M244" s="398"/>
      <c r="N244" s="394"/>
    </row>
    <row r="245" spans="1:14" x14ac:dyDescent="0.25">
      <c r="A245" s="383"/>
      <c r="B245" s="393" t="s">
        <v>282</v>
      </c>
      <c r="C245" s="385"/>
      <c r="D245" s="386"/>
      <c r="E245" s="386"/>
      <c r="F245" s="384"/>
      <c r="G245" s="385"/>
      <c r="H245" s="400"/>
      <c r="I245" s="386"/>
      <c r="J245" s="386"/>
      <c r="K245" s="401"/>
      <c r="L245" s="397"/>
      <c r="M245" s="398"/>
      <c r="N245" s="394"/>
    </row>
    <row r="246" spans="1:14" x14ac:dyDescent="0.25">
      <c r="A246" s="399"/>
      <c r="B246" s="393" t="s">
        <v>283</v>
      </c>
      <c r="C246" s="385"/>
      <c r="D246" s="386"/>
      <c r="E246" s="395"/>
      <c r="F246" s="396"/>
      <c r="G246" s="385"/>
      <c r="H246" s="400"/>
      <c r="I246" s="386"/>
      <c r="J246" s="386"/>
      <c r="K246" s="401"/>
      <c r="L246" s="397"/>
      <c r="M246" s="398"/>
      <c r="N246" s="394"/>
    </row>
    <row r="247" spans="1:14" x14ac:dyDescent="0.25">
      <c r="A247" s="399"/>
      <c r="B247" s="393" t="s">
        <v>284</v>
      </c>
      <c r="C247" s="385"/>
      <c r="D247" s="386"/>
      <c r="E247" s="386"/>
      <c r="F247" s="384"/>
      <c r="G247" s="385"/>
      <c r="H247" s="400"/>
      <c r="I247" s="386"/>
      <c r="J247" s="386"/>
      <c r="K247" s="401"/>
      <c r="L247" s="397"/>
      <c r="M247" s="398"/>
      <c r="N247" s="394"/>
    </row>
    <row r="248" spans="1:14" x14ac:dyDescent="0.25">
      <c r="A248" s="399"/>
      <c r="B248" s="393" t="s">
        <v>285</v>
      </c>
      <c r="C248" s="385"/>
      <c r="D248" s="386"/>
      <c r="E248" s="395"/>
      <c r="F248" s="396"/>
      <c r="G248" s="385"/>
      <c r="H248" s="400"/>
      <c r="I248" s="386"/>
      <c r="J248" s="386"/>
      <c r="K248" s="401"/>
      <c r="L248" s="397"/>
      <c r="M248" s="398"/>
      <c r="N248" s="394"/>
    </row>
    <row r="249" spans="1:14" x14ac:dyDescent="0.25">
      <c r="A249" s="399"/>
      <c r="B249" s="393" t="s">
        <v>286</v>
      </c>
      <c r="C249" s="385"/>
      <c r="D249" s="386"/>
      <c r="E249" s="386"/>
      <c r="F249" s="384"/>
      <c r="G249" s="385"/>
      <c r="H249" s="400"/>
      <c r="I249" s="386"/>
      <c r="J249" s="386"/>
      <c r="K249" s="401"/>
      <c r="L249" s="397"/>
      <c r="M249" s="398"/>
      <c r="N249" s="394"/>
    </row>
    <row r="250" spans="1:14" x14ac:dyDescent="0.25">
      <c r="A250" s="383"/>
      <c r="B250" s="393" t="s">
        <v>282</v>
      </c>
      <c r="C250" s="385"/>
      <c r="D250" s="386"/>
      <c r="E250" s="386"/>
      <c r="F250" s="384"/>
      <c r="G250" s="385"/>
      <c r="H250" s="400"/>
      <c r="I250" s="386"/>
      <c r="J250" s="386"/>
      <c r="K250" s="401"/>
      <c r="L250" s="397"/>
      <c r="M250" s="398"/>
      <c r="N250" s="394"/>
    </row>
  </sheetData>
  <protectedRanges>
    <protectedRange sqref="N9" name="Område2"/>
  </protectedRanges>
  <mergeCells count="5">
    <mergeCell ref="A7:A9"/>
    <mergeCell ref="C7:L7"/>
    <mergeCell ref="C8:G8"/>
    <mergeCell ref="H8:K8"/>
    <mergeCell ref="L8:M8"/>
  </mergeCells>
  <conditionalFormatting sqref="G10:G250">
    <cfRule type="containsText" dxfId="5" priority="1" stopIfTrue="1" operator="containsText" text="ok">
      <formula>NOT(ISERROR(SEARCH("ok",G10)))</formula>
    </cfRule>
  </conditionalFormatting>
  <conditionalFormatting sqref="H10:K250">
    <cfRule type="cellIs" dxfId="4" priority="3" operator="lessThanOrEqual">
      <formula>-2</formula>
    </cfRule>
    <cfRule type="cellIs" dxfId="3" priority="4" operator="between">
      <formula>-1.5</formula>
      <formula>-2</formula>
    </cfRule>
    <cfRule type="cellIs" dxfId="2" priority="5" operator="greaterThanOrEqual">
      <formula>2</formula>
    </cfRule>
    <cfRule type="cellIs" dxfId="1" priority="6" operator="between">
      <formula>1.5</formula>
      <formula>2</formula>
    </cfRule>
  </conditionalFormatting>
  <conditionalFormatting sqref="H10:M250">
    <cfRule type="containsBlanks" dxfId="0" priority="2" stopIfTrue="1">
      <formula>LEN(TRIM(H10))=0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6AAF-BB54-423D-B348-BFA472EF9F63}">
  <dimension ref="A1:E37"/>
  <sheetViews>
    <sheetView workbookViewId="0">
      <selection activeCell="G10" sqref="G10"/>
    </sheetView>
  </sheetViews>
  <sheetFormatPr defaultRowHeight="15" x14ac:dyDescent="0.25"/>
  <cols>
    <col min="1" max="1" width="8.42578125" bestFit="1" customWidth="1"/>
    <col min="2" max="2" width="10" bestFit="1" customWidth="1"/>
    <col min="3" max="3" width="16.5703125" bestFit="1" customWidth="1"/>
    <col min="4" max="4" width="15.140625" bestFit="1" customWidth="1"/>
  </cols>
  <sheetData>
    <row r="1" spans="1:5" x14ac:dyDescent="0.25">
      <c r="A1" s="43" t="s">
        <v>185</v>
      </c>
      <c r="B1" s="43" t="s">
        <v>186</v>
      </c>
      <c r="C1" s="43" t="s">
        <v>187</v>
      </c>
      <c r="D1" s="43" t="s">
        <v>188</v>
      </c>
      <c r="E1" s="43" t="s">
        <v>189</v>
      </c>
    </row>
    <row r="2" spans="1:5" x14ac:dyDescent="0.25">
      <c r="A2" s="40" t="s">
        <v>190</v>
      </c>
      <c r="B2" s="40" t="s">
        <v>191</v>
      </c>
      <c r="C2" s="40" t="s">
        <v>192</v>
      </c>
      <c r="D2" s="40" t="s">
        <v>193</v>
      </c>
      <c r="E2" s="40"/>
    </row>
    <row r="3" spans="1:5" x14ac:dyDescent="0.25">
      <c r="A3" s="40" t="s">
        <v>162</v>
      </c>
      <c r="B3" s="40" t="s">
        <v>194</v>
      </c>
      <c r="C3" s="40" t="s">
        <v>195</v>
      </c>
      <c r="D3" s="40" t="s">
        <v>196</v>
      </c>
      <c r="E3" s="40"/>
    </row>
    <row r="4" spans="1:5" x14ac:dyDescent="0.25">
      <c r="A4" s="40" t="s">
        <v>197</v>
      </c>
      <c r="B4" s="40" t="s">
        <v>198</v>
      </c>
      <c r="C4" s="40" t="s">
        <v>199</v>
      </c>
      <c r="D4" s="40" t="s">
        <v>200</v>
      </c>
      <c r="E4" s="40"/>
    </row>
    <row r="5" spans="1:5" x14ac:dyDescent="0.25">
      <c r="A5" s="286" t="s">
        <v>260</v>
      </c>
      <c r="B5" s="287" t="s">
        <v>261</v>
      </c>
      <c r="C5" s="287" t="s">
        <v>541</v>
      </c>
      <c r="D5" s="288" t="s">
        <v>207</v>
      </c>
      <c r="E5" s="40"/>
    </row>
    <row r="6" spans="1:5" x14ac:dyDescent="0.25">
      <c r="A6" s="40" t="s">
        <v>201</v>
      </c>
      <c r="B6" s="40" t="s">
        <v>202</v>
      </c>
      <c r="C6" s="40" t="s">
        <v>203</v>
      </c>
      <c r="D6" s="40" t="s">
        <v>200</v>
      </c>
      <c r="E6" s="40"/>
    </row>
    <row r="7" spans="1:5" x14ac:dyDescent="0.25">
      <c r="A7" s="288" t="s">
        <v>204</v>
      </c>
      <c r="B7" s="288" t="s">
        <v>205</v>
      </c>
      <c r="C7" s="288" t="s">
        <v>206</v>
      </c>
      <c r="D7" s="288" t="s">
        <v>207</v>
      </c>
      <c r="E7" s="40"/>
    </row>
    <row r="8" spans="1:5" x14ac:dyDescent="0.25">
      <c r="A8" s="288" t="s">
        <v>208</v>
      </c>
      <c r="B8" s="287" t="s">
        <v>262</v>
      </c>
      <c r="C8" s="287" t="s">
        <v>263</v>
      </c>
      <c r="D8" s="288" t="s">
        <v>207</v>
      </c>
      <c r="E8" s="40"/>
    </row>
    <row r="9" spans="1:5" x14ac:dyDescent="0.25">
      <c r="A9" s="40" t="s">
        <v>209</v>
      </c>
      <c r="B9" s="40" t="s">
        <v>210</v>
      </c>
      <c r="C9" s="40" t="s">
        <v>211</v>
      </c>
      <c r="D9" s="40" t="s">
        <v>193</v>
      </c>
      <c r="E9" s="40"/>
    </row>
    <row r="10" spans="1:5" x14ac:dyDescent="0.25">
      <c r="A10" s="40" t="s">
        <v>212</v>
      </c>
      <c r="B10" s="40" t="s">
        <v>213</v>
      </c>
      <c r="C10" s="40" t="s">
        <v>214</v>
      </c>
      <c r="D10" s="40" t="s">
        <v>200</v>
      </c>
      <c r="E10" s="40"/>
    </row>
    <row r="11" spans="1:5" x14ac:dyDescent="0.25">
      <c r="A11" s="40" t="s">
        <v>588</v>
      </c>
      <c r="B11" s="40" t="s">
        <v>589</v>
      </c>
      <c r="C11" s="40" t="s">
        <v>590</v>
      </c>
      <c r="D11" s="40" t="s">
        <v>200</v>
      </c>
      <c r="E11" s="40"/>
    </row>
    <row r="12" spans="1:5" x14ac:dyDescent="0.25">
      <c r="A12" s="288" t="s">
        <v>482</v>
      </c>
      <c r="B12" s="288" t="s">
        <v>542</v>
      </c>
      <c r="C12" s="288" t="s">
        <v>543</v>
      </c>
      <c r="D12" s="288" t="s">
        <v>207</v>
      </c>
      <c r="E12" s="40"/>
    </row>
    <row r="13" spans="1:5" x14ac:dyDescent="0.25">
      <c r="A13" s="40" t="s">
        <v>215</v>
      </c>
      <c r="B13" s="40" t="s">
        <v>216</v>
      </c>
      <c r="C13" s="40" t="s">
        <v>217</v>
      </c>
      <c r="D13" s="40" t="s">
        <v>200</v>
      </c>
      <c r="E13" s="40"/>
    </row>
    <row r="14" spans="1:5" x14ac:dyDescent="0.25">
      <c r="A14" s="288" t="s">
        <v>496</v>
      </c>
      <c r="B14" s="288" t="s">
        <v>219</v>
      </c>
      <c r="C14" s="287" t="s">
        <v>540</v>
      </c>
      <c r="D14" s="288" t="s">
        <v>207</v>
      </c>
      <c r="E14" s="40"/>
    </row>
    <row r="15" spans="1:5" x14ac:dyDescent="0.25">
      <c r="A15" s="40" t="s">
        <v>218</v>
      </c>
      <c r="B15" s="40" t="s">
        <v>219</v>
      </c>
      <c r="C15" s="40" t="s">
        <v>220</v>
      </c>
      <c r="D15" s="40" t="s">
        <v>200</v>
      </c>
      <c r="E15" s="40"/>
    </row>
    <row r="16" spans="1:5" x14ac:dyDescent="0.25">
      <c r="A16" s="40" t="s">
        <v>221</v>
      </c>
      <c r="B16" s="40" t="s">
        <v>222</v>
      </c>
      <c r="C16" s="40" t="s">
        <v>223</v>
      </c>
      <c r="D16" s="40" t="s">
        <v>200</v>
      </c>
      <c r="E16" s="40"/>
    </row>
    <row r="17" spans="1:5" x14ac:dyDescent="0.25">
      <c r="A17" s="288" t="s">
        <v>265</v>
      </c>
      <c r="B17" s="287" t="s">
        <v>266</v>
      </c>
      <c r="C17" s="287" t="s">
        <v>267</v>
      </c>
      <c r="D17" s="288" t="s">
        <v>207</v>
      </c>
      <c r="E17" s="40"/>
    </row>
    <row r="18" spans="1:5" x14ac:dyDescent="0.25">
      <c r="A18" s="40" t="s">
        <v>224</v>
      </c>
      <c r="B18" s="40" t="s">
        <v>225</v>
      </c>
      <c r="C18" s="40" t="s">
        <v>226</v>
      </c>
      <c r="D18" s="40" t="s">
        <v>200</v>
      </c>
      <c r="E18" s="40"/>
    </row>
    <row r="19" spans="1:5" x14ac:dyDescent="0.25">
      <c r="A19" s="288" t="s">
        <v>268</v>
      </c>
      <c r="B19" s="289" t="s">
        <v>269</v>
      </c>
      <c r="C19" s="289" t="s">
        <v>270</v>
      </c>
      <c r="D19" s="288" t="s">
        <v>207</v>
      </c>
      <c r="E19" s="40"/>
    </row>
    <row r="20" spans="1:5" x14ac:dyDescent="0.25">
      <c r="A20" s="288" t="s">
        <v>384</v>
      </c>
      <c r="B20" s="287" t="s">
        <v>272</v>
      </c>
      <c r="C20" s="287" t="s">
        <v>271</v>
      </c>
      <c r="D20" s="288" t="s">
        <v>207</v>
      </c>
      <c r="E20" s="40"/>
    </row>
    <row r="21" spans="1:5" x14ac:dyDescent="0.25">
      <c r="A21" s="40" t="s">
        <v>227</v>
      </c>
      <c r="B21" s="40" t="s">
        <v>228</v>
      </c>
      <c r="C21" s="40" t="s">
        <v>229</v>
      </c>
      <c r="D21" s="40" t="s">
        <v>200</v>
      </c>
      <c r="E21" s="40"/>
    </row>
    <row r="22" spans="1:5" x14ac:dyDescent="0.25">
      <c r="A22" s="40" t="s">
        <v>230</v>
      </c>
      <c r="B22" s="40" t="s">
        <v>231</v>
      </c>
      <c r="C22" s="40" t="s">
        <v>232</v>
      </c>
      <c r="D22" s="40" t="s">
        <v>200</v>
      </c>
      <c r="E22" s="40"/>
    </row>
    <row r="23" spans="1:5" x14ac:dyDescent="0.25">
      <c r="A23" s="40" t="s">
        <v>233</v>
      </c>
      <c r="B23" s="40" t="s">
        <v>234</v>
      </c>
      <c r="C23" s="40" t="s">
        <v>235</v>
      </c>
      <c r="D23" s="40" t="s">
        <v>200</v>
      </c>
      <c r="E23" s="40"/>
    </row>
    <row r="24" spans="1:5" x14ac:dyDescent="0.25">
      <c r="A24" s="40" t="s">
        <v>236</v>
      </c>
      <c r="B24" s="40" t="s">
        <v>237</v>
      </c>
      <c r="C24" s="40" t="s">
        <v>238</v>
      </c>
      <c r="D24" s="40" t="s">
        <v>200</v>
      </c>
      <c r="E24" s="40"/>
    </row>
    <row r="25" spans="1:5" x14ac:dyDescent="0.25">
      <c r="A25" s="40" t="s">
        <v>239</v>
      </c>
      <c r="B25" s="40" t="s">
        <v>240</v>
      </c>
      <c r="C25" s="40" t="s">
        <v>241</v>
      </c>
      <c r="D25" s="40" t="s">
        <v>200</v>
      </c>
      <c r="E25" s="40"/>
    </row>
    <row r="26" spans="1:5" x14ac:dyDescent="0.25">
      <c r="A26" s="40" t="s">
        <v>242</v>
      </c>
      <c r="B26" s="40" t="s">
        <v>234</v>
      </c>
      <c r="C26" s="40" t="s">
        <v>243</v>
      </c>
      <c r="D26" s="40" t="s">
        <v>207</v>
      </c>
      <c r="E26" s="40"/>
    </row>
    <row r="27" spans="1:5" x14ac:dyDescent="0.25">
      <c r="A27" s="40" t="s">
        <v>244</v>
      </c>
      <c r="B27" s="40" t="s">
        <v>245</v>
      </c>
      <c r="C27" s="40" t="s">
        <v>246</v>
      </c>
      <c r="D27" s="40" t="s">
        <v>200</v>
      </c>
      <c r="E27" s="40"/>
    </row>
    <row r="28" spans="1:5" x14ac:dyDescent="0.25">
      <c r="A28" s="40" t="s">
        <v>247</v>
      </c>
      <c r="B28" s="40" t="s">
        <v>248</v>
      </c>
      <c r="C28" s="40" t="s">
        <v>249</v>
      </c>
      <c r="D28" s="40" t="s">
        <v>200</v>
      </c>
      <c r="E28" s="40"/>
    </row>
    <row r="29" spans="1:5" x14ac:dyDescent="0.25">
      <c r="A29" s="40" t="s">
        <v>591</v>
      </c>
      <c r="B29" s="40" t="s">
        <v>592</v>
      </c>
      <c r="C29" s="40" t="s">
        <v>593</v>
      </c>
      <c r="D29" s="40" t="s">
        <v>200</v>
      </c>
      <c r="E29" s="40"/>
    </row>
    <row r="30" spans="1:5" x14ac:dyDescent="0.25">
      <c r="A30" s="288" t="s">
        <v>273</v>
      </c>
      <c r="B30" s="287" t="s">
        <v>385</v>
      </c>
      <c r="C30" s="287" t="s">
        <v>274</v>
      </c>
      <c r="D30" s="288" t="s">
        <v>207</v>
      </c>
      <c r="E30" s="40"/>
    </row>
    <row r="31" spans="1:5" x14ac:dyDescent="0.25">
      <c r="A31" s="288" t="s">
        <v>340</v>
      </c>
      <c r="B31" s="287" t="s">
        <v>539</v>
      </c>
      <c r="C31" s="287" t="s">
        <v>540</v>
      </c>
      <c r="D31" s="288" t="s">
        <v>207</v>
      </c>
      <c r="E31" s="40"/>
    </row>
    <row r="32" spans="1:5" x14ac:dyDescent="0.25">
      <c r="A32" s="40" t="s">
        <v>250</v>
      </c>
      <c r="B32" s="40" t="s">
        <v>251</v>
      </c>
      <c r="C32" s="40" t="s">
        <v>252</v>
      </c>
      <c r="D32" s="40" t="s">
        <v>200</v>
      </c>
      <c r="E32" s="40"/>
    </row>
    <row r="33" spans="1:5" x14ac:dyDescent="0.25">
      <c r="A33" s="288" t="s">
        <v>275</v>
      </c>
      <c r="B33" s="287" t="s">
        <v>276</v>
      </c>
      <c r="C33" s="287" t="s">
        <v>277</v>
      </c>
      <c r="D33" s="288" t="s">
        <v>207</v>
      </c>
      <c r="E33" s="40"/>
    </row>
    <row r="34" spans="1:5" x14ac:dyDescent="0.25">
      <c r="A34" s="288" t="s">
        <v>278</v>
      </c>
      <c r="B34" s="287" t="s">
        <v>279</v>
      </c>
      <c r="C34" s="287" t="s">
        <v>280</v>
      </c>
      <c r="D34" s="288" t="s">
        <v>207</v>
      </c>
      <c r="E34" s="40"/>
    </row>
    <row r="35" spans="1:5" x14ac:dyDescent="0.25">
      <c r="A35" s="40" t="s">
        <v>253</v>
      </c>
      <c r="B35" s="40" t="s">
        <v>254</v>
      </c>
      <c r="C35" s="40" t="s">
        <v>255</v>
      </c>
      <c r="D35" s="40" t="s">
        <v>200</v>
      </c>
    </row>
    <row r="36" spans="1:5" x14ac:dyDescent="0.25">
      <c r="A36" s="40" t="s">
        <v>256</v>
      </c>
      <c r="B36" s="40" t="s">
        <v>257</v>
      </c>
      <c r="C36" s="40" t="s">
        <v>258</v>
      </c>
      <c r="D36" s="40" t="s">
        <v>200</v>
      </c>
      <c r="E36" s="40"/>
    </row>
    <row r="37" spans="1:5" x14ac:dyDescent="0.25">
      <c r="A37" s="40" t="s">
        <v>293</v>
      </c>
      <c r="B37" s="40" t="s">
        <v>544</v>
      </c>
      <c r="C37" s="40" t="s">
        <v>545</v>
      </c>
      <c r="D37" s="40" t="s">
        <v>200</v>
      </c>
      <c r="E37" s="40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sqref="A1:D7"/>
    </sheetView>
  </sheetViews>
  <sheetFormatPr defaultRowHeight="15" x14ac:dyDescent="0.25"/>
  <cols>
    <col min="2" max="2" width="10.7109375" bestFit="1" customWidth="1"/>
    <col min="3" max="3" width="11.85546875" bestFit="1" customWidth="1"/>
    <col min="4" max="4" width="115.7109375" customWidth="1"/>
  </cols>
  <sheetData>
    <row r="1" spans="1:4" x14ac:dyDescent="0.25">
      <c r="A1" s="2" t="s">
        <v>19</v>
      </c>
      <c r="B1" s="2" t="s">
        <v>5</v>
      </c>
      <c r="C1" s="2" t="s">
        <v>17</v>
      </c>
      <c r="D1" s="2" t="s">
        <v>18</v>
      </c>
    </row>
    <row r="2" spans="1:4" x14ac:dyDescent="0.25">
      <c r="A2">
        <v>1</v>
      </c>
      <c r="B2" s="3">
        <v>44980</v>
      </c>
      <c r="C2" t="s">
        <v>154</v>
      </c>
      <c r="D2" t="s">
        <v>259</v>
      </c>
    </row>
    <row r="3" spans="1:4" x14ac:dyDescent="0.25">
      <c r="A3">
        <v>2</v>
      </c>
      <c r="B3" s="3"/>
    </row>
    <row r="4" spans="1:4" x14ac:dyDescent="0.25">
      <c r="A4">
        <v>3</v>
      </c>
      <c r="B4" s="3"/>
      <c r="D4" s="5"/>
    </row>
    <row r="5" spans="1:4" x14ac:dyDescent="0.25">
      <c r="A5">
        <v>4</v>
      </c>
      <c r="B5" s="3"/>
    </row>
    <row r="6" spans="1:4" x14ac:dyDescent="0.25">
      <c r="A6">
        <v>5</v>
      </c>
      <c r="B6" s="3"/>
    </row>
    <row r="7" spans="1:4" x14ac:dyDescent="0.25">
      <c r="A7">
        <v>6</v>
      </c>
      <c r="B7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Diagram</vt:lpstr>
      </vt:variant>
      <vt:variant>
        <vt:i4>2</vt:i4>
      </vt:variant>
    </vt:vector>
  </HeadingPairs>
  <TitlesOfParts>
    <vt:vector size="8" baseType="lpstr">
      <vt:lpstr>GTR2_Setup check</vt:lpstr>
      <vt:lpstr>GTR2_150MeV</vt:lpstr>
      <vt:lpstr>GTR2_Cubes</vt:lpstr>
      <vt:lpstr>Safety and lasers</vt:lpstr>
      <vt:lpstr>Signatures</vt:lpstr>
      <vt:lpstr>Updates</vt:lpstr>
      <vt:lpstr>Plot GTR2_150 MeV</vt:lpstr>
      <vt:lpstr>Plot_GTR2_Cubes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Stolarczyk</dc:creator>
  <cp:lastModifiedBy>Younes Mejaddam</cp:lastModifiedBy>
  <dcterms:created xsi:type="dcterms:W3CDTF">2019-01-08T10:23:09Z</dcterms:created>
  <dcterms:modified xsi:type="dcterms:W3CDTF">2023-07-28T05:18:48Z</dcterms:modified>
</cp:coreProperties>
</file>