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5 Månadskontroller\053 SW dose check\01_Results\"/>
    </mc:Choice>
  </mc:AlternateContent>
  <xr:revisionPtr revIDLastSave="0" documentId="13_ncr:1_{C4506976-BD29-4173-B2A8-1F4590B873DA}" xr6:coauthVersionLast="36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GTR1_SW_SOBP plans" sheetId="4" r:id="rId1"/>
    <sheet name="GTR2_SW_SOBP plans" sheetId="5" r:id="rId2"/>
    <sheet name="Summary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4" l="1"/>
  <c r="Q84" i="4"/>
  <c r="Q87" i="4"/>
  <c r="Q86" i="4"/>
  <c r="Q99" i="4"/>
  <c r="Q98" i="4"/>
  <c r="Q97" i="4"/>
  <c r="Q96" i="4"/>
  <c r="Q95" i="4"/>
  <c r="Q94" i="4"/>
  <c r="Q93" i="4"/>
  <c r="Q92" i="4"/>
  <c r="Q91" i="4"/>
  <c r="Q90" i="4"/>
  <c r="Q89" i="4"/>
  <c r="Q88" i="4"/>
  <c r="AF99" i="4"/>
  <c r="AG99" i="4" s="1"/>
  <c r="Y99" i="4"/>
  <c r="Z99" i="4" s="1"/>
  <c r="O99" i="4"/>
  <c r="I99" i="4"/>
  <c r="AF98" i="4"/>
  <c r="AG98" i="4" s="1"/>
  <c r="Y98" i="4"/>
  <c r="Z98" i="4" s="1"/>
  <c r="O98" i="4"/>
  <c r="I98" i="4"/>
  <c r="AF97" i="4"/>
  <c r="AG97" i="4" s="1"/>
  <c r="Y97" i="4"/>
  <c r="Z97" i="4" s="1"/>
  <c r="O97" i="4"/>
  <c r="I97" i="4"/>
  <c r="AF96" i="4"/>
  <c r="AG96" i="4" s="1"/>
  <c r="Y96" i="4"/>
  <c r="Z96" i="4" s="1"/>
  <c r="O96" i="4"/>
  <c r="I96" i="4"/>
  <c r="AF95" i="4"/>
  <c r="AG95" i="4" s="1"/>
  <c r="Y95" i="4"/>
  <c r="Z95" i="4" s="1"/>
  <c r="O95" i="4"/>
  <c r="I95" i="4"/>
  <c r="AF94" i="4"/>
  <c r="AG94" i="4" s="1"/>
  <c r="Y94" i="4"/>
  <c r="Z94" i="4" s="1"/>
  <c r="O94" i="4"/>
  <c r="I94" i="4"/>
  <c r="AF93" i="4"/>
  <c r="AG93" i="4" s="1"/>
  <c r="Y93" i="4"/>
  <c r="Z93" i="4" s="1"/>
  <c r="O93" i="4"/>
  <c r="I93" i="4"/>
  <c r="AF92" i="4"/>
  <c r="AG92" i="4" s="1"/>
  <c r="Y92" i="4"/>
  <c r="Z92" i="4" s="1"/>
  <c r="O92" i="4"/>
  <c r="I92" i="4"/>
  <c r="AF91" i="4"/>
  <c r="AG91" i="4" s="1"/>
  <c r="Y91" i="4"/>
  <c r="Z91" i="4" s="1"/>
  <c r="O91" i="4"/>
  <c r="I91" i="4"/>
  <c r="AF90" i="4"/>
  <c r="AG90" i="4" s="1"/>
  <c r="Y90" i="4"/>
  <c r="Z90" i="4" s="1"/>
  <c r="O90" i="4"/>
  <c r="I90" i="4"/>
  <c r="AF89" i="5"/>
  <c r="AG89" i="5" s="1"/>
  <c r="Y89" i="5"/>
  <c r="Z89" i="5" s="1"/>
  <c r="O89" i="5"/>
  <c r="I89" i="5"/>
  <c r="AF88" i="5"/>
  <c r="AG88" i="5" s="1"/>
  <c r="Y88" i="5"/>
  <c r="Z88" i="5" s="1"/>
  <c r="O88" i="5"/>
  <c r="I88" i="5"/>
  <c r="AF87" i="5"/>
  <c r="AG87" i="5" s="1"/>
  <c r="Y87" i="5"/>
  <c r="Z87" i="5" s="1"/>
  <c r="O87" i="5"/>
  <c r="I87" i="5"/>
  <c r="AF86" i="5"/>
  <c r="AG86" i="5" s="1"/>
  <c r="Y86" i="5"/>
  <c r="Z86" i="5" s="1"/>
  <c r="O86" i="5"/>
  <c r="I86" i="5"/>
  <c r="AF85" i="5"/>
  <c r="AG85" i="5" s="1"/>
  <c r="Y85" i="5"/>
  <c r="Z85" i="5" s="1"/>
  <c r="O85" i="5"/>
  <c r="I85" i="5"/>
  <c r="AF84" i="5"/>
  <c r="AG84" i="5" s="1"/>
  <c r="Y84" i="5"/>
  <c r="Z84" i="5" s="1"/>
  <c r="O84" i="5"/>
  <c r="I84" i="5"/>
  <c r="AF83" i="5"/>
  <c r="AG83" i="5" s="1"/>
  <c r="Y83" i="5"/>
  <c r="Z83" i="5" s="1"/>
  <c r="O83" i="5"/>
  <c r="I83" i="5"/>
  <c r="AF82" i="5"/>
  <c r="AG82" i="5" s="1"/>
  <c r="Y82" i="5"/>
  <c r="Z82" i="5" s="1"/>
  <c r="O82" i="5"/>
  <c r="I82" i="5"/>
  <c r="F25" i="5"/>
  <c r="Q81" i="5"/>
  <c r="Q80" i="5"/>
  <c r="Q77" i="5"/>
  <c r="Q76" i="5"/>
  <c r="F25" i="4"/>
  <c r="Q75" i="5"/>
  <c r="Q74" i="5"/>
  <c r="Q82" i="4"/>
  <c r="O76" i="5"/>
  <c r="P98" i="4" l="1"/>
  <c r="P99" i="4"/>
  <c r="P96" i="4"/>
  <c r="P97" i="4"/>
  <c r="P94" i="4"/>
  <c r="P95" i="4"/>
  <c r="P92" i="4"/>
  <c r="P93" i="4"/>
  <c r="P90" i="4"/>
  <c r="P91" i="4"/>
  <c r="Q88" i="5"/>
  <c r="P88" i="5"/>
  <c r="Q89" i="5"/>
  <c r="P89" i="5"/>
  <c r="Q86" i="5"/>
  <c r="P86" i="5"/>
  <c r="Q87" i="5"/>
  <c r="P87" i="5"/>
  <c r="Q84" i="5"/>
  <c r="P84" i="5"/>
  <c r="Q85" i="5"/>
  <c r="P85" i="5"/>
  <c r="Q82" i="5"/>
  <c r="P82" i="5"/>
  <c r="Q83" i="5"/>
  <c r="P83" i="5"/>
  <c r="AF89" i="4"/>
  <c r="AG89" i="4" s="1"/>
  <c r="Y89" i="4"/>
  <c r="Z89" i="4" s="1"/>
  <c r="O89" i="4"/>
  <c r="I89" i="4"/>
  <c r="AF88" i="4"/>
  <c r="AG88" i="4" s="1"/>
  <c r="Y88" i="4"/>
  <c r="Z88" i="4" s="1"/>
  <c r="O88" i="4"/>
  <c r="P88" i="4" s="1"/>
  <c r="I88" i="4"/>
  <c r="AF87" i="4"/>
  <c r="AG87" i="4" s="1"/>
  <c r="Y87" i="4"/>
  <c r="Z87" i="4" s="1"/>
  <c r="O87" i="4"/>
  <c r="P87" i="4" s="1"/>
  <c r="I87" i="4"/>
  <c r="AF86" i="4"/>
  <c r="AG86" i="4" s="1"/>
  <c r="Y86" i="4"/>
  <c r="Z86" i="4" s="1"/>
  <c r="O86" i="4"/>
  <c r="I86" i="4"/>
  <c r="AF85" i="4"/>
  <c r="AG85" i="4" s="1"/>
  <c r="Y85" i="4"/>
  <c r="Z85" i="4" s="1"/>
  <c r="O85" i="4"/>
  <c r="I85" i="4"/>
  <c r="AF84" i="4"/>
  <c r="AG84" i="4" s="1"/>
  <c r="Y84" i="4"/>
  <c r="Z84" i="4" s="1"/>
  <c r="O84" i="4"/>
  <c r="I84" i="4"/>
  <c r="AF83" i="4"/>
  <c r="AG83" i="4" s="1"/>
  <c r="Y83" i="4"/>
  <c r="Z83" i="4" s="1"/>
  <c r="O83" i="4"/>
  <c r="I83" i="4"/>
  <c r="AF82" i="4"/>
  <c r="AG82" i="4" s="1"/>
  <c r="Y82" i="4"/>
  <c r="Z82" i="4" s="1"/>
  <c r="O82" i="4"/>
  <c r="I82" i="4"/>
  <c r="I70" i="5"/>
  <c r="I71" i="5"/>
  <c r="S99" i="4" l="1"/>
  <c r="R99" i="4"/>
  <c r="S98" i="4"/>
  <c r="R98" i="4"/>
  <c r="S97" i="4"/>
  <c r="R97" i="4"/>
  <c r="S96" i="4"/>
  <c r="R96" i="4"/>
  <c r="S95" i="4"/>
  <c r="R95" i="4"/>
  <c r="S94" i="4"/>
  <c r="R94" i="4"/>
  <c r="S93" i="4"/>
  <c r="R93" i="4"/>
  <c r="S92" i="4"/>
  <c r="R92" i="4"/>
  <c r="S91" i="4"/>
  <c r="R91" i="4"/>
  <c r="S90" i="4"/>
  <c r="R90" i="4"/>
  <c r="S89" i="5"/>
  <c r="R89" i="5"/>
  <c r="S88" i="5"/>
  <c r="R88" i="5"/>
  <c r="S87" i="5"/>
  <c r="R87" i="5"/>
  <c r="S86" i="5"/>
  <c r="R86" i="5"/>
  <c r="S85" i="5"/>
  <c r="R85" i="5"/>
  <c r="S84" i="5"/>
  <c r="R84" i="5"/>
  <c r="S83" i="5"/>
  <c r="R83" i="5"/>
  <c r="S82" i="5"/>
  <c r="R82" i="5"/>
  <c r="S85" i="4"/>
  <c r="R86" i="4"/>
  <c r="Q83" i="4"/>
  <c r="S83" i="4" s="1"/>
  <c r="R82" i="4"/>
  <c r="S88" i="4"/>
  <c r="R88" i="4"/>
  <c r="S89" i="4"/>
  <c r="R89" i="4"/>
  <c r="P89" i="4"/>
  <c r="P86" i="4"/>
  <c r="S84" i="4"/>
  <c r="R84" i="4"/>
  <c r="P84" i="4"/>
  <c r="P85" i="4"/>
  <c r="P83" i="4"/>
  <c r="P82" i="4"/>
  <c r="I73" i="4"/>
  <c r="I72" i="4"/>
  <c r="R85" i="4" l="1"/>
  <c r="S86" i="4"/>
  <c r="R83" i="4"/>
  <c r="S82" i="4"/>
  <c r="S87" i="4"/>
  <c r="R87" i="4"/>
  <c r="I64" i="5"/>
  <c r="I65" i="5"/>
  <c r="O73" i="4"/>
  <c r="Q73" i="4" s="1"/>
  <c r="AF81" i="4" l="1"/>
  <c r="AG81" i="4" s="1"/>
  <c r="Y81" i="4"/>
  <c r="Z81" i="4" s="1"/>
  <c r="O81" i="4"/>
  <c r="P81" i="4" s="1"/>
  <c r="I81" i="4"/>
  <c r="AF80" i="4"/>
  <c r="AG80" i="4" s="1"/>
  <c r="Y80" i="4"/>
  <c r="Z80" i="4" s="1"/>
  <c r="O80" i="4"/>
  <c r="P80" i="4" s="1"/>
  <c r="I80" i="4"/>
  <c r="AF79" i="4"/>
  <c r="AG79" i="4" s="1"/>
  <c r="Y79" i="4"/>
  <c r="Z79" i="4" s="1"/>
  <c r="O79" i="4"/>
  <c r="I79" i="4"/>
  <c r="AF78" i="4"/>
  <c r="AG78" i="4" s="1"/>
  <c r="Y78" i="4"/>
  <c r="Z78" i="4" s="1"/>
  <c r="O78" i="4"/>
  <c r="P78" i="4" s="1"/>
  <c r="I78" i="4"/>
  <c r="AF77" i="4"/>
  <c r="AG77" i="4" s="1"/>
  <c r="Y77" i="4"/>
  <c r="Z77" i="4" s="1"/>
  <c r="O77" i="4"/>
  <c r="I77" i="4"/>
  <c r="AF76" i="4"/>
  <c r="AG76" i="4" s="1"/>
  <c r="Y76" i="4"/>
  <c r="Z76" i="4" s="1"/>
  <c r="O76" i="4"/>
  <c r="I76" i="4"/>
  <c r="AF75" i="4"/>
  <c r="AG75" i="4" s="1"/>
  <c r="Y75" i="4"/>
  <c r="Z75" i="4" s="1"/>
  <c r="O75" i="4"/>
  <c r="P75" i="4" s="1"/>
  <c r="I75" i="4"/>
  <c r="AF74" i="4"/>
  <c r="AG74" i="4" s="1"/>
  <c r="Y74" i="4"/>
  <c r="Z74" i="4" s="1"/>
  <c r="O74" i="4"/>
  <c r="P74" i="4" s="1"/>
  <c r="I74" i="4"/>
  <c r="AF73" i="4"/>
  <c r="AG73" i="4" s="1"/>
  <c r="Y73" i="4"/>
  <c r="Z73" i="4" s="1"/>
  <c r="AF72" i="4"/>
  <c r="AG72" i="4" s="1"/>
  <c r="Y72" i="4"/>
  <c r="Z72" i="4" s="1"/>
  <c r="O72" i="4"/>
  <c r="P72" i="4" s="1"/>
  <c r="AF71" i="4"/>
  <c r="AG71" i="4" s="1"/>
  <c r="Y71" i="4"/>
  <c r="Z71" i="4" s="1"/>
  <c r="O71" i="4"/>
  <c r="P71" i="4" s="1"/>
  <c r="I71" i="4"/>
  <c r="AF70" i="4"/>
  <c r="AG70" i="4" s="1"/>
  <c r="Y70" i="4"/>
  <c r="Z70" i="4" s="1"/>
  <c r="O70" i="4"/>
  <c r="P70" i="4" s="1"/>
  <c r="I70" i="4"/>
  <c r="AF69" i="4"/>
  <c r="AG69" i="4" s="1"/>
  <c r="Y69" i="4"/>
  <c r="Z69" i="4" s="1"/>
  <c r="O69" i="4"/>
  <c r="P69" i="4" s="1"/>
  <c r="I69" i="4"/>
  <c r="AF68" i="4"/>
  <c r="AG68" i="4" s="1"/>
  <c r="Y68" i="4"/>
  <c r="Z68" i="4" s="1"/>
  <c r="O68" i="4"/>
  <c r="P68" i="4" s="1"/>
  <c r="I68" i="4"/>
  <c r="AF67" i="4"/>
  <c r="AG67" i="4" s="1"/>
  <c r="Y67" i="4"/>
  <c r="Z67" i="4" s="1"/>
  <c r="O67" i="4"/>
  <c r="I67" i="4"/>
  <c r="AF66" i="4"/>
  <c r="AG66" i="4" s="1"/>
  <c r="Y66" i="4"/>
  <c r="Z66" i="4" s="1"/>
  <c r="O66" i="4"/>
  <c r="P66" i="4" s="1"/>
  <c r="I66" i="4"/>
  <c r="AF65" i="4"/>
  <c r="AG65" i="4" s="1"/>
  <c r="Y65" i="4"/>
  <c r="Z65" i="4" s="1"/>
  <c r="O65" i="4"/>
  <c r="I65" i="4"/>
  <c r="AF64" i="4"/>
  <c r="AG64" i="4" s="1"/>
  <c r="Y64" i="4"/>
  <c r="Z64" i="4" s="1"/>
  <c r="O64" i="4"/>
  <c r="P64" i="4" s="1"/>
  <c r="I64" i="4"/>
  <c r="AF63" i="4"/>
  <c r="AG63" i="4" s="1"/>
  <c r="Y63" i="4"/>
  <c r="Z63" i="4" s="1"/>
  <c r="O63" i="4"/>
  <c r="P63" i="4" s="1"/>
  <c r="I63" i="4"/>
  <c r="AF62" i="4"/>
  <c r="AG62" i="4" s="1"/>
  <c r="Y62" i="4"/>
  <c r="Z62" i="4" s="1"/>
  <c r="O62" i="4"/>
  <c r="P62" i="4" s="1"/>
  <c r="I62" i="4"/>
  <c r="AF81" i="5"/>
  <c r="AG81" i="5" s="1"/>
  <c r="Y81" i="5"/>
  <c r="Z81" i="5" s="1"/>
  <c r="O81" i="5"/>
  <c r="I81" i="5"/>
  <c r="AF80" i="5"/>
  <c r="AG80" i="5" s="1"/>
  <c r="Y80" i="5"/>
  <c r="Z80" i="5" s="1"/>
  <c r="O80" i="5"/>
  <c r="P80" i="5" s="1"/>
  <c r="I80" i="5"/>
  <c r="AF79" i="5"/>
  <c r="AG79" i="5" s="1"/>
  <c r="Y79" i="5"/>
  <c r="Z79" i="5" s="1"/>
  <c r="O79" i="5"/>
  <c r="I79" i="5"/>
  <c r="AF78" i="5"/>
  <c r="AG78" i="5" s="1"/>
  <c r="Y78" i="5"/>
  <c r="Z78" i="5" s="1"/>
  <c r="O78" i="5"/>
  <c r="P78" i="5" s="1"/>
  <c r="I78" i="5"/>
  <c r="AF77" i="5"/>
  <c r="AG77" i="5" s="1"/>
  <c r="Y77" i="5"/>
  <c r="Z77" i="5" s="1"/>
  <c r="O77" i="5"/>
  <c r="I77" i="5"/>
  <c r="AF76" i="5"/>
  <c r="AG76" i="5" s="1"/>
  <c r="Y76" i="5"/>
  <c r="Z76" i="5" s="1"/>
  <c r="I76" i="5"/>
  <c r="AF75" i="5"/>
  <c r="AG75" i="5" s="1"/>
  <c r="Y75" i="5"/>
  <c r="Z75" i="5" s="1"/>
  <c r="O75" i="5"/>
  <c r="I75" i="5"/>
  <c r="AF74" i="5"/>
  <c r="AG74" i="5" s="1"/>
  <c r="Y74" i="5"/>
  <c r="Z74" i="5" s="1"/>
  <c r="O74" i="5"/>
  <c r="P74" i="5" s="1"/>
  <c r="I74" i="5"/>
  <c r="AF73" i="5"/>
  <c r="AG73" i="5" s="1"/>
  <c r="Y73" i="5"/>
  <c r="Z73" i="5" s="1"/>
  <c r="O73" i="5"/>
  <c r="I73" i="5"/>
  <c r="AF72" i="5"/>
  <c r="AG72" i="5" s="1"/>
  <c r="Y72" i="5"/>
  <c r="Z72" i="5" s="1"/>
  <c r="O72" i="5"/>
  <c r="I72" i="5"/>
  <c r="Y68" i="5"/>
  <c r="Z68" i="5" s="1"/>
  <c r="AF71" i="5"/>
  <c r="AG71" i="5" s="1"/>
  <c r="Y71" i="5"/>
  <c r="Z71" i="5" s="1"/>
  <c r="O71" i="5"/>
  <c r="AF70" i="5"/>
  <c r="AG70" i="5" s="1"/>
  <c r="Y70" i="5"/>
  <c r="Z70" i="5" s="1"/>
  <c r="O70" i="5"/>
  <c r="P70" i="5" s="1"/>
  <c r="AF69" i="5"/>
  <c r="AG69" i="5" s="1"/>
  <c r="Y69" i="5"/>
  <c r="Z69" i="5" s="1"/>
  <c r="O69" i="5"/>
  <c r="P69" i="5" s="1"/>
  <c r="I69" i="5"/>
  <c r="AF68" i="5"/>
  <c r="AG68" i="5" s="1"/>
  <c r="O68" i="5"/>
  <c r="P68" i="5" s="1"/>
  <c r="I68" i="5"/>
  <c r="AF67" i="5"/>
  <c r="AG67" i="5" s="1"/>
  <c r="Y67" i="5"/>
  <c r="Z67" i="5" s="1"/>
  <c r="O67" i="5"/>
  <c r="I67" i="5"/>
  <c r="AF66" i="5"/>
  <c r="AG66" i="5" s="1"/>
  <c r="Y66" i="5"/>
  <c r="Z66" i="5" s="1"/>
  <c r="O66" i="5"/>
  <c r="P66" i="5" s="1"/>
  <c r="I66" i="5"/>
  <c r="AF65" i="5"/>
  <c r="AG65" i="5" s="1"/>
  <c r="Y65" i="5"/>
  <c r="Z65" i="5" s="1"/>
  <c r="O65" i="5"/>
  <c r="P65" i="5" s="1"/>
  <c r="AF64" i="5"/>
  <c r="AG64" i="5" s="1"/>
  <c r="Y64" i="5"/>
  <c r="Z64" i="5" s="1"/>
  <c r="O64" i="5"/>
  <c r="P64" i="5" s="1"/>
  <c r="AF63" i="5"/>
  <c r="AG63" i="5" s="1"/>
  <c r="Y63" i="5"/>
  <c r="Z63" i="5" s="1"/>
  <c r="O63" i="5"/>
  <c r="P63" i="5" s="1"/>
  <c r="I63" i="5"/>
  <c r="AF62" i="5"/>
  <c r="AG62" i="5" s="1"/>
  <c r="Y62" i="5"/>
  <c r="Z62" i="5" s="1"/>
  <c r="O62" i="5"/>
  <c r="P62" i="5" s="1"/>
  <c r="I62" i="5"/>
  <c r="O44" i="5"/>
  <c r="Q79" i="5" l="1"/>
  <c r="S79" i="5" s="1"/>
  <c r="Q78" i="5"/>
  <c r="S78" i="5" s="1"/>
  <c r="S77" i="5"/>
  <c r="Q76" i="4"/>
  <c r="Q69" i="4"/>
  <c r="S69" i="4" s="1"/>
  <c r="P76" i="4"/>
  <c r="Q66" i="4"/>
  <c r="R66" i="4" s="1"/>
  <c r="Q64" i="5"/>
  <c r="S64" i="5" s="1"/>
  <c r="Q66" i="5"/>
  <c r="R66" i="5" s="1"/>
  <c r="Q67" i="4"/>
  <c r="R67" i="4" s="1"/>
  <c r="Q72" i="4"/>
  <c r="S72" i="4" s="1"/>
  <c r="Q80" i="4"/>
  <c r="S80" i="4" s="1"/>
  <c r="Q64" i="4"/>
  <c r="S64" i="4" s="1"/>
  <c r="R73" i="4"/>
  <c r="Q67" i="5"/>
  <c r="R67" i="5" s="1"/>
  <c r="Q65" i="4"/>
  <c r="R65" i="4" s="1"/>
  <c r="Q77" i="4"/>
  <c r="R77" i="4" s="1"/>
  <c r="Q79" i="4"/>
  <c r="R79" i="4" s="1"/>
  <c r="Q81" i="4"/>
  <c r="S81" i="4" s="1"/>
  <c r="S76" i="5"/>
  <c r="R81" i="5"/>
  <c r="Q71" i="5"/>
  <c r="S71" i="5" s="1"/>
  <c r="Q74" i="4"/>
  <c r="S74" i="4" s="1"/>
  <c r="P67" i="5"/>
  <c r="Q73" i="5"/>
  <c r="S73" i="5" s="1"/>
  <c r="Q63" i="5"/>
  <c r="S63" i="5" s="1"/>
  <c r="Q68" i="5"/>
  <c r="S68" i="5" s="1"/>
  <c r="P71" i="5"/>
  <c r="Q72" i="5"/>
  <c r="S72" i="5" s="1"/>
  <c r="R75" i="5"/>
  <c r="S80" i="5"/>
  <c r="Q68" i="4"/>
  <c r="R68" i="4" s="1"/>
  <c r="Q71" i="4"/>
  <c r="S71" i="4" s="1"/>
  <c r="Q65" i="5"/>
  <c r="S65" i="5" s="1"/>
  <c r="Q70" i="5"/>
  <c r="Q69" i="5"/>
  <c r="S69" i="5" s="1"/>
  <c r="P67" i="4"/>
  <c r="Q62" i="5"/>
  <c r="R62" i="5" s="1"/>
  <c r="S74" i="5"/>
  <c r="Q70" i="4"/>
  <c r="R70" i="4" s="1"/>
  <c r="Q78" i="4"/>
  <c r="S78" i="4" s="1"/>
  <c r="P76" i="5"/>
  <c r="P79" i="4"/>
  <c r="P77" i="4"/>
  <c r="Q75" i="4"/>
  <c r="P73" i="4"/>
  <c r="P65" i="4"/>
  <c r="Q62" i="4"/>
  <c r="Q63" i="4"/>
  <c r="P81" i="5"/>
  <c r="P79" i="5"/>
  <c r="P77" i="5"/>
  <c r="P75" i="5"/>
  <c r="P72" i="5"/>
  <c r="P73" i="5"/>
  <c r="R71" i="5"/>
  <c r="AF61" i="5"/>
  <c r="AG61" i="5" s="1"/>
  <c r="Y61" i="5"/>
  <c r="Z61" i="5" s="1"/>
  <c r="O61" i="5"/>
  <c r="I61" i="5"/>
  <c r="AF60" i="5"/>
  <c r="AG60" i="5" s="1"/>
  <c r="Y60" i="5"/>
  <c r="Z60" i="5" s="1"/>
  <c r="O60" i="5"/>
  <c r="P60" i="5" s="1"/>
  <c r="I60" i="5"/>
  <c r="AF59" i="5"/>
  <c r="AG59" i="5" s="1"/>
  <c r="Y59" i="5"/>
  <c r="Z59" i="5" s="1"/>
  <c r="O59" i="5"/>
  <c r="P59" i="5" s="1"/>
  <c r="I59" i="5"/>
  <c r="AF58" i="5"/>
  <c r="AG58" i="5" s="1"/>
  <c r="Y58" i="5"/>
  <c r="Z58" i="5" s="1"/>
  <c r="O58" i="5"/>
  <c r="I58" i="5"/>
  <c r="AF57" i="5"/>
  <c r="AG57" i="5" s="1"/>
  <c r="Y57" i="5"/>
  <c r="Z57" i="5" s="1"/>
  <c r="O57" i="5"/>
  <c r="P57" i="5" s="1"/>
  <c r="I57" i="5"/>
  <c r="AF56" i="5"/>
  <c r="AG56" i="5" s="1"/>
  <c r="Y56" i="5"/>
  <c r="Z56" i="5" s="1"/>
  <c r="O56" i="5"/>
  <c r="P56" i="5" s="1"/>
  <c r="I56" i="5"/>
  <c r="AF55" i="5"/>
  <c r="AG55" i="5" s="1"/>
  <c r="Y55" i="5"/>
  <c r="Z55" i="5" s="1"/>
  <c r="O55" i="5"/>
  <c r="P55" i="5" s="1"/>
  <c r="I55" i="5"/>
  <c r="AF54" i="5"/>
  <c r="AG54" i="5" s="1"/>
  <c r="Y54" i="5"/>
  <c r="Z54" i="5" s="1"/>
  <c r="O54" i="5"/>
  <c r="I54" i="5"/>
  <c r="AF53" i="5"/>
  <c r="AG53" i="5" s="1"/>
  <c r="Y53" i="5"/>
  <c r="Z53" i="5" s="1"/>
  <c r="O53" i="5"/>
  <c r="I53" i="5"/>
  <c r="AF52" i="5"/>
  <c r="AG52" i="5" s="1"/>
  <c r="Y52" i="5"/>
  <c r="Z52" i="5" s="1"/>
  <c r="O52" i="5"/>
  <c r="P52" i="5" s="1"/>
  <c r="I52" i="5"/>
  <c r="AF51" i="5"/>
  <c r="AG51" i="5" s="1"/>
  <c r="Y51" i="5"/>
  <c r="Z51" i="5" s="1"/>
  <c r="O51" i="5"/>
  <c r="P51" i="5" s="1"/>
  <c r="I51" i="5"/>
  <c r="AF50" i="5"/>
  <c r="AG50" i="5" s="1"/>
  <c r="Y50" i="5"/>
  <c r="Z50" i="5" s="1"/>
  <c r="O50" i="5"/>
  <c r="I50" i="5"/>
  <c r="AF49" i="5"/>
  <c r="AG49" i="5" s="1"/>
  <c r="Y49" i="5"/>
  <c r="Z49" i="5" s="1"/>
  <c r="O49" i="5"/>
  <c r="P49" i="5" s="1"/>
  <c r="I49" i="5"/>
  <c r="AF48" i="5"/>
  <c r="AG48" i="5" s="1"/>
  <c r="Y48" i="5"/>
  <c r="Z48" i="5" s="1"/>
  <c r="O48" i="5"/>
  <c r="P48" i="5" s="1"/>
  <c r="I48" i="5"/>
  <c r="AF47" i="5"/>
  <c r="AG47" i="5" s="1"/>
  <c r="Y47" i="5"/>
  <c r="Z47" i="5" s="1"/>
  <c r="O47" i="5"/>
  <c r="P47" i="5" s="1"/>
  <c r="I47" i="5"/>
  <c r="AF46" i="5"/>
  <c r="AG46" i="5" s="1"/>
  <c r="Y46" i="5"/>
  <c r="Z46" i="5" s="1"/>
  <c r="O46" i="5"/>
  <c r="I46" i="5"/>
  <c r="AF45" i="5"/>
  <c r="AG45" i="5" s="1"/>
  <c r="Y45" i="5"/>
  <c r="Z45" i="5" s="1"/>
  <c r="O45" i="5"/>
  <c r="P45" i="5" s="1"/>
  <c r="I45" i="5"/>
  <c r="AF44" i="5"/>
  <c r="AG44" i="5" s="1"/>
  <c r="Y44" i="5"/>
  <c r="Z44" i="5" s="1"/>
  <c r="P44" i="5"/>
  <c r="I44" i="5"/>
  <c r="Q44" i="5" s="1"/>
  <c r="R44" i="5" s="1"/>
  <c r="AF43" i="5"/>
  <c r="AG43" i="5" s="1"/>
  <c r="Y43" i="5"/>
  <c r="Z43" i="5" s="1"/>
  <c r="O43" i="5"/>
  <c r="P43" i="5" s="1"/>
  <c r="I43" i="5"/>
  <c r="AF42" i="5"/>
  <c r="AG42" i="5" s="1"/>
  <c r="Y42" i="5"/>
  <c r="Z42" i="5" s="1"/>
  <c r="O42" i="5"/>
  <c r="I42" i="5"/>
  <c r="R78" i="5" l="1"/>
  <c r="R70" i="5"/>
  <c r="S70" i="5"/>
  <c r="R73" i="5"/>
  <c r="R78" i="4"/>
  <c r="S76" i="4"/>
  <c r="R76" i="4"/>
  <c r="S77" i="4"/>
  <c r="R72" i="5"/>
  <c r="S75" i="5"/>
  <c r="R77" i="5"/>
  <c r="S67" i="5"/>
  <c r="S66" i="5"/>
  <c r="R81" i="4"/>
  <c r="R64" i="5"/>
  <c r="S73" i="4"/>
  <c r="R71" i="4"/>
  <c r="R69" i="4"/>
  <c r="R72" i="4"/>
  <c r="R80" i="4"/>
  <c r="S67" i="4"/>
  <c r="S66" i="4"/>
  <c r="S62" i="5"/>
  <c r="S79" i="4"/>
  <c r="R65" i="5"/>
  <c r="S70" i="4"/>
  <c r="S65" i="4"/>
  <c r="R63" i="5"/>
  <c r="R64" i="4"/>
  <c r="R69" i="5"/>
  <c r="S68" i="4"/>
  <c r="R76" i="5"/>
  <c r="S81" i="5"/>
  <c r="R80" i="5"/>
  <c r="R68" i="5"/>
  <c r="Q47" i="5"/>
  <c r="R47" i="5" s="1"/>
  <c r="R74" i="5"/>
  <c r="R63" i="4"/>
  <c r="S63" i="4"/>
  <c r="R79" i="5"/>
  <c r="S62" i="4"/>
  <c r="R62" i="4"/>
  <c r="R74" i="4"/>
  <c r="S75" i="4"/>
  <c r="R75" i="4"/>
  <c r="Q61" i="5"/>
  <c r="S61" i="5" s="1"/>
  <c r="Q60" i="5"/>
  <c r="R60" i="5" s="1"/>
  <c r="Q59" i="5"/>
  <c r="R59" i="5" s="1"/>
  <c r="Q58" i="5"/>
  <c r="R58" i="5" s="1"/>
  <c r="Q56" i="5"/>
  <c r="S56" i="5" s="1"/>
  <c r="Q55" i="5"/>
  <c r="R55" i="5" s="1"/>
  <c r="Q54" i="5"/>
  <c r="R54" i="5" s="1"/>
  <c r="Q53" i="5"/>
  <c r="R53" i="5" s="1"/>
  <c r="Q52" i="5"/>
  <c r="R52" i="5" s="1"/>
  <c r="Q51" i="5"/>
  <c r="R51" i="5" s="1"/>
  <c r="Q48" i="5"/>
  <c r="S48" i="5" s="1"/>
  <c r="S44" i="5"/>
  <c r="Q43" i="5"/>
  <c r="R43" i="5" s="1"/>
  <c r="Q46" i="5"/>
  <c r="R46" i="5" s="1"/>
  <c r="Q50" i="5"/>
  <c r="R50" i="5" s="1"/>
  <c r="Q42" i="5"/>
  <c r="R42" i="5" s="1"/>
  <c r="S47" i="5"/>
  <c r="P53" i="5"/>
  <c r="P61" i="5"/>
  <c r="Q45" i="5"/>
  <c r="Q49" i="5"/>
  <c r="Q57" i="5"/>
  <c r="P42" i="5"/>
  <c r="P46" i="5"/>
  <c r="P50" i="5"/>
  <c r="P54" i="5"/>
  <c r="P58" i="5"/>
  <c r="S59" i="5" l="1"/>
  <c r="R61" i="5"/>
  <c r="S52" i="5"/>
  <c r="S55" i="5"/>
  <c r="S50" i="5"/>
  <c r="S60" i="5"/>
  <c r="S58" i="5"/>
  <c r="R56" i="5"/>
  <c r="S54" i="5"/>
  <c r="S51" i="5"/>
  <c r="S43" i="5"/>
  <c r="S46" i="5"/>
  <c r="S53" i="5"/>
  <c r="R48" i="5"/>
  <c r="S42" i="5"/>
  <c r="S57" i="5"/>
  <c r="R57" i="5"/>
  <c r="S49" i="5"/>
  <c r="R49" i="5"/>
  <c r="S45" i="5"/>
  <c r="R45" i="5"/>
  <c r="AF61" i="4" l="1"/>
  <c r="AG61" i="4" s="1"/>
  <c r="Y61" i="4"/>
  <c r="Z61" i="4" s="1"/>
  <c r="O61" i="4"/>
  <c r="I61" i="4"/>
  <c r="AF60" i="4"/>
  <c r="AG60" i="4" s="1"/>
  <c r="Y60" i="4"/>
  <c r="Z60" i="4" s="1"/>
  <c r="O60" i="4"/>
  <c r="I60" i="4"/>
  <c r="AF59" i="4"/>
  <c r="AG59" i="4" s="1"/>
  <c r="Y59" i="4"/>
  <c r="Z59" i="4" s="1"/>
  <c r="O59" i="4"/>
  <c r="P59" i="4" s="1"/>
  <c r="I59" i="4"/>
  <c r="AF58" i="4"/>
  <c r="AG58" i="4" s="1"/>
  <c r="Y58" i="4"/>
  <c r="Z58" i="4" s="1"/>
  <c r="O58" i="4"/>
  <c r="P58" i="4" s="1"/>
  <c r="I58" i="4"/>
  <c r="AF57" i="4"/>
  <c r="AG57" i="4" s="1"/>
  <c r="Y57" i="4"/>
  <c r="Z57" i="4" s="1"/>
  <c r="O57" i="4"/>
  <c r="I57" i="4"/>
  <c r="AF56" i="4"/>
  <c r="AG56" i="4" s="1"/>
  <c r="Y56" i="4"/>
  <c r="Z56" i="4" s="1"/>
  <c r="O56" i="4"/>
  <c r="P56" i="4" s="1"/>
  <c r="I56" i="4"/>
  <c r="AF55" i="4"/>
  <c r="AG55" i="4" s="1"/>
  <c r="Y55" i="4"/>
  <c r="Z55" i="4" s="1"/>
  <c r="O55" i="4"/>
  <c r="P55" i="4" s="1"/>
  <c r="I55" i="4"/>
  <c r="AF54" i="4"/>
  <c r="AG54" i="4" s="1"/>
  <c r="Y54" i="4"/>
  <c r="Z54" i="4" s="1"/>
  <c r="O54" i="4"/>
  <c r="P54" i="4" s="1"/>
  <c r="I54" i="4"/>
  <c r="Y44" i="4"/>
  <c r="Z44" i="4" s="1"/>
  <c r="O52" i="4"/>
  <c r="P52" i="4" s="1"/>
  <c r="I52" i="4"/>
  <c r="AF53" i="4"/>
  <c r="AG53" i="4" s="1"/>
  <c r="Y53" i="4"/>
  <c r="Z53" i="4" s="1"/>
  <c r="O53" i="4"/>
  <c r="I53" i="4"/>
  <c r="AF52" i="4"/>
  <c r="AG52" i="4" s="1"/>
  <c r="Y52" i="4"/>
  <c r="Z52" i="4" s="1"/>
  <c r="AF44" i="4"/>
  <c r="AG44" i="4" s="1"/>
  <c r="AF45" i="4"/>
  <c r="AG45" i="4" s="1"/>
  <c r="AF46" i="4"/>
  <c r="AG46" i="4" s="1"/>
  <c r="AF47" i="4"/>
  <c r="AG47" i="4" s="1"/>
  <c r="AF48" i="4"/>
  <c r="AG48" i="4" s="1"/>
  <c r="AF49" i="4"/>
  <c r="AG49" i="4" s="1"/>
  <c r="AF50" i="4"/>
  <c r="AG50" i="4" s="1"/>
  <c r="AF51" i="4"/>
  <c r="AG51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AF43" i="4"/>
  <c r="AG43" i="4" s="1"/>
  <c r="Y43" i="4"/>
  <c r="Z43" i="4" s="1"/>
  <c r="AF42" i="4"/>
  <c r="AG42" i="4" s="1"/>
  <c r="Y42" i="4"/>
  <c r="Z42" i="4" s="1"/>
  <c r="Q56" i="4" l="1"/>
  <c r="S56" i="4" s="1"/>
  <c r="Q61" i="4"/>
  <c r="R61" i="4" s="1"/>
  <c r="Q60" i="4"/>
  <c r="R60" i="4" s="1"/>
  <c r="Q57" i="4"/>
  <c r="S57" i="4" s="1"/>
  <c r="P61" i="4"/>
  <c r="P60" i="4"/>
  <c r="Q58" i="4"/>
  <c r="S58" i="4" s="1"/>
  <c r="P57" i="4"/>
  <c r="Q55" i="4"/>
  <c r="S55" i="4" s="1"/>
  <c r="Q54" i="4"/>
  <c r="S54" i="4" s="1"/>
  <c r="Q52" i="4"/>
  <c r="S52" i="4" s="1"/>
  <c r="Q53" i="4"/>
  <c r="S53" i="4" s="1"/>
  <c r="Q59" i="4"/>
  <c r="P53" i="4"/>
  <c r="O43" i="4"/>
  <c r="P43" i="4" s="1"/>
  <c r="O44" i="4"/>
  <c r="O45" i="4"/>
  <c r="P45" i="4" s="1"/>
  <c r="O46" i="4"/>
  <c r="O47" i="4"/>
  <c r="P47" i="4" s="1"/>
  <c r="O48" i="4"/>
  <c r="O49" i="4"/>
  <c r="O50" i="4"/>
  <c r="P50" i="4" s="1"/>
  <c r="O51" i="4"/>
  <c r="P51" i="4" s="1"/>
  <c r="O42" i="4"/>
  <c r="I43" i="4"/>
  <c r="I44" i="4"/>
  <c r="I45" i="4"/>
  <c r="I46" i="4"/>
  <c r="I47" i="4"/>
  <c r="I48" i="4"/>
  <c r="I49" i="4"/>
  <c r="I50" i="4"/>
  <c r="I51" i="4"/>
  <c r="I42" i="4"/>
  <c r="Q43" i="4" l="1"/>
  <c r="R43" i="4" s="1"/>
  <c r="R56" i="4"/>
  <c r="Q47" i="4"/>
  <c r="S47" i="4" s="1"/>
  <c r="R57" i="4"/>
  <c r="S60" i="4"/>
  <c r="S61" i="4"/>
  <c r="R58" i="4"/>
  <c r="R55" i="4"/>
  <c r="R54" i="4"/>
  <c r="R52" i="4"/>
  <c r="R53" i="4"/>
  <c r="Q51" i="4"/>
  <c r="Q45" i="4"/>
  <c r="S45" i="4" s="1"/>
  <c r="Q50" i="4"/>
  <c r="R50" i="4" s="1"/>
  <c r="Q49" i="4"/>
  <c r="S49" i="4" s="1"/>
  <c r="Q42" i="4"/>
  <c r="R42" i="4" s="1"/>
  <c r="P48" i="4"/>
  <c r="Q48" i="4"/>
  <c r="P46" i="4"/>
  <c r="Q46" i="4"/>
  <c r="P49" i="4"/>
  <c r="P44" i="4"/>
  <c r="Q44" i="4"/>
  <c r="S59" i="4"/>
  <c r="R59" i="4"/>
  <c r="P42" i="4"/>
  <c r="R47" i="4" l="1"/>
  <c r="S43" i="4"/>
  <c r="S50" i="4"/>
  <c r="R49" i="4"/>
  <c r="S42" i="4"/>
  <c r="S51" i="4"/>
  <c r="R51" i="4"/>
  <c r="R45" i="4"/>
  <c r="S48" i="4"/>
  <c r="R48" i="4"/>
  <c r="R46" i="4"/>
  <c r="S46" i="4"/>
  <c r="S44" i="4"/>
  <c r="R44" i="4"/>
</calcChain>
</file>

<file path=xl/sharedStrings.xml><?xml version="1.0" encoding="utf-8"?>
<sst xmlns="http://schemas.openxmlformats.org/spreadsheetml/2006/main" count="319" uniqueCount="99">
  <si>
    <t>Date</t>
  </si>
  <si>
    <t>Plan ID</t>
  </si>
  <si>
    <r>
      <t>z</t>
    </r>
    <r>
      <rPr>
        <vertAlign val="subscript"/>
        <sz val="10"/>
        <color theme="1"/>
        <rFont val="Calibri"/>
        <family val="2"/>
        <scheme val="minor"/>
      </rPr>
      <t>meas</t>
    </r>
    <r>
      <rPr>
        <sz val="10"/>
        <color theme="1"/>
        <rFont val="Calibri"/>
        <family val="2"/>
        <scheme val="minor"/>
      </rPr>
      <t xml:space="preserve"> [cm]</t>
    </r>
  </si>
  <si>
    <t>meas 1</t>
  </si>
  <si>
    <t>meas 2</t>
  </si>
  <si>
    <t>meas 3</t>
  </si>
  <si>
    <t>[Gy]</t>
  </si>
  <si>
    <t>iso at the surface of the IC</t>
  </si>
  <si>
    <t>Dosimetry equipment:</t>
  </si>
  <si>
    <t>Name and model:</t>
  </si>
  <si>
    <t>phantom</t>
  </si>
  <si>
    <t>ionization chamber</t>
  </si>
  <si>
    <t>PTW Roos TW34001</t>
  </si>
  <si>
    <t>electrometer</t>
  </si>
  <si>
    <t>PTW UnidosWebline T10022</t>
  </si>
  <si>
    <t>SN:000456</t>
  </si>
  <si>
    <t>cable</t>
  </si>
  <si>
    <t>reference</t>
  </si>
  <si>
    <t>Setup of measurement:</t>
  </si>
  <si>
    <t>Mode</t>
  </si>
  <si>
    <t>Charge&amp;Current</t>
  </si>
  <si>
    <t>Units</t>
  </si>
  <si>
    <t>Electrical</t>
  </si>
  <si>
    <t>Range</t>
  </si>
  <si>
    <t>Medium/High</t>
  </si>
  <si>
    <t>Nominal voltage [V]</t>
  </si>
  <si>
    <r>
      <t>calibration factor 
(proton PBS, Q</t>
    </r>
    <r>
      <rPr>
        <b/>
        <vertAlign val="sub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=150MeV):</t>
    </r>
  </si>
  <si>
    <t>Prescribe MU's</t>
  </si>
  <si>
    <t>Correction factors</t>
  </si>
  <si>
    <r>
      <t>electrometer - k</t>
    </r>
    <r>
      <rPr>
        <vertAlign val="subscript"/>
        <sz val="10"/>
        <color theme="1"/>
        <rFont val="Calibri"/>
        <family val="2"/>
        <scheme val="minor"/>
      </rPr>
      <t>elec</t>
    </r>
  </si>
  <si>
    <r>
      <t>ion recombination - k</t>
    </r>
    <r>
      <rPr>
        <vertAlign val="subscript"/>
        <sz val="10"/>
        <color theme="1"/>
        <rFont val="Calibri"/>
        <family val="2"/>
        <scheme val="minor"/>
      </rPr>
      <t>s</t>
    </r>
  </si>
  <si>
    <r>
      <t>polarity - k</t>
    </r>
    <r>
      <rPr>
        <vertAlign val="subscript"/>
        <sz val="10"/>
        <color theme="1"/>
        <rFont val="Calibri"/>
        <family val="2"/>
        <scheme val="minor"/>
      </rPr>
      <t>pol</t>
    </r>
  </si>
  <si>
    <r>
      <t>beam quality - k</t>
    </r>
    <r>
      <rPr>
        <vertAlign val="subscript"/>
        <sz val="10"/>
        <color theme="1"/>
        <rFont val="Calibri"/>
        <family val="2"/>
        <scheme val="minor"/>
      </rPr>
      <t>Q,Qo</t>
    </r>
  </si>
  <si>
    <t>Room ID:</t>
  </si>
  <si>
    <t>GTR 1</t>
  </si>
  <si>
    <t>PPS Z-axis</t>
  </si>
  <si>
    <t>STD</t>
  </si>
  <si>
    <t>Average Dose</t>
  </si>
  <si>
    <t>Deviation from reference</t>
  </si>
  <si>
    <t>Primary Chamber</t>
  </si>
  <si>
    <t>Average MU's</t>
  </si>
  <si>
    <t>Deviation from Prescribe MU's</t>
  </si>
  <si>
    <t>Secondary Chamber</t>
  </si>
  <si>
    <t>[cm]</t>
  </si>
  <si>
    <t>[hPa]</t>
  </si>
  <si>
    <t>meas 4</t>
  </si>
  <si>
    <t>meas 5</t>
  </si>
  <si>
    <t>[nC]</t>
  </si>
  <si>
    <t>[%]</t>
  </si>
  <si>
    <t>MU_1</t>
  </si>
  <si>
    <t>MU_2</t>
  </si>
  <si>
    <t>MU_3</t>
  </si>
  <si>
    <t>MU_4</t>
  </si>
  <si>
    <t>MU_5</t>
  </si>
  <si>
    <t>R15M10</t>
  </si>
  <si>
    <t>R31M10</t>
  </si>
  <si>
    <t>no.of SW plates</t>
  </si>
  <si>
    <t>Deviation from TPS</t>
  </si>
  <si>
    <t>SN:003389</t>
  </si>
  <si>
    <t>Prescribe dose TPS [Gy]</t>
  </si>
  <si>
    <t>Refernece dose [Gy]</t>
  </si>
  <si>
    <r>
      <t>z</t>
    </r>
    <r>
      <rPr>
        <vertAlign val="subscript"/>
        <sz val="10"/>
        <color theme="1"/>
        <rFont val="Calibri"/>
        <family val="2"/>
        <scheme val="minor"/>
      </rPr>
      <t>meas</t>
    </r>
  </si>
  <si>
    <r>
      <t>p</t>
    </r>
    <r>
      <rPr>
        <vertAlign val="subscript"/>
        <sz val="10"/>
        <color theme="1"/>
        <rFont val="Calibri"/>
        <family val="2"/>
        <scheme val="minor"/>
      </rPr>
      <t>air</t>
    </r>
  </si>
  <si>
    <r>
      <t>k</t>
    </r>
    <r>
      <rPr>
        <vertAlign val="subscript"/>
        <sz val="10"/>
        <color theme="1"/>
        <rFont val="Calibri"/>
        <family val="2"/>
        <scheme val="minor"/>
      </rPr>
      <t>T,p_air</t>
    </r>
  </si>
  <si>
    <r>
      <t>Q</t>
    </r>
    <r>
      <rPr>
        <vertAlign val="subscript"/>
        <sz val="10"/>
        <color theme="1"/>
        <rFont val="Calibri"/>
        <family val="2"/>
        <scheme val="minor"/>
      </rPr>
      <t>meas</t>
    </r>
    <r>
      <rPr>
        <sz val="10"/>
        <color theme="1"/>
        <rFont val="Calibri"/>
        <family val="2"/>
        <scheme val="minor"/>
      </rPr>
      <t xml:space="preserve"> [nC]</t>
    </r>
  </si>
  <si>
    <r>
      <t>Average Q</t>
    </r>
    <r>
      <rPr>
        <vertAlign val="subscript"/>
        <sz val="10"/>
        <color theme="1"/>
        <rFont val="Calibri"/>
        <family val="2"/>
        <scheme val="minor"/>
      </rPr>
      <t>meas</t>
    </r>
  </si>
  <si>
    <r>
      <t>[</t>
    </r>
    <r>
      <rPr>
        <vertAlign val="superscript"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>C]</t>
    </r>
  </si>
  <si>
    <t>Slab phantom</t>
  </si>
  <si>
    <t>ID.nr:</t>
  </si>
  <si>
    <t>Titel:</t>
  </si>
  <si>
    <t>Dokumenttyp:</t>
  </si>
  <si>
    <t>Strålskyddsinstruktion</t>
  </si>
  <si>
    <t>Godkänt av:</t>
  </si>
  <si>
    <t>Godkänt den:</t>
  </si>
  <si>
    <t xml:space="preserve">Kategori: </t>
  </si>
  <si>
    <t>Strålskydd</t>
  </si>
  <si>
    <t>Skapat av:</t>
  </si>
  <si>
    <t>Skapat den:</t>
  </si>
  <si>
    <t>Reviderat av:</t>
  </si>
  <si>
    <t>Reviderat den:</t>
  </si>
  <si>
    <t>Protocol for measurements of the homogeneous cubic plan in SW with Roos IC</t>
  </si>
  <si>
    <t>[DD/MM/YYYY]</t>
  </si>
  <si>
    <r>
      <t>T</t>
    </r>
    <r>
      <rPr>
        <vertAlign val="subscript"/>
        <sz val="10"/>
        <color theme="1"/>
        <rFont val="Calibri"/>
        <family val="2"/>
        <scheme val="minor"/>
      </rPr>
      <t>IC</t>
    </r>
    <r>
      <rPr>
        <sz val="10"/>
        <color theme="1"/>
        <rFont val="Calibri"/>
        <family val="2"/>
        <scheme val="minor"/>
      </rPr>
      <t>,</t>
    </r>
    <r>
      <rPr>
        <vertAlign val="subscript"/>
        <sz val="10"/>
        <color theme="1"/>
        <rFont val="Calibri"/>
        <family val="2"/>
        <scheme val="minor"/>
      </rPr>
      <t>air</t>
    </r>
  </si>
  <si>
    <t>REFERENCE MEASUREMENTS</t>
  </si>
  <si>
    <t>GTR 2</t>
  </si>
  <si>
    <t>Reference dose [Gy]</t>
  </si>
  <si>
    <t>new electrometer UnidosTango</t>
  </si>
  <si>
    <t>20,79,14</t>
  </si>
  <si>
    <t>2079.54</t>
  </si>
  <si>
    <t>17:00 start measuring // YM AC</t>
  </si>
  <si>
    <t>Ny config efter IC cyclo byte.</t>
  </si>
  <si>
    <t>9.7 (Blue SW)</t>
  </si>
  <si>
    <t>25.5 (Blue SW)</t>
  </si>
  <si>
    <r>
      <t>N</t>
    </r>
    <r>
      <rPr>
        <vertAlign val="subscript"/>
        <sz val="10"/>
        <color theme="1"/>
        <rFont val="Calibri"/>
        <family val="2"/>
        <scheme val="minor"/>
      </rPr>
      <t>D,w,Qo</t>
    </r>
    <r>
      <rPr>
        <sz val="10"/>
        <color theme="1"/>
        <rFont val="Calibri"/>
        <family val="2"/>
        <scheme val="minor"/>
      </rPr>
      <t xml:space="preserve"> [Gy/nC] 2023-03-27</t>
    </r>
  </si>
  <si>
    <r>
      <t>N</t>
    </r>
    <r>
      <rPr>
        <vertAlign val="subscript"/>
        <sz val="10"/>
        <color theme="2" tint="-9.9978637043366805E-2"/>
        <rFont val="Calibri"/>
        <family val="2"/>
        <scheme val="minor"/>
      </rPr>
      <t>D,w,Qo</t>
    </r>
    <r>
      <rPr>
        <sz val="10"/>
        <color theme="2" tint="-9.9978637043366805E-2"/>
        <rFont val="Calibri"/>
        <family val="2"/>
        <scheme val="minor"/>
      </rPr>
      <t xml:space="preserve"> [Gy/nC] 2021-06-08</t>
    </r>
  </si>
  <si>
    <t>Blue SW phantom + new calibration coefficient</t>
  </si>
  <si>
    <t>New calibration coefficient</t>
  </si>
  <si>
    <t>AJ, JR</t>
  </si>
  <si>
    <t>Continued with the Blue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</si>
</sst>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0.0000"/>
    <numFmt numFmtId="168" formatCode="0.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1"/>
      <name val="Calibri"/>
      <family val="2"/>
      <scheme val="minor"/>
    </font>
    <font>
      <sz val="16"/>
      <color rgb="FF005A9E"/>
      <name val="Calibri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MS Sans Serif"/>
    </font>
    <font>
      <sz val="12"/>
      <name val="Times New Roman"/>
      <family val="1"/>
    </font>
    <font>
      <sz val="8"/>
      <name val="Verdana"/>
      <family val="2"/>
    </font>
    <font>
      <sz val="9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9"/>
      <name val="Verdana"/>
      <family val="2"/>
    </font>
    <font>
      <b/>
      <sz val="8"/>
      <color rgb="FF006100"/>
      <name val="Calibri"/>
      <family val="2"/>
      <scheme val="minor"/>
    </font>
    <font>
      <sz val="8"/>
      <color rgb="FF9C57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2" tint="-9.9978637043366805E-2"/>
      <name val="Calibri"/>
      <family val="2"/>
      <scheme val="minor"/>
    </font>
    <font>
      <vertAlign val="subscript"/>
      <sz val="10"/>
      <color theme="2" tint="-9.9978637043366805E-2"/>
      <name val="Calibri"/>
      <family val="2"/>
      <scheme val="minor"/>
    </font>
    <font>
      <b/>
      <sz val="10"/>
      <color theme="2" tint="-9.9978637043366805E-2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3" borderId="0" applyNumberFormat="0" applyBorder="0" applyAlignment="0" applyProtection="0"/>
    <xf numFmtId="0" fontId="11" fillId="0" borderId="0"/>
    <xf numFmtId="0" fontId="20" fillId="0" borderId="0"/>
  </cellStyleXfs>
  <cellXfs count="353">
    <xf numFmtId="0" fontId="0" fillId="0" borderId="0" xfId="0"/>
    <xf numFmtId="0" fontId="0" fillId="0" borderId="0" xfId="0"/>
    <xf numFmtId="0" fontId="0" fillId="0" borderId="0" xfId="0" applyBorder="1"/>
    <xf numFmtId="0" fontId="12" fillId="0" borderId="0" xfId="4" applyFont="1" applyBorder="1" applyAlignment="1">
      <alignment vertical="center"/>
    </xf>
    <xf numFmtId="0" fontId="3" fillId="0" borderId="0" xfId="0" applyFont="1" applyBorder="1"/>
    <xf numFmtId="0" fontId="3" fillId="0" borderId="39" xfId="0" applyFont="1" applyBorder="1" applyAlignment="1">
      <alignment horizontal="center"/>
    </xf>
    <xf numFmtId="0" fontId="3" fillId="0" borderId="30" xfId="0" applyFont="1" applyBorder="1"/>
    <xf numFmtId="0" fontId="3" fillId="0" borderId="31" xfId="0" applyFont="1" applyBorder="1"/>
    <xf numFmtId="0" fontId="5" fillId="0" borderId="30" xfId="4" applyFont="1" applyBorder="1" applyAlignment="1">
      <alignment horizontal="left"/>
    </xf>
    <xf numFmtId="0" fontId="5" fillId="0" borderId="31" xfId="4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40" xfId="0" applyFont="1" applyBorder="1" applyAlignment="1">
      <alignment horizontal="center"/>
    </xf>
    <xf numFmtId="167" fontId="3" fillId="0" borderId="23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38" xfId="4" applyFont="1" applyBorder="1" applyAlignment="1">
      <alignment horizontal="center"/>
    </xf>
    <xf numFmtId="0" fontId="5" fillId="0" borderId="40" xfId="4" applyFont="1" applyBorder="1" applyAlignment="1">
      <alignment horizontal="center" vertical="center"/>
    </xf>
    <xf numFmtId="0" fontId="5" fillId="0" borderId="40" xfId="4" applyFont="1" applyBorder="1" applyAlignment="1">
      <alignment horizontal="center"/>
    </xf>
    <xf numFmtId="0" fontId="5" fillId="0" borderId="41" xfId="4" applyFont="1" applyBorder="1" applyAlignment="1">
      <alignment horizontal="center"/>
    </xf>
    <xf numFmtId="0" fontId="3" fillId="0" borderId="40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/>
    </xf>
    <xf numFmtId="164" fontId="3" fillId="0" borderId="40" xfId="0" applyNumberFormat="1" applyFont="1" applyBorder="1" applyAlignment="1">
      <alignment horizontal="center"/>
    </xf>
    <xf numFmtId="166" fontId="3" fillId="0" borderId="9" xfId="1" applyNumberFormat="1" applyFont="1" applyBorder="1" applyAlignment="1">
      <alignment horizontal="center"/>
    </xf>
    <xf numFmtId="0" fontId="12" fillId="0" borderId="43" xfId="4" applyFont="1" applyBorder="1" applyAlignment="1">
      <alignment horizontal="left" vertical="center"/>
    </xf>
    <xf numFmtId="0" fontId="5" fillId="0" borderId="42" xfId="4" applyFont="1" applyBorder="1" applyAlignment="1">
      <alignment vertical="center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4" fillId="0" borderId="29" xfId="4" applyFont="1" applyBorder="1" applyAlignment="1">
      <alignment vertical="center"/>
    </xf>
    <xf numFmtId="0" fontId="6" fillId="0" borderId="32" xfId="0" applyFont="1" applyBorder="1"/>
    <xf numFmtId="0" fontId="16" fillId="0" borderId="0" xfId="0" applyFont="1" applyBorder="1" applyAlignment="1"/>
    <xf numFmtId="0" fontId="1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6" fillId="0" borderId="44" xfId="0" applyFont="1" applyBorder="1" applyAlignment="1"/>
    <xf numFmtId="0" fontId="6" fillId="0" borderId="25" xfId="0" applyFont="1" applyBorder="1" applyAlignment="1"/>
    <xf numFmtId="0" fontId="6" fillId="0" borderId="35" xfId="0" applyFont="1" applyBorder="1" applyAlignment="1"/>
    <xf numFmtId="0" fontId="10" fillId="0" borderId="32" xfId="0" applyFont="1" applyBorder="1"/>
    <xf numFmtId="0" fontId="3" fillId="0" borderId="27" xfId="0" applyFont="1" applyBorder="1" applyAlignment="1">
      <alignment horizontal="center"/>
    </xf>
    <xf numFmtId="166" fontId="3" fillId="0" borderId="13" xfId="1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4" fontId="3" fillId="0" borderId="46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166" fontId="3" fillId="0" borderId="46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164" fontId="3" fillId="0" borderId="62" xfId="0" applyNumberFormat="1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10" fontId="3" fillId="0" borderId="65" xfId="1" applyNumberFormat="1" applyFont="1" applyBorder="1" applyAlignment="1">
      <alignment horizontal="center"/>
    </xf>
    <xf numFmtId="166" fontId="3" fillId="0" borderId="62" xfId="1" applyNumberFormat="1" applyFont="1" applyBorder="1" applyAlignment="1">
      <alignment horizontal="center"/>
    </xf>
    <xf numFmtId="166" fontId="3" fillId="0" borderId="66" xfId="1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4" fontId="3" fillId="0" borderId="50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0" fontId="3" fillId="0" borderId="21" xfId="1" applyNumberFormat="1" applyFont="1" applyBorder="1" applyAlignment="1">
      <alignment horizontal="center"/>
    </xf>
    <xf numFmtId="166" fontId="3" fillId="0" borderId="50" xfId="1" applyNumberFormat="1" applyFont="1" applyBorder="1" applyAlignment="1">
      <alignment horizontal="center"/>
    </xf>
    <xf numFmtId="166" fontId="3" fillId="0" borderId="68" xfId="1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0" fontId="3" fillId="0" borderId="18" xfId="1" applyNumberFormat="1" applyFont="1" applyBorder="1" applyAlignment="1">
      <alignment horizontal="center"/>
    </xf>
    <xf numFmtId="166" fontId="3" fillId="0" borderId="24" xfId="1" applyNumberFormat="1" applyFont="1" applyBorder="1" applyAlignment="1">
      <alignment horizontal="center"/>
    </xf>
    <xf numFmtId="166" fontId="3" fillId="0" borderId="54" xfId="1" applyNumberFormat="1" applyFont="1" applyBorder="1" applyAlignment="1">
      <alignment horizontal="center"/>
    </xf>
    <xf numFmtId="0" fontId="23" fillId="0" borderId="51" xfId="5" applyFont="1" applyBorder="1"/>
    <xf numFmtId="0" fontId="24" fillId="0" borderId="52" xfId="5" applyFont="1" applyBorder="1"/>
    <xf numFmtId="165" fontId="24" fillId="0" borderId="52" xfId="5" applyNumberFormat="1" applyFont="1" applyBorder="1"/>
    <xf numFmtId="164" fontId="24" fillId="0" borderId="52" xfId="5" applyNumberFormat="1" applyFont="1" applyBorder="1"/>
    <xf numFmtId="0" fontId="24" fillId="0" borderId="53" xfId="5" applyFont="1" applyBorder="1"/>
    <xf numFmtId="0" fontId="25" fillId="0" borderId="54" xfId="5" applyFont="1" applyBorder="1"/>
    <xf numFmtId="0" fontId="24" fillId="0" borderId="45" xfId="5" applyFont="1" applyBorder="1"/>
    <xf numFmtId="165" fontId="24" fillId="0" borderId="45" xfId="5" applyNumberFormat="1" applyFont="1" applyBorder="1"/>
    <xf numFmtId="164" fontId="24" fillId="0" borderId="45" xfId="5" applyNumberFormat="1" applyFont="1" applyBorder="1"/>
    <xf numFmtId="0" fontId="24" fillId="0" borderId="55" xfId="5" applyFont="1" applyBorder="1"/>
    <xf numFmtId="0" fontId="26" fillId="0" borderId="52" xfId="5" applyFont="1" applyBorder="1"/>
    <xf numFmtId="0" fontId="23" fillId="0" borderId="53" xfId="5" applyFont="1" applyBorder="1" applyAlignment="1">
      <alignment horizontal="right"/>
    </xf>
    <xf numFmtId="0" fontId="24" fillId="0" borderId="51" xfId="5" applyFont="1" applyBorder="1"/>
    <xf numFmtId="0" fontId="23" fillId="0" borderId="66" xfId="5" applyFont="1" applyBorder="1"/>
    <xf numFmtId="0" fontId="24" fillId="0" borderId="0" xfId="5" applyFont="1"/>
    <xf numFmtId="164" fontId="24" fillId="0" borderId="0" xfId="5" applyNumberFormat="1" applyFont="1"/>
    <xf numFmtId="164" fontId="24" fillId="0" borderId="72" xfId="5" applyNumberFormat="1" applyFont="1" applyBorder="1" applyAlignment="1">
      <alignment horizontal="right"/>
    </xf>
    <xf numFmtId="0" fontId="24" fillId="0" borderId="66" xfId="5" applyFont="1" applyBorder="1"/>
    <xf numFmtId="0" fontId="24" fillId="0" borderId="72" xfId="5" applyFont="1" applyBorder="1"/>
    <xf numFmtId="0" fontId="23" fillId="0" borderId="0" xfId="5" applyFont="1"/>
    <xf numFmtId="165" fontId="24" fillId="0" borderId="0" xfId="5" applyNumberFormat="1" applyFont="1"/>
    <xf numFmtId="0" fontId="23" fillId="0" borderId="72" xfId="5" applyFont="1" applyBorder="1" applyAlignment="1">
      <alignment horizontal="right"/>
    </xf>
    <xf numFmtId="0" fontId="23" fillId="0" borderId="54" xfId="5" applyFont="1" applyBorder="1"/>
    <xf numFmtId="165" fontId="23" fillId="0" borderId="45" xfId="5" applyNumberFormat="1" applyFont="1" applyBorder="1"/>
    <xf numFmtId="0" fontId="23" fillId="0" borderId="55" xfId="5" applyFont="1" applyBorder="1" applyAlignment="1">
      <alignment horizontal="right"/>
    </xf>
    <xf numFmtId="0" fontId="21" fillId="0" borderId="70" xfId="5" applyFont="1" applyBorder="1"/>
    <xf numFmtId="0" fontId="21" fillId="0" borderId="48" xfId="5" applyFont="1" applyBorder="1"/>
    <xf numFmtId="165" fontId="21" fillId="0" borderId="48" xfId="5" applyNumberFormat="1" applyFont="1" applyBorder="1"/>
    <xf numFmtId="164" fontId="21" fillId="0" borderId="48" xfId="5" applyNumberFormat="1" applyFont="1" applyBorder="1"/>
    <xf numFmtId="0" fontId="22" fillId="0" borderId="71" xfId="5" applyFont="1" applyBorder="1" applyAlignment="1">
      <alignment horizontal="right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66" xfId="0" applyBorder="1"/>
    <xf numFmtId="0" fontId="0" fillId="0" borderId="72" xfId="0" applyBorder="1"/>
    <xf numFmtId="0" fontId="0" fillId="0" borderId="54" xfId="0" applyBorder="1"/>
    <xf numFmtId="0" fontId="0" fillId="0" borderId="45" xfId="0" applyBorder="1"/>
    <xf numFmtId="0" fontId="0" fillId="0" borderId="55" xfId="0" applyBorder="1"/>
    <xf numFmtId="0" fontId="23" fillId="4" borderId="0" xfId="5" applyFont="1" applyFill="1"/>
    <xf numFmtId="165" fontId="24" fillId="4" borderId="0" xfId="5" applyNumberFormat="1" applyFont="1" applyFill="1"/>
    <xf numFmtId="0" fontId="23" fillId="4" borderId="70" xfId="5" applyFont="1" applyFill="1" applyBorder="1"/>
    <xf numFmtId="0" fontId="24" fillId="4" borderId="48" xfId="5" applyFont="1" applyFill="1" applyBorder="1"/>
    <xf numFmtId="0" fontId="24" fillId="4" borderId="71" xfId="5" applyFont="1" applyFill="1" applyBorder="1"/>
    <xf numFmtId="0" fontId="26" fillId="4" borderId="54" xfId="5" applyFont="1" applyFill="1" applyBorder="1"/>
    <xf numFmtId="0" fontId="24" fillId="4" borderId="45" xfId="5" applyFont="1" applyFill="1" applyBorder="1"/>
    <xf numFmtId="0" fontId="24" fillId="4" borderId="55" xfId="5" applyFont="1" applyFill="1" applyBorder="1"/>
    <xf numFmtId="0" fontId="9" fillId="3" borderId="42" xfId="3" applyFont="1" applyBorder="1"/>
    <xf numFmtId="164" fontId="9" fillId="3" borderId="11" xfId="3" applyNumberFormat="1" applyFont="1" applyBorder="1" applyAlignment="1">
      <alignment horizontal="center"/>
    </xf>
    <xf numFmtId="0" fontId="9" fillId="3" borderId="43" xfId="3" applyFont="1" applyBorder="1" applyAlignment="1">
      <alignment horizontal="center"/>
    </xf>
    <xf numFmtId="0" fontId="3" fillId="6" borderId="29" xfId="0" applyFont="1" applyFill="1" applyBorder="1"/>
    <xf numFmtId="164" fontId="3" fillId="6" borderId="2" xfId="0" applyNumberFormat="1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46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vertical="center" wrapText="1"/>
    </xf>
    <xf numFmtId="0" fontId="3" fillId="7" borderId="4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3" fillId="7" borderId="47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64" xfId="0" applyNumberFormat="1" applyFont="1" applyBorder="1" applyAlignment="1">
      <alignment horizontal="center"/>
    </xf>
    <xf numFmtId="0" fontId="3" fillId="0" borderId="76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0" fontId="3" fillId="0" borderId="12" xfId="1" applyNumberFormat="1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 vertical="center"/>
    </xf>
    <xf numFmtId="2" fontId="3" fillId="8" borderId="76" xfId="0" applyNumberFormat="1" applyFont="1" applyFill="1" applyBorder="1" applyAlignment="1">
      <alignment horizontal="center"/>
    </xf>
    <xf numFmtId="2" fontId="3" fillId="8" borderId="75" xfId="0" applyNumberFormat="1" applyFont="1" applyFill="1" applyBorder="1" applyAlignment="1">
      <alignment horizontal="center"/>
    </xf>
    <xf numFmtId="165" fontId="3" fillId="8" borderId="76" xfId="0" applyNumberFormat="1" applyFont="1" applyFill="1" applyBorder="1" applyAlignment="1">
      <alignment horizontal="center"/>
    </xf>
    <xf numFmtId="165" fontId="3" fillId="8" borderId="75" xfId="0" applyNumberFormat="1" applyFont="1" applyFill="1" applyBorder="1" applyAlignment="1">
      <alignment horizontal="center"/>
    </xf>
    <xf numFmtId="0" fontId="3" fillId="7" borderId="77" xfId="0" applyFont="1" applyFill="1" applyBorder="1" applyAlignment="1">
      <alignment horizontal="center"/>
    </xf>
    <xf numFmtId="0" fontId="3" fillId="7" borderId="60" xfId="0" applyFont="1" applyFill="1" applyBorder="1" applyAlignment="1">
      <alignment horizontal="center"/>
    </xf>
    <xf numFmtId="0" fontId="3" fillId="7" borderId="58" xfId="0" applyFont="1" applyFill="1" applyBorder="1" applyAlignment="1">
      <alignment horizontal="center"/>
    </xf>
    <xf numFmtId="0" fontId="3" fillId="7" borderId="61" xfId="0" applyFont="1" applyFill="1" applyBorder="1" applyAlignment="1">
      <alignment horizontal="center"/>
    </xf>
    <xf numFmtId="0" fontId="3" fillId="7" borderId="58" xfId="0" applyFont="1" applyFill="1" applyBorder="1" applyAlignment="1">
      <alignment horizontal="center" vertical="center" wrapText="1"/>
    </xf>
    <xf numFmtId="0" fontId="3" fillId="7" borderId="78" xfId="0" applyFont="1" applyFill="1" applyBorder="1" applyAlignment="1">
      <alignment horizontal="center" vertical="center" wrapText="1"/>
    </xf>
    <xf numFmtId="0" fontId="3" fillId="7" borderId="63" xfId="0" applyFont="1" applyFill="1" applyBorder="1" applyAlignment="1">
      <alignment horizontal="center"/>
    </xf>
    <xf numFmtId="0" fontId="3" fillId="7" borderId="78" xfId="0" applyFont="1" applyFill="1" applyBorder="1" applyAlignment="1">
      <alignment horizontal="center"/>
    </xf>
    <xf numFmtId="0" fontId="3" fillId="7" borderId="79" xfId="0" applyFont="1" applyFill="1" applyBorder="1" applyAlignment="1">
      <alignment horizontal="center"/>
    </xf>
    <xf numFmtId="2" fontId="3" fillId="8" borderId="4" xfId="0" applyNumberFormat="1" applyFont="1" applyFill="1" applyBorder="1" applyAlignment="1">
      <alignment horizontal="center"/>
    </xf>
    <xf numFmtId="165" fontId="3" fillId="8" borderId="4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2" fontId="3" fillId="8" borderId="73" xfId="0" applyNumberFormat="1" applyFont="1" applyFill="1" applyBorder="1" applyAlignment="1">
      <alignment horizontal="center"/>
    </xf>
    <xf numFmtId="165" fontId="3" fillId="8" borderId="73" xfId="0" applyNumberFormat="1" applyFont="1" applyFill="1" applyBorder="1" applyAlignment="1">
      <alignment horizontal="center"/>
    </xf>
    <xf numFmtId="164" fontId="3" fillId="0" borderId="87" xfId="0" applyNumberFormat="1" applyFont="1" applyBorder="1" applyAlignment="1">
      <alignment horizontal="center"/>
    </xf>
    <xf numFmtId="2" fontId="3" fillId="0" borderId="88" xfId="0" applyNumberFormat="1" applyFont="1" applyBorder="1" applyAlignment="1">
      <alignment horizontal="center"/>
    </xf>
    <xf numFmtId="10" fontId="3" fillId="0" borderId="89" xfId="1" applyNumberFormat="1" applyFont="1" applyBorder="1" applyAlignment="1">
      <alignment horizontal="center"/>
    </xf>
    <xf numFmtId="166" fontId="3" fillId="0" borderId="87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0" fontId="3" fillId="0" borderId="12" xfId="1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/>
    </xf>
    <xf numFmtId="2" fontId="3" fillId="0" borderId="75" xfId="0" applyNumberFormat="1" applyFont="1" applyBorder="1" applyAlignment="1">
      <alignment horizontal="center"/>
    </xf>
    <xf numFmtId="2" fontId="3" fillId="8" borderId="75" xfId="0" applyNumberFormat="1" applyFont="1" applyFill="1" applyBorder="1" applyAlignment="1">
      <alignment horizontal="center"/>
    </xf>
    <xf numFmtId="165" fontId="3" fillId="8" borderId="75" xfId="0" applyNumberFormat="1" applyFont="1" applyFill="1" applyBorder="1" applyAlignment="1">
      <alignment horizontal="center"/>
    </xf>
    <xf numFmtId="2" fontId="3" fillId="8" borderId="74" xfId="0" applyNumberFormat="1" applyFont="1" applyFill="1" applyBorder="1" applyAlignment="1">
      <alignment horizontal="center"/>
    </xf>
    <xf numFmtId="165" fontId="3" fillId="8" borderId="74" xfId="0" applyNumberFormat="1" applyFont="1" applyFill="1" applyBorder="1" applyAlignment="1">
      <alignment horizontal="center"/>
    </xf>
    <xf numFmtId="166" fontId="3" fillId="0" borderId="91" xfId="1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74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73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58" xfId="0" applyNumberFormat="1" applyFont="1" applyBorder="1" applyAlignment="1">
      <alignment horizontal="center"/>
    </xf>
    <xf numFmtId="2" fontId="3" fillId="0" borderId="63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66" fontId="9" fillId="3" borderId="46" xfId="3" applyNumberFormat="1" applyFont="1" applyBorder="1" applyAlignment="1">
      <alignment horizontal="center"/>
    </xf>
    <xf numFmtId="166" fontId="9" fillId="3" borderId="62" xfId="3" applyNumberFormat="1" applyFont="1" applyBorder="1" applyAlignment="1">
      <alignment horizontal="center"/>
    </xf>
    <xf numFmtId="166" fontId="9" fillId="3" borderId="50" xfId="3" applyNumberFormat="1" applyFont="1" applyBorder="1" applyAlignment="1">
      <alignment horizontal="center"/>
    </xf>
    <xf numFmtId="166" fontId="9" fillId="3" borderId="24" xfId="3" applyNumberFormat="1" applyFont="1" applyBorder="1" applyAlignment="1">
      <alignment horizontal="center"/>
    </xf>
    <xf numFmtId="166" fontId="9" fillId="3" borderId="9" xfId="3" applyNumberFormat="1" applyFont="1" applyBorder="1" applyAlignment="1">
      <alignment horizontal="center"/>
    </xf>
    <xf numFmtId="166" fontId="9" fillId="3" borderId="87" xfId="3" applyNumberFormat="1" applyFont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3" fillId="0" borderId="65" xfId="1" applyNumberFormat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166" fontId="3" fillId="0" borderId="18" xfId="1" applyNumberFormat="1" applyFont="1" applyBorder="1" applyAlignment="1">
      <alignment horizontal="center"/>
    </xf>
    <xf numFmtId="166" fontId="3" fillId="0" borderId="12" xfId="1" applyNumberFormat="1" applyFont="1" applyBorder="1" applyAlignment="1">
      <alignment horizontal="center"/>
    </xf>
    <xf numFmtId="166" fontId="3" fillId="0" borderId="89" xfId="1" applyNumberFormat="1" applyFont="1" applyBorder="1" applyAlignment="1">
      <alignment horizontal="center"/>
    </xf>
    <xf numFmtId="166" fontId="7" fillId="9" borderId="46" xfId="2" applyNumberFormat="1" applyFont="1" applyFill="1" applyBorder="1" applyAlignment="1">
      <alignment horizontal="center"/>
    </xf>
    <xf numFmtId="166" fontId="7" fillId="9" borderId="62" xfId="2" applyNumberFormat="1" applyFont="1" applyFill="1" applyBorder="1" applyAlignment="1">
      <alignment horizontal="center"/>
    </xf>
    <xf numFmtId="166" fontId="7" fillId="9" borderId="50" xfId="2" applyNumberFormat="1" applyFont="1" applyFill="1" applyBorder="1" applyAlignment="1">
      <alignment horizontal="center"/>
    </xf>
    <xf numFmtId="166" fontId="7" fillId="9" borderId="24" xfId="2" applyNumberFormat="1" applyFont="1" applyFill="1" applyBorder="1" applyAlignment="1">
      <alignment horizontal="center"/>
    </xf>
    <xf numFmtId="166" fontId="7" fillId="9" borderId="9" xfId="2" applyNumberFormat="1" applyFont="1" applyFill="1" applyBorder="1" applyAlignment="1">
      <alignment horizontal="center"/>
    </xf>
    <xf numFmtId="166" fontId="7" fillId="9" borderId="87" xfId="2" applyNumberFormat="1" applyFont="1" applyFill="1" applyBorder="1" applyAlignment="1">
      <alignment horizontal="center"/>
    </xf>
    <xf numFmtId="0" fontId="7" fillId="9" borderId="42" xfId="2" applyFont="1" applyFill="1" applyBorder="1"/>
    <xf numFmtId="164" fontId="7" fillId="9" borderId="11" xfId="2" applyNumberFormat="1" applyFont="1" applyFill="1" applyBorder="1" applyAlignment="1">
      <alignment horizontal="center"/>
    </xf>
    <xf numFmtId="0" fontId="7" fillId="9" borderId="43" xfId="2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76" xfId="0" applyNumberFormat="1" applyFont="1" applyBorder="1" applyAlignment="1">
      <alignment horizontal="center"/>
    </xf>
    <xf numFmtId="0" fontId="3" fillId="0" borderId="93" xfId="0" applyFont="1" applyBorder="1" applyAlignment="1">
      <alignment horizontal="center"/>
    </xf>
    <xf numFmtId="0" fontId="3" fillId="0" borderId="94" xfId="0" applyFont="1" applyBorder="1" applyAlignment="1">
      <alignment horizontal="center"/>
    </xf>
    <xf numFmtId="0" fontId="3" fillId="0" borderId="95" xfId="0" applyFont="1" applyBorder="1" applyAlignment="1">
      <alignment horizontal="center"/>
    </xf>
    <xf numFmtId="164" fontId="3" fillId="0" borderId="96" xfId="0" applyNumberFormat="1" applyFont="1" applyBorder="1" applyAlignment="1">
      <alignment horizontal="center"/>
    </xf>
    <xf numFmtId="0" fontId="3" fillId="0" borderId="97" xfId="0" applyFont="1" applyBorder="1" applyAlignment="1">
      <alignment horizontal="center"/>
    </xf>
    <xf numFmtId="2" fontId="3" fillId="0" borderId="98" xfId="0" applyNumberFormat="1" applyFont="1" applyBorder="1" applyAlignment="1">
      <alignment horizontal="center"/>
    </xf>
    <xf numFmtId="10" fontId="3" fillId="0" borderId="99" xfId="1" applyNumberFormat="1" applyFont="1" applyBorder="1" applyAlignment="1">
      <alignment horizontal="center"/>
    </xf>
    <xf numFmtId="166" fontId="3" fillId="0" borderId="96" xfId="1" applyNumberFormat="1" applyFont="1" applyBorder="1" applyAlignment="1">
      <alignment horizontal="center"/>
    </xf>
    <xf numFmtId="166" fontId="3" fillId="0" borderId="100" xfId="1" applyNumberFormat="1" applyFont="1" applyBorder="1" applyAlignment="1">
      <alignment horizontal="center"/>
    </xf>
    <xf numFmtId="166" fontId="3" fillId="0" borderId="99" xfId="1" applyNumberFormat="1" applyFont="1" applyBorder="1" applyAlignment="1">
      <alignment horizontal="center"/>
    </xf>
    <xf numFmtId="0" fontId="3" fillId="0" borderId="101" xfId="0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10" fontId="3" fillId="0" borderId="50" xfId="1" applyNumberFormat="1" applyFont="1" applyBorder="1" applyAlignment="1">
      <alignment horizontal="center"/>
    </xf>
    <xf numFmtId="0" fontId="0" fillId="0" borderId="102" xfId="0" applyBorder="1"/>
    <xf numFmtId="0" fontId="0" fillId="0" borderId="24" xfId="0" applyBorder="1"/>
    <xf numFmtId="166" fontId="3" fillId="0" borderId="103" xfId="1" applyNumberFormat="1" applyFont="1" applyBorder="1" applyAlignment="1">
      <alignment horizontal="center"/>
    </xf>
    <xf numFmtId="166" fontId="3" fillId="0" borderId="104" xfId="1" applyNumberFormat="1" applyFont="1" applyBorder="1" applyAlignment="1">
      <alignment horizontal="center"/>
    </xf>
    <xf numFmtId="166" fontId="3" fillId="0" borderId="105" xfId="1" applyNumberFormat="1" applyFont="1" applyBorder="1" applyAlignment="1">
      <alignment horizontal="center"/>
    </xf>
    <xf numFmtId="166" fontId="3" fillId="0" borderId="106" xfId="1" applyNumberFormat="1" applyFont="1" applyBorder="1" applyAlignment="1">
      <alignment horizontal="center"/>
    </xf>
    <xf numFmtId="166" fontId="3" fillId="0" borderId="107" xfId="1" applyNumberFormat="1" applyFont="1" applyBorder="1" applyAlignment="1">
      <alignment horizontal="center"/>
    </xf>
    <xf numFmtId="166" fontId="3" fillId="0" borderId="108" xfId="1" applyNumberFormat="1" applyFont="1" applyBorder="1" applyAlignment="1">
      <alignment horizontal="center"/>
    </xf>
    <xf numFmtId="0" fontId="0" fillId="0" borderId="62" xfId="0" applyBorder="1"/>
    <xf numFmtId="0" fontId="0" fillId="0" borderId="96" xfId="0" applyBorder="1"/>
    <xf numFmtId="10" fontId="3" fillId="0" borderId="62" xfId="1" applyNumberFormat="1" applyFont="1" applyBorder="1" applyAlignment="1">
      <alignment horizontal="center"/>
    </xf>
    <xf numFmtId="0" fontId="3" fillId="0" borderId="112" xfId="0" applyFont="1" applyBorder="1" applyAlignment="1">
      <alignment horizontal="center"/>
    </xf>
    <xf numFmtId="10" fontId="3" fillId="0" borderId="46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3" fillId="0" borderId="87" xfId="1" applyNumberFormat="1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29" fillId="0" borderId="10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10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168" fontId="32" fillId="0" borderId="114" xfId="0" applyNumberFormat="1" applyFont="1" applyBorder="1" applyAlignment="1">
      <alignment horizontal="center" vertical="center"/>
    </xf>
    <xf numFmtId="168" fontId="19" fillId="0" borderId="41" xfId="0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/>
    </xf>
    <xf numFmtId="0" fontId="3" fillId="10" borderId="49" xfId="0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0" fontId="29" fillId="0" borderId="62" xfId="0" applyFont="1" applyBorder="1" applyAlignment="1">
      <alignment horizontal="center" vertical="center" wrapText="1"/>
    </xf>
    <xf numFmtId="0" fontId="29" fillId="0" borderId="96" xfId="0" applyFont="1" applyBorder="1" applyAlignment="1">
      <alignment horizontal="center" vertical="center" wrapText="1"/>
    </xf>
    <xf numFmtId="14" fontId="3" fillId="0" borderId="59" xfId="0" applyNumberFormat="1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14" fontId="3" fillId="0" borderId="67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4" fontId="3" fillId="0" borderId="80" xfId="0" applyNumberFormat="1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14" fontId="3" fillId="0" borderId="84" xfId="0" applyNumberFormat="1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19" fillId="0" borderId="33" xfId="4" applyFont="1" applyBorder="1" applyAlignment="1">
      <alignment horizontal="left" vertical="center"/>
    </xf>
    <xf numFmtId="0" fontId="19" fillId="0" borderId="34" xfId="4" applyFont="1" applyBorder="1" applyAlignment="1">
      <alignment horizontal="left" vertical="center"/>
    </xf>
    <xf numFmtId="0" fontId="3" fillId="0" borderId="3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2" xfId="0" applyFont="1" applyBorder="1" applyAlignment="1">
      <alignment horizontal="center" vertical="center"/>
    </xf>
    <xf numFmtId="0" fontId="12" fillId="0" borderId="80" xfId="4" applyFont="1" applyBorder="1" applyAlignment="1">
      <alignment horizontal="center" vertical="center" wrapText="1"/>
    </xf>
    <xf numFmtId="0" fontId="12" fillId="0" borderId="86" xfId="4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3" fillId="0" borderId="81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14" fontId="23" fillId="0" borderId="66" xfId="5" applyNumberFormat="1" applyFont="1" applyBorder="1" applyAlignment="1">
      <alignment horizontal="left"/>
    </xf>
    <xf numFmtId="14" fontId="23" fillId="0" borderId="0" xfId="5" applyNumberFormat="1" applyFont="1" applyAlignment="1">
      <alignment horizontal="left"/>
    </xf>
    <xf numFmtId="14" fontId="23" fillId="0" borderId="72" xfId="5" applyNumberFormat="1" applyFont="1" applyBorder="1" applyAlignment="1">
      <alignment horizontal="left"/>
    </xf>
    <xf numFmtId="14" fontId="23" fillId="0" borderId="54" xfId="5" applyNumberFormat="1" applyFont="1" applyBorder="1" applyAlignment="1">
      <alignment horizontal="left"/>
    </xf>
    <xf numFmtId="14" fontId="23" fillId="0" borderId="45" xfId="5" applyNumberFormat="1" applyFont="1" applyBorder="1" applyAlignment="1">
      <alignment horizontal="left"/>
    </xf>
    <xf numFmtId="14" fontId="23" fillId="0" borderId="55" xfId="5" applyNumberFormat="1" applyFont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27" fillId="9" borderId="109" xfId="2" applyFont="1" applyFill="1" applyBorder="1" applyAlignment="1">
      <alignment horizontal="center" vertical="center" textRotation="255" wrapText="1"/>
    </xf>
    <xf numFmtId="0" fontId="27" fillId="9" borderId="110" xfId="2" applyFont="1" applyFill="1" applyBorder="1" applyAlignment="1">
      <alignment horizontal="center" vertical="center" textRotation="255" wrapText="1"/>
    </xf>
    <xf numFmtId="0" fontId="27" fillId="9" borderId="111" xfId="2" applyFont="1" applyFill="1" applyBorder="1" applyAlignment="1">
      <alignment horizontal="center" vertical="center" textRotation="255" wrapText="1"/>
    </xf>
    <xf numFmtId="0" fontId="17" fillId="0" borderId="56" xfId="0" applyFont="1" applyBorder="1" applyAlignment="1">
      <alignment horizontal="center"/>
    </xf>
    <xf numFmtId="0" fontId="17" fillId="0" borderId="57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5" fillId="0" borderId="2" xfId="4" applyFont="1" applyBorder="1" applyAlignment="1">
      <alignment horizontal="left"/>
    </xf>
    <xf numFmtId="0" fontId="5" fillId="0" borderId="39" xfId="4" applyFont="1" applyBorder="1" applyAlignment="1">
      <alignment horizontal="left" vertical="center"/>
    </xf>
    <xf numFmtId="0" fontId="5" fillId="0" borderId="39" xfId="4" applyFont="1" applyBorder="1" applyAlignment="1">
      <alignment horizontal="left"/>
    </xf>
    <xf numFmtId="0" fontId="5" fillId="0" borderId="7" xfId="4" applyFont="1" applyBorder="1" applyAlignment="1">
      <alignment horizontal="left"/>
    </xf>
    <xf numFmtId="0" fontId="30" fillId="0" borderId="113" xfId="0" applyFont="1" applyBorder="1" applyAlignment="1">
      <alignment horizontal="left" vertical="center"/>
    </xf>
    <xf numFmtId="0" fontId="14" fillId="0" borderId="2" xfId="4" applyFont="1" applyBorder="1" applyAlignment="1">
      <alignment horizontal="left" vertical="center"/>
    </xf>
    <xf numFmtId="0" fontId="14" fillId="0" borderId="38" xfId="4" applyFont="1" applyBorder="1" applyAlignment="1">
      <alignment horizontal="left" vertical="center"/>
    </xf>
    <xf numFmtId="0" fontId="12" fillId="0" borderId="29" xfId="4" applyFont="1" applyBorder="1" applyAlignment="1">
      <alignment horizontal="left" vertical="center" wrapText="1"/>
    </xf>
    <xf numFmtId="0" fontId="12" fillId="0" borderId="30" xfId="4" applyFont="1" applyBorder="1" applyAlignment="1">
      <alignment horizontal="left" vertical="center" wrapText="1"/>
    </xf>
    <xf numFmtId="0" fontId="12" fillId="0" borderId="31" xfId="4" applyFont="1" applyBorder="1" applyAlignment="1">
      <alignment horizontal="left" vertical="center" wrapText="1"/>
    </xf>
    <xf numFmtId="0" fontId="3" fillId="0" borderId="10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3" fillId="4" borderId="102" xfId="0" applyFont="1" applyFill="1" applyBorder="1" applyAlignment="1">
      <alignment horizontal="center" vertical="center" wrapText="1"/>
    </xf>
    <xf numFmtId="0" fontId="33" fillId="4" borderId="24" xfId="0" applyFont="1" applyFill="1" applyBorder="1" applyAlignment="1">
      <alignment horizontal="center" vertical="center" wrapText="1"/>
    </xf>
    <xf numFmtId="0" fontId="29" fillId="0" borderId="10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8" fillId="3" borderId="81" xfId="3" applyFont="1" applyBorder="1" applyAlignment="1">
      <alignment horizontal="center" vertical="center" textRotation="255" wrapText="1"/>
    </xf>
    <xf numFmtId="0" fontId="28" fillId="3" borderId="83" xfId="3" applyFont="1" applyBorder="1" applyAlignment="1">
      <alignment horizontal="center" vertical="center" textRotation="255" wrapText="1"/>
    </xf>
    <xf numFmtId="0" fontId="3" fillId="0" borderId="67" xfId="0" applyFont="1" applyBorder="1" applyAlignment="1">
      <alignment horizontal="center" vertical="center"/>
    </xf>
    <xf numFmtId="0" fontId="3" fillId="4" borderId="10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</cellXfs>
  <cellStyles count="6">
    <cellStyle name="Bra" xfId="2" builtinId="26"/>
    <cellStyle name="Neutral" xfId="3" builtinId="28"/>
    <cellStyle name="Normal" xfId="0" builtinId="0"/>
    <cellStyle name="Normal 2" xfId="5" xr:uid="{00000000-0005-0000-0000-000003000000}"/>
    <cellStyle name="Normalny 2" xfId="4" xr:uid="{00000000-0005-0000-0000-000004000000}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28575</xdr:rowOff>
    </xdr:from>
    <xdr:to>
      <xdr:col>2</xdr:col>
      <xdr:colOff>249316</xdr:colOff>
      <xdr:row>3</xdr:row>
      <xdr:rowOff>153587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5C6CE42-F7A3-4FF6-ACD1-C5B4C0526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19075"/>
          <a:ext cx="1639966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28575</xdr:rowOff>
    </xdr:from>
    <xdr:to>
      <xdr:col>2</xdr:col>
      <xdr:colOff>249316</xdr:colOff>
      <xdr:row>3</xdr:row>
      <xdr:rowOff>153587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9FB439C-AAD9-4D17-ABC9-CEE626D8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19075"/>
          <a:ext cx="1639966" cy="506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99"/>
  <sheetViews>
    <sheetView showGridLines="0" topLeftCell="A49" zoomScale="90" zoomScaleNormal="90" workbookViewId="0">
      <selection activeCell="B84" sqref="B84:B85"/>
    </sheetView>
  </sheetViews>
  <sheetFormatPr defaultRowHeight="15" x14ac:dyDescent="0.25"/>
  <cols>
    <col min="1" max="1" width="3" customWidth="1"/>
    <col min="2" max="2" width="22.85546875" customWidth="1"/>
    <col min="3" max="3" width="12.42578125" bestFit="1" customWidth="1"/>
    <col min="4" max="4" width="13.5703125" bestFit="1" customWidth="1"/>
    <col min="5" max="5" width="13.7109375" bestFit="1" customWidth="1"/>
    <col min="6" max="6" width="10.85546875" customWidth="1"/>
    <col min="9" max="9" width="11.28515625" style="1" bestFit="1" customWidth="1"/>
    <col min="14" max="14" width="7.140625" bestFit="1" customWidth="1"/>
    <col min="15" max="15" width="13.42578125" bestFit="1" customWidth="1"/>
    <col min="16" max="16" width="6.85546875" bestFit="1" customWidth="1"/>
    <col min="17" max="17" width="13.28515625" bestFit="1" customWidth="1"/>
    <col min="18" max="18" width="14.42578125" bestFit="1" customWidth="1"/>
    <col min="19" max="19" width="14.42578125" style="1" customWidth="1"/>
    <col min="20" max="23" width="8.42578125" bestFit="1" customWidth="1"/>
    <col min="24" max="24" width="5.5703125" bestFit="1" customWidth="1"/>
    <col min="25" max="25" width="13.140625" bestFit="1" customWidth="1"/>
    <col min="26" max="26" width="14.42578125" bestFit="1" customWidth="1"/>
    <col min="27" max="29" width="8.42578125" bestFit="1" customWidth="1"/>
    <col min="30" max="30" width="9.42578125" bestFit="1" customWidth="1"/>
    <col min="31" max="31" width="6" bestFit="1" customWidth="1"/>
    <col min="32" max="32" width="13.140625" bestFit="1" customWidth="1"/>
    <col min="33" max="34" width="15.85546875" customWidth="1"/>
  </cols>
  <sheetData>
    <row r="1" spans="2:32" s="1" customFormat="1" x14ac:dyDescent="0.25"/>
    <row r="2" spans="2:32" s="1" customFormat="1" x14ac:dyDescent="0.25"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2:32" s="1" customFormat="1" x14ac:dyDescent="0.25">
      <c r="B3" s="10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10"/>
    </row>
    <row r="4" spans="2:32" s="1" customFormat="1" x14ac:dyDescent="0.25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3"/>
    </row>
    <row r="5" spans="2:32" s="1" customFormat="1" ht="15.75" x14ac:dyDescent="0.25">
      <c r="B5" s="101"/>
      <c r="C5" s="102"/>
      <c r="D5" s="103"/>
      <c r="E5" s="103"/>
      <c r="F5" s="103"/>
      <c r="G5" s="104"/>
      <c r="H5" s="104"/>
      <c r="I5" s="104"/>
      <c r="J5" s="102"/>
      <c r="K5" s="104"/>
      <c r="L5" s="104"/>
      <c r="M5" s="105" t="s">
        <v>68</v>
      </c>
      <c r="N5" s="116"/>
      <c r="O5" s="117"/>
      <c r="P5" s="118"/>
    </row>
    <row r="6" spans="2:32" s="1" customFormat="1" ht="15.75" x14ac:dyDescent="0.25">
      <c r="B6" s="76" t="s">
        <v>69</v>
      </c>
      <c r="C6" s="77"/>
      <c r="D6" s="78"/>
      <c r="E6" s="78"/>
      <c r="F6" s="78"/>
      <c r="G6" s="79"/>
      <c r="H6" s="79"/>
      <c r="I6" s="79"/>
      <c r="J6" s="77"/>
      <c r="K6" s="77"/>
      <c r="L6" s="77"/>
      <c r="M6" s="80"/>
      <c r="N6" s="76" t="s">
        <v>70</v>
      </c>
      <c r="O6" s="77"/>
      <c r="P6" s="80"/>
    </row>
    <row r="7" spans="2:32" s="1" customFormat="1" ht="15.75" x14ac:dyDescent="0.25">
      <c r="B7" s="81" t="s">
        <v>80</v>
      </c>
      <c r="C7" s="82"/>
      <c r="D7" s="83"/>
      <c r="E7" s="83"/>
      <c r="F7" s="83"/>
      <c r="G7" s="84"/>
      <c r="H7" s="84"/>
      <c r="I7" s="84"/>
      <c r="J7" s="82"/>
      <c r="K7" s="82"/>
      <c r="L7" s="82"/>
      <c r="M7" s="85"/>
      <c r="N7" s="119" t="s">
        <v>71</v>
      </c>
      <c r="O7" s="120"/>
      <c r="P7" s="121"/>
    </row>
    <row r="8" spans="2:32" s="1" customFormat="1" ht="15.75" x14ac:dyDescent="0.25">
      <c r="B8" s="76" t="s">
        <v>72</v>
      </c>
      <c r="C8" s="77"/>
      <c r="D8" s="86"/>
      <c r="E8" s="78"/>
      <c r="F8" s="78"/>
      <c r="G8" s="79"/>
      <c r="H8" s="79"/>
      <c r="I8" s="79"/>
      <c r="J8" s="77"/>
      <c r="K8" s="77"/>
      <c r="L8" s="77"/>
      <c r="M8" s="87" t="s">
        <v>73</v>
      </c>
      <c r="N8" s="88"/>
      <c r="O8" s="77"/>
      <c r="P8" s="80"/>
    </row>
    <row r="9" spans="2:32" ht="15.75" x14ac:dyDescent="0.25">
      <c r="B9" s="89" t="s">
        <v>74</v>
      </c>
      <c r="C9" s="90"/>
      <c r="D9" s="114" t="s">
        <v>75</v>
      </c>
      <c r="E9" s="115"/>
      <c r="F9" s="115"/>
      <c r="G9" s="91"/>
      <c r="H9" s="91"/>
      <c r="I9" s="91"/>
      <c r="J9" s="90"/>
      <c r="K9" s="90"/>
      <c r="L9" s="91"/>
      <c r="M9" s="92"/>
      <c r="N9" s="93"/>
      <c r="O9" s="90"/>
      <c r="P9" s="94"/>
    </row>
    <row r="10" spans="2:32" ht="15.75" x14ac:dyDescent="0.25">
      <c r="B10" s="89" t="s">
        <v>76</v>
      </c>
      <c r="C10" s="90"/>
      <c r="D10" s="95"/>
      <c r="E10" s="96"/>
      <c r="F10" s="96"/>
      <c r="G10" s="91"/>
      <c r="H10" s="91"/>
      <c r="I10" s="91"/>
      <c r="J10" s="90"/>
      <c r="K10" s="90"/>
      <c r="L10" s="90"/>
      <c r="M10" s="97" t="s">
        <v>77</v>
      </c>
      <c r="N10" s="316"/>
      <c r="O10" s="317"/>
      <c r="P10" s="318"/>
    </row>
    <row r="11" spans="2:32" ht="15.75" x14ac:dyDescent="0.25">
      <c r="B11" s="98" t="s">
        <v>78</v>
      </c>
      <c r="C11" s="82"/>
      <c r="D11" s="99"/>
      <c r="E11" s="83"/>
      <c r="F11" s="83"/>
      <c r="G11" s="84"/>
      <c r="H11" s="84"/>
      <c r="I11" s="84"/>
      <c r="J11" s="82"/>
      <c r="K11" s="82"/>
      <c r="L11" s="82"/>
      <c r="M11" s="100" t="s">
        <v>79</v>
      </c>
      <c r="N11" s="319"/>
      <c r="O11" s="320"/>
      <c r="P11" s="321"/>
    </row>
    <row r="12" spans="2:32" ht="15.75" thickBot="1" x14ac:dyDescent="0.3"/>
    <row r="13" spans="2:32" ht="15.75" thickBot="1" x14ac:dyDescent="0.3">
      <c r="B13" s="42" t="s">
        <v>33</v>
      </c>
      <c r="C13" s="326" t="s">
        <v>34</v>
      </c>
      <c r="D13" s="327"/>
      <c r="E13" s="328"/>
      <c r="F13" s="35"/>
      <c r="G13" s="2"/>
      <c r="H13" s="2"/>
      <c r="I13" s="2"/>
      <c r="Y13" s="2"/>
      <c r="Z13" s="2"/>
      <c r="AA13" s="2"/>
      <c r="AB13" s="2"/>
      <c r="AC13" s="2"/>
      <c r="AD13" s="2"/>
      <c r="AE13" s="2"/>
      <c r="AF13" s="2"/>
    </row>
    <row r="14" spans="2:32" ht="15.75" thickBot="1" x14ac:dyDescent="0.3">
      <c r="B14" s="2"/>
      <c r="C14" s="2"/>
      <c r="D14" s="2"/>
      <c r="E14" s="2"/>
      <c r="F14" s="4"/>
      <c r="G14" s="2"/>
      <c r="H14" s="2"/>
      <c r="I14" s="2"/>
      <c r="Y14" s="2"/>
      <c r="Z14" s="2"/>
      <c r="AA14" s="2"/>
      <c r="AB14" s="2"/>
      <c r="AC14" s="2"/>
      <c r="AD14" s="2"/>
      <c r="AE14" s="2"/>
      <c r="AF14" s="2"/>
    </row>
    <row r="15" spans="2:32" x14ac:dyDescent="0.25">
      <c r="B15" s="33" t="s">
        <v>8</v>
      </c>
      <c r="C15" s="337" t="s">
        <v>9</v>
      </c>
      <c r="D15" s="337"/>
      <c r="E15" s="338"/>
      <c r="F15" s="3"/>
      <c r="G15" s="2"/>
      <c r="H15" s="2"/>
      <c r="I15" s="2"/>
      <c r="Y15" s="2"/>
      <c r="Z15" s="2"/>
      <c r="AA15" s="2"/>
      <c r="AB15" s="2"/>
      <c r="AC15" s="2"/>
      <c r="AD15" s="2"/>
      <c r="AE15" s="2"/>
      <c r="AF15" s="2"/>
    </row>
    <row r="16" spans="2:32" x14ac:dyDescent="0.25">
      <c r="B16" s="30" t="s">
        <v>10</v>
      </c>
      <c r="C16" s="306" t="s">
        <v>67</v>
      </c>
      <c r="D16" s="307"/>
      <c r="E16" s="29"/>
      <c r="F16" s="3"/>
      <c r="G16" s="2"/>
      <c r="H16" s="2"/>
      <c r="I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8" t="s">
        <v>11</v>
      </c>
      <c r="C17" s="308" t="s">
        <v>12</v>
      </c>
      <c r="D17" s="308"/>
      <c r="E17" s="14" t="s">
        <v>58</v>
      </c>
      <c r="F17" s="4"/>
      <c r="G17" s="2"/>
      <c r="H17" s="2"/>
      <c r="I17" s="2"/>
      <c r="Y17" s="2"/>
      <c r="Z17" s="2"/>
      <c r="AA17" s="2"/>
      <c r="AB17" s="2"/>
      <c r="AC17" s="2"/>
      <c r="AD17" s="2"/>
      <c r="AE17" s="2"/>
      <c r="AF17" s="2"/>
    </row>
    <row r="18" spans="2:32" x14ac:dyDescent="0.25">
      <c r="B18" s="8" t="s">
        <v>13</v>
      </c>
      <c r="C18" s="308" t="s">
        <v>14</v>
      </c>
      <c r="D18" s="308"/>
      <c r="E18" s="14" t="s">
        <v>15</v>
      </c>
      <c r="F18" s="4"/>
      <c r="G18" s="2"/>
      <c r="H18" s="2"/>
      <c r="I18" s="2"/>
      <c r="Y18" s="2"/>
      <c r="Z18" s="2"/>
      <c r="AA18" s="2"/>
      <c r="AB18" s="2"/>
      <c r="AC18" s="2"/>
      <c r="AD18" s="2"/>
      <c r="AE18" s="2"/>
      <c r="AF18" s="2"/>
    </row>
    <row r="19" spans="2:32" ht="15.75" thickBot="1" x14ac:dyDescent="0.3">
      <c r="B19" s="9" t="s">
        <v>16</v>
      </c>
      <c r="C19" s="309"/>
      <c r="D19" s="309"/>
      <c r="E19" s="11" t="s">
        <v>17</v>
      </c>
      <c r="F19" s="4"/>
      <c r="G19" s="2"/>
      <c r="H19" s="2"/>
      <c r="I19" s="2"/>
      <c r="Y19" s="2"/>
      <c r="Z19" s="2"/>
      <c r="AA19" s="2"/>
      <c r="AB19" s="2"/>
      <c r="AC19" s="2"/>
      <c r="AD19" s="2"/>
      <c r="AE19" s="2"/>
      <c r="AF19" s="2"/>
    </row>
    <row r="20" spans="2:32" x14ac:dyDescent="0.25">
      <c r="B20" s="339" t="s">
        <v>18</v>
      </c>
      <c r="C20" s="332" t="s">
        <v>19</v>
      </c>
      <c r="D20" s="332"/>
      <c r="E20" s="21" t="s">
        <v>20</v>
      </c>
      <c r="F20" s="4"/>
      <c r="G20" s="2"/>
      <c r="H20" s="2"/>
      <c r="I20" s="2"/>
      <c r="Y20" s="2"/>
      <c r="Z20" s="2"/>
      <c r="AA20" s="2"/>
      <c r="AB20" s="2"/>
      <c r="AC20" s="2"/>
      <c r="AD20" s="2"/>
      <c r="AE20" s="2"/>
      <c r="AF20" s="2"/>
    </row>
    <row r="21" spans="2:32" x14ac:dyDescent="0.25">
      <c r="B21" s="340"/>
      <c r="C21" s="333" t="s">
        <v>21</v>
      </c>
      <c r="D21" s="333"/>
      <c r="E21" s="22" t="s">
        <v>22</v>
      </c>
      <c r="F21" s="4"/>
      <c r="G21" s="2"/>
      <c r="H21" s="2"/>
      <c r="I21" s="2"/>
      <c r="Y21" s="2"/>
      <c r="Z21" s="2"/>
      <c r="AA21" s="2"/>
      <c r="AB21" s="2"/>
      <c r="AC21" s="2"/>
      <c r="AD21" s="2"/>
      <c r="AE21" s="2"/>
      <c r="AF21" s="2"/>
    </row>
    <row r="22" spans="2:32" ht="12" customHeight="1" x14ac:dyDescent="0.25">
      <c r="B22" s="340"/>
      <c r="C22" s="334" t="s">
        <v>23</v>
      </c>
      <c r="D22" s="334"/>
      <c r="E22" s="23" t="s">
        <v>24</v>
      </c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3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2:32" ht="15.75" thickBot="1" x14ac:dyDescent="0.3">
      <c r="B23" s="341"/>
      <c r="C23" s="335" t="s">
        <v>25</v>
      </c>
      <c r="D23" s="335"/>
      <c r="E23" s="24">
        <v>-200</v>
      </c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2:32" x14ac:dyDescent="0.25">
      <c r="B24" s="311" t="s">
        <v>26</v>
      </c>
      <c r="C24" s="336" t="s">
        <v>94</v>
      </c>
      <c r="D24" s="336"/>
      <c r="E24" s="290">
        <v>8.3519999999999997E-2</v>
      </c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2:32" s="1" customFormat="1" ht="15.75" thickBot="1" x14ac:dyDescent="0.3">
      <c r="B25" s="312"/>
      <c r="C25" s="313" t="s">
        <v>93</v>
      </c>
      <c r="D25" s="313"/>
      <c r="E25" s="291">
        <v>8.3900000000000002E-2</v>
      </c>
      <c r="F25" s="292">
        <f>E25/E24-1</f>
        <v>4.5498084291188956E-3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2:32" ht="15.75" thickBot="1" x14ac:dyDescent="0.3">
      <c r="B26" s="4"/>
      <c r="C26" s="4"/>
      <c r="D26" s="4"/>
      <c r="E26" s="4"/>
      <c r="F26" s="4"/>
      <c r="G26" s="2"/>
    </row>
    <row r="27" spans="2:32" ht="15.75" thickBot="1" x14ac:dyDescent="0.3">
      <c r="B27" s="34" t="s">
        <v>1</v>
      </c>
      <c r="C27" s="31" t="s">
        <v>54</v>
      </c>
      <c r="D27" s="31" t="s">
        <v>55</v>
      </c>
      <c r="E27" s="32"/>
      <c r="F27" s="2"/>
      <c r="G27" s="2"/>
    </row>
    <row r="28" spans="2:32" x14ac:dyDescent="0.25">
      <c r="B28" s="125" t="s">
        <v>59</v>
      </c>
      <c r="C28" s="126">
        <v>2.0179999999999998</v>
      </c>
      <c r="D28" s="126">
        <v>2.0190000000000001</v>
      </c>
      <c r="E28" s="127"/>
      <c r="F28" s="2"/>
      <c r="G28" s="2"/>
    </row>
    <row r="29" spans="2:32" s="1" customFormat="1" x14ac:dyDescent="0.25">
      <c r="B29" s="250" t="s">
        <v>85</v>
      </c>
      <c r="C29" s="251">
        <v>1.9910000000000001</v>
      </c>
      <c r="D29" s="251">
        <v>1.9830000000000001</v>
      </c>
      <c r="E29" s="252"/>
      <c r="F29" s="2"/>
      <c r="G29" s="2"/>
    </row>
    <row r="30" spans="2:32" x14ac:dyDescent="0.25">
      <c r="B30" s="6" t="s">
        <v>27</v>
      </c>
      <c r="C30" s="16">
        <v>2069.67</v>
      </c>
      <c r="D30" s="16">
        <v>1719.77</v>
      </c>
      <c r="E30" s="25"/>
      <c r="F30" s="2"/>
      <c r="G30" s="2"/>
    </row>
    <row r="31" spans="2:32" ht="15.75" thickBot="1" x14ac:dyDescent="0.3">
      <c r="B31" s="7" t="s">
        <v>2</v>
      </c>
      <c r="C31" s="10">
        <v>10</v>
      </c>
      <c r="D31" s="10">
        <v>26</v>
      </c>
      <c r="E31" s="11"/>
      <c r="F31" s="2"/>
      <c r="G31" s="2"/>
    </row>
    <row r="32" spans="2:32" x14ac:dyDescent="0.25">
      <c r="B32" s="39" t="s">
        <v>28</v>
      </c>
      <c r="C32" s="40"/>
      <c r="D32" s="40"/>
      <c r="E32" s="41"/>
      <c r="F32" s="2"/>
      <c r="G32" s="2"/>
    </row>
    <row r="33" spans="2:34" x14ac:dyDescent="0.25">
      <c r="B33" s="6" t="s">
        <v>29</v>
      </c>
      <c r="C33" s="26">
        <v>1</v>
      </c>
      <c r="D33" s="26">
        <v>1</v>
      </c>
      <c r="E33" s="27"/>
      <c r="F33" s="2"/>
      <c r="G33" s="2"/>
    </row>
    <row r="34" spans="2:34" x14ac:dyDescent="0.25">
      <c r="B34" s="12" t="s">
        <v>30</v>
      </c>
      <c r="C34" s="26">
        <v>1.0057</v>
      </c>
      <c r="D34" s="5">
        <v>1.004</v>
      </c>
      <c r="E34" s="14"/>
      <c r="F34" s="2"/>
      <c r="G34" s="2"/>
    </row>
    <row r="35" spans="2:34" x14ac:dyDescent="0.25">
      <c r="B35" s="12" t="s">
        <v>31</v>
      </c>
      <c r="C35" s="26">
        <v>1</v>
      </c>
      <c r="D35" s="26">
        <v>1</v>
      </c>
      <c r="E35" s="27"/>
      <c r="F35" s="2"/>
      <c r="G35" s="2"/>
    </row>
    <row r="36" spans="2:34" ht="15.75" thickBot="1" x14ac:dyDescent="0.3">
      <c r="B36" s="13" t="s">
        <v>32</v>
      </c>
      <c r="C36" s="45">
        <v>1.0005559412041301</v>
      </c>
      <c r="D36" s="45">
        <v>1.00050921574411</v>
      </c>
      <c r="E36" s="15"/>
      <c r="F36" s="2"/>
      <c r="G36" s="2"/>
    </row>
    <row r="37" spans="2:34" x14ac:dyDescent="0.25">
      <c r="B37" s="2"/>
      <c r="C37" s="2"/>
      <c r="D37" s="2"/>
      <c r="E37" s="2"/>
      <c r="F37" s="2"/>
      <c r="G37" s="2"/>
    </row>
    <row r="38" spans="2:34" x14ac:dyDescent="0.25">
      <c r="B38" s="322" t="s">
        <v>7</v>
      </c>
      <c r="C38" s="322"/>
      <c r="D38" s="322"/>
      <c r="E38" s="32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2:34" ht="15.75" thickBo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2:34" ht="25.5" x14ac:dyDescent="0.25">
      <c r="B40" s="128" t="s">
        <v>0</v>
      </c>
      <c r="C40" s="129" t="s">
        <v>1</v>
      </c>
      <c r="D40" s="130" t="s">
        <v>61</v>
      </c>
      <c r="E40" s="131" t="s">
        <v>56</v>
      </c>
      <c r="F40" s="129" t="s">
        <v>35</v>
      </c>
      <c r="G40" s="130" t="s">
        <v>82</v>
      </c>
      <c r="H40" s="129" t="s">
        <v>62</v>
      </c>
      <c r="I40" s="132" t="s">
        <v>63</v>
      </c>
      <c r="J40" s="329" t="s">
        <v>64</v>
      </c>
      <c r="K40" s="330"/>
      <c r="L40" s="330"/>
      <c r="M40" s="330"/>
      <c r="N40" s="331"/>
      <c r="O40" s="133" t="s">
        <v>65</v>
      </c>
      <c r="P40" s="134" t="s">
        <v>36</v>
      </c>
      <c r="Q40" s="135" t="s">
        <v>37</v>
      </c>
      <c r="R40" s="132" t="s">
        <v>38</v>
      </c>
      <c r="S40" s="132" t="s">
        <v>57</v>
      </c>
      <c r="T40" s="329" t="s">
        <v>39</v>
      </c>
      <c r="U40" s="330"/>
      <c r="V40" s="330"/>
      <c r="W40" s="330"/>
      <c r="X40" s="331"/>
      <c r="Y40" s="133" t="s">
        <v>40</v>
      </c>
      <c r="Z40" s="129" t="s">
        <v>41</v>
      </c>
      <c r="AA40" s="329" t="s">
        <v>42</v>
      </c>
      <c r="AB40" s="330"/>
      <c r="AC40" s="330"/>
      <c r="AD40" s="330"/>
      <c r="AE40" s="331"/>
      <c r="AF40" s="133" t="s">
        <v>40</v>
      </c>
      <c r="AG40" s="136" t="s">
        <v>41</v>
      </c>
    </row>
    <row r="41" spans="2:34" ht="15.75" thickBot="1" x14ac:dyDescent="0.3">
      <c r="B41" s="174" t="s">
        <v>81</v>
      </c>
      <c r="C41" s="175"/>
      <c r="D41" s="176" t="s">
        <v>43</v>
      </c>
      <c r="E41" s="177" t="s">
        <v>43</v>
      </c>
      <c r="F41" s="175" t="s">
        <v>43</v>
      </c>
      <c r="G41" s="178" t="s">
        <v>66</v>
      </c>
      <c r="H41" s="175" t="s">
        <v>44</v>
      </c>
      <c r="I41" s="179" t="s">
        <v>66</v>
      </c>
      <c r="J41" s="176" t="s">
        <v>3</v>
      </c>
      <c r="K41" s="180" t="s">
        <v>4</v>
      </c>
      <c r="L41" s="180" t="s">
        <v>5</v>
      </c>
      <c r="M41" s="180" t="s">
        <v>45</v>
      </c>
      <c r="N41" s="180" t="s">
        <v>46</v>
      </c>
      <c r="O41" s="180" t="s">
        <v>47</v>
      </c>
      <c r="P41" s="175" t="s">
        <v>48</v>
      </c>
      <c r="Q41" s="181" t="s">
        <v>6</v>
      </c>
      <c r="R41" s="181" t="s">
        <v>48</v>
      </c>
      <c r="S41" s="181" t="s">
        <v>48</v>
      </c>
      <c r="T41" s="176" t="s">
        <v>49</v>
      </c>
      <c r="U41" s="180" t="s">
        <v>50</v>
      </c>
      <c r="V41" s="180" t="s">
        <v>51</v>
      </c>
      <c r="W41" s="180" t="s">
        <v>52</v>
      </c>
      <c r="X41" s="180" t="s">
        <v>53</v>
      </c>
      <c r="Y41" s="180"/>
      <c r="Z41" s="175"/>
      <c r="AA41" s="176" t="s">
        <v>49</v>
      </c>
      <c r="AB41" s="180" t="s">
        <v>50</v>
      </c>
      <c r="AC41" s="180" t="s">
        <v>51</v>
      </c>
      <c r="AD41" s="180" t="s">
        <v>52</v>
      </c>
      <c r="AE41" s="180" t="s">
        <v>53</v>
      </c>
      <c r="AF41" s="180"/>
      <c r="AG41" s="182"/>
    </row>
    <row r="42" spans="2:34" x14ac:dyDescent="0.25">
      <c r="B42" s="301">
        <v>44404</v>
      </c>
      <c r="C42" s="48" t="s">
        <v>54</v>
      </c>
      <c r="D42" s="49">
        <v>10</v>
      </c>
      <c r="E42" s="50">
        <v>9.6</v>
      </c>
      <c r="F42" s="48"/>
      <c r="G42" s="183">
        <v>22.87</v>
      </c>
      <c r="H42" s="184">
        <v>1007</v>
      </c>
      <c r="I42" s="51">
        <f t="shared" ref="I42:I74" si="0">((G42+273.15)/293.15)*(1013.25/H42)</f>
        <v>1.0160575273782821</v>
      </c>
      <c r="J42" s="152">
        <v>-23.26</v>
      </c>
      <c r="K42" s="153">
        <v>-23.27</v>
      </c>
      <c r="L42" s="185">
        <v>-23.28</v>
      </c>
      <c r="M42" s="52"/>
      <c r="N42" s="52"/>
      <c r="O42" s="52">
        <f>AVERAGE(J42:N42)</f>
        <v>-23.27</v>
      </c>
      <c r="P42" s="53">
        <f>(STDEV(J42:N42))/O42</f>
        <v>-4.2973785990544852E-4</v>
      </c>
      <c r="Q42" s="51">
        <f>ABS(O42*I42*$E$24*$C$33*$C$34*$C$35*$C$36)</f>
        <v>1.9870783511001955</v>
      </c>
      <c r="R42" s="244">
        <f>Q42/$C$29-1</f>
        <v>-1.9696880461097521E-3</v>
      </c>
      <c r="S42" s="54">
        <f>Q42/$C$28-1</f>
        <v>-1.5322918186226109E-2</v>
      </c>
      <c r="T42" s="210">
        <v>2071.4299999999998</v>
      </c>
      <c r="U42" s="151">
        <v>2071.37</v>
      </c>
      <c r="V42" s="217">
        <v>2071.2199999999998</v>
      </c>
      <c r="W42" s="52"/>
      <c r="X42" s="52"/>
      <c r="Y42" s="52">
        <f>AVERAGE(T42:X42)</f>
        <v>2071.3399999999997</v>
      </c>
      <c r="Z42" s="238">
        <f>Y42/$C$30-1</f>
        <v>8.068919199677449E-4</v>
      </c>
      <c r="AA42" s="210">
        <v>2071.6</v>
      </c>
      <c r="AB42" s="151">
        <v>2071.4</v>
      </c>
      <c r="AC42" s="217">
        <v>2071.27</v>
      </c>
      <c r="AD42" s="52"/>
      <c r="AE42" s="52"/>
      <c r="AF42" s="151">
        <f>AVERAGE(AA42:AE42)</f>
        <v>2071.4233333333336</v>
      </c>
      <c r="AG42" s="270">
        <f>AF42/$C$30-1</f>
        <v>8.4715598783069446E-4</v>
      </c>
      <c r="AH42" s="323" t="s">
        <v>83</v>
      </c>
    </row>
    <row r="43" spans="2:34" x14ac:dyDescent="0.25">
      <c r="B43" s="310"/>
      <c r="C43" s="56" t="s">
        <v>55</v>
      </c>
      <c r="D43" s="46">
        <v>26</v>
      </c>
      <c r="E43" s="57">
        <v>25.3</v>
      </c>
      <c r="F43" s="56"/>
      <c r="G43" s="171">
        <v>22.87</v>
      </c>
      <c r="H43" s="173">
        <v>1007</v>
      </c>
      <c r="I43" s="58">
        <f t="shared" si="0"/>
        <v>1.0160575273782821</v>
      </c>
      <c r="J43" s="164">
        <v>-23.22</v>
      </c>
      <c r="K43" s="165">
        <v>-23.24</v>
      </c>
      <c r="L43" s="165">
        <v>-23.23</v>
      </c>
      <c r="M43" s="59"/>
      <c r="N43" s="59"/>
      <c r="O43" s="60">
        <f t="shared" ref="O43:O51" si="1">AVERAGE(J43:N43)</f>
        <v>-23.23</v>
      </c>
      <c r="P43" s="61">
        <f t="shared" ref="P43:P51" si="2">(STDEV(J43:N43))/O43</f>
        <v>-4.3047783039172562E-4</v>
      </c>
      <c r="Q43" s="58">
        <f>ABS(O43*I43*$E$24*$D$33*$D$34*$D$35*$D$36)</f>
        <v>1.9802170666732128</v>
      </c>
      <c r="R43" s="245">
        <f>Q43/$D$29-1</f>
        <v>-1.4033955253591746E-3</v>
      </c>
      <c r="S43" s="62">
        <f>Q43/$D$28-1</f>
        <v>-1.9208981340657405E-2</v>
      </c>
      <c r="T43" s="211">
        <v>1722.51</v>
      </c>
      <c r="U43" s="218">
        <v>1722.62</v>
      </c>
      <c r="V43" s="219">
        <v>1722.4</v>
      </c>
      <c r="W43" s="59"/>
      <c r="X43" s="59"/>
      <c r="Y43" s="60">
        <f>AVERAGE(T43:X43)</f>
        <v>1722.5100000000002</v>
      </c>
      <c r="Z43" s="239">
        <f>Y43/$D$30-1</f>
        <v>1.5932363048547504E-3</v>
      </c>
      <c r="AA43" s="211">
        <v>1721.9</v>
      </c>
      <c r="AB43" s="218">
        <v>1721.96</v>
      </c>
      <c r="AC43" s="219">
        <v>1721.67</v>
      </c>
      <c r="AD43" s="59"/>
      <c r="AE43" s="59"/>
      <c r="AF43" s="149">
        <f>AVERAGE(AA43:AE43)</f>
        <v>1721.8433333333335</v>
      </c>
      <c r="AG43" s="271">
        <f>AF43/$D$30-1</f>
        <v>1.2055875688803397E-3</v>
      </c>
      <c r="AH43" s="324"/>
    </row>
    <row r="44" spans="2:34" x14ac:dyDescent="0.25">
      <c r="B44" s="303">
        <v>44405</v>
      </c>
      <c r="C44" s="64" t="s">
        <v>54</v>
      </c>
      <c r="D44" s="65">
        <v>10</v>
      </c>
      <c r="E44" s="37">
        <v>9.6</v>
      </c>
      <c r="F44" s="64"/>
      <c r="G44" s="170">
        <v>23.1</v>
      </c>
      <c r="H44" s="172">
        <v>1001</v>
      </c>
      <c r="I44" s="66">
        <f t="shared" si="0"/>
        <v>1.0229419650790963</v>
      </c>
      <c r="J44" s="158">
        <v>-23.17</v>
      </c>
      <c r="K44" s="159">
        <v>-23.16</v>
      </c>
      <c r="L44" s="169">
        <v>-23.16</v>
      </c>
      <c r="M44" s="67"/>
      <c r="N44" s="67"/>
      <c r="O44" s="146">
        <f t="shared" si="1"/>
        <v>-23.16333333333333</v>
      </c>
      <c r="P44" s="68">
        <f t="shared" si="2"/>
        <v>-2.4925180710449682E-4</v>
      </c>
      <c r="Q44" s="66">
        <f>ABS(O44*I44*$E$24*$C$33*$C$34*$C$35*$C$36)</f>
        <v>1.9913718483052121</v>
      </c>
      <c r="R44" s="246">
        <f>Q44/$C$29-1</f>
        <v>1.8676459327582329E-4</v>
      </c>
      <c r="S44" s="69">
        <f>Q44/$C$28-1</f>
        <v>-1.3195317985524091E-2</v>
      </c>
      <c r="T44" s="220">
        <v>2067.2199999999998</v>
      </c>
      <c r="U44" s="148">
        <v>2067.8200000000002</v>
      </c>
      <c r="V44" s="221">
        <v>2067.6799999999998</v>
      </c>
      <c r="W44" s="67"/>
      <c r="X44" s="67"/>
      <c r="Y44" s="146">
        <f>AVERAGE(T44:X44)</f>
        <v>2067.5733333333333</v>
      </c>
      <c r="Z44" s="240">
        <f>Y44/$C$30-1</f>
        <v>-1.013043947424852E-3</v>
      </c>
      <c r="AA44" s="220">
        <v>2066.83</v>
      </c>
      <c r="AB44" s="148">
        <v>2067.33</v>
      </c>
      <c r="AC44" s="221">
        <v>2067.1999999999998</v>
      </c>
      <c r="AD44" s="67"/>
      <c r="AE44" s="67"/>
      <c r="AF44" s="146">
        <f t="shared" ref="AF44:AF51" si="3">AVERAGE(AA44:AE44)</f>
        <v>2067.12</v>
      </c>
      <c r="AG44" s="272">
        <f>AF44/$C$30-1</f>
        <v>-1.232080476597841E-3</v>
      </c>
      <c r="AH44" s="324"/>
    </row>
    <row r="45" spans="2:34" x14ac:dyDescent="0.25">
      <c r="B45" s="304"/>
      <c r="C45" s="168" t="s">
        <v>55</v>
      </c>
      <c r="D45" s="18">
        <v>26</v>
      </c>
      <c r="E45" s="38">
        <v>25.3</v>
      </c>
      <c r="F45" s="168"/>
      <c r="G45" s="171">
        <v>23.1</v>
      </c>
      <c r="H45" s="173">
        <v>1001</v>
      </c>
      <c r="I45" s="71">
        <f t="shared" si="0"/>
        <v>1.0229419650790963</v>
      </c>
      <c r="J45" s="164">
        <v>-23.09</v>
      </c>
      <c r="K45" s="165">
        <v>-23.08</v>
      </c>
      <c r="L45" s="165">
        <v>-23.08</v>
      </c>
      <c r="M45" s="167"/>
      <c r="N45" s="167"/>
      <c r="O45" s="147">
        <f t="shared" si="1"/>
        <v>-23.083333333333332</v>
      </c>
      <c r="P45" s="73">
        <f t="shared" si="2"/>
        <v>-2.5011564008218748E-4</v>
      </c>
      <c r="Q45" s="71">
        <f>ABS(O45*I45*$E$24*$D$33*$D$34*$D$35*$D$36)</f>
        <v>1.9810471413773507</v>
      </c>
      <c r="R45" s="247">
        <f>Q45/$D$29-1</f>
        <v>-9.8480011227908282E-4</v>
      </c>
      <c r="S45" s="74">
        <f>Q45/$D$28-1</f>
        <v>-1.8797849738806049E-2</v>
      </c>
      <c r="T45" s="211">
        <v>1719.42</v>
      </c>
      <c r="U45" s="218">
        <v>1719.66</v>
      </c>
      <c r="V45" s="219">
        <v>1719.66</v>
      </c>
      <c r="W45" s="167"/>
      <c r="X45" s="167"/>
      <c r="Y45" s="147">
        <f t="shared" ref="Y45:Y51" si="4">AVERAGE(T45:X45)</f>
        <v>1719.58</v>
      </c>
      <c r="Z45" s="241">
        <f>Y45/$D$30-1</f>
        <v>-1.1047988975276812E-4</v>
      </c>
      <c r="AA45" s="211">
        <v>1718.4</v>
      </c>
      <c r="AB45" s="218">
        <v>1718.47</v>
      </c>
      <c r="AC45" s="219">
        <v>1718.62</v>
      </c>
      <c r="AD45" s="167"/>
      <c r="AE45" s="167"/>
      <c r="AF45" s="147">
        <f t="shared" si="3"/>
        <v>1718.4966666666667</v>
      </c>
      <c r="AG45" s="273">
        <f>AF45/$D$30-1</f>
        <v>-7.404090857110468E-4</v>
      </c>
      <c r="AH45" s="324"/>
    </row>
    <row r="46" spans="2:34" x14ac:dyDescent="0.25">
      <c r="B46" s="303">
        <v>44406</v>
      </c>
      <c r="C46" s="163" t="s">
        <v>54</v>
      </c>
      <c r="D46" s="20">
        <v>10</v>
      </c>
      <c r="E46" s="43">
        <v>9.6</v>
      </c>
      <c r="F46" s="163"/>
      <c r="G46" s="170">
        <v>23.6</v>
      </c>
      <c r="H46" s="172">
        <v>994</v>
      </c>
      <c r="I46" s="47">
        <f t="shared" si="0"/>
        <v>1.0318844244041772</v>
      </c>
      <c r="J46" s="158">
        <v>-23.01</v>
      </c>
      <c r="K46" s="159">
        <v>-23.02</v>
      </c>
      <c r="L46" s="169">
        <v>-23</v>
      </c>
      <c r="M46" s="162"/>
      <c r="N46" s="162"/>
      <c r="O46" s="162">
        <f t="shared" si="1"/>
        <v>-23.01</v>
      </c>
      <c r="P46" s="160">
        <f t="shared" si="2"/>
        <v>-4.3459365493262868E-4</v>
      </c>
      <c r="Q46" s="66">
        <f>ABS(O46*I46*$E$24*$C$33*$C$34*$C$35*$C$36)</f>
        <v>1.9954827905201844</v>
      </c>
      <c r="R46" s="248">
        <f>Q46/$C$29-1</f>
        <v>2.2515271321870145E-3</v>
      </c>
      <c r="S46" s="28">
        <f>Q46/$C$28-1</f>
        <v>-1.1158181109918397E-2</v>
      </c>
      <c r="T46" s="220">
        <v>2068.35</v>
      </c>
      <c r="U46" s="148">
        <v>2068.46</v>
      </c>
      <c r="V46" s="221">
        <v>2067.9899999999998</v>
      </c>
      <c r="W46" s="162"/>
      <c r="X46" s="162"/>
      <c r="Y46" s="148">
        <f t="shared" si="4"/>
        <v>2068.2666666666664</v>
      </c>
      <c r="Z46" s="242">
        <f>Y46/$C$30-1</f>
        <v>-6.7804690280748314E-4</v>
      </c>
      <c r="AA46" s="220">
        <v>2068.1999999999998</v>
      </c>
      <c r="AB46" s="148">
        <v>2068.1999999999998</v>
      </c>
      <c r="AC46" s="221">
        <v>2067.7600000000002</v>
      </c>
      <c r="AD46" s="162"/>
      <c r="AE46" s="162"/>
      <c r="AF46" s="148">
        <f t="shared" si="3"/>
        <v>2068.0533333333333</v>
      </c>
      <c r="AG46" s="274">
        <f>AF46/$C$30-1</f>
        <v>-7.8112291653587018E-4</v>
      </c>
      <c r="AH46" s="324"/>
    </row>
    <row r="47" spans="2:34" x14ac:dyDescent="0.25">
      <c r="B47" s="304"/>
      <c r="C47" s="56" t="s">
        <v>55</v>
      </c>
      <c r="D47" s="46">
        <v>26</v>
      </c>
      <c r="E47" s="57">
        <v>25.3</v>
      </c>
      <c r="F47" s="56"/>
      <c r="G47" s="171">
        <v>23.6</v>
      </c>
      <c r="H47" s="173">
        <v>994</v>
      </c>
      <c r="I47" s="58">
        <f t="shared" si="0"/>
        <v>1.0318844244041772</v>
      </c>
      <c r="J47" s="164">
        <v>-22.96</v>
      </c>
      <c r="K47" s="165">
        <v>-22.97</v>
      </c>
      <c r="L47" s="165">
        <v>-22.98</v>
      </c>
      <c r="M47" s="59"/>
      <c r="N47" s="59"/>
      <c r="O47" s="60">
        <f t="shared" si="1"/>
        <v>-22.97</v>
      </c>
      <c r="P47" s="61">
        <f t="shared" si="2"/>
        <v>-4.3535045711797074E-4</v>
      </c>
      <c r="Q47" s="71">
        <f>ABS(O47*I47*$E$24*$D$33*$D$34*$D$35*$D$36)</f>
        <v>1.988553794676174</v>
      </c>
      <c r="R47" s="245">
        <f>Q47/$D$29-1</f>
        <v>2.8007033162753547E-3</v>
      </c>
      <c r="S47" s="62">
        <f>Q47/$D$28-1</f>
        <v>-1.5079844142558807E-2</v>
      </c>
      <c r="T47" s="211">
        <v>1720.68</v>
      </c>
      <c r="U47" s="218">
        <v>1720.58</v>
      </c>
      <c r="V47" s="219">
        <v>1720.71</v>
      </c>
      <c r="W47" s="59"/>
      <c r="X47" s="59"/>
      <c r="Y47" s="149">
        <f t="shared" si="4"/>
        <v>1720.6566666666668</v>
      </c>
      <c r="Z47" s="239">
        <f>Y47/$D$30-1</f>
        <v>5.1557281884595518E-4</v>
      </c>
      <c r="AA47" s="211">
        <v>1719.79</v>
      </c>
      <c r="AB47" s="218">
        <v>1719.71</v>
      </c>
      <c r="AC47" s="219">
        <v>1719.81</v>
      </c>
      <c r="AD47" s="59"/>
      <c r="AE47" s="59"/>
      <c r="AF47" s="149">
        <f t="shared" si="3"/>
        <v>1719.7699999999998</v>
      </c>
      <c r="AG47" s="271">
        <f>AF47/$D$30-1</f>
        <v>0</v>
      </c>
      <c r="AH47" s="324"/>
    </row>
    <row r="48" spans="2:34" x14ac:dyDescent="0.25">
      <c r="B48" s="303">
        <v>44411</v>
      </c>
      <c r="C48" s="64" t="s">
        <v>54</v>
      </c>
      <c r="D48" s="65">
        <v>10</v>
      </c>
      <c r="E48" s="37">
        <v>9.6</v>
      </c>
      <c r="F48" s="64"/>
      <c r="G48" s="170">
        <v>22.55</v>
      </c>
      <c r="H48" s="172">
        <v>1006</v>
      </c>
      <c r="I48" s="66">
        <f t="shared" si="0"/>
        <v>1.0159680667487485</v>
      </c>
      <c r="J48" s="158">
        <v>-23.31</v>
      </c>
      <c r="K48" s="159">
        <v>-23.33</v>
      </c>
      <c r="L48" s="169">
        <v>-23.33</v>
      </c>
      <c r="M48" s="67"/>
      <c r="N48" s="67"/>
      <c r="O48" s="146">
        <f t="shared" si="1"/>
        <v>-23.323333333333334</v>
      </c>
      <c r="P48" s="68">
        <f t="shared" si="2"/>
        <v>-4.9508383809313721E-4</v>
      </c>
      <c r="Q48" s="66">
        <f>ABS(O48*I48*$E$24*$C$33*$C$34*$C$35*$C$36)</f>
        <v>1.9914572491148383</v>
      </c>
      <c r="R48" s="246">
        <f>Q48/$C$29-1</f>
        <v>2.2965801850238776E-4</v>
      </c>
      <c r="S48" s="69">
        <f>Q48/$C$28-1</f>
        <v>-1.3152998456472442E-2</v>
      </c>
      <c r="T48" s="220">
        <v>2070.73</v>
      </c>
      <c r="U48" s="148">
        <v>2072.09</v>
      </c>
      <c r="V48" s="221">
        <v>2072.58</v>
      </c>
      <c r="W48" s="67"/>
      <c r="X48" s="67"/>
      <c r="Y48" s="146">
        <f t="shared" si="4"/>
        <v>2071.7999999999997</v>
      </c>
      <c r="Z48" s="240">
        <f>Y48/$C$30-1</f>
        <v>1.0291495745697876E-3</v>
      </c>
      <c r="AA48" s="220">
        <v>2070.9499999999998</v>
      </c>
      <c r="AB48" s="148">
        <v>2072.3200000000002</v>
      </c>
      <c r="AC48" s="221">
        <v>2072.6799999999998</v>
      </c>
      <c r="AD48" s="67"/>
      <c r="AE48" s="67"/>
      <c r="AF48" s="146">
        <f t="shared" si="3"/>
        <v>2071.9833333333336</v>
      </c>
      <c r="AG48" s="272">
        <f>AF48/$C$30-1</f>
        <v>1.117730523867877E-3</v>
      </c>
      <c r="AH48" s="324"/>
    </row>
    <row r="49" spans="2:34" x14ac:dyDescent="0.25">
      <c r="B49" s="304"/>
      <c r="C49" s="168" t="s">
        <v>55</v>
      </c>
      <c r="D49" s="18">
        <v>26</v>
      </c>
      <c r="E49" s="38">
        <v>25.3</v>
      </c>
      <c r="F49" s="168"/>
      <c r="G49" s="171">
        <v>22.55</v>
      </c>
      <c r="H49" s="173">
        <v>1006</v>
      </c>
      <c r="I49" s="71">
        <f t="shared" si="0"/>
        <v>1.0159680667487485</v>
      </c>
      <c r="J49" s="164">
        <v>-23.31</v>
      </c>
      <c r="K49" s="165">
        <v>-23.31</v>
      </c>
      <c r="L49" s="165">
        <v>-23.3</v>
      </c>
      <c r="M49" s="167"/>
      <c r="N49" s="167"/>
      <c r="O49" s="147">
        <f t="shared" si="1"/>
        <v>-23.306666666666668</v>
      </c>
      <c r="P49" s="73">
        <f t="shared" si="2"/>
        <v>-2.477189370092295E-4</v>
      </c>
      <c r="Q49" s="71">
        <f>ABS(O49*I49*$E$24*$D$33*$D$34*$D$35*$D$36)</f>
        <v>1.9865775093052251</v>
      </c>
      <c r="R49" s="247">
        <f>Q49/$D$29-1</f>
        <v>1.8040894126198914E-3</v>
      </c>
      <c r="S49" s="74">
        <f>Q49/$D$28-1</f>
        <v>-1.6058687813162442E-2</v>
      </c>
      <c r="T49" s="211">
        <v>1723.6</v>
      </c>
      <c r="U49" s="218">
        <v>1723.78</v>
      </c>
      <c r="V49" s="219">
        <v>1722.59</v>
      </c>
      <c r="W49" s="167"/>
      <c r="X49" s="167"/>
      <c r="Y49" s="147">
        <f t="shared" si="4"/>
        <v>1723.3233333333335</v>
      </c>
      <c r="Z49" s="241">
        <f>Y49/$D$30-1</f>
        <v>2.0661677627435981E-3</v>
      </c>
      <c r="AA49" s="211">
        <v>1723.01</v>
      </c>
      <c r="AB49" s="218">
        <v>1723.17</v>
      </c>
      <c r="AC49" s="219">
        <v>1721.98</v>
      </c>
      <c r="AD49" s="167"/>
      <c r="AE49" s="167"/>
      <c r="AF49" s="147">
        <f t="shared" si="3"/>
        <v>1722.72</v>
      </c>
      <c r="AG49" s="273">
        <f>AF49/$D$30-1</f>
        <v>1.7153456566867398E-3</v>
      </c>
      <c r="AH49" s="324"/>
    </row>
    <row r="50" spans="2:34" x14ac:dyDescent="0.25">
      <c r="B50" s="303">
        <v>44412</v>
      </c>
      <c r="C50" s="163" t="s">
        <v>54</v>
      </c>
      <c r="D50" s="20">
        <v>10</v>
      </c>
      <c r="E50" s="43">
        <v>9.6</v>
      </c>
      <c r="F50" s="163"/>
      <c r="G50" s="170">
        <v>22.21</v>
      </c>
      <c r="H50" s="172">
        <v>1010</v>
      </c>
      <c r="I50" s="47">
        <f t="shared" si="0"/>
        <v>1.0107808829663454</v>
      </c>
      <c r="J50" s="158">
        <v>-23.39</v>
      </c>
      <c r="K50" s="159">
        <v>-23.43</v>
      </c>
      <c r="L50" s="169">
        <v>-23.4</v>
      </c>
      <c r="M50" s="162"/>
      <c r="N50" s="162"/>
      <c r="O50" s="148">
        <f t="shared" si="1"/>
        <v>-23.406666666666666</v>
      </c>
      <c r="P50" s="160">
        <f t="shared" si="2"/>
        <v>-8.8934747912252211E-4</v>
      </c>
      <c r="Q50" s="66">
        <f t="shared" ref="Q50" si="5">ABS(O50*I50*$E$24*$C$33*$C$34*$C$35*$C$36)</f>
        <v>1.9883686208254745</v>
      </c>
      <c r="R50" s="248">
        <f>Q50/$C$29-1</f>
        <v>-1.3216369535538064E-3</v>
      </c>
      <c r="S50" s="28">
        <f>Q50/$C$28-1</f>
        <v>-1.4683537747534836E-2</v>
      </c>
      <c r="T50" s="220">
        <v>2069.2600000000002</v>
      </c>
      <c r="U50" s="148">
        <v>2069.17</v>
      </c>
      <c r="V50" s="221">
        <v>2069.4899999999998</v>
      </c>
      <c r="W50" s="162"/>
      <c r="X50" s="162"/>
      <c r="Y50" s="148">
        <f t="shared" si="4"/>
        <v>2069.3066666666668</v>
      </c>
      <c r="Z50" s="242">
        <f>Y50/$C$30-1</f>
        <v>-1.7555133588120775E-4</v>
      </c>
      <c r="AA50" s="220">
        <v>2071.2800000000002</v>
      </c>
      <c r="AB50" s="148">
        <v>2071.16</v>
      </c>
      <c r="AC50" s="221">
        <v>2071.4499999999998</v>
      </c>
      <c r="AD50" s="162"/>
      <c r="AE50" s="162"/>
      <c r="AF50" s="148">
        <f t="shared" si="3"/>
        <v>2071.2966666666666</v>
      </c>
      <c r="AG50" s="274">
        <f>AF50/$C$30-1</f>
        <v>7.8595460467933975E-4</v>
      </c>
      <c r="AH50" s="324"/>
    </row>
    <row r="51" spans="2:34" ht="15.75" thickBot="1" x14ac:dyDescent="0.3">
      <c r="B51" s="302"/>
      <c r="C51" s="156" t="s">
        <v>55</v>
      </c>
      <c r="D51" s="186">
        <v>26</v>
      </c>
      <c r="E51" s="187">
        <v>25.3</v>
      </c>
      <c r="F51" s="156"/>
      <c r="G51" s="188">
        <v>22.21</v>
      </c>
      <c r="H51" s="189">
        <v>1010</v>
      </c>
      <c r="I51" s="190">
        <f t="shared" si="0"/>
        <v>1.0107808829663454</v>
      </c>
      <c r="J51" s="154">
        <v>-23.33</v>
      </c>
      <c r="K51" s="155">
        <v>-23.34</v>
      </c>
      <c r="L51" s="155">
        <v>-23.33</v>
      </c>
      <c r="M51" s="157"/>
      <c r="N51" s="157"/>
      <c r="O51" s="191">
        <f t="shared" si="1"/>
        <v>-23.333333333333332</v>
      </c>
      <c r="P51" s="192">
        <f t="shared" si="2"/>
        <v>-2.4743582965273546E-4</v>
      </c>
      <c r="Q51" s="190">
        <f t="shared" ref="Q51" si="6">ABS(O51*I51*$E$24*$D$33*$D$34*$D$35*$D$36)</f>
        <v>1.9786960942516181</v>
      </c>
      <c r="R51" s="249">
        <f>Q51/$D$29-1</f>
        <v>-2.1704012851144761E-3</v>
      </c>
      <c r="S51" s="193">
        <f>Q51/$D$28-1</f>
        <v>-1.9962310920446757E-2</v>
      </c>
      <c r="T51" s="222">
        <v>1719.27</v>
      </c>
      <c r="U51" s="223">
        <v>1719.46</v>
      </c>
      <c r="V51" s="224">
        <v>1719.22</v>
      </c>
      <c r="W51" s="157"/>
      <c r="X51" s="157"/>
      <c r="Y51" s="191">
        <f t="shared" si="4"/>
        <v>1719.3166666666666</v>
      </c>
      <c r="Z51" s="243">
        <f>Y51/$D$30-1</f>
        <v>-2.6360114046264371E-4</v>
      </c>
      <c r="AA51" s="222">
        <v>1720.11</v>
      </c>
      <c r="AB51" s="223">
        <v>1720.35</v>
      </c>
      <c r="AC51" s="224">
        <v>1720.07</v>
      </c>
      <c r="AD51" s="157"/>
      <c r="AE51" s="157"/>
      <c r="AF51" s="191">
        <f t="shared" si="3"/>
        <v>1720.1766666666665</v>
      </c>
      <c r="AG51" s="275">
        <f>AF51/$D$30-1</f>
        <v>2.3646572894420181E-4</v>
      </c>
      <c r="AH51" s="325"/>
    </row>
    <row r="52" spans="2:34" x14ac:dyDescent="0.25">
      <c r="B52" s="297">
        <v>44460</v>
      </c>
      <c r="C52" s="163" t="s">
        <v>54</v>
      </c>
      <c r="D52" s="20">
        <v>10</v>
      </c>
      <c r="E52" s="43">
        <v>9.6</v>
      </c>
      <c r="F52" s="163">
        <v>-2.11</v>
      </c>
      <c r="G52" s="20">
        <v>22.3</v>
      </c>
      <c r="H52" s="163">
        <v>1017.5</v>
      </c>
      <c r="I52" s="47">
        <f t="shared" si="0"/>
        <v>1.0036361373390199</v>
      </c>
      <c r="J52" s="20">
        <v>-23.54</v>
      </c>
      <c r="K52" s="162">
        <v>-23.55</v>
      </c>
      <c r="L52" s="162">
        <v>-23.56</v>
      </c>
      <c r="M52" s="162"/>
      <c r="N52" s="162"/>
      <c r="O52" s="148">
        <f>AVERAGE(J52:N52)</f>
        <v>-23.55</v>
      </c>
      <c r="P52" s="160">
        <f t="shared" ref="P52:P53" si="7">(STDEV(J52:N52))/O52</f>
        <v>-4.2462845010614807E-4</v>
      </c>
      <c r="Q52" s="47">
        <f>ABS(O52*I52*$E$24*$C$33*$C$34*$C$35*$C$36)</f>
        <v>1.9864036871000932</v>
      </c>
      <c r="R52" s="28">
        <f>Q52/$C$29-1</f>
        <v>-2.3085449020124882E-3</v>
      </c>
      <c r="S52" s="28">
        <f>Q52/$C$28-1</f>
        <v>-1.5657241278447254E-2</v>
      </c>
      <c r="T52" s="161">
        <v>2068.86</v>
      </c>
      <c r="U52" s="162">
        <v>2068.8200000000002</v>
      </c>
      <c r="V52" s="162">
        <v>2068.66</v>
      </c>
      <c r="W52" s="162"/>
      <c r="X52" s="162"/>
      <c r="Y52" s="162">
        <f t="shared" ref="Y52:Y53" si="8">AVERAGE(T52:X52)</f>
        <v>2068.7800000000002</v>
      </c>
      <c r="Z52" s="242">
        <f>Y52/$C$30-1</f>
        <v>-4.3002024477323264E-4</v>
      </c>
      <c r="AA52" s="230">
        <v>2070.77</v>
      </c>
      <c r="AB52" s="148">
        <v>2070.6799999999998</v>
      </c>
      <c r="AC52" s="148">
        <v>2070.66</v>
      </c>
      <c r="AD52" s="162"/>
      <c r="AE52" s="162"/>
      <c r="AF52" s="148">
        <f t="shared" ref="AF52:AF53" si="9">AVERAGE(AA52:AE52)</f>
        <v>2070.7033333333334</v>
      </c>
      <c r="AG52" s="242">
        <f>AF52/$C$30-1</f>
        <v>4.9927444149711064E-4</v>
      </c>
      <c r="AH52" s="276"/>
    </row>
    <row r="53" spans="2:34" x14ac:dyDescent="0.25">
      <c r="B53" s="298"/>
      <c r="C53" s="19" t="s">
        <v>55</v>
      </c>
      <c r="D53" s="18">
        <v>26</v>
      </c>
      <c r="E53" s="38">
        <v>25.3</v>
      </c>
      <c r="F53" s="19">
        <v>-2.04</v>
      </c>
      <c r="G53" s="20">
        <v>22.3</v>
      </c>
      <c r="H53" s="204">
        <v>1017.5</v>
      </c>
      <c r="I53" s="71">
        <f t="shared" si="0"/>
        <v>1.0036361373390199</v>
      </c>
      <c r="J53" s="18">
        <v>-23.53</v>
      </c>
      <c r="K53" s="17">
        <v>-23.56</v>
      </c>
      <c r="L53" s="17">
        <v>-23.52</v>
      </c>
      <c r="M53" s="17"/>
      <c r="N53" s="17"/>
      <c r="O53" s="147">
        <f t="shared" ref="O53" si="10">AVERAGE(J53:N53)</f>
        <v>-23.536666666666665</v>
      </c>
      <c r="P53" s="73">
        <f t="shared" si="7"/>
        <v>-8.8443534887383936E-4</v>
      </c>
      <c r="Q53" s="71">
        <f>ABS(O53*I53*$E$24*$D$33*$D$34*$D$35*$D$36)</f>
        <v>1.9818306415405267</v>
      </c>
      <c r="R53" s="74">
        <f>Q53/$D$29-1</f>
        <v>-5.8969160840816048E-4</v>
      </c>
      <c r="S53" s="74">
        <f>Q53/$D$28-1</f>
        <v>-1.8409786260264238E-2</v>
      </c>
      <c r="T53" s="166">
        <v>1722.31</v>
      </c>
      <c r="U53" s="17">
        <v>1722.39</v>
      </c>
      <c r="V53" s="17">
        <v>1722.46</v>
      </c>
      <c r="W53" s="17"/>
      <c r="X53" s="17"/>
      <c r="Y53" s="147">
        <f t="shared" si="8"/>
        <v>1722.3866666666665</v>
      </c>
      <c r="Z53" s="241">
        <f>Y53/$D$30-1</f>
        <v>1.5215212886994234E-3</v>
      </c>
      <c r="AA53" s="229">
        <v>1723.16</v>
      </c>
      <c r="AB53" s="218">
        <v>1723.18</v>
      </c>
      <c r="AC53" s="218">
        <v>1723.25</v>
      </c>
      <c r="AD53" s="17"/>
      <c r="AE53" s="17"/>
      <c r="AF53" s="147">
        <f t="shared" si="9"/>
        <v>1723.1966666666667</v>
      </c>
      <c r="AG53" s="241">
        <f>AF53/$D$30-1</f>
        <v>1.9925145029082714E-3</v>
      </c>
      <c r="AH53" s="269"/>
    </row>
    <row r="54" spans="2:34" x14ac:dyDescent="0.25">
      <c r="B54" s="299">
        <v>44494</v>
      </c>
      <c r="C54" s="64" t="s">
        <v>54</v>
      </c>
      <c r="D54" s="65">
        <v>10</v>
      </c>
      <c r="E54" s="37">
        <v>9.6</v>
      </c>
      <c r="F54" s="64">
        <v>-2.06</v>
      </c>
      <c r="G54" s="65">
        <v>22.41</v>
      </c>
      <c r="H54" s="64">
        <v>1007</v>
      </c>
      <c r="I54" s="66">
        <f t="shared" si="0"/>
        <v>1.014478625741251</v>
      </c>
      <c r="J54" s="65">
        <v>-23.53</v>
      </c>
      <c r="K54" s="67">
        <v>-23.53</v>
      </c>
      <c r="L54" s="67">
        <v>-23.52</v>
      </c>
      <c r="M54" s="67"/>
      <c r="N54" s="67"/>
      <c r="O54" s="146">
        <f>AVERAGE(J54:N54)</f>
        <v>-23.526666666666667</v>
      </c>
      <c r="P54" s="68">
        <f t="shared" ref="P54:P61" si="11">(STDEV(J54:N54))/O54</f>
        <v>-2.4540249469667726E-4</v>
      </c>
      <c r="Q54" s="66">
        <f>ABS(O54*I54*$E$24*$C$33*$C$34*$C$35*$C$36)</f>
        <v>2.0058738259381679</v>
      </c>
      <c r="R54" s="69">
        <f>Q54/$C$29-1</f>
        <v>7.4705303556845681E-3</v>
      </c>
      <c r="S54" s="69">
        <f>Q54/$C$28-1</f>
        <v>-6.0090059771218396E-3</v>
      </c>
      <c r="T54" s="150">
        <v>2070.54</v>
      </c>
      <c r="U54" s="67">
        <v>2070.48</v>
      </c>
      <c r="V54" s="67">
        <v>2070.67</v>
      </c>
      <c r="W54" s="67"/>
      <c r="X54" s="67"/>
      <c r="Y54" s="146">
        <f t="shared" ref="Y54:Y61" si="12">AVERAGE(T54:X54)</f>
        <v>2070.5633333333335</v>
      </c>
      <c r="Z54" s="240">
        <f>Y54/$C$30-1</f>
        <v>4.3163080748787053E-4</v>
      </c>
      <c r="AA54" s="228">
        <v>2072.9299999999998</v>
      </c>
      <c r="AB54" s="146">
        <v>2072.88</v>
      </c>
      <c r="AC54" s="67">
        <v>2073.02</v>
      </c>
      <c r="AD54" s="67"/>
      <c r="AE54" s="67"/>
      <c r="AF54" s="146">
        <f t="shared" ref="AF54:AF61" si="13">AVERAGE(AA54:AE54)</f>
        <v>2072.9433333333332</v>
      </c>
      <c r="AG54" s="240">
        <f>AF54/$C$30-1</f>
        <v>1.5815725856456186E-3</v>
      </c>
      <c r="AH54" s="268"/>
    </row>
    <row r="55" spans="2:34" x14ac:dyDescent="0.25">
      <c r="B55" s="298"/>
      <c r="C55" s="19" t="s">
        <v>55</v>
      </c>
      <c r="D55" s="18">
        <v>26</v>
      </c>
      <c r="E55" s="38">
        <v>25.3</v>
      </c>
      <c r="F55" s="19">
        <v>-2.06</v>
      </c>
      <c r="G55" s="18">
        <v>22.41</v>
      </c>
      <c r="H55" s="19">
        <v>1007</v>
      </c>
      <c r="I55" s="71">
        <f t="shared" si="0"/>
        <v>1.014478625741251</v>
      </c>
      <c r="J55" s="18">
        <v>-23.46</v>
      </c>
      <c r="K55" s="17">
        <v>-23.46</v>
      </c>
      <c r="L55" s="17">
        <v>-23.45</v>
      </c>
      <c r="M55" s="17"/>
      <c r="N55" s="17"/>
      <c r="O55" s="147">
        <f t="shared" ref="O55" si="14">AVERAGE(J55:N55)</f>
        <v>-23.456666666666667</v>
      </c>
      <c r="P55" s="73">
        <f t="shared" si="11"/>
        <v>-2.4613483125893816E-4</v>
      </c>
      <c r="Q55" s="71">
        <f>ABS(O55*I55*$E$24*$D$33*$D$34*$D$35*$D$36)</f>
        <v>1.9964318479380392</v>
      </c>
      <c r="R55" s="74">
        <f>Q55/$D$29-1</f>
        <v>6.773498708037895E-3</v>
      </c>
      <c r="S55" s="74">
        <f>Q55/$D$28-1</f>
        <v>-1.117788611290782E-2</v>
      </c>
      <c r="T55" s="166">
        <v>1722.05</v>
      </c>
      <c r="U55" s="17">
        <v>1722.15</v>
      </c>
      <c r="V55" s="17">
        <v>1722.19</v>
      </c>
      <c r="W55" s="17"/>
      <c r="X55" s="17"/>
      <c r="Y55" s="72">
        <f t="shared" si="12"/>
        <v>1722.1299999999999</v>
      </c>
      <c r="Z55" s="241">
        <f>Y55/$D$30-1</f>
        <v>1.3722765253492142E-3</v>
      </c>
      <c r="AA55" s="18">
        <v>1723.31</v>
      </c>
      <c r="AB55" s="17">
        <v>1723.37</v>
      </c>
      <c r="AC55" s="17">
        <v>1723.42</v>
      </c>
      <c r="AD55" s="17"/>
      <c r="AE55" s="17"/>
      <c r="AF55" s="147">
        <f t="shared" si="13"/>
        <v>1723.3666666666668</v>
      </c>
      <c r="AG55" s="241">
        <f>AF55/$D$30-1</f>
        <v>2.0913649305818183E-3</v>
      </c>
      <c r="AH55" s="269"/>
    </row>
    <row r="56" spans="2:34" x14ac:dyDescent="0.25">
      <c r="B56" s="299">
        <v>44522</v>
      </c>
      <c r="C56" s="64" t="s">
        <v>54</v>
      </c>
      <c r="D56" s="65">
        <v>10</v>
      </c>
      <c r="E56" s="37">
        <v>9.6</v>
      </c>
      <c r="F56" s="64"/>
      <c r="G56" s="65">
        <v>22.3</v>
      </c>
      <c r="H56" s="64">
        <v>1006.5</v>
      </c>
      <c r="I56" s="66">
        <f t="shared" si="0"/>
        <v>1.0146048382935449</v>
      </c>
      <c r="J56" s="65">
        <v>-23.45</v>
      </c>
      <c r="K56" s="67">
        <v>-23.45</v>
      </c>
      <c r="L56" s="67">
        <v>-23.46</v>
      </c>
      <c r="M56" s="67"/>
      <c r="N56" s="67"/>
      <c r="O56" s="146">
        <f>AVERAGE(J56:N56)</f>
        <v>-23.453333333333333</v>
      </c>
      <c r="P56" s="68">
        <f t="shared" si="11"/>
        <v>-2.4616981346917962E-4</v>
      </c>
      <c r="Q56" s="66">
        <f>ABS(O56*I56*$E$24*$C$33*$C$34*$C$35*$C$36)</f>
        <v>1.9998702318059143</v>
      </c>
      <c r="R56" s="69">
        <f>Q56/$C$29-1</f>
        <v>4.4551641415941923E-3</v>
      </c>
      <c r="S56" s="69">
        <f>Q56/$C$28-1</f>
        <v>-8.9840278464249357E-3</v>
      </c>
      <c r="T56" s="150">
        <v>2069.19</v>
      </c>
      <c r="U56" s="67">
        <v>2069.39</v>
      </c>
      <c r="V56" s="67">
        <v>2069.4</v>
      </c>
      <c r="W56" s="67"/>
      <c r="X56" s="67"/>
      <c r="Y56" s="146">
        <f t="shared" si="12"/>
        <v>2069.3266666666664</v>
      </c>
      <c r="Z56" s="240">
        <f>Y56/$C$30-1</f>
        <v>-1.6588795959437963E-4</v>
      </c>
      <c r="AA56" s="65">
        <v>2072.0500000000002</v>
      </c>
      <c r="AB56" s="67">
        <v>2072.14</v>
      </c>
      <c r="AC56" s="67">
        <v>2072.2199999999998</v>
      </c>
      <c r="AD56" s="67"/>
      <c r="AE56" s="67"/>
      <c r="AF56" s="146">
        <f t="shared" si="13"/>
        <v>2072.1366666666668</v>
      </c>
      <c r="AG56" s="240">
        <f>AF56/$C$30-1</f>
        <v>1.1918164087350025E-3</v>
      </c>
      <c r="AH56" s="268"/>
    </row>
    <row r="57" spans="2:34" x14ac:dyDescent="0.25">
      <c r="B57" s="298"/>
      <c r="C57" s="19" t="s">
        <v>55</v>
      </c>
      <c r="D57" s="18">
        <v>26</v>
      </c>
      <c r="E57" s="38">
        <v>25.3</v>
      </c>
      <c r="F57" s="19"/>
      <c r="G57" s="18">
        <v>22.3</v>
      </c>
      <c r="H57" s="19">
        <v>1006.5</v>
      </c>
      <c r="I57" s="71">
        <f t="shared" si="0"/>
        <v>1.0146048382935449</v>
      </c>
      <c r="J57" s="18">
        <v>-23.47</v>
      </c>
      <c r="K57" s="17">
        <v>-23.48</v>
      </c>
      <c r="L57" s="17">
        <v>-23.48</v>
      </c>
      <c r="M57" s="17"/>
      <c r="N57" s="17"/>
      <c r="O57" s="147">
        <f t="shared" ref="O57" si="15">AVERAGE(J57:N57)</f>
        <v>-23.47666666666667</v>
      </c>
      <c r="P57" s="73">
        <f t="shared" si="11"/>
        <v>-2.459251466092784E-4</v>
      </c>
      <c r="Q57" s="71">
        <f>ABS(O57*I57*$E$24*$D$33*$D$34*$D$35*$D$36)</f>
        <v>1.9983826680909744</v>
      </c>
      <c r="R57" s="74">
        <f>Q57/$D$29-1</f>
        <v>7.7572708476925101E-3</v>
      </c>
      <c r="S57" s="74">
        <f>Q57/$D$28-1</f>
        <v>-1.0211655229829475E-2</v>
      </c>
      <c r="T57" s="166">
        <v>1720.61</v>
      </c>
      <c r="U57" s="17">
        <v>1720.81</v>
      </c>
      <c r="V57" s="17">
        <v>1720.77</v>
      </c>
      <c r="W57" s="17"/>
      <c r="X57" s="17"/>
      <c r="Y57" s="147">
        <f t="shared" si="12"/>
        <v>1720.7300000000002</v>
      </c>
      <c r="Z57" s="241">
        <f>Y57/$D$30-1</f>
        <v>5.5821417980328469E-4</v>
      </c>
      <c r="AA57" s="18">
        <v>1722.3</v>
      </c>
      <c r="AB57" s="17">
        <v>1722.42</v>
      </c>
      <c r="AC57" s="17">
        <v>1722.37</v>
      </c>
      <c r="AD57" s="17"/>
      <c r="AE57" s="17"/>
      <c r="AF57" s="147">
        <f t="shared" si="13"/>
        <v>1722.3633333333335</v>
      </c>
      <c r="AG57" s="241">
        <f>AF57/$D$30-1</f>
        <v>1.5079535829405355E-3</v>
      </c>
      <c r="AH57" s="269"/>
    </row>
    <row r="58" spans="2:34" x14ac:dyDescent="0.25">
      <c r="B58" s="299">
        <v>44540</v>
      </c>
      <c r="C58" s="64" t="s">
        <v>54</v>
      </c>
      <c r="D58" s="65">
        <v>10</v>
      </c>
      <c r="E58" s="37">
        <v>9.6</v>
      </c>
      <c r="F58" s="64">
        <v>-2.17</v>
      </c>
      <c r="G58" s="65">
        <v>22.48</v>
      </c>
      <c r="H58" s="64">
        <v>1002</v>
      </c>
      <c r="I58" s="66">
        <f t="shared" si="0"/>
        <v>1.0197823609135135</v>
      </c>
      <c r="J58" s="65">
        <v>-23.34</v>
      </c>
      <c r="K58" s="67">
        <v>-23.34</v>
      </c>
      <c r="L58" s="67">
        <v>-23.33</v>
      </c>
      <c r="M58" s="67"/>
      <c r="N58" s="67"/>
      <c r="O58" s="146">
        <f>AVERAGE(J58:N58)</f>
        <v>-23.336666666666662</v>
      </c>
      <c r="P58" s="68">
        <f t="shared" si="11"/>
        <v>-2.4740048672606033E-4</v>
      </c>
      <c r="Q58" s="66">
        <f>ABS(O58*I58*$E$24*$C$33*$C$34*$C$35*$C$36)</f>
        <v>2.0000766034337878</v>
      </c>
      <c r="R58" s="69">
        <f>Q58/$C$29-1</f>
        <v>4.5588163906518098E-3</v>
      </c>
      <c r="S58" s="69">
        <f>Q58/$C$28-1</f>
        <v>-8.881762421314221E-3</v>
      </c>
      <c r="T58" s="254">
        <v>2068.8000000000002</v>
      </c>
      <c r="U58" s="146">
        <v>2068.8000000000002</v>
      </c>
      <c r="V58" s="67">
        <v>2069.0100000000002</v>
      </c>
      <c r="W58" s="67"/>
      <c r="X58" s="67"/>
      <c r="Y58" s="67">
        <f t="shared" si="12"/>
        <v>2068.8700000000003</v>
      </c>
      <c r="Z58" s="240">
        <f>Y58/$C$30-1</f>
        <v>-3.865350514814514E-4</v>
      </c>
      <c r="AA58" s="65">
        <v>2074.2399999999998</v>
      </c>
      <c r="AB58" s="67">
        <v>2074.27</v>
      </c>
      <c r="AC58" s="146">
        <v>2074.4</v>
      </c>
      <c r="AD58" s="67"/>
      <c r="AE58" s="67"/>
      <c r="AF58" s="146">
        <f t="shared" si="13"/>
        <v>2074.3033333333333</v>
      </c>
      <c r="AG58" s="240">
        <f>AF58/$C$30-1</f>
        <v>2.2386821731643636E-3</v>
      </c>
      <c r="AH58" s="268"/>
    </row>
    <row r="59" spans="2:34" ht="15.75" thickBot="1" x14ac:dyDescent="0.3">
      <c r="B59" s="305"/>
      <c r="C59" s="255" t="s">
        <v>55</v>
      </c>
      <c r="D59" s="256">
        <v>26</v>
      </c>
      <c r="E59" s="257">
        <v>25.3</v>
      </c>
      <c r="F59" s="255">
        <v>-2.08</v>
      </c>
      <c r="G59" s="256">
        <v>22.48</v>
      </c>
      <c r="H59" s="255">
        <v>1002</v>
      </c>
      <c r="I59" s="258">
        <f t="shared" si="0"/>
        <v>1.0197823609135135</v>
      </c>
      <c r="J59" s="256">
        <v>-23.24</v>
      </c>
      <c r="K59" s="259">
        <v>-23.25</v>
      </c>
      <c r="L59" s="259">
        <v>-23.24</v>
      </c>
      <c r="M59" s="259"/>
      <c r="N59" s="259"/>
      <c r="O59" s="260">
        <f t="shared" ref="O59" si="16">AVERAGE(J59:N59)</f>
        <v>-23.243333333333329</v>
      </c>
      <c r="P59" s="261">
        <f t="shared" si="11"/>
        <v>-2.4839392048890696E-4</v>
      </c>
      <c r="Q59" s="258">
        <f>ABS(O59*I59*$E$24*$D$33*$D$34*$D$35*$D$36)</f>
        <v>1.9886172301725984</v>
      </c>
      <c r="R59" s="262">
        <f>Q59/$D$29-1</f>
        <v>2.8326929766002706E-3</v>
      </c>
      <c r="S59" s="262">
        <f>Q59/$D$28-1</f>
        <v>-1.5048424877365907E-2</v>
      </c>
      <c r="T59" s="265">
        <v>1719.95</v>
      </c>
      <c r="U59" s="259">
        <v>1719.91</v>
      </c>
      <c r="V59" s="259">
        <v>1719.87</v>
      </c>
      <c r="W59" s="259"/>
      <c r="X59" s="259"/>
      <c r="Y59" s="266">
        <f t="shared" si="12"/>
        <v>1719.9099999999999</v>
      </c>
      <c r="Z59" s="264">
        <f>Y59/$D$30-1</f>
        <v>8.1406234554437518E-5</v>
      </c>
      <c r="AA59" s="256">
        <v>1723.83</v>
      </c>
      <c r="AB59" s="259">
        <v>1723.68</v>
      </c>
      <c r="AC59" s="259">
        <v>1723.67</v>
      </c>
      <c r="AD59" s="259"/>
      <c r="AE59" s="259"/>
      <c r="AF59" s="260">
        <f t="shared" si="13"/>
        <v>1723.7266666666667</v>
      </c>
      <c r="AG59" s="264">
        <f>AF59/$D$30-1</f>
        <v>2.3006952480080223E-3</v>
      </c>
      <c r="AH59" s="277"/>
    </row>
    <row r="60" spans="2:34" ht="15.75" thickTop="1" x14ac:dyDescent="0.25">
      <c r="B60" s="297">
        <v>44585</v>
      </c>
      <c r="C60" s="204" t="s">
        <v>54</v>
      </c>
      <c r="D60" s="20">
        <v>10</v>
      </c>
      <c r="E60" s="43">
        <v>9.6</v>
      </c>
      <c r="F60" s="204">
        <v>-2.0099999999999998</v>
      </c>
      <c r="G60" s="20">
        <v>22.32</v>
      </c>
      <c r="H60" s="204">
        <v>1013</v>
      </c>
      <c r="I60" s="47">
        <f t="shared" si="0"/>
        <v>1.0081627820088803</v>
      </c>
      <c r="J60" s="20">
        <v>-23.59</v>
      </c>
      <c r="K60" s="203">
        <v>-23.58</v>
      </c>
      <c r="L60" s="203">
        <v>-23.59</v>
      </c>
      <c r="M60" s="203"/>
      <c r="N60" s="203"/>
      <c r="O60" s="148">
        <f>AVERAGE(J60:N60)</f>
        <v>-23.58666666666667</v>
      </c>
      <c r="P60" s="202">
        <f t="shared" si="11"/>
        <v>-2.4477823736138323E-4</v>
      </c>
      <c r="Q60" s="47">
        <f>ABS(O60*I60*$E$24*$C$33*$C$34*$C$35*$C$36)</f>
        <v>1.9984695760668783</v>
      </c>
      <c r="R60" s="28">
        <f>Q60/$C$29-1</f>
        <v>3.7516705509181847E-3</v>
      </c>
      <c r="S60" s="28">
        <f>Q60/$C$28-1</f>
        <v>-9.6781089856895486E-3</v>
      </c>
      <c r="T60" s="161">
        <v>2069.13</v>
      </c>
      <c r="U60" s="203">
        <v>2069.14</v>
      </c>
      <c r="V60" s="203">
        <v>2069.19</v>
      </c>
      <c r="W60" s="203"/>
      <c r="X60" s="203"/>
      <c r="Y60" s="148">
        <f t="shared" si="12"/>
        <v>2069.1533333333336</v>
      </c>
      <c r="Z60" s="242">
        <f>Y60/$C$30-1</f>
        <v>-2.496372207484443E-4</v>
      </c>
      <c r="AA60" s="20">
        <v>2077.6999999999998</v>
      </c>
      <c r="AB60" s="203">
        <v>2077.77</v>
      </c>
      <c r="AC60" s="203">
        <v>2077.8200000000002</v>
      </c>
      <c r="AD60" s="203"/>
      <c r="AE60" s="203"/>
      <c r="AF60" s="148">
        <f t="shared" si="13"/>
        <v>2077.7633333333329</v>
      </c>
      <c r="AG60" s="242">
        <f>AF60/$C$30-1</f>
        <v>3.9104462708223764E-3</v>
      </c>
      <c r="AH60" s="276"/>
    </row>
    <row r="61" spans="2:34" x14ac:dyDescent="0.25">
      <c r="B61" s="298"/>
      <c r="C61" s="19" t="s">
        <v>55</v>
      </c>
      <c r="D61" s="18">
        <v>26</v>
      </c>
      <c r="E61" s="38">
        <v>25.3</v>
      </c>
      <c r="F61" s="19">
        <v>-1.92</v>
      </c>
      <c r="G61" s="18">
        <v>22.32</v>
      </c>
      <c r="H61" s="19">
        <v>1013</v>
      </c>
      <c r="I61" s="71">
        <f t="shared" si="0"/>
        <v>1.0081627820088803</v>
      </c>
      <c r="J61" s="18">
        <v>-23.48</v>
      </c>
      <c r="K61" s="17">
        <v>-23.49</v>
      </c>
      <c r="L61" s="17">
        <v>-23.48</v>
      </c>
      <c r="M61" s="17"/>
      <c r="N61" s="17"/>
      <c r="O61" s="147">
        <f t="shared" ref="O61" si="17">AVERAGE(J61:N61)</f>
        <v>-23.483333333333334</v>
      </c>
      <c r="P61" s="73">
        <f t="shared" si="11"/>
        <v>-2.4585533109560434E-4</v>
      </c>
      <c r="Q61" s="71">
        <f>ABS(O61*I61*$E$24*$D$33*$D$34*$D$35*$D$36)</f>
        <v>1.986258163636403</v>
      </c>
      <c r="R61" s="74">
        <f>Q61/$D$29-1</f>
        <v>1.6430477238542629E-3</v>
      </c>
      <c r="S61" s="74">
        <f>Q61/$D$28-1</f>
        <v>-1.6216858030508763E-2</v>
      </c>
      <c r="T61" s="166">
        <v>1720.46</v>
      </c>
      <c r="U61" s="17">
        <v>1720.68</v>
      </c>
      <c r="V61" s="17">
        <v>1720.57</v>
      </c>
      <c r="W61" s="17"/>
      <c r="X61" s="17"/>
      <c r="Y61" s="72">
        <f t="shared" si="12"/>
        <v>1720.57</v>
      </c>
      <c r="Z61" s="241">
        <f>Y61/$D$30-1</f>
        <v>4.6517848316929289E-4</v>
      </c>
      <c r="AA61" s="18">
        <v>1726.95</v>
      </c>
      <c r="AB61" s="17">
        <v>1727.16</v>
      </c>
      <c r="AC61" s="17">
        <v>1727.12</v>
      </c>
      <c r="AD61" s="17"/>
      <c r="AE61" s="17"/>
      <c r="AF61" s="147">
        <f t="shared" si="13"/>
        <v>1727.0766666666666</v>
      </c>
      <c r="AG61" s="241">
        <f>AF61/$D$30-1</f>
        <v>4.2486301462791864E-3</v>
      </c>
      <c r="AH61" s="269"/>
    </row>
    <row r="62" spans="2:34" x14ac:dyDescent="0.25">
      <c r="B62" s="299">
        <v>44613</v>
      </c>
      <c r="C62" s="64" t="s">
        <v>54</v>
      </c>
      <c r="D62" s="65">
        <v>10</v>
      </c>
      <c r="E62" s="37">
        <v>9.6</v>
      </c>
      <c r="F62" s="64">
        <v>-1.93</v>
      </c>
      <c r="G62" s="65">
        <v>22.4</v>
      </c>
      <c r="H62" s="64">
        <v>972</v>
      </c>
      <c r="I62" s="66">
        <f t="shared" si="0"/>
        <v>1.0509726459929711</v>
      </c>
      <c r="J62" s="65">
        <v>-22.6</v>
      </c>
      <c r="K62" s="67">
        <v>-22.61</v>
      </c>
      <c r="L62" s="67"/>
      <c r="M62" s="67"/>
      <c r="N62" s="67"/>
      <c r="O62" s="146">
        <f>AVERAGE(J62:N62)</f>
        <v>-22.605</v>
      </c>
      <c r="P62" s="68">
        <f t="shared" ref="P62:P63" si="18">(STDEV(J62:N62))/O62</f>
        <v>-3.1280990098934167E-4</v>
      </c>
      <c r="Q62" s="66">
        <f>ABS(O62*I62*$E$24*$C$33*$C$34*$C$35*$C$36)</f>
        <v>1.9966237598432421</v>
      </c>
      <c r="R62" s="69">
        <f>Q62/$C$29-1</f>
        <v>2.8245905792274595E-3</v>
      </c>
      <c r="S62" s="69">
        <f>Q62/$C$28-1</f>
        <v>-1.0592785013259443E-2</v>
      </c>
      <c r="T62" s="150">
        <v>2072.56</v>
      </c>
      <c r="U62" s="67">
        <v>2072.5100000000002</v>
      </c>
      <c r="V62" s="67"/>
      <c r="W62" s="67"/>
      <c r="X62" s="67"/>
      <c r="Y62" s="146">
        <f t="shared" ref="Y62:Y63" si="19">AVERAGE(T62:X62)</f>
        <v>2072.5349999999999</v>
      </c>
      <c r="Z62" s="240">
        <f>Y62/$C$30-1</f>
        <v>1.3842786531184093E-3</v>
      </c>
      <c r="AA62" s="67">
        <v>2079.04</v>
      </c>
      <c r="AB62" s="67">
        <v>2079.04</v>
      </c>
      <c r="AC62" s="67"/>
      <c r="AD62" s="67"/>
      <c r="AE62" s="67"/>
      <c r="AF62" s="146">
        <f t="shared" ref="AF62:AF63" si="20">AVERAGE(AA62:AE62)</f>
        <v>2079.04</v>
      </c>
      <c r="AG62" s="240">
        <f>AF62/$C$30-1</f>
        <v>4.5272917904786159E-3</v>
      </c>
      <c r="AH62" s="268"/>
    </row>
    <row r="63" spans="2:34" x14ac:dyDescent="0.25">
      <c r="B63" s="298"/>
      <c r="C63" s="208" t="s">
        <v>55</v>
      </c>
      <c r="D63" s="18">
        <v>26</v>
      </c>
      <c r="E63" s="38">
        <v>25.3</v>
      </c>
      <c r="F63" s="208">
        <v>-1.93</v>
      </c>
      <c r="G63" s="18">
        <v>22.4</v>
      </c>
      <c r="H63" s="208">
        <v>972</v>
      </c>
      <c r="I63" s="71">
        <f t="shared" si="0"/>
        <v>1.0509726459929711</v>
      </c>
      <c r="J63" s="18">
        <v>-22.53</v>
      </c>
      <c r="K63" s="207">
        <v>-22.51</v>
      </c>
      <c r="L63" s="207"/>
      <c r="M63" s="207"/>
      <c r="N63" s="207"/>
      <c r="O63" s="147">
        <f t="shared" ref="O63" si="21">AVERAGE(J63:N63)</f>
        <v>-22.520000000000003</v>
      </c>
      <c r="P63" s="73">
        <f t="shared" si="18"/>
        <v>-6.2798115558306607E-4</v>
      </c>
      <c r="Q63" s="71">
        <f>ABS(O63*I63*$E$24*$D$33*$D$34*$D$35*$D$36)</f>
        <v>1.9856609296087462</v>
      </c>
      <c r="R63" s="74">
        <f>Q63/$D$29-1</f>
        <v>1.3418707053687307E-3</v>
      </c>
      <c r="S63" s="74">
        <f>Q63/$D$28-1</f>
        <v>-1.6512664879273831E-2</v>
      </c>
      <c r="T63" s="166">
        <v>1722.93</v>
      </c>
      <c r="U63" s="207">
        <v>1722.93</v>
      </c>
      <c r="V63" s="207"/>
      <c r="W63" s="207"/>
      <c r="X63" s="207"/>
      <c r="Y63" s="72">
        <f t="shared" si="19"/>
        <v>1722.93</v>
      </c>
      <c r="Z63" s="241">
        <f>Y63/$D$30-1</f>
        <v>1.8374550085187291E-3</v>
      </c>
      <c r="AA63" s="207">
        <v>1727.66</v>
      </c>
      <c r="AB63" s="207">
        <v>1727.66</v>
      </c>
      <c r="AC63" s="207"/>
      <c r="AD63" s="207"/>
      <c r="AE63" s="207"/>
      <c r="AF63" s="147">
        <f t="shared" si="20"/>
        <v>1727.66</v>
      </c>
      <c r="AG63" s="241">
        <f>AF63/$D$30-1</f>
        <v>4.5878227902569346E-3</v>
      </c>
      <c r="AH63" s="269"/>
    </row>
    <row r="64" spans="2:34" x14ac:dyDescent="0.25">
      <c r="B64" s="299">
        <v>44633</v>
      </c>
      <c r="C64" s="64" t="s">
        <v>54</v>
      </c>
      <c r="D64" s="65">
        <v>10</v>
      </c>
      <c r="E64" s="37">
        <v>9.6</v>
      </c>
      <c r="F64" s="253">
        <v>-2</v>
      </c>
      <c r="G64" s="65">
        <v>22.1</v>
      </c>
      <c r="H64" s="64">
        <v>1024.3</v>
      </c>
      <c r="I64" s="66">
        <f t="shared" si="0"/>
        <v>0.9962984334833761</v>
      </c>
      <c r="J64" s="65">
        <v>-23.85</v>
      </c>
      <c r="K64" s="67">
        <v>-23.84</v>
      </c>
      <c r="L64" s="67">
        <v>-23.82</v>
      </c>
      <c r="M64" s="67"/>
      <c r="N64" s="67"/>
      <c r="O64" s="146">
        <f>AVERAGE(J64:N64)</f>
        <v>-23.836666666666662</v>
      </c>
      <c r="P64" s="68">
        <f t="shared" ref="P64:P81" si="22">(STDEV(J64:N64))/O64</f>
        <v>-6.4083005103565596E-4</v>
      </c>
      <c r="Q64" s="66">
        <f>ABS(O64*I64*$E$24*$C$33*$C$34*$C$35*$C$36)</f>
        <v>1.9958839311498611</v>
      </c>
      <c r="R64" s="69">
        <f>Q64/$C$29-1</f>
        <v>2.4530040933505859E-3</v>
      </c>
      <c r="S64" s="69">
        <f>Q64/$C$28-1</f>
        <v>-1.0959399826629745E-2</v>
      </c>
      <c r="T64" s="150">
        <v>2075.6999999999998</v>
      </c>
      <c r="U64" s="67">
        <v>2075.08</v>
      </c>
      <c r="V64" s="67">
        <v>2075.11</v>
      </c>
      <c r="W64" s="67"/>
      <c r="X64" s="67"/>
      <c r="Y64" s="146">
        <f t="shared" ref="Y64:Y81" si="23">AVERAGE(T64:X64)</f>
        <v>2075.2966666666666</v>
      </c>
      <c r="Z64" s="240">
        <f>Y64/$C$30-1</f>
        <v>2.7186298620873739E-3</v>
      </c>
      <c r="AA64" s="65">
        <v>2082.52</v>
      </c>
      <c r="AB64" s="67">
        <v>2081.87</v>
      </c>
      <c r="AC64" s="67">
        <v>2081.88</v>
      </c>
      <c r="AD64" s="67"/>
      <c r="AE64" s="67"/>
      <c r="AF64" s="146">
        <f t="shared" ref="AF64:AF81" si="24">AVERAGE(AA64:AE64)</f>
        <v>2082.0899999999997</v>
      </c>
      <c r="AG64" s="240">
        <f>AF64/$C$30-1</f>
        <v>6.0009566742522669E-3</v>
      </c>
      <c r="AH64" s="268"/>
    </row>
    <row r="65" spans="2:34" x14ac:dyDescent="0.25">
      <c r="B65" s="298"/>
      <c r="C65" s="208" t="s">
        <v>55</v>
      </c>
      <c r="D65" s="18">
        <v>26</v>
      </c>
      <c r="E65" s="38">
        <v>25.3</v>
      </c>
      <c r="F65" s="219">
        <v>-2</v>
      </c>
      <c r="G65" s="18">
        <v>22.1</v>
      </c>
      <c r="H65" s="208">
        <v>1024.3</v>
      </c>
      <c r="I65" s="71">
        <f t="shared" si="0"/>
        <v>0.9962984334833761</v>
      </c>
      <c r="J65" s="18">
        <v>-23.75</v>
      </c>
      <c r="K65" s="207">
        <v>-23.74</v>
      </c>
      <c r="L65" s="207">
        <v>-23.76</v>
      </c>
      <c r="M65" s="207"/>
      <c r="N65" s="207"/>
      <c r="O65" s="147">
        <f t="shared" ref="O65" si="25">AVERAGE(J65:N65)</f>
        <v>-23.75</v>
      </c>
      <c r="P65" s="73">
        <f t="shared" si="22"/>
        <v>-4.210526315790132E-4</v>
      </c>
      <c r="Q65" s="71">
        <f>ABS(O65*I65*$E$24*$D$33*$D$34*$D$35*$D$36)</f>
        <v>1.9851729697845508</v>
      </c>
      <c r="R65" s="74">
        <f>Q65/$D$29-1</f>
        <v>1.0957991853508542E-3</v>
      </c>
      <c r="S65" s="74">
        <f>Q65/$D$28-1</f>
        <v>-1.6754348794179919E-2</v>
      </c>
      <c r="T65" s="166">
        <v>1725.83</v>
      </c>
      <c r="U65" s="207">
        <v>1725.83</v>
      </c>
      <c r="V65" s="207">
        <v>1725.84</v>
      </c>
      <c r="W65" s="207"/>
      <c r="X65" s="207"/>
      <c r="Y65" s="147">
        <f t="shared" si="23"/>
        <v>1725.8333333333333</v>
      </c>
      <c r="Z65" s="241">
        <f>Y65/$D$30-1</f>
        <v>3.525665253687027E-3</v>
      </c>
      <c r="AA65" s="18">
        <v>1730.56</v>
      </c>
      <c r="AB65" s="207">
        <v>1730.59</v>
      </c>
      <c r="AC65" s="207">
        <v>1730.68</v>
      </c>
      <c r="AD65" s="207"/>
      <c r="AE65" s="207"/>
      <c r="AF65" s="147">
        <f t="shared" si="24"/>
        <v>1730.61</v>
      </c>
      <c r="AG65" s="241">
        <f>AF65/$D$30-1</f>
        <v>6.3031684469434524E-3</v>
      </c>
      <c r="AH65" s="269"/>
    </row>
    <row r="66" spans="2:34" x14ac:dyDescent="0.25">
      <c r="B66" s="299">
        <v>44656</v>
      </c>
      <c r="C66" s="64" t="s">
        <v>54</v>
      </c>
      <c r="D66" s="65">
        <v>10</v>
      </c>
      <c r="E66" s="37">
        <v>9.6</v>
      </c>
      <c r="F66" s="64">
        <v>-1.95</v>
      </c>
      <c r="G66" s="65">
        <v>22.27</v>
      </c>
      <c r="H66" s="64">
        <v>984</v>
      </c>
      <c r="I66" s="66">
        <f t="shared" si="0"/>
        <v>1.0376992653390631</v>
      </c>
      <c r="J66" s="65">
        <v>-22.92</v>
      </c>
      <c r="K66" s="67">
        <v>-22.93</v>
      </c>
      <c r="L66" s="67">
        <v>-22.91</v>
      </c>
      <c r="M66" s="67"/>
      <c r="N66" s="67"/>
      <c r="O66" s="146">
        <f>AVERAGE(J66:N66)</f>
        <v>-22.92</v>
      </c>
      <c r="P66" s="68">
        <f t="shared" si="22"/>
        <v>-4.3630017452006049E-4</v>
      </c>
      <c r="Q66" s="66">
        <f>ABS(O66*I66*$E$24*$C$33*$C$34*$C$35*$C$36)</f>
        <v>1.9988786690464155</v>
      </c>
      <c r="R66" s="69">
        <f>Q66/$C$29-1</f>
        <v>3.9571416606807297E-3</v>
      </c>
      <c r="S66" s="69">
        <f>Q66/$C$28-1</f>
        <v>-9.4753869938475344E-3</v>
      </c>
      <c r="T66" s="150">
        <v>2074.16</v>
      </c>
      <c r="U66" s="67">
        <v>2074.14</v>
      </c>
      <c r="V66" s="67">
        <v>2074.1999999999998</v>
      </c>
      <c r="W66" s="67"/>
      <c r="X66" s="67"/>
      <c r="Y66" s="146">
        <f t="shared" si="23"/>
        <v>2074.1666666666665</v>
      </c>
      <c r="Z66" s="240">
        <f>Y66/$C$30-1</f>
        <v>2.1726491018696503E-3</v>
      </c>
      <c r="AA66" s="65">
        <v>2081.02</v>
      </c>
      <c r="AB66" s="67">
        <v>2080.89</v>
      </c>
      <c r="AC66" s="67">
        <v>2080.92</v>
      </c>
      <c r="AD66" s="67"/>
      <c r="AE66" s="67"/>
      <c r="AF66" s="146">
        <f t="shared" si="24"/>
        <v>2080.9433333333332</v>
      </c>
      <c r="AG66" s="240">
        <f>AF66/$C$30-1</f>
        <v>5.446923100461909E-3</v>
      </c>
      <c r="AH66" s="268"/>
    </row>
    <row r="67" spans="2:34" x14ac:dyDescent="0.25">
      <c r="B67" s="298"/>
      <c r="C67" s="208" t="s">
        <v>55</v>
      </c>
      <c r="D67" s="18">
        <v>26</v>
      </c>
      <c r="E67" s="38">
        <v>25.3</v>
      </c>
      <c r="F67" s="208">
        <v>-1.92</v>
      </c>
      <c r="G67" s="18">
        <v>22.27</v>
      </c>
      <c r="H67" s="208">
        <v>984</v>
      </c>
      <c r="I67" s="71">
        <f t="shared" si="0"/>
        <v>1.0376992653390631</v>
      </c>
      <c r="J67" s="18">
        <v>-22.85</v>
      </c>
      <c r="K67" s="207">
        <v>-22.85</v>
      </c>
      <c r="L67" s="207">
        <v>-22.85</v>
      </c>
      <c r="M67" s="207"/>
      <c r="N67" s="207"/>
      <c r="O67" s="147">
        <f t="shared" ref="O67" si="26">AVERAGE(J67:N67)</f>
        <v>-22.850000000000005</v>
      </c>
      <c r="P67" s="73">
        <f t="shared" si="22"/>
        <v>-1.9042310099053204E-16</v>
      </c>
      <c r="Q67" s="71">
        <f>ABS(O67*I67*$E$24*$D$33*$D$34*$D$35*$D$36)</f>
        <v>1.989312471950099</v>
      </c>
      <c r="R67" s="74">
        <f>Q67/$D$29-1</f>
        <v>3.183293973826995E-3</v>
      </c>
      <c r="S67" s="74">
        <f>Q67/$D$28-1</f>
        <v>-1.4704075309510234E-2</v>
      </c>
      <c r="T67" s="166">
        <v>1724.96</v>
      </c>
      <c r="U67" s="207">
        <v>1724.9</v>
      </c>
      <c r="V67" s="207">
        <v>1725.02</v>
      </c>
      <c r="W67" s="207"/>
      <c r="X67" s="207"/>
      <c r="Y67" s="72">
        <f t="shared" si="23"/>
        <v>1724.96</v>
      </c>
      <c r="Z67" s="241">
        <f>Y67/$D$30-1</f>
        <v>3.0178454095606266E-3</v>
      </c>
      <c r="AA67" s="18">
        <v>1730.14</v>
      </c>
      <c r="AB67" s="207">
        <v>1729.97</v>
      </c>
      <c r="AC67" s="207">
        <v>1730</v>
      </c>
      <c r="AD67" s="207"/>
      <c r="AE67" s="207"/>
      <c r="AF67" s="147">
        <f t="shared" si="24"/>
        <v>1730.0366666666669</v>
      </c>
      <c r="AG67" s="241">
        <f>AF67/$D$30-1</f>
        <v>5.9697905340057034E-3</v>
      </c>
      <c r="AH67" s="269"/>
    </row>
    <row r="68" spans="2:34" x14ac:dyDescent="0.25">
      <c r="B68" s="299">
        <v>44694</v>
      </c>
      <c r="C68" s="64" t="s">
        <v>54</v>
      </c>
      <c r="D68" s="65">
        <v>10</v>
      </c>
      <c r="E68" s="37">
        <v>9.6</v>
      </c>
      <c r="F68" s="64">
        <v>-1.92</v>
      </c>
      <c r="G68" s="65">
        <v>22.4</v>
      </c>
      <c r="H68" s="64">
        <v>1000</v>
      </c>
      <c r="I68" s="66">
        <f t="shared" si="0"/>
        <v>1.0215454119051679</v>
      </c>
      <c r="J68" s="65">
        <v>-23.23</v>
      </c>
      <c r="K68" s="67">
        <v>-23.26</v>
      </c>
      <c r="L68" s="67">
        <v>-23.22</v>
      </c>
      <c r="M68" s="67"/>
      <c r="N68" s="67"/>
      <c r="O68" s="146">
        <f>AVERAGE(J68:N68)</f>
        <v>-23.236666666666668</v>
      </c>
      <c r="P68" s="68">
        <f t="shared" si="22"/>
        <v>-8.9585396620266481E-4</v>
      </c>
      <c r="Q68" s="66">
        <f>ABS(O68*I68*$E$24*$C$33*$C$34*$C$35*$C$36)</f>
        <v>1.9949490866963002</v>
      </c>
      <c r="R68" s="267">
        <f>Q68/$C$29-1</f>
        <v>1.9834689584632414E-3</v>
      </c>
      <c r="S68" s="69">
        <f>Q68/$C$28-1</f>
        <v>-1.1422652776858055E-2</v>
      </c>
      <c r="T68" s="150">
        <v>2072.15</v>
      </c>
      <c r="U68" s="67">
        <v>2072.9</v>
      </c>
      <c r="V68" s="67">
        <v>2072.19</v>
      </c>
      <c r="W68" s="67"/>
      <c r="X68" s="67"/>
      <c r="Y68" s="146">
        <f t="shared" si="23"/>
        <v>2072.4133333333334</v>
      </c>
      <c r="Z68" s="240">
        <f>Y68/$C$30-1</f>
        <v>1.3254931140391779E-3</v>
      </c>
      <c r="AA68" s="65">
        <v>2080.6</v>
      </c>
      <c r="AB68" s="67">
        <v>2080.54</v>
      </c>
      <c r="AC68" s="67">
        <v>2080.5100000000002</v>
      </c>
      <c r="AD68" s="67"/>
      <c r="AE68" s="67"/>
      <c r="AF68" s="146">
        <f t="shared" si="24"/>
        <v>2080.5499999999997</v>
      </c>
      <c r="AG68" s="240">
        <f>AF68/$C$30-1</f>
        <v>5.2568767001501815E-3</v>
      </c>
      <c r="AH68" s="268"/>
    </row>
    <row r="69" spans="2:34" ht="15.75" thickBot="1" x14ac:dyDescent="0.3">
      <c r="B69" s="300"/>
      <c r="C69" s="56" t="s">
        <v>55</v>
      </c>
      <c r="D69" s="46">
        <v>26</v>
      </c>
      <c r="E69" s="57">
        <v>25.3</v>
      </c>
      <c r="F69" s="56">
        <v>-2.0099999999999998</v>
      </c>
      <c r="G69" s="46">
        <v>22.4</v>
      </c>
      <c r="H69" s="56">
        <v>1000</v>
      </c>
      <c r="I69" s="58">
        <f t="shared" si="0"/>
        <v>1.0215454119051679</v>
      </c>
      <c r="J69" s="46">
        <v>-23.17</v>
      </c>
      <c r="K69" s="59">
        <v>-23.19</v>
      </c>
      <c r="L69" s="59">
        <v>-23.18</v>
      </c>
      <c r="M69" s="59"/>
      <c r="N69" s="59"/>
      <c r="O69" s="149">
        <f t="shared" ref="O69" si="27">AVERAGE(J69:N69)</f>
        <v>-23.179999999999996</v>
      </c>
      <c r="P69" s="61">
        <f t="shared" si="22"/>
        <v>-4.3140638481448611E-4</v>
      </c>
      <c r="Q69" s="58">
        <f>ABS(O69*I69*$E$24*$D$33*$D$34*$D$35*$D$36)</f>
        <v>1.9866273081073476</v>
      </c>
      <c r="R69" s="278">
        <f>Q69/$D$29-1</f>
        <v>1.8292022729942126E-3</v>
      </c>
      <c r="S69" s="62">
        <f>Q69/$D$28-1</f>
        <v>-1.6034022730387565E-2</v>
      </c>
      <c r="T69" s="279">
        <v>1722.98</v>
      </c>
      <c r="U69" s="59">
        <v>1723.21</v>
      </c>
      <c r="V69" s="59">
        <v>1723.08</v>
      </c>
      <c r="W69" s="59"/>
      <c r="X69" s="59"/>
      <c r="Y69" s="60">
        <f t="shared" si="23"/>
        <v>1723.0900000000001</v>
      </c>
      <c r="Z69" s="239">
        <f>Y69/$D$30-1</f>
        <v>1.9304907051524989E-3</v>
      </c>
      <c r="AA69" s="46">
        <v>1729.23</v>
      </c>
      <c r="AB69" s="59">
        <v>1729.45</v>
      </c>
      <c r="AC69" s="59">
        <v>1729.32</v>
      </c>
      <c r="AD69" s="59"/>
      <c r="AE69" s="59"/>
      <c r="AF69" s="149">
        <f t="shared" si="24"/>
        <v>1729.3333333333333</v>
      </c>
      <c r="AG69" s="239">
        <f>AF69/$D$30-1</f>
        <v>5.5608211175524058E-3</v>
      </c>
      <c r="AH69" s="276"/>
    </row>
    <row r="70" spans="2:34" x14ac:dyDescent="0.25">
      <c r="B70" s="301">
        <v>44694</v>
      </c>
      <c r="C70" s="48" t="s">
        <v>54</v>
      </c>
      <c r="D70" s="49">
        <v>10</v>
      </c>
      <c r="E70" s="50">
        <v>9.6</v>
      </c>
      <c r="F70" s="48">
        <v>-1.94</v>
      </c>
      <c r="G70" s="49">
        <v>22.4</v>
      </c>
      <c r="H70" s="48">
        <v>999</v>
      </c>
      <c r="I70" s="51">
        <f t="shared" si="0"/>
        <v>1.0225679798850529</v>
      </c>
      <c r="J70" s="49">
        <v>-23.22</v>
      </c>
      <c r="K70" s="52">
        <v>-23.23</v>
      </c>
      <c r="L70" s="52">
        <v>-23.2</v>
      </c>
      <c r="M70" s="52"/>
      <c r="N70" s="52"/>
      <c r="O70" s="151">
        <f>AVERAGE(J70:N70)</f>
        <v>-23.216666666666669</v>
      </c>
      <c r="P70" s="53">
        <f t="shared" si="22"/>
        <v>-6.5794338764622743E-4</v>
      </c>
      <c r="Q70" s="51">
        <f>ABS(O70*I70*$E$24*$C$33*$C$34*$C$35*$C$36)</f>
        <v>1.9952272440048326</v>
      </c>
      <c r="R70" s="280">
        <f>Q70/$C$29-1</f>
        <v>2.1231762957472089E-3</v>
      </c>
      <c r="S70" s="54">
        <f>Q70/$C$28-1</f>
        <v>-1.1284814665593279E-2</v>
      </c>
      <c r="T70" s="281">
        <v>2072.12</v>
      </c>
      <c r="U70" s="52">
        <v>2072.21</v>
      </c>
      <c r="V70" s="52">
        <v>2072.16</v>
      </c>
      <c r="W70" s="52"/>
      <c r="X70" s="52"/>
      <c r="Y70" s="151">
        <f t="shared" si="23"/>
        <v>2072.1633333333334</v>
      </c>
      <c r="Z70" s="238">
        <f>Y70/$C$30-1</f>
        <v>1.2047009104509954E-3</v>
      </c>
      <c r="AA70" s="49">
        <v>2080.66</v>
      </c>
      <c r="AB70" s="52">
        <v>2080.71</v>
      </c>
      <c r="AC70" s="52">
        <v>2080.6</v>
      </c>
      <c r="AD70" s="52"/>
      <c r="AE70" s="52"/>
      <c r="AF70" s="151">
        <f t="shared" si="24"/>
        <v>2080.6566666666663</v>
      </c>
      <c r="AG70" s="238">
        <f>AF70/$C$30-1</f>
        <v>5.308414707014375E-3</v>
      </c>
      <c r="AH70" s="314" t="s">
        <v>86</v>
      </c>
    </row>
    <row r="71" spans="2:34" ht="15.75" thickBot="1" x14ac:dyDescent="0.3">
      <c r="B71" s="302"/>
      <c r="C71" s="198" t="s">
        <v>55</v>
      </c>
      <c r="D71" s="186">
        <v>26</v>
      </c>
      <c r="E71" s="187">
        <v>25.3</v>
      </c>
      <c r="F71" s="198">
        <v>-1.94</v>
      </c>
      <c r="G71" s="186">
        <v>22.4</v>
      </c>
      <c r="H71" s="198">
        <v>999</v>
      </c>
      <c r="I71" s="190">
        <f t="shared" si="0"/>
        <v>1.0225679798850529</v>
      </c>
      <c r="J71" s="186">
        <v>-23.16</v>
      </c>
      <c r="K71" s="199">
        <v>-23.16</v>
      </c>
      <c r="L71" s="199">
        <v>-23.16</v>
      </c>
      <c r="M71" s="199"/>
      <c r="N71" s="199"/>
      <c r="O71" s="191">
        <f t="shared" ref="O71" si="28">AVERAGE(J71:N71)</f>
        <v>-23.16</v>
      </c>
      <c r="P71" s="192">
        <f t="shared" si="22"/>
        <v>0</v>
      </c>
      <c r="Q71" s="190">
        <f>ABS(O71*I71*$E$24*$D$33*$D$34*$D$35*$D$36)</f>
        <v>1.9869001208182371</v>
      </c>
      <c r="R71" s="282">
        <f>Q71/$D$29-1</f>
        <v>1.9667780223080467E-3</v>
      </c>
      <c r="S71" s="193">
        <f>Q71/$D$28-1</f>
        <v>-1.5898900040496766E-2</v>
      </c>
      <c r="T71" s="283">
        <v>1722.88</v>
      </c>
      <c r="U71" s="199">
        <v>1723.01</v>
      </c>
      <c r="V71" s="199">
        <v>1723.18</v>
      </c>
      <c r="W71" s="199"/>
      <c r="X71" s="199"/>
      <c r="Y71" s="191">
        <f t="shared" si="23"/>
        <v>1723.0233333333335</v>
      </c>
      <c r="Z71" s="243">
        <f>Y71/$D$30-1</f>
        <v>1.8917258315551688E-3</v>
      </c>
      <c r="AA71" s="186">
        <v>1729.6</v>
      </c>
      <c r="AB71" s="199">
        <v>1729.31</v>
      </c>
      <c r="AC71" s="199">
        <v>1729.45</v>
      </c>
      <c r="AD71" s="199"/>
      <c r="AE71" s="199"/>
      <c r="AF71" s="191">
        <f t="shared" si="24"/>
        <v>1729.4533333333331</v>
      </c>
      <c r="AG71" s="243">
        <f>AF71/$D$30-1</f>
        <v>5.6305978900277331E-3</v>
      </c>
      <c r="AH71" s="315"/>
    </row>
    <row r="72" spans="2:34" x14ac:dyDescent="0.25">
      <c r="B72" s="297">
        <v>44726</v>
      </c>
      <c r="C72" s="64" t="s">
        <v>54</v>
      </c>
      <c r="D72" s="65">
        <v>10</v>
      </c>
      <c r="E72" s="37">
        <v>9.6</v>
      </c>
      <c r="F72" s="64">
        <v>-1.98</v>
      </c>
      <c r="G72" s="20">
        <v>22.7</v>
      </c>
      <c r="H72" s="204">
        <v>1008.4</v>
      </c>
      <c r="I72" s="47">
        <f t="shared" si="0"/>
        <v>1.0140641991207</v>
      </c>
      <c r="J72" s="20">
        <v>-23.53</v>
      </c>
      <c r="K72" s="203">
        <v>-23.55</v>
      </c>
      <c r="L72" s="203"/>
      <c r="M72" s="203"/>
      <c r="N72" s="203"/>
      <c r="O72" s="148">
        <f>AVERAGE(J72:N72)</f>
        <v>-23.54</v>
      </c>
      <c r="P72" s="202">
        <f t="shared" si="22"/>
        <v>-6.0077041732075828E-4</v>
      </c>
      <c r="Q72" s="47">
        <f>ABS(O72*I72*$E$24*$C$33*$C$34*$C$35*$C$36)</f>
        <v>2.0061907326183883</v>
      </c>
      <c r="R72" s="28">
        <f>Q72/$C$29-1</f>
        <v>7.6296999590097503E-3</v>
      </c>
      <c r="S72" s="28">
        <f>Q72/$C$28-1</f>
        <v>-5.8519659968342408E-3</v>
      </c>
      <c r="T72" s="161">
        <v>2076.44</v>
      </c>
      <c r="U72" s="203">
        <v>2076.2600000000002</v>
      </c>
      <c r="V72" s="203"/>
      <c r="W72" s="203"/>
      <c r="X72" s="203"/>
      <c r="Y72" s="148">
        <f t="shared" si="23"/>
        <v>2076.3500000000004</v>
      </c>
      <c r="Z72" s="242">
        <f>Y72/$C$30-1</f>
        <v>3.2275676798718678E-3</v>
      </c>
      <c r="AA72" s="20">
        <v>2085.4899999999998</v>
      </c>
      <c r="AB72" s="203">
        <v>2085.36</v>
      </c>
      <c r="AC72" s="203"/>
      <c r="AD72" s="203"/>
      <c r="AE72" s="203"/>
      <c r="AF72" s="148">
        <f t="shared" si="24"/>
        <v>2085.4250000000002</v>
      </c>
      <c r="AG72" s="242">
        <f>AF72/$C$30-1</f>
        <v>7.6123246701165215E-3</v>
      </c>
      <c r="AH72" s="276"/>
    </row>
    <row r="73" spans="2:34" x14ac:dyDescent="0.25">
      <c r="B73" s="298"/>
      <c r="C73" s="208" t="s">
        <v>55</v>
      </c>
      <c r="D73" s="18">
        <v>26</v>
      </c>
      <c r="E73" s="38">
        <v>25.3</v>
      </c>
      <c r="F73" s="208">
        <v>-1.98</v>
      </c>
      <c r="G73" s="20">
        <v>22.7</v>
      </c>
      <c r="H73" s="204">
        <v>1008.4</v>
      </c>
      <c r="I73" s="71">
        <f t="shared" si="0"/>
        <v>1.0140641991207</v>
      </c>
      <c r="J73" s="18">
        <v>-23.48</v>
      </c>
      <c r="K73" s="207">
        <v>-23.48</v>
      </c>
      <c r="L73" s="207"/>
      <c r="M73" s="207"/>
      <c r="N73" s="207"/>
      <c r="O73" s="147">
        <f>AVERAGE(J73:N73)</f>
        <v>-23.48</v>
      </c>
      <c r="P73" s="73">
        <f t="shared" si="22"/>
        <v>0</v>
      </c>
      <c r="Q73" s="71">
        <f>ABS(O73*I73*$E$24*$D$33*$D$34*$D$35*$D$36)</f>
        <v>1.9976014051984305</v>
      </c>
      <c r="R73" s="74">
        <f>Q73/$D$29-1</f>
        <v>7.3632905690521611E-3</v>
      </c>
      <c r="S73" s="74">
        <f>Q73/$D$28-1</f>
        <v>-1.0598610600084046E-2</v>
      </c>
      <c r="T73" s="166">
        <v>1725.78</v>
      </c>
      <c r="U73" s="207">
        <v>1725.72</v>
      </c>
      <c r="V73" s="207"/>
      <c r="W73" s="207"/>
      <c r="X73" s="207"/>
      <c r="Y73" s="72">
        <f t="shared" si="23"/>
        <v>1725.75</v>
      </c>
      <c r="Z73" s="241">
        <f>Y73/$D$30-1</f>
        <v>3.4772091616901424E-3</v>
      </c>
      <c r="AA73" s="18">
        <v>1732.72</v>
      </c>
      <c r="AB73" s="207">
        <v>1732.61</v>
      </c>
      <c r="AC73" s="207"/>
      <c r="AD73" s="207"/>
      <c r="AE73" s="207"/>
      <c r="AF73" s="147">
        <f t="shared" si="24"/>
        <v>1732.665</v>
      </c>
      <c r="AG73" s="241">
        <f>AF73/$D$30-1</f>
        <v>7.4980956755845707E-3</v>
      </c>
      <c r="AH73" s="269"/>
    </row>
    <row r="74" spans="2:34" x14ac:dyDescent="0.25">
      <c r="B74" s="299">
        <v>44763</v>
      </c>
      <c r="C74" s="64" t="s">
        <v>54</v>
      </c>
      <c r="D74" s="65">
        <v>10</v>
      </c>
      <c r="E74" s="37">
        <v>9.6</v>
      </c>
      <c r="F74" s="64">
        <v>-2.04</v>
      </c>
      <c r="G74" s="65">
        <v>22.7</v>
      </c>
      <c r="H74" s="64">
        <v>1008</v>
      </c>
      <c r="I74" s="66">
        <f t="shared" si="0"/>
        <v>1.0144666055489224</v>
      </c>
      <c r="J74" s="65">
        <v>-23.32</v>
      </c>
      <c r="K74" s="67">
        <v>-23.33</v>
      </c>
      <c r="L74" s="67">
        <v>-23.32</v>
      </c>
      <c r="M74" s="67"/>
      <c r="N74" s="67"/>
      <c r="O74" s="146">
        <f>AVERAGE(J74:N74)</f>
        <v>-23.323333333333334</v>
      </c>
      <c r="P74" s="68">
        <f t="shared" si="22"/>
        <v>-2.4754191904652459E-4</v>
      </c>
      <c r="Q74" s="66">
        <f>ABS(O74*I74*$E$24*$C$33*$C$34*$C$35*$C$36)</f>
        <v>1.9885141489441536</v>
      </c>
      <c r="R74" s="69">
        <f>Q74/$C$29-1</f>
        <v>-1.2485439758144201E-3</v>
      </c>
      <c r="S74" s="69">
        <f>Q74/$C$28-1</f>
        <v>-1.4611422723412426E-2</v>
      </c>
      <c r="T74" s="150">
        <v>2069.33</v>
      </c>
      <c r="U74" s="67">
        <v>2069.37</v>
      </c>
      <c r="V74" s="67">
        <v>2069.36</v>
      </c>
      <c r="W74" s="67"/>
      <c r="X74" s="67"/>
      <c r="Y74" s="146">
        <f t="shared" si="23"/>
        <v>2069.353333333333</v>
      </c>
      <c r="Z74" s="240">
        <f>Y74/$C$30-1</f>
        <v>-1.5300345787838676E-4</v>
      </c>
      <c r="AA74" s="65">
        <v>2076.34</v>
      </c>
      <c r="AB74" s="67">
        <v>2076.41</v>
      </c>
      <c r="AC74" s="67">
        <v>2076.42</v>
      </c>
      <c r="AD74" s="67"/>
      <c r="AE74" s="67"/>
      <c r="AF74" s="146">
        <f t="shared" si="24"/>
        <v>2076.39</v>
      </c>
      <c r="AG74" s="240">
        <f>AF74/$C$30-1</f>
        <v>3.246894432445746E-3</v>
      </c>
      <c r="AH74" s="268"/>
    </row>
    <row r="75" spans="2:34" x14ac:dyDescent="0.25">
      <c r="B75" s="298"/>
      <c r="C75" s="208" t="s">
        <v>55</v>
      </c>
      <c r="D75" s="18">
        <v>26</v>
      </c>
      <c r="E75" s="38">
        <v>25.3</v>
      </c>
      <c r="F75" s="208">
        <v>-2.04</v>
      </c>
      <c r="G75" s="18">
        <v>22.7</v>
      </c>
      <c r="H75" s="208">
        <v>1008</v>
      </c>
      <c r="I75" s="71">
        <f t="shared" ref="I75" si="29">((G75+273.15)/293.15)*(1013.25/H75)</f>
        <v>1.0144666055489224</v>
      </c>
      <c r="J75" s="18">
        <v>-23.2</v>
      </c>
      <c r="K75" s="207">
        <v>-23.22</v>
      </c>
      <c r="L75" s="207">
        <v>-23.21</v>
      </c>
      <c r="M75" s="207"/>
      <c r="N75" s="207"/>
      <c r="O75" s="147">
        <f t="shared" ref="O75" si="30">AVERAGE(J75:N75)</f>
        <v>-23.209999999999997</v>
      </c>
      <c r="P75" s="73">
        <f t="shared" si="22"/>
        <v>-4.3084877208099046E-4</v>
      </c>
      <c r="Q75" s="71">
        <f>ABS(O75*I75*$E$24*$D$33*$D$34*$D$35*$D$36)</f>
        <v>1.975414274180435</v>
      </c>
      <c r="R75" s="74">
        <f>Q75/$D$29-1</f>
        <v>-3.8253786281216007E-3</v>
      </c>
      <c r="S75" s="74">
        <f>Q75/$D$28-1</f>
        <v>-2.1587779009195174E-2</v>
      </c>
      <c r="T75" s="166">
        <v>1720.57</v>
      </c>
      <c r="U75" s="207">
        <v>1720.73</v>
      </c>
      <c r="V75" s="207">
        <v>1720.61</v>
      </c>
      <c r="W75" s="207"/>
      <c r="X75" s="207"/>
      <c r="Y75" s="147">
        <f t="shared" si="23"/>
        <v>1720.6366666666665</v>
      </c>
      <c r="Z75" s="241">
        <f>Y75/$D$30-1</f>
        <v>5.0394335676662294E-4</v>
      </c>
      <c r="AA75" s="18">
        <v>1725.49</v>
      </c>
      <c r="AB75" s="207">
        <v>1725.69</v>
      </c>
      <c r="AC75" s="207">
        <v>1725.59</v>
      </c>
      <c r="AD75" s="207"/>
      <c r="AE75" s="207"/>
      <c r="AF75" s="147">
        <f t="shared" si="24"/>
        <v>1725.5900000000001</v>
      </c>
      <c r="AG75" s="241">
        <f>AF75/$D$30-1</f>
        <v>3.3841734650563726E-3</v>
      </c>
      <c r="AH75" s="269"/>
    </row>
    <row r="76" spans="2:34" x14ac:dyDescent="0.25">
      <c r="B76" s="299">
        <v>44782</v>
      </c>
      <c r="C76" s="64" t="s">
        <v>54</v>
      </c>
      <c r="D76" s="65">
        <v>10</v>
      </c>
      <c r="E76" s="37">
        <v>9.6</v>
      </c>
      <c r="F76" s="64">
        <v>-1.93</v>
      </c>
      <c r="G76" s="65">
        <v>22.3</v>
      </c>
      <c r="H76" s="64">
        <v>1022</v>
      </c>
      <c r="I76" s="66">
        <f>((G76+273.15)/293.15)*(1013.25/H76)</f>
        <v>0.99921699583410262</v>
      </c>
      <c r="J76" s="65">
        <v>-23.67</v>
      </c>
      <c r="K76" s="67">
        <v>-23.65</v>
      </c>
      <c r="L76" s="67">
        <v>-23.67</v>
      </c>
      <c r="M76" s="67"/>
      <c r="N76" s="67"/>
      <c r="O76" s="146">
        <f>AVERAGE(J76:N76)</f>
        <v>-23.663333333333338</v>
      </c>
      <c r="P76" s="68">
        <f t="shared" si="22"/>
        <v>-4.8797036415527473E-4</v>
      </c>
      <c r="Q76" s="66">
        <f>ABS(O76*I76*$E$24*$C$33*$C$34*$C$35*$C$36)</f>
        <v>1.9871746794555489</v>
      </c>
      <c r="R76" s="69">
        <f>Q76/$C$29-1</f>
        <v>-1.9213061499001594E-3</v>
      </c>
      <c r="S76" s="69">
        <f>Q76/$C$28-1</f>
        <v>-1.5275183619648636E-2</v>
      </c>
      <c r="T76" s="150">
        <v>2068.46</v>
      </c>
      <c r="U76" s="67">
        <v>2068.33</v>
      </c>
      <c r="V76" s="67">
        <v>2068.29</v>
      </c>
      <c r="W76" s="67"/>
      <c r="X76" s="67"/>
      <c r="Y76" s="146">
        <f t="shared" si="23"/>
        <v>2068.36</v>
      </c>
      <c r="Z76" s="240">
        <f>Y76/$C$30-1</f>
        <v>-6.3295114680117504E-4</v>
      </c>
      <c r="AA76" s="65">
        <v>2076.0700000000002</v>
      </c>
      <c r="AB76" s="67">
        <v>2076.0100000000002</v>
      </c>
      <c r="AC76" s="67">
        <v>2076.9899999999998</v>
      </c>
      <c r="AD76" s="67"/>
      <c r="AE76" s="67"/>
      <c r="AF76" s="146">
        <f t="shared" si="24"/>
        <v>2076.3566666666666</v>
      </c>
      <c r="AG76" s="240">
        <f>AF76/$C$30-1</f>
        <v>3.2307888053006995E-3</v>
      </c>
      <c r="AH76" s="342" t="s">
        <v>90</v>
      </c>
    </row>
    <row r="77" spans="2:34" x14ac:dyDescent="0.25">
      <c r="B77" s="298"/>
      <c r="C77" s="208" t="s">
        <v>55</v>
      </c>
      <c r="D77" s="18">
        <v>26</v>
      </c>
      <c r="E77" s="38">
        <v>25.3</v>
      </c>
      <c r="F77" s="208">
        <v>-1.93</v>
      </c>
      <c r="G77" s="18">
        <v>22.3</v>
      </c>
      <c r="H77" s="208">
        <v>1022</v>
      </c>
      <c r="I77" s="71">
        <f t="shared" ref="I77" si="31">((G77+273.15)/293.15)*(1013.25/H77)</f>
        <v>0.99921699583410262</v>
      </c>
      <c r="J77" s="18">
        <v>-23.58</v>
      </c>
      <c r="K77" s="207">
        <v>-23.58</v>
      </c>
      <c r="L77" s="207">
        <v>-23.59</v>
      </c>
      <c r="M77" s="207"/>
      <c r="N77" s="207"/>
      <c r="O77" s="147">
        <f t="shared" ref="O77" si="32">AVERAGE(J77:N77)</f>
        <v>-23.583333333333332</v>
      </c>
      <c r="P77" s="73">
        <f t="shared" si="22"/>
        <v>-2.4481283499210575E-4</v>
      </c>
      <c r="Q77" s="71">
        <f>ABS(O77*I77*$E$24*$D$33*$D$34*$D$35*$D$36)</f>
        <v>1.9770164988307044</v>
      </c>
      <c r="R77" s="74">
        <f>Q77/$D$29-1</f>
        <v>-3.0173984716569402E-3</v>
      </c>
      <c r="S77" s="74">
        <f>Q77/$D$28-1</f>
        <v>-2.0794205631151863E-2</v>
      </c>
      <c r="T77" s="166">
        <v>1719.28</v>
      </c>
      <c r="U77" s="207">
        <v>1719.85</v>
      </c>
      <c r="V77" s="207">
        <v>1719.84</v>
      </c>
      <c r="W77" s="207"/>
      <c r="X77" s="207"/>
      <c r="Y77" s="147">
        <f t="shared" si="23"/>
        <v>1719.6566666666668</v>
      </c>
      <c r="Z77" s="241">
        <f>Y77/$D$30-1</f>
        <v>-6.5900285115549906E-5</v>
      </c>
      <c r="AA77" s="18">
        <v>1724.71</v>
      </c>
      <c r="AB77" s="207">
        <v>1725.26</v>
      </c>
      <c r="AC77" s="207">
        <v>1725.25</v>
      </c>
      <c r="AD77" s="207"/>
      <c r="AE77" s="207"/>
      <c r="AF77" s="147">
        <f t="shared" si="24"/>
        <v>1725.0733333333335</v>
      </c>
      <c r="AG77" s="241">
        <f>AF77/$D$30-1</f>
        <v>3.0837456946763986E-3</v>
      </c>
      <c r="AH77" s="343"/>
    </row>
    <row r="78" spans="2:34" x14ac:dyDescent="0.25">
      <c r="B78" s="299">
        <v>44820</v>
      </c>
      <c r="C78" s="64" t="s">
        <v>54</v>
      </c>
      <c r="D78" s="65">
        <v>10</v>
      </c>
      <c r="E78" s="37">
        <v>9.6</v>
      </c>
      <c r="F78" s="253">
        <v>-1.95</v>
      </c>
      <c r="G78" s="65">
        <v>22.1</v>
      </c>
      <c r="H78" s="64">
        <v>986</v>
      </c>
      <c r="I78" s="66">
        <f>((G78+273.15)/293.15)*(1013.25/H78)</f>
        <v>1.0349984639117871</v>
      </c>
      <c r="J78" s="65">
        <v>-22.84</v>
      </c>
      <c r="K78" s="67">
        <v>-22.84</v>
      </c>
      <c r="L78" s="67">
        <v>-22.82</v>
      </c>
      <c r="M78" s="67"/>
      <c r="N78" s="67"/>
      <c r="O78" s="146">
        <f>AVERAGE(J78:N78)</f>
        <v>-22.833333333333332</v>
      </c>
      <c r="P78" s="68">
        <f t="shared" si="22"/>
        <v>-5.057082649836031E-4</v>
      </c>
      <c r="Q78" s="66">
        <f>ABS(O78*I78*$E$24*$C$33*$C$34*$C$35*$C$36)</f>
        <v>1.9861375986132948</v>
      </c>
      <c r="R78" s="69">
        <f>Q78/$C$29-1</f>
        <v>-2.4421905508313912E-3</v>
      </c>
      <c r="S78" s="69">
        <f>Q78/$C$28-1</f>
        <v>-1.5789098804115498E-2</v>
      </c>
      <c r="T78" s="150">
        <v>2067.13</v>
      </c>
      <c r="U78" s="67">
        <v>2067.02</v>
      </c>
      <c r="V78" s="67">
        <v>2067.1</v>
      </c>
      <c r="W78" s="146"/>
      <c r="X78" s="67"/>
      <c r="Y78" s="146">
        <f t="shared" si="23"/>
        <v>2067.0833333333335</v>
      </c>
      <c r="Z78" s="240">
        <f>Y78/$C$30-1</f>
        <v>-1.2497966664573035E-3</v>
      </c>
      <c r="AA78" s="65">
        <v>2076.2800000000002</v>
      </c>
      <c r="AB78" s="67">
        <v>2076.16</v>
      </c>
      <c r="AC78" s="67">
        <v>2076.1799999999998</v>
      </c>
      <c r="AD78" s="146"/>
      <c r="AE78" s="67"/>
      <c r="AF78" s="146">
        <f t="shared" si="24"/>
        <v>2076.2066666666669</v>
      </c>
      <c r="AG78" s="240">
        <f>AF78/$C$30-1</f>
        <v>3.1583134831478787E-3</v>
      </c>
      <c r="AH78" s="342" t="s">
        <v>86</v>
      </c>
    </row>
    <row r="79" spans="2:34" x14ac:dyDescent="0.25">
      <c r="B79" s="298"/>
      <c r="C79" s="208" t="s">
        <v>55</v>
      </c>
      <c r="D79" s="18">
        <v>26</v>
      </c>
      <c r="E79" s="38">
        <v>25.3</v>
      </c>
      <c r="F79" s="208">
        <v>-1.95</v>
      </c>
      <c r="G79" s="18">
        <v>22.1</v>
      </c>
      <c r="H79" s="208">
        <v>986</v>
      </c>
      <c r="I79" s="71">
        <f>((G79+273.15)/293.15)*(1013.25/H79)</f>
        <v>1.0349984639117871</v>
      </c>
      <c r="J79" s="18">
        <v>-22.74</v>
      </c>
      <c r="K79" s="207">
        <v>-22.73</v>
      </c>
      <c r="L79" s="207">
        <v>-22.75</v>
      </c>
      <c r="M79" s="207"/>
      <c r="N79" s="207"/>
      <c r="O79" s="147">
        <f t="shared" ref="O79" si="33">AVERAGE(J79:N79)</f>
        <v>-22.74</v>
      </c>
      <c r="P79" s="73">
        <f t="shared" si="22"/>
        <v>-4.3975373790676285E-4</v>
      </c>
      <c r="Q79" s="71">
        <f>ABS(O79*I79*$E$24*$D$33*$D$34*$D$35*$D$36)</f>
        <v>1.9745832895437243</v>
      </c>
      <c r="R79" s="74">
        <f>Q79/$D$29-1</f>
        <v>-4.2444329078547005E-3</v>
      </c>
      <c r="S79" s="74">
        <f>Q79/$D$28-1</f>
        <v>-2.199936129582758E-2</v>
      </c>
      <c r="T79" s="166">
        <v>1719.02</v>
      </c>
      <c r="U79" s="207">
        <v>1719.11</v>
      </c>
      <c r="V79" s="207">
        <v>1719.24</v>
      </c>
      <c r="W79" s="207"/>
      <c r="X79" s="207"/>
      <c r="Y79" s="147">
        <f t="shared" si="23"/>
        <v>1719.1233333333332</v>
      </c>
      <c r="Z79" s="241">
        <f>Y79/$D$30-1</f>
        <v>-3.7601927389518952E-4</v>
      </c>
      <c r="AA79" s="18">
        <v>1725.83</v>
      </c>
      <c r="AB79" s="207">
        <v>1725.85</v>
      </c>
      <c r="AC79" s="207">
        <v>1725.98</v>
      </c>
      <c r="AD79" s="207"/>
      <c r="AE79" s="207"/>
      <c r="AF79" s="147">
        <f t="shared" si="24"/>
        <v>1725.8866666666665</v>
      </c>
      <c r="AG79" s="241">
        <f>AF79/$D$30-1</f>
        <v>3.5566771525648022E-3</v>
      </c>
      <c r="AH79" s="343"/>
    </row>
    <row r="80" spans="2:34" x14ac:dyDescent="0.25">
      <c r="B80" s="299">
        <v>44843</v>
      </c>
      <c r="C80" s="64" t="s">
        <v>54</v>
      </c>
      <c r="D80" s="65">
        <v>10</v>
      </c>
      <c r="E80" s="37">
        <v>9.6</v>
      </c>
      <c r="F80" s="64">
        <v>-2.11</v>
      </c>
      <c r="G80" s="65">
        <v>22.5</v>
      </c>
      <c r="H80" s="64">
        <v>1013</v>
      </c>
      <c r="I80" s="66">
        <f>((G80+273.15)/293.15)*(1013.25/H80)</f>
        <v>1.0087769536701712</v>
      </c>
      <c r="J80" s="65">
        <v>-23.5</v>
      </c>
      <c r="K80" s="67">
        <v>-23.52</v>
      </c>
      <c r="L80" s="67">
        <v>-23.51</v>
      </c>
      <c r="M80" s="67"/>
      <c r="N80" s="67"/>
      <c r="O80" s="146">
        <f>AVERAGE(J80:N80)</f>
        <v>-23.51</v>
      </c>
      <c r="P80" s="68">
        <f t="shared" si="22"/>
        <v>-4.2535091450445709E-4</v>
      </c>
      <c r="Q80" s="66">
        <f>ABS(O80*I80*$E$24*$C$33*$C$34*$C$35*$C$36)</f>
        <v>1.9931872108521687</v>
      </c>
      <c r="R80" s="69">
        <f>Q80/$C$29-1</f>
        <v>1.0985488961168244E-3</v>
      </c>
      <c r="S80" s="69">
        <f>Q80/$C$28-1</f>
        <v>-1.2295732977121498E-2</v>
      </c>
      <c r="T80" s="150">
        <v>2070.56</v>
      </c>
      <c r="U80" s="67"/>
      <c r="V80" s="67">
        <v>2070.6999999999998</v>
      </c>
      <c r="W80" s="67"/>
      <c r="X80" s="67"/>
      <c r="Y80" s="146">
        <f t="shared" si="23"/>
        <v>2070.63</v>
      </c>
      <c r="Z80" s="240">
        <f>Y80/$C$30-1</f>
        <v>4.6384206177796372E-4</v>
      </c>
      <c r="AA80" s="65">
        <v>2082.75</v>
      </c>
      <c r="AB80" s="67"/>
      <c r="AC80" s="67">
        <v>2082.88</v>
      </c>
      <c r="AD80" s="67"/>
      <c r="AE80" s="67"/>
      <c r="AF80" s="146">
        <f t="shared" si="24"/>
        <v>2082.8150000000001</v>
      </c>
      <c r="AG80" s="240">
        <f>AF80/$C$30-1</f>
        <v>6.351254064657752E-3</v>
      </c>
      <c r="AH80" s="268"/>
    </row>
    <row r="81" spans="2:34" x14ac:dyDescent="0.25">
      <c r="B81" s="298"/>
      <c r="C81" s="208" t="s">
        <v>55</v>
      </c>
      <c r="D81" s="18">
        <v>26</v>
      </c>
      <c r="E81" s="38">
        <v>25.3</v>
      </c>
      <c r="F81" s="208">
        <v>-2</v>
      </c>
      <c r="G81" s="18">
        <v>22.5</v>
      </c>
      <c r="H81" s="208">
        <v>1013</v>
      </c>
      <c r="I81" s="71">
        <f t="shared" ref="I81" si="34">((G81+273.15)/293.15)*(1013.25/H81)</f>
        <v>1.0087769536701712</v>
      </c>
      <c r="J81" s="18">
        <v>-23.43</v>
      </c>
      <c r="K81" s="207">
        <v>-23.43</v>
      </c>
      <c r="L81" s="207">
        <v>-23.43</v>
      </c>
      <c r="M81" s="207"/>
      <c r="N81" s="207"/>
      <c r="O81" s="147">
        <f t="shared" ref="O81" si="35">AVERAGE(J81:N81)</f>
        <v>-23.429999999999996</v>
      </c>
      <c r="P81" s="73">
        <f t="shared" si="22"/>
        <v>-1.8570925555414678E-16</v>
      </c>
      <c r="Q81" s="71">
        <f>ABS(O81*I81*$E$24*$D$33*$D$34*$D$35*$D$36)</f>
        <v>1.9829544225733873</v>
      </c>
      <c r="R81" s="74">
        <f>Q81/$D$29-1</f>
        <v>-2.2984077969190331E-5</v>
      </c>
      <c r="S81" s="74">
        <f>Q81/$D$28-1</f>
        <v>-1.7853183470338263E-2</v>
      </c>
      <c r="T81" s="166">
        <v>1721.04</v>
      </c>
      <c r="U81" s="207">
        <v>1721.21</v>
      </c>
      <c r="V81" s="207">
        <v>1721.38</v>
      </c>
      <c r="W81" s="207"/>
      <c r="X81" s="207"/>
      <c r="Y81" s="72">
        <f t="shared" si="23"/>
        <v>1721.21</v>
      </c>
      <c r="Z81" s="241">
        <f>Y81/$D$30-1</f>
        <v>8.3732126970459397E-4</v>
      </c>
      <c r="AA81" s="18">
        <v>1730.34</v>
      </c>
      <c r="AB81" s="207">
        <v>1730.48</v>
      </c>
      <c r="AC81" s="207">
        <v>1730.68</v>
      </c>
      <c r="AD81" s="207"/>
      <c r="AE81" s="207"/>
      <c r="AF81" s="147">
        <f t="shared" si="24"/>
        <v>1730.5</v>
      </c>
      <c r="AG81" s="241">
        <f>AF81/$D$30-1</f>
        <v>6.2392064055076801E-3</v>
      </c>
      <c r="AH81" s="269"/>
    </row>
    <row r="82" spans="2:34" x14ac:dyDescent="0.25">
      <c r="B82" s="299">
        <v>44957</v>
      </c>
      <c r="C82" s="64" t="s">
        <v>54</v>
      </c>
      <c r="D82" s="65">
        <v>10</v>
      </c>
      <c r="E82" s="37">
        <v>9.6</v>
      </c>
      <c r="F82" s="64">
        <v>2.97</v>
      </c>
      <c r="G82" s="65">
        <v>22.28</v>
      </c>
      <c r="H82" s="64">
        <v>987</v>
      </c>
      <c r="I82" s="66">
        <f>((G82+273.15)/293.15)*(1013.25/H82)</f>
        <v>1.0345801836979833</v>
      </c>
      <c r="J82" s="65">
        <v>-22.92</v>
      </c>
      <c r="K82" s="67">
        <v>-22.93</v>
      </c>
      <c r="L82" s="67">
        <v>-22.93</v>
      </c>
      <c r="M82" s="67"/>
      <c r="N82" s="67"/>
      <c r="O82" s="146">
        <f>AVERAGE(J82:N82)</f>
        <v>-22.926666666666666</v>
      </c>
      <c r="P82" s="68">
        <f t="shared" ref="P82:P83" si="36">(STDEV(J82:N82))/O82</f>
        <v>-2.5182477574418909E-4</v>
      </c>
      <c r="Q82" s="66">
        <f>ABS(O82*I82*$E$24*$C$33*$C$34*$C$35*$C$36)</f>
        <v>1.9934501664306277</v>
      </c>
      <c r="R82" s="69">
        <f>Q82/$C$29-1</f>
        <v>1.2306210098580461E-3</v>
      </c>
      <c r="S82" s="69">
        <f>Q82/$C$28-1</f>
        <v>-1.2165427933286455E-2</v>
      </c>
      <c r="T82" s="150">
        <v>2067.7600000000002</v>
      </c>
      <c r="U82" s="67">
        <v>2068.2600000000002</v>
      </c>
      <c r="V82" s="67">
        <v>2068.21</v>
      </c>
      <c r="W82" s="67"/>
      <c r="X82" s="67"/>
      <c r="Y82" s="146">
        <f t="shared" ref="Y82:Y83" si="37">AVERAGE(T82:X82)</f>
        <v>2068.0766666666668</v>
      </c>
      <c r="Z82" s="240">
        <f>Y82/$C$30-1</f>
        <v>-7.6984897753418213E-4</v>
      </c>
      <c r="AA82" s="65">
        <v>2081.66</v>
      </c>
      <c r="AB82" s="67">
        <v>2081.54</v>
      </c>
      <c r="AC82" s="67">
        <v>2081.4299999999998</v>
      </c>
      <c r="AD82" s="67"/>
      <c r="AE82" s="67"/>
      <c r="AF82" s="146">
        <f t="shared" ref="AF82:AF83" si="38">AVERAGE(AA82:AE82)</f>
        <v>2081.5433333333331</v>
      </c>
      <c r="AG82" s="240">
        <f>AF82/$C$30-1</f>
        <v>5.7368243890731918E-3</v>
      </c>
      <c r="AH82" s="268"/>
    </row>
    <row r="83" spans="2:34" x14ac:dyDescent="0.25">
      <c r="B83" s="298"/>
      <c r="C83" s="208" t="s">
        <v>55</v>
      </c>
      <c r="D83" s="18">
        <v>26</v>
      </c>
      <c r="E83" s="38">
        <v>25.3</v>
      </c>
      <c r="F83" s="208">
        <v>3</v>
      </c>
      <c r="G83" s="18">
        <v>22.28</v>
      </c>
      <c r="H83" s="208">
        <v>987</v>
      </c>
      <c r="I83" s="71">
        <f t="shared" ref="I83" si="39">((G83+273.15)/293.15)*(1013.25/H83)</f>
        <v>1.0345801836979833</v>
      </c>
      <c r="J83" s="18">
        <v>-22.84</v>
      </c>
      <c r="K83" s="207">
        <v>-22.85</v>
      </c>
      <c r="L83" s="207">
        <v>-22.83</v>
      </c>
      <c r="M83" s="207"/>
      <c r="N83" s="207"/>
      <c r="O83" s="147">
        <f t="shared" ref="O83" si="40">AVERAGE(J83:N83)</f>
        <v>-22.84</v>
      </c>
      <c r="P83" s="73">
        <f t="shared" si="36"/>
        <v>-4.3782837127852731E-4</v>
      </c>
      <c r="Q83" s="71">
        <f>ABS(O83*I83*$E$24*$D$33*$D$34*$D$35*$D$36)</f>
        <v>1.9824650837966644</v>
      </c>
      <c r="R83" s="74">
        <f>Q83/$D$29-1</f>
        <v>-2.6975098504067319E-4</v>
      </c>
      <c r="S83" s="74">
        <f>Q83/$D$28-1</f>
        <v>-1.8095550373123159E-2</v>
      </c>
      <c r="T83" s="166">
        <v>1719.63</v>
      </c>
      <c r="U83" s="207">
        <v>1719.76</v>
      </c>
      <c r="V83" s="207">
        <v>1719.4</v>
      </c>
      <c r="W83" s="207"/>
      <c r="X83" s="207"/>
      <c r="Y83" s="72">
        <f t="shared" si="37"/>
        <v>1719.596666666667</v>
      </c>
      <c r="Z83" s="241">
        <f>Y83/$D$30-1</f>
        <v>-1.0078867135310254E-4</v>
      </c>
      <c r="AA83" s="18">
        <v>1730.06</v>
      </c>
      <c r="AB83" s="207">
        <v>1730.14</v>
      </c>
      <c r="AC83" s="207">
        <v>1729.75</v>
      </c>
      <c r="AD83" s="207"/>
      <c r="AE83" s="207"/>
      <c r="AF83" s="147">
        <f t="shared" si="38"/>
        <v>1729.9833333333333</v>
      </c>
      <c r="AG83" s="241">
        <f>AF83/$D$30-1</f>
        <v>5.9387786351274841E-3</v>
      </c>
      <c r="AH83" s="269"/>
    </row>
    <row r="84" spans="2:34" x14ac:dyDescent="0.25">
      <c r="B84" s="299"/>
      <c r="C84" s="64" t="s">
        <v>54</v>
      </c>
      <c r="D84" s="65">
        <v>10</v>
      </c>
      <c r="E84" s="37">
        <v>9.6</v>
      </c>
      <c r="F84" s="64"/>
      <c r="G84" s="65"/>
      <c r="H84" s="64"/>
      <c r="I84" s="66" t="e">
        <f>((G84+273.15)/293.15)*(1013.25/H84)</f>
        <v>#DIV/0!</v>
      </c>
      <c r="J84" s="65"/>
      <c r="K84" s="67"/>
      <c r="L84" s="67"/>
      <c r="M84" s="67"/>
      <c r="N84" s="67"/>
      <c r="O84" s="146" t="e">
        <f>AVERAGE(J84:N84)</f>
        <v>#DIV/0!</v>
      </c>
      <c r="P84" s="68" t="e">
        <f t="shared" ref="P84:P89" si="41">(STDEV(J84:N84))/O84</f>
        <v>#DIV/0!</v>
      </c>
      <c r="Q84" s="66" t="e">
        <f>ABS(O84*I84*$E$25*$C$33*$C$34*$C$35*$C$36)</f>
        <v>#DIV/0!</v>
      </c>
      <c r="R84" s="69" t="e">
        <f>Q84/$C$29-1</f>
        <v>#DIV/0!</v>
      </c>
      <c r="S84" s="69" t="e">
        <f>Q84/$C$28-1</f>
        <v>#DIV/0!</v>
      </c>
      <c r="T84" s="150"/>
      <c r="U84" s="67"/>
      <c r="V84" s="67"/>
      <c r="W84" s="67"/>
      <c r="X84" s="67"/>
      <c r="Y84" s="146" t="e">
        <f t="shared" ref="Y84:Y89" si="42">AVERAGE(T84:X84)</f>
        <v>#DIV/0!</v>
      </c>
      <c r="Z84" s="240" t="e">
        <f>Y84/$C$30-1</f>
        <v>#DIV/0!</v>
      </c>
      <c r="AA84" s="65"/>
      <c r="AB84" s="67"/>
      <c r="AC84" s="67"/>
      <c r="AD84" s="67"/>
      <c r="AE84" s="67"/>
      <c r="AF84" s="146" t="e">
        <f t="shared" ref="AF84:AF89" si="43">AVERAGE(AA84:AE84)</f>
        <v>#DIV/0!</v>
      </c>
      <c r="AG84" s="240" t="e">
        <f>AF84/$C$30-1</f>
        <v>#DIV/0!</v>
      </c>
      <c r="AH84" s="344" t="s">
        <v>96</v>
      </c>
    </row>
    <row r="85" spans="2:34" x14ac:dyDescent="0.25">
      <c r="B85" s="298"/>
      <c r="C85" s="208" t="s">
        <v>55</v>
      </c>
      <c r="D85" s="18">
        <v>26</v>
      </c>
      <c r="E85" s="38">
        <v>25.3</v>
      </c>
      <c r="F85" s="208"/>
      <c r="G85" s="18"/>
      <c r="H85" s="208"/>
      <c r="I85" s="71" t="e">
        <f t="shared" ref="I85" si="44">((G85+273.15)/293.15)*(1013.25/H85)</f>
        <v>#DIV/0!</v>
      </c>
      <c r="J85" s="18"/>
      <c r="K85" s="207"/>
      <c r="L85" s="207"/>
      <c r="M85" s="207"/>
      <c r="N85" s="207"/>
      <c r="O85" s="147" t="e">
        <f t="shared" ref="O85" si="45">AVERAGE(J85:N85)</f>
        <v>#DIV/0!</v>
      </c>
      <c r="P85" s="73" t="e">
        <f t="shared" si="41"/>
        <v>#DIV/0!</v>
      </c>
      <c r="Q85" s="71" t="e">
        <f>ABS(O85*I85*$E$25*$D$33*$D$34*$D$35*$D$36)</f>
        <v>#DIV/0!</v>
      </c>
      <c r="R85" s="74" t="e">
        <f>Q85/$D$29-1</f>
        <v>#DIV/0!</v>
      </c>
      <c r="S85" s="74" t="e">
        <f>Q85/$D$28-1</f>
        <v>#DIV/0!</v>
      </c>
      <c r="T85" s="166"/>
      <c r="U85" s="207"/>
      <c r="V85" s="207"/>
      <c r="W85" s="207"/>
      <c r="X85" s="207"/>
      <c r="Y85" s="72" t="e">
        <f t="shared" si="42"/>
        <v>#DIV/0!</v>
      </c>
      <c r="Z85" s="241" t="e">
        <f>Y85/$D$30-1</f>
        <v>#DIV/0!</v>
      </c>
      <c r="AA85" s="18"/>
      <c r="AB85" s="207"/>
      <c r="AC85" s="207"/>
      <c r="AD85" s="207"/>
      <c r="AE85" s="207"/>
      <c r="AF85" s="147" t="e">
        <f t="shared" si="43"/>
        <v>#DIV/0!</v>
      </c>
      <c r="AG85" s="241" t="e">
        <f>AF85/$D$30-1</f>
        <v>#DIV/0!</v>
      </c>
      <c r="AH85" s="345"/>
    </row>
    <row r="86" spans="2:34" x14ac:dyDescent="0.25">
      <c r="B86" s="299"/>
      <c r="C86" s="64" t="s">
        <v>54</v>
      </c>
      <c r="D86" s="65">
        <v>10</v>
      </c>
      <c r="E86" s="37">
        <v>9.6</v>
      </c>
      <c r="F86" s="64"/>
      <c r="G86" s="65"/>
      <c r="H86" s="64"/>
      <c r="I86" s="66" t="e">
        <f>((G86+273.15)/293.15)*(1013.25/H86)</f>
        <v>#DIV/0!</v>
      </c>
      <c r="J86" s="65"/>
      <c r="K86" s="67"/>
      <c r="L86" s="67"/>
      <c r="M86" s="67"/>
      <c r="N86" s="67"/>
      <c r="O86" s="146" t="e">
        <f>AVERAGE(J86:N86)</f>
        <v>#DIV/0!</v>
      </c>
      <c r="P86" s="68" t="e">
        <f t="shared" si="41"/>
        <v>#DIV/0!</v>
      </c>
      <c r="Q86" s="66" t="e">
        <f>ABS(O86*I86*$E$25*$C$33*$C$34*$C$35*$C$36)</f>
        <v>#DIV/0!</v>
      </c>
      <c r="R86" s="69" t="e">
        <f>Q86/$C$29-1</f>
        <v>#DIV/0!</v>
      </c>
      <c r="S86" s="69" t="e">
        <f>Q86/$C$28-1</f>
        <v>#DIV/0!</v>
      </c>
      <c r="T86" s="150"/>
      <c r="U86" s="67"/>
      <c r="V86" s="67"/>
      <c r="W86" s="67"/>
      <c r="X86" s="67"/>
      <c r="Y86" s="146" t="e">
        <f t="shared" si="42"/>
        <v>#DIV/0!</v>
      </c>
      <c r="Z86" s="240" t="e">
        <f>Y86/$C$30-1</f>
        <v>#DIV/0!</v>
      </c>
      <c r="AA86" s="65"/>
      <c r="AB86" s="67"/>
      <c r="AC86" s="67"/>
      <c r="AD86" s="67"/>
      <c r="AE86" s="67"/>
      <c r="AF86" s="146" t="e">
        <f t="shared" si="43"/>
        <v>#DIV/0!</v>
      </c>
      <c r="AG86" s="240" t="e">
        <f>AF86/$C$30-1</f>
        <v>#DIV/0!</v>
      </c>
      <c r="AH86" s="268"/>
    </row>
    <row r="87" spans="2:34" x14ac:dyDescent="0.25">
      <c r="B87" s="298"/>
      <c r="C87" s="208" t="s">
        <v>55</v>
      </c>
      <c r="D87" s="18">
        <v>26</v>
      </c>
      <c r="E87" s="38">
        <v>25.3</v>
      </c>
      <c r="F87" s="208"/>
      <c r="G87" s="18"/>
      <c r="H87" s="208"/>
      <c r="I87" s="71" t="e">
        <f t="shared" ref="I87" si="46">((G87+273.15)/293.15)*(1013.25/H87)</f>
        <v>#DIV/0!</v>
      </c>
      <c r="J87" s="18"/>
      <c r="K87" s="207"/>
      <c r="L87" s="207"/>
      <c r="M87" s="207"/>
      <c r="N87" s="207"/>
      <c r="O87" s="147" t="e">
        <f t="shared" ref="O87" si="47">AVERAGE(J87:N87)</f>
        <v>#DIV/0!</v>
      </c>
      <c r="P87" s="73" t="e">
        <f t="shared" si="41"/>
        <v>#DIV/0!</v>
      </c>
      <c r="Q87" s="71" t="e">
        <f>ABS(O87*I87*$E$25*$D$33*$D$34*$D$35*$D$36)</f>
        <v>#DIV/0!</v>
      </c>
      <c r="R87" s="74" t="e">
        <f>Q87/$D$29-1</f>
        <v>#DIV/0!</v>
      </c>
      <c r="S87" s="74" t="e">
        <f>Q87/$D$28-1</f>
        <v>#DIV/0!</v>
      </c>
      <c r="T87" s="166"/>
      <c r="U87" s="207"/>
      <c r="V87" s="207"/>
      <c r="W87" s="207"/>
      <c r="X87" s="207"/>
      <c r="Y87" s="72" t="e">
        <f t="shared" si="42"/>
        <v>#DIV/0!</v>
      </c>
      <c r="Z87" s="241" t="e">
        <f>Y87/$D$30-1</f>
        <v>#DIV/0!</v>
      </c>
      <c r="AA87" s="18"/>
      <c r="AB87" s="207"/>
      <c r="AC87" s="207"/>
      <c r="AD87" s="207"/>
      <c r="AE87" s="207"/>
      <c r="AF87" s="147" t="e">
        <f t="shared" si="43"/>
        <v>#DIV/0!</v>
      </c>
      <c r="AG87" s="241" t="e">
        <f>AF87/$D$30-1</f>
        <v>#DIV/0!</v>
      </c>
      <c r="AH87" s="269"/>
    </row>
    <row r="88" spans="2:34" x14ac:dyDescent="0.25">
      <c r="B88" s="299"/>
      <c r="C88" s="64" t="s">
        <v>54</v>
      </c>
      <c r="D88" s="65">
        <v>10</v>
      </c>
      <c r="E88" s="37">
        <v>9.6</v>
      </c>
      <c r="F88" s="64"/>
      <c r="G88" s="65"/>
      <c r="H88" s="64"/>
      <c r="I88" s="66" t="e">
        <f>((G88+273.15)/293.15)*(1013.25/H88)</f>
        <v>#DIV/0!</v>
      </c>
      <c r="J88" s="65"/>
      <c r="K88" s="67"/>
      <c r="L88" s="67"/>
      <c r="M88" s="67"/>
      <c r="N88" s="67"/>
      <c r="O88" s="146" t="e">
        <f>AVERAGE(J88:N88)</f>
        <v>#DIV/0!</v>
      </c>
      <c r="P88" s="68" t="e">
        <f t="shared" si="41"/>
        <v>#DIV/0!</v>
      </c>
      <c r="Q88" s="66" t="e">
        <f t="shared" ref="Q88" si="48">ABS(O88*I88*$E$25*$C$33*$C$34*$C$35*$C$36)</f>
        <v>#DIV/0!</v>
      </c>
      <c r="R88" s="69" t="e">
        <f>Q88/$C$29-1</f>
        <v>#DIV/0!</v>
      </c>
      <c r="S88" s="69" t="e">
        <f>Q88/$C$28-1</f>
        <v>#DIV/0!</v>
      </c>
      <c r="T88" s="150"/>
      <c r="U88" s="67"/>
      <c r="V88" s="67"/>
      <c r="W88" s="67"/>
      <c r="X88" s="67"/>
      <c r="Y88" s="146" t="e">
        <f t="shared" si="42"/>
        <v>#DIV/0!</v>
      </c>
      <c r="Z88" s="240" t="e">
        <f>Y88/$C$30-1</f>
        <v>#DIV/0!</v>
      </c>
      <c r="AA88" s="65"/>
      <c r="AB88" s="67"/>
      <c r="AC88" s="67"/>
      <c r="AD88" s="67"/>
      <c r="AE88" s="67"/>
      <c r="AF88" s="146" t="e">
        <f t="shared" si="43"/>
        <v>#DIV/0!</v>
      </c>
      <c r="AG88" s="240" t="e">
        <f>AF88/$C$30-1</f>
        <v>#DIV/0!</v>
      </c>
      <c r="AH88" s="268"/>
    </row>
    <row r="89" spans="2:34" x14ac:dyDescent="0.25">
      <c r="B89" s="298"/>
      <c r="C89" s="208" t="s">
        <v>55</v>
      </c>
      <c r="D89" s="18">
        <v>26</v>
      </c>
      <c r="E89" s="38">
        <v>25.3</v>
      </c>
      <c r="F89" s="208"/>
      <c r="G89" s="18"/>
      <c r="H89" s="208"/>
      <c r="I89" s="71" t="e">
        <f t="shared" ref="I89" si="49">((G89+273.15)/293.15)*(1013.25/H89)</f>
        <v>#DIV/0!</v>
      </c>
      <c r="J89" s="18"/>
      <c r="K89" s="207"/>
      <c r="L89" s="207"/>
      <c r="M89" s="207"/>
      <c r="N89" s="207"/>
      <c r="O89" s="147" t="e">
        <f t="shared" ref="O89" si="50">AVERAGE(J89:N89)</f>
        <v>#DIV/0!</v>
      </c>
      <c r="P89" s="73" t="e">
        <f t="shared" si="41"/>
        <v>#DIV/0!</v>
      </c>
      <c r="Q89" s="71" t="e">
        <f t="shared" ref="Q89" si="51">ABS(O89*I89*$E$25*$D$33*$D$34*$D$35*$D$36)</f>
        <v>#DIV/0!</v>
      </c>
      <c r="R89" s="74" t="e">
        <f>Q89/$D$29-1</f>
        <v>#DIV/0!</v>
      </c>
      <c r="S89" s="74" t="e">
        <f>Q89/$D$28-1</f>
        <v>#DIV/0!</v>
      </c>
      <c r="T89" s="166"/>
      <c r="U89" s="207"/>
      <c r="V89" s="207"/>
      <c r="W89" s="207"/>
      <c r="X89" s="207"/>
      <c r="Y89" s="72" t="e">
        <f t="shared" si="42"/>
        <v>#DIV/0!</v>
      </c>
      <c r="Z89" s="241" t="e">
        <f>Y89/$D$30-1</f>
        <v>#DIV/0!</v>
      </c>
      <c r="AA89" s="18"/>
      <c r="AB89" s="207"/>
      <c r="AC89" s="207"/>
      <c r="AD89" s="207"/>
      <c r="AE89" s="207"/>
      <c r="AF89" s="147" t="e">
        <f t="shared" si="43"/>
        <v>#DIV/0!</v>
      </c>
      <c r="AG89" s="241" t="e">
        <f>AF89/$D$30-1</f>
        <v>#DIV/0!</v>
      </c>
      <c r="AH89" s="269"/>
    </row>
    <row r="90" spans="2:34" x14ac:dyDescent="0.25">
      <c r="B90" s="299"/>
      <c r="C90" s="64" t="s">
        <v>54</v>
      </c>
      <c r="D90" s="65">
        <v>10</v>
      </c>
      <c r="E90" s="37">
        <v>9.6</v>
      </c>
      <c r="F90" s="64"/>
      <c r="G90" s="65"/>
      <c r="H90" s="64"/>
      <c r="I90" s="66" t="e">
        <f>((G90+273.15)/293.15)*(1013.25/H90)</f>
        <v>#DIV/0!</v>
      </c>
      <c r="J90" s="65"/>
      <c r="K90" s="67"/>
      <c r="L90" s="67"/>
      <c r="M90" s="67"/>
      <c r="N90" s="67"/>
      <c r="O90" s="146" t="e">
        <f>AVERAGE(J90:N90)</f>
        <v>#DIV/0!</v>
      </c>
      <c r="P90" s="68" t="e">
        <f t="shared" ref="P90:P99" si="52">(STDEV(J90:N90))/O90</f>
        <v>#DIV/0!</v>
      </c>
      <c r="Q90" s="66" t="e">
        <f t="shared" ref="Q90" si="53">ABS(O90*I90*$E$25*$C$33*$C$34*$C$35*$C$36)</f>
        <v>#DIV/0!</v>
      </c>
      <c r="R90" s="69" t="e">
        <f>Q90/$C$29-1</f>
        <v>#DIV/0!</v>
      </c>
      <c r="S90" s="69" t="e">
        <f>Q90/$C$28-1</f>
        <v>#DIV/0!</v>
      </c>
      <c r="T90" s="150"/>
      <c r="U90" s="67"/>
      <c r="V90" s="67"/>
      <c r="W90" s="67"/>
      <c r="X90" s="67"/>
      <c r="Y90" s="146" t="e">
        <f t="shared" ref="Y90:Y99" si="54">AVERAGE(T90:X90)</f>
        <v>#DIV/0!</v>
      </c>
      <c r="Z90" s="240" t="e">
        <f>Y90/$C$30-1</f>
        <v>#DIV/0!</v>
      </c>
      <c r="AA90" s="65"/>
      <c r="AB90" s="67"/>
      <c r="AC90" s="67"/>
      <c r="AD90" s="67"/>
      <c r="AE90" s="67"/>
      <c r="AF90" s="146" t="e">
        <f t="shared" ref="AF90:AF99" si="55">AVERAGE(AA90:AE90)</f>
        <v>#DIV/0!</v>
      </c>
      <c r="AG90" s="240" t="e">
        <f>AF90/$C$30-1</f>
        <v>#DIV/0!</v>
      </c>
      <c r="AH90" s="268"/>
    </row>
    <row r="91" spans="2:34" x14ac:dyDescent="0.25">
      <c r="B91" s="298"/>
      <c r="C91" s="208" t="s">
        <v>55</v>
      </c>
      <c r="D91" s="18">
        <v>26</v>
      </c>
      <c r="E91" s="38">
        <v>25.3</v>
      </c>
      <c r="F91" s="208"/>
      <c r="G91" s="18"/>
      <c r="H91" s="208"/>
      <c r="I91" s="71" t="e">
        <f t="shared" ref="I91" si="56">((G91+273.15)/293.15)*(1013.25/H91)</f>
        <v>#DIV/0!</v>
      </c>
      <c r="J91" s="18"/>
      <c r="K91" s="207"/>
      <c r="L91" s="207"/>
      <c r="M91" s="207"/>
      <c r="N91" s="207"/>
      <c r="O91" s="147" t="e">
        <f t="shared" ref="O91" si="57">AVERAGE(J91:N91)</f>
        <v>#DIV/0!</v>
      </c>
      <c r="P91" s="73" t="e">
        <f t="shared" si="52"/>
        <v>#DIV/0!</v>
      </c>
      <c r="Q91" s="71" t="e">
        <f t="shared" ref="Q91" si="58">ABS(O91*I91*$E$25*$D$33*$D$34*$D$35*$D$36)</f>
        <v>#DIV/0!</v>
      </c>
      <c r="R91" s="74" t="e">
        <f>Q91/$D$29-1</f>
        <v>#DIV/0!</v>
      </c>
      <c r="S91" s="74" t="e">
        <f>Q91/$D$28-1</f>
        <v>#DIV/0!</v>
      </c>
      <c r="T91" s="166"/>
      <c r="U91" s="207"/>
      <c r="V91" s="207"/>
      <c r="W91" s="207"/>
      <c r="X91" s="207"/>
      <c r="Y91" s="72" t="e">
        <f t="shared" si="54"/>
        <v>#DIV/0!</v>
      </c>
      <c r="Z91" s="241" t="e">
        <f>Y91/$D$30-1</f>
        <v>#DIV/0!</v>
      </c>
      <c r="AA91" s="18"/>
      <c r="AB91" s="207"/>
      <c r="AC91" s="207"/>
      <c r="AD91" s="207"/>
      <c r="AE91" s="207"/>
      <c r="AF91" s="147" t="e">
        <f t="shared" si="55"/>
        <v>#DIV/0!</v>
      </c>
      <c r="AG91" s="241" t="e">
        <f>AF91/$D$30-1</f>
        <v>#DIV/0!</v>
      </c>
      <c r="AH91" s="269"/>
    </row>
    <row r="92" spans="2:34" x14ac:dyDescent="0.25">
      <c r="B92" s="299"/>
      <c r="C92" s="64" t="s">
        <v>54</v>
      </c>
      <c r="D92" s="65">
        <v>10</v>
      </c>
      <c r="E92" s="37">
        <v>9.6</v>
      </c>
      <c r="F92" s="64"/>
      <c r="G92" s="65"/>
      <c r="H92" s="64"/>
      <c r="I92" s="66" t="e">
        <f>((G92+273.15)/293.15)*(1013.25/H92)</f>
        <v>#DIV/0!</v>
      </c>
      <c r="J92" s="65"/>
      <c r="K92" s="67"/>
      <c r="L92" s="67"/>
      <c r="M92" s="67"/>
      <c r="N92" s="67"/>
      <c r="O92" s="146" t="e">
        <f>AVERAGE(J92:N92)</f>
        <v>#DIV/0!</v>
      </c>
      <c r="P92" s="68" t="e">
        <f t="shared" si="52"/>
        <v>#DIV/0!</v>
      </c>
      <c r="Q92" s="66" t="e">
        <f t="shared" ref="Q92" si="59">ABS(O92*I92*$E$25*$C$33*$C$34*$C$35*$C$36)</f>
        <v>#DIV/0!</v>
      </c>
      <c r="R92" s="69" t="e">
        <f>Q92/$C$29-1</f>
        <v>#DIV/0!</v>
      </c>
      <c r="S92" s="69" t="e">
        <f>Q92/$C$28-1</f>
        <v>#DIV/0!</v>
      </c>
      <c r="T92" s="150"/>
      <c r="U92" s="67"/>
      <c r="V92" s="67"/>
      <c r="W92" s="67"/>
      <c r="X92" s="67"/>
      <c r="Y92" s="146" t="e">
        <f t="shared" si="54"/>
        <v>#DIV/0!</v>
      </c>
      <c r="Z92" s="240" t="e">
        <f>Y92/$C$30-1</f>
        <v>#DIV/0!</v>
      </c>
      <c r="AA92" s="65"/>
      <c r="AB92" s="67"/>
      <c r="AC92" s="67"/>
      <c r="AD92" s="67"/>
      <c r="AE92" s="67"/>
      <c r="AF92" s="146" t="e">
        <f t="shared" si="55"/>
        <v>#DIV/0!</v>
      </c>
      <c r="AG92" s="240" t="e">
        <f>AF92/$C$30-1</f>
        <v>#DIV/0!</v>
      </c>
      <c r="AH92" s="268"/>
    </row>
    <row r="93" spans="2:34" x14ac:dyDescent="0.25">
      <c r="B93" s="298"/>
      <c r="C93" s="208" t="s">
        <v>55</v>
      </c>
      <c r="D93" s="18">
        <v>26</v>
      </c>
      <c r="E93" s="38">
        <v>25.3</v>
      </c>
      <c r="F93" s="208"/>
      <c r="G93" s="18"/>
      <c r="H93" s="208"/>
      <c r="I93" s="71" t="e">
        <f t="shared" ref="I93" si="60">((G93+273.15)/293.15)*(1013.25/H93)</f>
        <v>#DIV/0!</v>
      </c>
      <c r="J93" s="18"/>
      <c r="K93" s="207"/>
      <c r="L93" s="207"/>
      <c r="M93" s="207"/>
      <c r="N93" s="207"/>
      <c r="O93" s="147" t="e">
        <f t="shared" ref="O93" si="61">AVERAGE(J93:N93)</f>
        <v>#DIV/0!</v>
      </c>
      <c r="P93" s="73" t="e">
        <f t="shared" si="52"/>
        <v>#DIV/0!</v>
      </c>
      <c r="Q93" s="71" t="e">
        <f t="shared" ref="Q93" si="62">ABS(O93*I93*$E$25*$D$33*$D$34*$D$35*$D$36)</f>
        <v>#DIV/0!</v>
      </c>
      <c r="R93" s="74" t="e">
        <f>Q93/$D$29-1</f>
        <v>#DIV/0!</v>
      </c>
      <c r="S93" s="74" t="e">
        <f>Q93/$D$28-1</f>
        <v>#DIV/0!</v>
      </c>
      <c r="T93" s="166"/>
      <c r="U93" s="207"/>
      <c r="V93" s="207"/>
      <c r="W93" s="207"/>
      <c r="X93" s="207"/>
      <c r="Y93" s="72" t="e">
        <f t="shared" si="54"/>
        <v>#DIV/0!</v>
      </c>
      <c r="Z93" s="241" t="e">
        <f>Y93/$D$30-1</f>
        <v>#DIV/0!</v>
      </c>
      <c r="AA93" s="18"/>
      <c r="AB93" s="207"/>
      <c r="AC93" s="207"/>
      <c r="AD93" s="207"/>
      <c r="AE93" s="207"/>
      <c r="AF93" s="147" t="e">
        <f t="shared" si="55"/>
        <v>#DIV/0!</v>
      </c>
      <c r="AG93" s="241" t="e">
        <f>AF93/$D$30-1</f>
        <v>#DIV/0!</v>
      </c>
      <c r="AH93" s="269"/>
    </row>
    <row r="94" spans="2:34" x14ac:dyDescent="0.25">
      <c r="B94" s="299"/>
      <c r="C94" s="64" t="s">
        <v>54</v>
      </c>
      <c r="D94" s="65">
        <v>10</v>
      </c>
      <c r="E94" s="37">
        <v>9.6</v>
      </c>
      <c r="F94" s="64"/>
      <c r="G94" s="65"/>
      <c r="H94" s="64"/>
      <c r="I94" s="66" t="e">
        <f>((G94+273.15)/293.15)*(1013.25/H94)</f>
        <v>#DIV/0!</v>
      </c>
      <c r="J94" s="65"/>
      <c r="K94" s="67"/>
      <c r="L94" s="67"/>
      <c r="M94" s="67"/>
      <c r="N94" s="67"/>
      <c r="O94" s="146" t="e">
        <f>AVERAGE(J94:N94)</f>
        <v>#DIV/0!</v>
      </c>
      <c r="P94" s="68" t="e">
        <f t="shared" si="52"/>
        <v>#DIV/0!</v>
      </c>
      <c r="Q94" s="66" t="e">
        <f t="shared" ref="Q94" si="63">ABS(O94*I94*$E$25*$C$33*$C$34*$C$35*$C$36)</f>
        <v>#DIV/0!</v>
      </c>
      <c r="R94" s="69" t="e">
        <f>Q94/$C$29-1</f>
        <v>#DIV/0!</v>
      </c>
      <c r="S94" s="69" t="e">
        <f>Q94/$C$28-1</f>
        <v>#DIV/0!</v>
      </c>
      <c r="T94" s="150"/>
      <c r="U94" s="67"/>
      <c r="V94" s="67"/>
      <c r="W94" s="67"/>
      <c r="X94" s="67"/>
      <c r="Y94" s="146" t="e">
        <f t="shared" si="54"/>
        <v>#DIV/0!</v>
      </c>
      <c r="Z94" s="240" t="e">
        <f>Y94/$C$30-1</f>
        <v>#DIV/0!</v>
      </c>
      <c r="AA94" s="65"/>
      <c r="AB94" s="67"/>
      <c r="AC94" s="67"/>
      <c r="AD94" s="67"/>
      <c r="AE94" s="67"/>
      <c r="AF94" s="146" t="e">
        <f t="shared" si="55"/>
        <v>#DIV/0!</v>
      </c>
      <c r="AG94" s="240" t="e">
        <f>AF94/$C$30-1</f>
        <v>#DIV/0!</v>
      </c>
      <c r="AH94" s="268"/>
    </row>
    <row r="95" spans="2:34" x14ac:dyDescent="0.25">
      <c r="B95" s="298"/>
      <c r="C95" s="208" t="s">
        <v>55</v>
      </c>
      <c r="D95" s="18">
        <v>26</v>
      </c>
      <c r="E95" s="38">
        <v>25.3</v>
      </c>
      <c r="F95" s="208"/>
      <c r="G95" s="18"/>
      <c r="H95" s="208"/>
      <c r="I95" s="71" t="e">
        <f t="shared" ref="I95" si="64">((G95+273.15)/293.15)*(1013.25/H95)</f>
        <v>#DIV/0!</v>
      </c>
      <c r="J95" s="18"/>
      <c r="K95" s="207"/>
      <c r="L95" s="207"/>
      <c r="M95" s="207"/>
      <c r="N95" s="207"/>
      <c r="O95" s="147" t="e">
        <f t="shared" ref="O95" si="65">AVERAGE(J95:N95)</f>
        <v>#DIV/0!</v>
      </c>
      <c r="P95" s="73" t="e">
        <f t="shared" si="52"/>
        <v>#DIV/0!</v>
      </c>
      <c r="Q95" s="71" t="e">
        <f t="shared" ref="Q95" si="66">ABS(O95*I95*$E$25*$D$33*$D$34*$D$35*$D$36)</f>
        <v>#DIV/0!</v>
      </c>
      <c r="R95" s="74" t="e">
        <f>Q95/$D$29-1</f>
        <v>#DIV/0!</v>
      </c>
      <c r="S95" s="74" t="e">
        <f>Q95/$D$28-1</f>
        <v>#DIV/0!</v>
      </c>
      <c r="T95" s="166"/>
      <c r="U95" s="207"/>
      <c r="V95" s="207"/>
      <c r="W95" s="207"/>
      <c r="X95" s="207"/>
      <c r="Y95" s="72" t="e">
        <f t="shared" si="54"/>
        <v>#DIV/0!</v>
      </c>
      <c r="Z95" s="241" t="e">
        <f>Y95/$D$30-1</f>
        <v>#DIV/0!</v>
      </c>
      <c r="AA95" s="18"/>
      <c r="AB95" s="207"/>
      <c r="AC95" s="207"/>
      <c r="AD95" s="207"/>
      <c r="AE95" s="207"/>
      <c r="AF95" s="147" t="e">
        <f t="shared" si="55"/>
        <v>#DIV/0!</v>
      </c>
      <c r="AG95" s="241" t="e">
        <f>AF95/$D$30-1</f>
        <v>#DIV/0!</v>
      </c>
      <c r="AH95" s="269"/>
    </row>
    <row r="96" spans="2:34" x14ac:dyDescent="0.25">
      <c r="B96" s="299"/>
      <c r="C96" s="64" t="s">
        <v>54</v>
      </c>
      <c r="D96" s="65">
        <v>10</v>
      </c>
      <c r="E96" s="37">
        <v>9.6</v>
      </c>
      <c r="F96" s="64"/>
      <c r="G96" s="65"/>
      <c r="H96" s="64"/>
      <c r="I96" s="66" t="e">
        <f>((G96+273.15)/293.15)*(1013.25/H96)</f>
        <v>#DIV/0!</v>
      </c>
      <c r="J96" s="65"/>
      <c r="K96" s="67"/>
      <c r="L96" s="67"/>
      <c r="M96" s="67"/>
      <c r="N96" s="67"/>
      <c r="O96" s="146" t="e">
        <f>AVERAGE(J96:N96)</f>
        <v>#DIV/0!</v>
      </c>
      <c r="P96" s="68" t="e">
        <f t="shared" si="52"/>
        <v>#DIV/0!</v>
      </c>
      <c r="Q96" s="66" t="e">
        <f t="shared" ref="Q96" si="67">ABS(O96*I96*$E$25*$C$33*$C$34*$C$35*$C$36)</f>
        <v>#DIV/0!</v>
      </c>
      <c r="R96" s="69" t="e">
        <f>Q96/$C$29-1</f>
        <v>#DIV/0!</v>
      </c>
      <c r="S96" s="69" t="e">
        <f>Q96/$C$28-1</f>
        <v>#DIV/0!</v>
      </c>
      <c r="T96" s="150"/>
      <c r="U96" s="67"/>
      <c r="V96" s="67"/>
      <c r="W96" s="67"/>
      <c r="X96" s="67"/>
      <c r="Y96" s="146" t="e">
        <f t="shared" si="54"/>
        <v>#DIV/0!</v>
      </c>
      <c r="Z96" s="240" t="e">
        <f>Y96/$C$30-1</f>
        <v>#DIV/0!</v>
      </c>
      <c r="AA96" s="65"/>
      <c r="AB96" s="67"/>
      <c r="AC96" s="67"/>
      <c r="AD96" s="67"/>
      <c r="AE96" s="67"/>
      <c r="AF96" s="146" t="e">
        <f t="shared" si="55"/>
        <v>#DIV/0!</v>
      </c>
      <c r="AG96" s="240" t="e">
        <f>AF96/$C$30-1</f>
        <v>#DIV/0!</v>
      </c>
      <c r="AH96" s="268"/>
    </row>
    <row r="97" spans="2:34" x14ac:dyDescent="0.25">
      <c r="B97" s="298"/>
      <c r="C97" s="208" t="s">
        <v>55</v>
      </c>
      <c r="D97" s="18">
        <v>26</v>
      </c>
      <c r="E97" s="38">
        <v>25.3</v>
      </c>
      <c r="F97" s="208"/>
      <c r="G97" s="18"/>
      <c r="H97" s="208"/>
      <c r="I97" s="71" t="e">
        <f t="shared" ref="I97" si="68">((G97+273.15)/293.15)*(1013.25/H97)</f>
        <v>#DIV/0!</v>
      </c>
      <c r="J97" s="18"/>
      <c r="K97" s="207"/>
      <c r="L97" s="207"/>
      <c r="M97" s="207"/>
      <c r="N97" s="207"/>
      <c r="O97" s="147" t="e">
        <f t="shared" ref="O97" si="69">AVERAGE(J97:N97)</f>
        <v>#DIV/0!</v>
      </c>
      <c r="P97" s="73" t="e">
        <f t="shared" si="52"/>
        <v>#DIV/0!</v>
      </c>
      <c r="Q97" s="71" t="e">
        <f t="shared" ref="Q97" si="70">ABS(O97*I97*$E$25*$D$33*$D$34*$D$35*$D$36)</f>
        <v>#DIV/0!</v>
      </c>
      <c r="R97" s="74" t="e">
        <f>Q97/$D$29-1</f>
        <v>#DIV/0!</v>
      </c>
      <c r="S97" s="74" t="e">
        <f>Q97/$D$28-1</f>
        <v>#DIV/0!</v>
      </c>
      <c r="T97" s="166"/>
      <c r="U97" s="207"/>
      <c r="V97" s="207"/>
      <c r="W97" s="207"/>
      <c r="X97" s="207"/>
      <c r="Y97" s="72" t="e">
        <f t="shared" si="54"/>
        <v>#DIV/0!</v>
      </c>
      <c r="Z97" s="241" t="e">
        <f>Y97/$D$30-1</f>
        <v>#DIV/0!</v>
      </c>
      <c r="AA97" s="18"/>
      <c r="AB97" s="207"/>
      <c r="AC97" s="207"/>
      <c r="AD97" s="207"/>
      <c r="AE97" s="207"/>
      <c r="AF97" s="147" t="e">
        <f t="shared" si="55"/>
        <v>#DIV/0!</v>
      </c>
      <c r="AG97" s="241" t="e">
        <f>AF97/$D$30-1</f>
        <v>#DIV/0!</v>
      </c>
      <c r="AH97" s="269"/>
    </row>
    <row r="98" spans="2:34" x14ac:dyDescent="0.25">
      <c r="B98" s="299"/>
      <c r="C98" s="64" t="s">
        <v>54</v>
      </c>
      <c r="D98" s="65">
        <v>10</v>
      </c>
      <c r="E98" s="37">
        <v>9.6</v>
      </c>
      <c r="F98" s="64"/>
      <c r="G98" s="65"/>
      <c r="H98" s="64"/>
      <c r="I98" s="66" t="e">
        <f>((G98+273.15)/293.15)*(1013.25/H98)</f>
        <v>#DIV/0!</v>
      </c>
      <c r="J98" s="65"/>
      <c r="K98" s="67"/>
      <c r="L98" s="67"/>
      <c r="M98" s="67"/>
      <c r="N98" s="67"/>
      <c r="O98" s="146" t="e">
        <f>AVERAGE(J98:N98)</f>
        <v>#DIV/0!</v>
      </c>
      <c r="P98" s="68" t="e">
        <f t="shared" si="52"/>
        <v>#DIV/0!</v>
      </c>
      <c r="Q98" s="66" t="e">
        <f t="shared" ref="Q98" si="71">ABS(O98*I98*$E$25*$C$33*$C$34*$C$35*$C$36)</f>
        <v>#DIV/0!</v>
      </c>
      <c r="R98" s="69" t="e">
        <f>Q98/$C$29-1</f>
        <v>#DIV/0!</v>
      </c>
      <c r="S98" s="69" t="e">
        <f>Q98/$C$28-1</f>
        <v>#DIV/0!</v>
      </c>
      <c r="T98" s="150"/>
      <c r="U98" s="67"/>
      <c r="V98" s="67"/>
      <c r="W98" s="67"/>
      <c r="X98" s="67"/>
      <c r="Y98" s="146" t="e">
        <f t="shared" si="54"/>
        <v>#DIV/0!</v>
      </c>
      <c r="Z98" s="240" t="e">
        <f>Y98/$C$30-1</f>
        <v>#DIV/0!</v>
      </c>
      <c r="AA98" s="65"/>
      <c r="AB98" s="67"/>
      <c r="AC98" s="67"/>
      <c r="AD98" s="67"/>
      <c r="AE98" s="67"/>
      <c r="AF98" s="146" t="e">
        <f t="shared" si="55"/>
        <v>#DIV/0!</v>
      </c>
      <c r="AG98" s="240" t="e">
        <f>AF98/$C$30-1</f>
        <v>#DIV/0!</v>
      </c>
      <c r="AH98" s="268"/>
    </row>
    <row r="99" spans="2:34" x14ac:dyDescent="0.25">
      <c r="B99" s="298"/>
      <c r="C99" s="208" t="s">
        <v>55</v>
      </c>
      <c r="D99" s="18">
        <v>26</v>
      </c>
      <c r="E99" s="38">
        <v>25.3</v>
      </c>
      <c r="F99" s="208"/>
      <c r="G99" s="18"/>
      <c r="H99" s="208"/>
      <c r="I99" s="71" t="e">
        <f t="shared" ref="I99" si="72">((G99+273.15)/293.15)*(1013.25/H99)</f>
        <v>#DIV/0!</v>
      </c>
      <c r="J99" s="18"/>
      <c r="K99" s="207"/>
      <c r="L99" s="207"/>
      <c r="M99" s="207"/>
      <c r="N99" s="207"/>
      <c r="O99" s="147" t="e">
        <f t="shared" ref="O99" si="73">AVERAGE(J99:N99)</f>
        <v>#DIV/0!</v>
      </c>
      <c r="P99" s="73" t="e">
        <f t="shared" si="52"/>
        <v>#DIV/0!</v>
      </c>
      <c r="Q99" s="71" t="e">
        <f t="shared" ref="Q99" si="74">ABS(O99*I99*$E$25*$D$33*$D$34*$D$35*$D$36)</f>
        <v>#DIV/0!</v>
      </c>
      <c r="R99" s="74" t="e">
        <f>Q99/$D$29-1</f>
        <v>#DIV/0!</v>
      </c>
      <c r="S99" s="74" t="e">
        <f>Q99/$D$28-1</f>
        <v>#DIV/0!</v>
      </c>
      <c r="T99" s="166"/>
      <c r="U99" s="207"/>
      <c r="V99" s="207"/>
      <c r="W99" s="207"/>
      <c r="X99" s="207"/>
      <c r="Y99" s="72" t="e">
        <f t="shared" si="54"/>
        <v>#DIV/0!</v>
      </c>
      <c r="Z99" s="241" t="e">
        <f>Y99/$D$30-1</f>
        <v>#DIV/0!</v>
      </c>
      <c r="AA99" s="18"/>
      <c r="AB99" s="207"/>
      <c r="AC99" s="207"/>
      <c r="AD99" s="207"/>
      <c r="AE99" s="207"/>
      <c r="AF99" s="147" t="e">
        <f t="shared" si="55"/>
        <v>#DIV/0!</v>
      </c>
      <c r="AG99" s="241" t="e">
        <f>AF99/$D$30-1</f>
        <v>#DIV/0!</v>
      </c>
      <c r="AH99" s="269"/>
    </row>
  </sheetData>
  <mergeCells count="54">
    <mergeCell ref="B90:B91"/>
    <mergeCell ref="B92:B93"/>
    <mergeCell ref="B94:B95"/>
    <mergeCell ref="B96:B97"/>
    <mergeCell ref="B98:B99"/>
    <mergeCell ref="B82:B83"/>
    <mergeCell ref="B84:B85"/>
    <mergeCell ref="B86:B87"/>
    <mergeCell ref="B88:B89"/>
    <mergeCell ref="AH76:AH77"/>
    <mergeCell ref="B80:B81"/>
    <mergeCell ref="AH78:AH79"/>
    <mergeCell ref="AH84:AH85"/>
    <mergeCell ref="AH70:AH71"/>
    <mergeCell ref="N10:P10"/>
    <mergeCell ref="N11:P11"/>
    <mergeCell ref="B38:E38"/>
    <mergeCell ref="AH42:AH51"/>
    <mergeCell ref="C13:E13"/>
    <mergeCell ref="T40:X40"/>
    <mergeCell ref="AA40:AE40"/>
    <mergeCell ref="C20:D20"/>
    <mergeCell ref="C21:D21"/>
    <mergeCell ref="C22:D22"/>
    <mergeCell ref="C23:D23"/>
    <mergeCell ref="C24:D24"/>
    <mergeCell ref="C15:E15"/>
    <mergeCell ref="J40:N40"/>
    <mergeCell ref="B20:B23"/>
    <mergeCell ref="C16:D16"/>
    <mergeCell ref="C17:D17"/>
    <mergeCell ref="C18:D18"/>
    <mergeCell ref="C19:D19"/>
    <mergeCell ref="B42:B43"/>
    <mergeCell ref="B24:B25"/>
    <mergeCell ref="C25:D25"/>
    <mergeCell ref="B44:B45"/>
    <mergeCell ref="B56:B57"/>
    <mergeCell ref="B58:B59"/>
    <mergeCell ref="B60:B61"/>
    <mergeCell ref="B46:B47"/>
    <mergeCell ref="B48:B49"/>
    <mergeCell ref="B50:B51"/>
    <mergeCell ref="B52:B53"/>
    <mergeCell ref="B54:B55"/>
    <mergeCell ref="B72:B73"/>
    <mergeCell ref="B74:B75"/>
    <mergeCell ref="B76:B77"/>
    <mergeCell ref="B78:B79"/>
    <mergeCell ref="B62:B63"/>
    <mergeCell ref="B64:B65"/>
    <mergeCell ref="B66:B67"/>
    <mergeCell ref="B68:B69"/>
    <mergeCell ref="B70:B7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89"/>
  <sheetViews>
    <sheetView showGridLines="0" tabSelected="1" topLeftCell="A49" zoomScaleNormal="100" workbookViewId="0">
      <selection activeCell="L79" sqref="L79"/>
    </sheetView>
  </sheetViews>
  <sheetFormatPr defaultColWidth="9.140625" defaultRowHeight="15" x14ac:dyDescent="0.25"/>
  <cols>
    <col min="1" max="1" width="3" style="1" customWidth="1"/>
    <col min="2" max="2" width="22.85546875" style="1" customWidth="1"/>
    <col min="3" max="3" width="12.42578125" style="1" bestFit="1" customWidth="1"/>
    <col min="4" max="4" width="13.5703125" style="1" bestFit="1" customWidth="1"/>
    <col min="5" max="5" width="13.7109375" style="1" bestFit="1" customWidth="1"/>
    <col min="6" max="6" width="10.85546875" style="1" customWidth="1"/>
    <col min="7" max="13" width="9.140625" style="1"/>
    <col min="14" max="14" width="7.140625" style="1" bestFit="1" customWidth="1"/>
    <col min="15" max="15" width="13.42578125" style="1" bestFit="1" customWidth="1"/>
    <col min="16" max="16" width="6.85546875" style="1" bestFit="1" customWidth="1"/>
    <col min="17" max="17" width="13.28515625" style="1" bestFit="1" customWidth="1"/>
    <col min="18" max="18" width="14.42578125" style="1" bestFit="1" customWidth="1"/>
    <col min="19" max="19" width="14.42578125" style="1" customWidth="1"/>
    <col min="20" max="23" width="8.42578125" style="1" bestFit="1" customWidth="1"/>
    <col min="24" max="24" width="5.5703125" style="1" bestFit="1" customWidth="1"/>
    <col min="25" max="25" width="13.140625" style="1" bestFit="1" customWidth="1"/>
    <col min="26" max="26" width="14.42578125" style="1" bestFit="1" customWidth="1"/>
    <col min="27" max="27" width="17.140625" style="1" customWidth="1"/>
    <col min="28" max="30" width="8.42578125" style="1" bestFit="1" customWidth="1"/>
    <col min="31" max="31" width="6" style="1" bestFit="1" customWidth="1"/>
    <col min="32" max="32" width="13.140625" style="1" bestFit="1" customWidth="1"/>
    <col min="33" max="33" width="15.85546875" style="1" customWidth="1"/>
    <col min="34" max="34" width="25.42578125" style="1" customWidth="1"/>
    <col min="35" max="16384" width="9.140625" style="1"/>
  </cols>
  <sheetData>
    <row r="2" spans="2:32" x14ac:dyDescent="0.25"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2:32" x14ac:dyDescent="0.25">
      <c r="B3" s="10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10"/>
    </row>
    <row r="4" spans="2:32" x14ac:dyDescent="0.25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3"/>
    </row>
    <row r="5" spans="2:32" ht="15.75" x14ac:dyDescent="0.25">
      <c r="B5" s="101"/>
      <c r="C5" s="102"/>
      <c r="D5" s="103"/>
      <c r="E5" s="103"/>
      <c r="F5" s="103"/>
      <c r="G5" s="104"/>
      <c r="H5" s="104"/>
      <c r="I5" s="104"/>
      <c r="J5" s="102"/>
      <c r="K5" s="104"/>
      <c r="L5" s="104"/>
      <c r="M5" s="105" t="s">
        <v>68</v>
      </c>
      <c r="N5" s="116"/>
      <c r="O5" s="117"/>
      <c r="P5" s="118"/>
    </row>
    <row r="6" spans="2:32" ht="15.75" x14ac:dyDescent="0.25">
      <c r="B6" s="76" t="s">
        <v>69</v>
      </c>
      <c r="C6" s="77"/>
      <c r="D6" s="78"/>
      <c r="E6" s="78"/>
      <c r="F6" s="78"/>
      <c r="G6" s="79"/>
      <c r="H6" s="79"/>
      <c r="I6" s="79"/>
      <c r="J6" s="77"/>
      <c r="K6" s="77"/>
      <c r="L6" s="77"/>
      <c r="M6" s="80"/>
      <c r="N6" s="76" t="s">
        <v>70</v>
      </c>
      <c r="O6" s="77"/>
      <c r="P6" s="80"/>
    </row>
    <row r="7" spans="2:32" ht="15.75" x14ac:dyDescent="0.25">
      <c r="B7" s="81" t="s">
        <v>80</v>
      </c>
      <c r="C7" s="82"/>
      <c r="D7" s="83"/>
      <c r="E7" s="83"/>
      <c r="F7" s="83"/>
      <c r="G7" s="84"/>
      <c r="H7" s="84"/>
      <c r="I7" s="84"/>
      <c r="J7" s="82"/>
      <c r="K7" s="82"/>
      <c r="L7" s="82"/>
      <c r="M7" s="85"/>
      <c r="N7" s="119" t="s">
        <v>71</v>
      </c>
      <c r="O7" s="120"/>
      <c r="P7" s="121"/>
    </row>
    <row r="8" spans="2:32" ht="15.75" x14ac:dyDescent="0.25">
      <c r="B8" s="76" t="s">
        <v>72</v>
      </c>
      <c r="C8" s="77"/>
      <c r="D8" s="86"/>
      <c r="E8" s="78"/>
      <c r="F8" s="78"/>
      <c r="G8" s="79"/>
      <c r="H8" s="79"/>
      <c r="I8" s="79"/>
      <c r="J8" s="77"/>
      <c r="K8" s="77"/>
      <c r="L8" s="77"/>
      <c r="M8" s="87" t="s">
        <v>73</v>
      </c>
      <c r="N8" s="88"/>
      <c r="O8" s="77"/>
      <c r="P8" s="80"/>
    </row>
    <row r="9" spans="2:32" ht="15.75" x14ac:dyDescent="0.25">
      <c r="B9" s="89" t="s">
        <v>74</v>
      </c>
      <c r="C9" s="90"/>
      <c r="D9" s="114" t="s">
        <v>75</v>
      </c>
      <c r="E9" s="115"/>
      <c r="F9" s="115"/>
      <c r="G9" s="91"/>
      <c r="H9" s="91"/>
      <c r="I9" s="91"/>
      <c r="J9" s="90"/>
      <c r="K9" s="90"/>
      <c r="L9" s="91"/>
      <c r="M9" s="92"/>
      <c r="N9" s="93"/>
      <c r="O9" s="90"/>
      <c r="P9" s="94"/>
    </row>
    <row r="10" spans="2:32" ht="15.75" x14ac:dyDescent="0.25">
      <c r="B10" s="89" t="s">
        <v>76</v>
      </c>
      <c r="C10" s="90"/>
      <c r="D10" s="95"/>
      <c r="E10" s="96"/>
      <c r="F10" s="96"/>
      <c r="G10" s="91"/>
      <c r="H10" s="91"/>
      <c r="I10" s="91"/>
      <c r="J10" s="90"/>
      <c r="K10" s="90"/>
      <c r="L10" s="90"/>
      <c r="M10" s="97" t="s">
        <v>77</v>
      </c>
      <c r="N10" s="316"/>
      <c r="O10" s="317"/>
      <c r="P10" s="318"/>
    </row>
    <row r="11" spans="2:32" ht="15.75" x14ac:dyDescent="0.25">
      <c r="B11" s="98" t="s">
        <v>78</v>
      </c>
      <c r="C11" s="82"/>
      <c r="D11" s="99"/>
      <c r="E11" s="83"/>
      <c r="F11" s="83"/>
      <c r="G11" s="84"/>
      <c r="H11" s="84"/>
      <c r="I11" s="84"/>
      <c r="J11" s="82"/>
      <c r="K11" s="82"/>
      <c r="L11" s="82"/>
      <c r="M11" s="100" t="s">
        <v>79</v>
      </c>
      <c r="N11" s="319"/>
      <c r="O11" s="320"/>
      <c r="P11" s="321"/>
    </row>
    <row r="12" spans="2:32" ht="15.75" thickBot="1" x14ac:dyDescent="0.3"/>
    <row r="13" spans="2:32" ht="15.75" thickBot="1" x14ac:dyDescent="0.3">
      <c r="B13" s="42" t="s">
        <v>33</v>
      </c>
      <c r="C13" s="326" t="s">
        <v>84</v>
      </c>
      <c r="D13" s="327"/>
      <c r="E13" s="328"/>
      <c r="F13" s="35"/>
      <c r="G13" s="2"/>
      <c r="H13" s="2"/>
      <c r="I13" s="2"/>
      <c r="Y13" s="2"/>
      <c r="Z13" s="2"/>
      <c r="AA13" s="2"/>
      <c r="AB13" s="2"/>
      <c r="AC13" s="2"/>
      <c r="AD13" s="2"/>
      <c r="AE13" s="2"/>
      <c r="AF13" s="2"/>
    </row>
    <row r="14" spans="2:32" ht="15.75" thickBot="1" x14ac:dyDescent="0.3">
      <c r="B14" s="2"/>
      <c r="C14" s="2"/>
      <c r="D14" s="2"/>
      <c r="E14" s="2"/>
      <c r="F14" s="4"/>
      <c r="G14" s="2"/>
      <c r="H14" s="2"/>
      <c r="I14" s="2"/>
      <c r="Y14" s="2"/>
      <c r="Z14" s="2"/>
      <c r="AA14" s="2"/>
      <c r="AB14" s="2"/>
      <c r="AC14" s="2"/>
      <c r="AD14" s="2"/>
      <c r="AE14" s="2"/>
      <c r="AF14" s="2"/>
    </row>
    <row r="15" spans="2:32" x14ac:dyDescent="0.25">
      <c r="B15" s="33" t="s">
        <v>8</v>
      </c>
      <c r="C15" s="337" t="s">
        <v>9</v>
      </c>
      <c r="D15" s="337"/>
      <c r="E15" s="338"/>
      <c r="F15" s="3"/>
      <c r="G15" s="2"/>
      <c r="H15" s="2"/>
      <c r="I15" s="2"/>
      <c r="Y15" s="2"/>
      <c r="Z15" s="2"/>
      <c r="AA15" s="2"/>
      <c r="AB15" s="2"/>
      <c r="AC15" s="2"/>
      <c r="AD15" s="2"/>
      <c r="AE15" s="2"/>
      <c r="AF15" s="2"/>
    </row>
    <row r="16" spans="2:32" x14ac:dyDescent="0.25">
      <c r="B16" s="30" t="s">
        <v>10</v>
      </c>
      <c r="C16" s="306" t="s">
        <v>67</v>
      </c>
      <c r="D16" s="307"/>
      <c r="E16" s="29"/>
      <c r="F16" s="3"/>
      <c r="G16" s="2"/>
      <c r="H16" s="2"/>
      <c r="I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8" t="s">
        <v>11</v>
      </c>
      <c r="C17" s="308" t="s">
        <v>12</v>
      </c>
      <c r="D17" s="308"/>
      <c r="E17" s="14" t="s">
        <v>58</v>
      </c>
      <c r="F17" s="4"/>
      <c r="G17" s="2"/>
      <c r="H17" s="2"/>
      <c r="I17" s="2"/>
      <c r="Y17" s="2"/>
      <c r="Z17" s="2"/>
      <c r="AA17" s="2"/>
      <c r="AB17" s="2"/>
      <c r="AC17" s="2"/>
      <c r="AD17" s="2"/>
      <c r="AE17" s="2"/>
      <c r="AF17" s="2"/>
    </row>
    <row r="18" spans="2:32" x14ac:dyDescent="0.25">
      <c r="B18" s="8" t="s">
        <v>13</v>
      </c>
      <c r="C18" s="308" t="s">
        <v>14</v>
      </c>
      <c r="D18" s="308"/>
      <c r="E18" s="14" t="s">
        <v>15</v>
      </c>
      <c r="F18" s="4"/>
      <c r="G18" s="2"/>
      <c r="H18" s="2"/>
      <c r="I18" s="2"/>
      <c r="Y18" s="2"/>
      <c r="Z18" s="2"/>
      <c r="AA18" s="2"/>
      <c r="AB18" s="2"/>
      <c r="AC18" s="2"/>
      <c r="AD18" s="2"/>
      <c r="AE18" s="2"/>
      <c r="AF18" s="2"/>
    </row>
    <row r="19" spans="2:32" ht="15.75" thickBot="1" x14ac:dyDescent="0.3">
      <c r="B19" s="9" t="s">
        <v>16</v>
      </c>
      <c r="C19" s="309"/>
      <c r="D19" s="309"/>
      <c r="E19" s="11" t="s">
        <v>17</v>
      </c>
      <c r="F19" s="4"/>
      <c r="G19" s="2"/>
      <c r="H19" s="2"/>
      <c r="I19" s="2"/>
      <c r="Y19" s="2"/>
      <c r="Z19" s="2"/>
      <c r="AA19" s="2"/>
      <c r="AB19" s="2"/>
      <c r="AC19" s="2"/>
      <c r="AD19" s="2"/>
      <c r="AE19" s="2"/>
      <c r="AF19" s="2"/>
    </row>
    <row r="20" spans="2:32" x14ac:dyDescent="0.25">
      <c r="B20" s="339" t="s">
        <v>18</v>
      </c>
      <c r="C20" s="332" t="s">
        <v>19</v>
      </c>
      <c r="D20" s="332"/>
      <c r="E20" s="21" t="s">
        <v>20</v>
      </c>
      <c r="F20" s="4"/>
      <c r="G20" s="2"/>
      <c r="H20" s="2"/>
      <c r="I20" s="2"/>
      <c r="Y20" s="2"/>
      <c r="Z20" s="2"/>
      <c r="AA20" s="2"/>
      <c r="AB20" s="2"/>
      <c r="AC20" s="2"/>
      <c r="AD20" s="2"/>
      <c r="AE20" s="2"/>
      <c r="AF20" s="2"/>
    </row>
    <row r="21" spans="2:32" x14ac:dyDescent="0.25">
      <c r="B21" s="340"/>
      <c r="C21" s="333" t="s">
        <v>21</v>
      </c>
      <c r="D21" s="333"/>
      <c r="E21" s="22" t="s">
        <v>22</v>
      </c>
      <c r="F21" s="4"/>
      <c r="G21" s="2"/>
      <c r="H21" s="2"/>
      <c r="I21" s="2"/>
      <c r="Y21" s="2"/>
      <c r="Z21" s="2"/>
      <c r="AA21" s="2"/>
      <c r="AB21" s="2"/>
      <c r="AC21" s="2"/>
      <c r="AD21" s="2"/>
      <c r="AE21" s="2"/>
      <c r="AF21" s="2"/>
    </row>
    <row r="22" spans="2:32" ht="12" customHeight="1" x14ac:dyDescent="0.25">
      <c r="B22" s="340"/>
      <c r="C22" s="334" t="s">
        <v>23</v>
      </c>
      <c r="D22" s="334"/>
      <c r="E22" s="23" t="s">
        <v>24</v>
      </c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3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2:32" ht="15.75" thickBot="1" x14ac:dyDescent="0.3">
      <c r="B23" s="341"/>
      <c r="C23" s="335" t="s">
        <v>25</v>
      </c>
      <c r="D23" s="335"/>
      <c r="E23" s="24">
        <v>-200</v>
      </c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2:32" x14ac:dyDescent="0.25">
      <c r="B24" s="311" t="s">
        <v>26</v>
      </c>
      <c r="C24" s="336" t="s">
        <v>94</v>
      </c>
      <c r="D24" s="336"/>
      <c r="E24" s="290">
        <v>8.3519999999999997E-2</v>
      </c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2:32" ht="15.75" thickBot="1" x14ac:dyDescent="0.3">
      <c r="B25" s="312"/>
      <c r="C25" s="313" t="s">
        <v>93</v>
      </c>
      <c r="D25" s="313"/>
      <c r="E25" s="291">
        <v>8.3900000000000002E-2</v>
      </c>
      <c r="F25" s="292">
        <f>E25/E24-1</f>
        <v>4.5498084291188956E-3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2:32" ht="15.75" thickBot="1" x14ac:dyDescent="0.3">
      <c r="B26" s="4"/>
      <c r="C26" s="4"/>
      <c r="D26" s="4"/>
      <c r="E26" s="4"/>
      <c r="F26" s="4"/>
      <c r="G26" s="2"/>
    </row>
    <row r="27" spans="2:32" ht="15.75" thickBot="1" x14ac:dyDescent="0.3">
      <c r="B27" s="34" t="s">
        <v>1</v>
      </c>
      <c r="C27" s="31" t="s">
        <v>54</v>
      </c>
      <c r="D27" s="31" t="s">
        <v>55</v>
      </c>
      <c r="E27" s="32"/>
      <c r="F27" s="2"/>
      <c r="G27" s="2"/>
    </row>
    <row r="28" spans="2:32" x14ac:dyDescent="0.25">
      <c r="B28" s="125" t="s">
        <v>59</v>
      </c>
      <c r="C28" s="126">
        <v>2.004</v>
      </c>
      <c r="D28" s="126">
        <v>2.0259999999999998</v>
      </c>
      <c r="E28" s="127"/>
      <c r="F28" s="2"/>
      <c r="G28" s="2"/>
    </row>
    <row r="29" spans="2:32" x14ac:dyDescent="0.25">
      <c r="B29" s="122" t="s">
        <v>60</v>
      </c>
      <c r="C29" s="123">
        <v>1.9790000000000001</v>
      </c>
      <c r="D29" s="123">
        <v>1.9990000000000001</v>
      </c>
      <c r="E29" s="124"/>
      <c r="F29" s="2"/>
      <c r="G29" s="2"/>
    </row>
    <row r="30" spans="2:32" x14ac:dyDescent="0.25">
      <c r="B30" s="6" t="s">
        <v>27</v>
      </c>
      <c r="C30" s="16">
        <v>2069.67</v>
      </c>
      <c r="D30" s="16">
        <v>1719.77</v>
      </c>
      <c r="E30" s="25"/>
      <c r="F30" s="2"/>
      <c r="G30" s="2"/>
    </row>
    <row r="31" spans="2:32" ht="15.75" thickBot="1" x14ac:dyDescent="0.3">
      <c r="B31" s="7" t="s">
        <v>2</v>
      </c>
      <c r="C31" s="10">
        <v>10</v>
      </c>
      <c r="D31" s="10">
        <v>26</v>
      </c>
      <c r="E31" s="11"/>
      <c r="F31" s="2"/>
      <c r="G31" s="2"/>
    </row>
    <row r="32" spans="2:32" x14ac:dyDescent="0.25">
      <c r="B32" s="39" t="s">
        <v>28</v>
      </c>
      <c r="C32" s="40"/>
      <c r="D32" s="40"/>
      <c r="E32" s="41"/>
      <c r="F32" s="2"/>
      <c r="G32" s="2"/>
    </row>
    <row r="33" spans="2:34" x14ac:dyDescent="0.25">
      <c r="B33" s="6" t="s">
        <v>29</v>
      </c>
      <c r="C33" s="26">
        <v>1</v>
      </c>
      <c r="D33" s="26">
        <v>1</v>
      </c>
      <c r="E33" s="27"/>
      <c r="F33" s="2"/>
      <c r="G33" s="2"/>
    </row>
    <row r="34" spans="2:34" x14ac:dyDescent="0.25">
      <c r="B34" s="12" t="s">
        <v>30</v>
      </c>
      <c r="C34" s="26">
        <v>1.0057</v>
      </c>
      <c r="D34" s="5">
        <v>1.004</v>
      </c>
      <c r="E34" s="14"/>
      <c r="F34" s="2"/>
      <c r="G34" s="2"/>
    </row>
    <row r="35" spans="2:34" x14ac:dyDescent="0.25">
      <c r="B35" s="12" t="s">
        <v>31</v>
      </c>
      <c r="C35" s="26">
        <v>1</v>
      </c>
      <c r="D35" s="26">
        <v>1</v>
      </c>
      <c r="E35" s="27"/>
      <c r="F35" s="2"/>
      <c r="G35" s="2"/>
    </row>
    <row r="36" spans="2:34" ht="15.75" thickBot="1" x14ac:dyDescent="0.3">
      <c r="B36" s="13" t="s">
        <v>32</v>
      </c>
      <c r="C36" s="45">
        <v>1.0005559412041301</v>
      </c>
      <c r="D36" s="45">
        <v>1.00050921574411</v>
      </c>
      <c r="E36" s="15"/>
      <c r="F36" s="2"/>
      <c r="G36" s="2"/>
    </row>
    <row r="37" spans="2:34" x14ac:dyDescent="0.25">
      <c r="B37" s="2"/>
      <c r="C37" s="2"/>
      <c r="D37" s="2"/>
      <c r="E37" s="2"/>
      <c r="F37" s="2"/>
      <c r="G37" s="2"/>
    </row>
    <row r="38" spans="2:34" x14ac:dyDescent="0.25">
      <c r="B38" s="322" t="s">
        <v>7</v>
      </c>
      <c r="C38" s="322"/>
      <c r="D38" s="322"/>
      <c r="E38" s="32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2:34" ht="15.75" thickBo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2:34" ht="25.5" x14ac:dyDescent="0.25">
      <c r="B40" s="128" t="s">
        <v>0</v>
      </c>
      <c r="C40" s="129" t="s">
        <v>1</v>
      </c>
      <c r="D40" s="130" t="s">
        <v>61</v>
      </c>
      <c r="E40" s="131" t="s">
        <v>56</v>
      </c>
      <c r="F40" s="129" t="s">
        <v>35</v>
      </c>
      <c r="G40" s="130" t="s">
        <v>82</v>
      </c>
      <c r="H40" s="129" t="s">
        <v>62</v>
      </c>
      <c r="I40" s="132" t="s">
        <v>63</v>
      </c>
      <c r="J40" s="329" t="s">
        <v>64</v>
      </c>
      <c r="K40" s="330"/>
      <c r="L40" s="330"/>
      <c r="M40" s="330"/>
      <c r="N40" s="331"/>
      <c r="O40" s="133" t="s">
        <v>65</v>
      </c>
      <c r="P40" s="134" t="s">
        <v>36</v>
      </c>
      <c r="Q40" s="135" t="s">
        <v>37</v>
      </c>
      <c r="R40" s="132" t="s">
        <v>38</v>
      </c>
      <c r="S40" s="132" t="s">
        <v>57</v>
      </c>
      <c r="T40" s="329" t="s">
        <v>39</v>
      </c>
      <c r="U40" s="330"/>
      <c r="V40" s="330"/>
      <c r="W40" s="330"/>
      <c r="X40" s="331"/>
      <c r="Y40" s="133" t="s">
        <v>40</v>
      </c>
      <c r="Z40" s="129" t="s">
        <v>41</v>
      </c>
      <c r="AA40" s="329" t="s">
        <v>42</v>
      </c>
      <c r="AB40" s="330"/>
      <c r="AC40" s="330"/>
      <c r="AD40" s="330"/>
      <c r="AE40" s="331"/>
      <c r="AF40" s="133" t="s">
        <v>40</v>
      </c>
      <c r="AG40" s="136" t="s">
        <v>41</v>
      </c>
    </row>
    <row r="41" spans="2:34" ht="15.75" thickBot="1" x14ac:dyDescent="0.3">
      <c r="B41" s="137" t="s">
        <v>81</v>
      </c>
      <c r="C41" s="138"/>
      <c r="D41" s="139" t="s">
        <v>43</v>
      </c>
      <c r="E41" s="140" t="s">
        <v>43</v>
      </c>
      <c r="F41" s="138" t="s">
        <v>43</v>
      </c>
      <c r="G41" s="141" t="s">
        <v>66</v>
      </c>
      <c r="H41" s="138" t="s">
        <v>44</v>
      </c>
      <c r="I41" s="142" t="s">
        <v>66</v>
      </c>
      <c r="J41" s="139" t="s">
        <v>3</v>
      </c>
      <c r="K41" s="143" t="s">
        <v>4</v>
      </c>
      <c r="L41" s="143" t="s">
        <v>5</v>
      </c>
      <c r="M41" s="143" t="s">
        <v>45</v>
      </c>
      <c r="N41" s="143" t="s">
        <v>46</v>
      </c>
      <c r="O41" s="143" t="s">
        <v>47</v>
      </c>
      <c r="P41" s="138" t="s">
        <v>48</v>
      </c>
      <c r="Q41" s="144" t="s">
        <v>6</v>
      </c>
      <c r="R41" s="144" t="s">
        <v>48</v>
      </c>
      <c r="S41" s="144" t="s">
        <v>48</v>
      </c>
      <c r="T41" s="139" t="s">
        <v>49</v>
      </c>
      <c r="U41" s="143" t="s">
        <v>50</v>
      </c>
      <c r="V41" s="143" t="s">
        <v>51</v>
      </c>
      <c r="W41" s="143" t="s">
        <v>52</v>
      </c>
      <c r="X41" s="143" t="s">
        <v>53</v>
      </c>
      <c r="Y41" s="143"/>
      <c r="Z41" s="138"/>
      <c r="AA41" s="139" t="s">
        <v>49</v>
      </c>
      <c r="AB41" s="143" t="s">
        <v>50</v>
      </c>
      <c r="AC41" s="143" t="s">
        <v>51</v>
      </c>
      <c r="AD41" s="143" t="s">
        <v>52</v>
      </c>
      <c r="AE41" s="143" t="s">
        <v>53</v>
      </c>
      <c r="AF41" s="143"/>
      <c r="AG41" s="145"/>
    </row>
    <row r="42" spans="2:34" x14ac:dyDescent="0.25">
      <c r="B42" s="301">
        <v>44404</v>
      </c>
      <c r="C42" s="48" t="s">
        <v>54</v>
      </c>
      <c r="D42" s="49">
        <v>10</v>
      </c>
      <c r="E42" s="50">
        <v>9.6</v>
      </c>
      <c r="F42" s="48"/>
      <c r="G42" s="183">
        <v>22.63</v>
      </c>
      <c r="H42" s="184">
        <v>1007</v>
      </c>
      <c r="I42" s="51">
        <f>((G42+273.15)/293.15)*(1013.25/H42)</f>
        <v>1.0152337526111355</v>
      </c>
      <c r="J42" s="194">
        <v>-23.18</v>
      </c>
      <c r="K42" s="195">
        <v>-23.2</v>
      </c>
      <c r="L42" s="185">
        <v>-23.18</v>
      </c>
      <c r="M42" s="52"/>
      <c r="N42" s="52"/>
      <c r="O42" s="151">
        <f>AVERAGE(J42:N42)</f>
        <v>-23.186666666666667</v>
      </c>
      <c r="P42" s="53">
        <f>(STDEV(J42:N42))/O42</f>
        <v>-4.9800195732284088E-4</v>
      </c>
      <c r="Q42" s="51">
        <f>ABS(O42*I42*$E$24*$C$33*$C$34*$C$35*$C$36)</f>
        <v>1.9783570613865578</v>
      </c>
      <c r="R42" s="232">
        <f>Q42/$C$29-1</f>
        <v>-3.2488055252266612E-4</v>
      </c>
      <c r="S42" s="55">
        <f>Q42/$C$28-1</f>
        <v>-1.2795877551617929E-2</v>
      </c>
      <c r="T42" s="225">
        <v>2074.56</v>
      </c>
      <c r="U42" s="151">
        <v>2074.61</v>
      </c>
      <c r="V42" s="151">
        <v>2074.75</v>
      </c>
      <c r="W42" s="52"/>
      <c r="X42" s="52"/>
      <c r="Y42" s="151">
        <f>AVERAGE(T42:X42)</f>
        <v>2074.64</v>
      </c>
      <c r="Z42" s="238">
        <f>Y42/$C$30-1</f>
        <v>2.4013490073295785E-3</v>
      </c>
      <c r="AA42" s="225">
        <v>2076.2600000000002</v>
      </c>
      <c r="AB42" s="151">
        <v>2076.2600000000002</v>
      </c>
      <c r="AC42" s="151">
        <v>2076.42</v>
      </c>
      <c r="AD42" s="52"/>
      <c r="AE42" s="52"/>
      <c r="AF42" s="151">
        <f>AVERAGE(AA42:AE42)</f>
        <v>2076.3133333333335</v>
      </c>
      <c r="AG42" s="238">
        <f>AF42/$C$30-1</f>
        <v>3.2098514900120723E-3</v>
      </c>
      <c r="AH42" s="348" t="s">
        <v>83</v>
      </c>
    </row>
    <row r="43" spans="2:34" x14ac:dyDescent="0.25">
      <c r="B43" s="304"/>
      <c r="C43" s="56" t="s">
        <v>55</v>
      </c>
      <c r="D43" s="46">
        <v>26</v>
      </c>
      <c r="E43" s="57">
        <v>25.3</v>
      </c>
      <c r="F43" s="56"/>
      <c r="G43" s="212">
        <v>22.63</v>
      </c>
      <c r="H43" s="213">
        <v>1007</v>
      </c>
      <c r="I43" s="58">
        <f>((G43+273.15)/293.15)*(1013.25/H43)</f>
        <v>1.0152337526111355</v>
      </c>
      <c r="J43" s="205">
        <v>-23.49</v>
      </c>
      <c r="K43" s="206">
        <v>-23.46</v>
      </c>
      <c r="L43" s="206">
        <v>-23.46</v>
      </c>
      <c r="M43" s="59"/>
      <c r="N43" s="59"/>
      <c r="O43" s="149">
        <f t="shared" ref="O43:O51" si="0">AVERAGE(J43:N43)</f>
        <v>-23.47</v>
      </c>
      <c r="P43" s="61">
        <f t="shared" ref="P43:P61" si="1">(STDEV(J43:N43))/O43</f>
        <v>-7.379850053552356E-4</v>
      </c>
      <c r="Q43" s="58">
        <f>ABS(O43*I43*$E$24*$D$33*$D$34*$D$35*$D$36)</f>
        <v>1.9990535559712284</v>
      </c>
      <c r="R43" s="233">
        <f>Q43/$D$29-1</f>
        <v>2.6791381304791528E-5</v>
      </c>
      <c r="S43" s="63">
        <f>Q43/$D$28-1</f>
        <v>-1.3300317881920765E-2</v>
      </c>
      <c r="T43" s="226">
        <v>1724.77</v>
      </c>
      <c r="U43" s="227">
        <v>1724.56</v>
      </c>
      <c r="V43" s="227">
        <v>1724.69</v>
      </c>
      <c r="W43" s="59"/>
      <c r="X43" s="59"/>
      <c r="Y43" s="149">
        <f>AVERAGE(T43:X43)</f>
        <v>1724.6733333333334</v>
      </c>
      <c r="Z43" s="239">
        <f>Y43/$D$30-1</f>
        <v>2.8511564530917521E-3</v>
      </c>
      <c r="AA43" s="226">
        <v>1725.27</v>
      </c>
      <c r="AB43" s="227">
        <v>1724.97</v>
      </c>
      <c r="AC43" s="227">
        <v>1725.11</v>
      </c>
      <c r="AD43" s="59"/>
      <c r="AE43" s="59"/>
      <c r="AF43" s="149">
        <f>AVERAGE(AA43:AE43)</f>
        <v>1725.1166666666666</v>
      </c>
      <c r="AG43" s="239">
        <f>AF43/$D$30-1</f>
        <v>3.1089428625146187E-3</v>
      </c>
      <c r="AH43" s="349"/>
    </row>
    <row r="44" spans="2:34" x14ac:dyDescent="0.25">
      <c r="B44" s="303">
        <v>44406</v>
      </c>
      <c r="C44" s="64" t="s">
        <v>54</v>
      </c>
      <c r="D44" s="65">
        <v>10</v>
      </c>
      <c r="E44" s="37">
        <v>9.6</v>
      </c>
      <c r="F44" s="64"/>
      <c r="G44" s="214">
        <v>22.93</v>
      </c>
      <c r="H44" s="215">
        <v>994</v>
      </c>
      <c r="I44" s="66">
        <f t="shared" ref="I44:I51" si="2">((G44+273.15)/293.15)*(1013.25/H44)</f>
        <v>1.0295546432269207</v>
      </c>
      <c r="J44" s="200">
        <v>-22.78</v>
      </c>
      <c r="K44" s="201">
        <v>-22.88</v>
      </c>
      <c r="L44" s="201">
        <v>-22.81</v>
      </c>
      <c r="M44" s="67"/>
      <c r="N44" s="67"/>
      <c r="O44" s="146">
        <f>AVERAGE(J44:N44)</f>
        <v>-22.823333333333334</v>
      </c>
      <c r="P44" s="68">
        <f t="shared" si="1"/>
        <v>-2.2484013901475672E-3</v>
      </c>
      <c r="Q44" s="66">
        <f>ABS(O44*I44*$E$24*$C$33*$C$34*$C$35*$C$36)</f>
        <v>1.9748257691918758</v>
      </c>
      <c r="R44" s="234">
        <f>Q44/$C$29-1</f>
        <v>-2.1092626620132782E-3</v>
      </c>
      <c r="S44" s="70">
        <f>Q44/$C$28-1</f>
        <v>-1.4557999405251598E-2</v>
      </c>
      <c r="T44" s="228">
        <v>2071.77</v>
      </c>
      <c r="U44" s="146">
        <v>2071.9899999999998</v>
      </c>
      <c r="V44" s="146">
        <v>2071.9</v>
      </c>
      <c r="W44" s="67"/>
      <c r="X44" s="67"/>
      <c r="Y44" s="146">
        <f>AVERAGE(T44:X44)</f>
        <v>2071.8866666666668</v>
      </c>
      <c r="Z44" s="240">
        <f>Y44/$C$30-1</f>
        <v>1.071024205147042E-3</v>
      </c>
      <c r="AA44" s="228">
        <v>2073.5100000000002</v>
      </c>
      <c r="AB44" s="146">
        <v>2073.69</v>
      </c>
      <c r="AC44" s="146">
        <v>2073.63</v>
      </c>
      <c r="AD44" s="67"/>
      <c r="AE44" s="67"/>
      <c r="AF44" s="146">
        <f t="shared" ref="AF44:AF61" si="3">AVERAGE(AA44:AE44)</f>
        <v>2073.61</v>
      </c>
      <c r="AG44" s="240">
        <f>AF44/$C$30-1</f>
        <v>1.9036851285469947E-3</v>
      </c>
      <c r="AH44" s="349"/>
    </row>
    <row r="45" spans="2:34" x14ac:dyDescent="0.25">
      <c r="B45" s="304"/>
      <c r="C45" s="208" t="s">
        <v>55</v>
      </c>
      <c r="D45" s="18">
        <v>26</v>
      </c>
      <c r="E45" s="38">
        <v>25.3</v>
      </c>
      <c r="F45" s="208"/>
      <c r="G45" s="212">
        <v>22.93</v>
      </c>
      <c r="H45" s="213">
        <v>994</v>
      </c>
      <c r="I45" s="71">
        <f t="shared" si="2"/>
        <v>1.0295546432269207</v>
      </c>
      <c r="J45" s="205">
        <v>-23.13</v>
      </c>
      <c r="K45" s="206">
        <v>-23.12</v>
      </c>
      <c r="L45" s="206">
        <v>-23.14</v>
      </c>
      <c r="M45" s="207"/>
      <c r="N45" s="207"/>
      <c r="O45" s="147">
        <f t="shared" si="0"/>
        <v>-23.13</v>
      </c>
      <c r="P45" s="73">
        <f t="shared" si="1"/>
        <v>-4.3233895373972277E-4</v>
      </c>
      <c r="Q45" s="71">
        <f>ABS(O45*I45*$E$24*$D$33*$D$34*$D$35*$D$36)</f>
        <v>1.9978842634000391</v>
      </c>
      <c r="R45" s="235">
        <f>Q45/$D$29-1</f>
        <v>-5.5814737366732814E-4</v>
      </c>
      <c r="S45" s="75">
        <f>Q45/$D$28-1</f>
        <v>-1.3877461303040795E-2</v>
      </c>
      <c r="T45" s="229">
        <v>1722.66</v>
      </c>
      <c r="U45" s="218">
        <v>1722.67</v>
      </c>
      <c r="V45" s="218">
        <v>1722.68</v>
      </c>
      <c r="W45" s="207"/>
      <c r="X45" s="207"/>
      <c r="Y45" s="147">
        <f t="shared" ref="Y45:Y61" si="4">AVERAGE(T45:X45)</f>
        <v>1722.67</v>
      </c>
      <c r="Z45" s="241">
        <f>Y45/$D$30-1</f>
        <v>1.6862720014885202E-3</v>
      </c>
      <c r="AA45" s="229">
        <v>1723.21</v>
      </c>
      <c r="AB45" s="218">
        <v>1723.21</v>
      </c>
      <c r="AC45" s="218">
        <v>1723.26</v>
      </c>
      <c r="AD45" s="207"/>
      <c r="AE45" s="207"/>
      <c r="AF45" s="147">
        <f t="shared" si="3"/>
        <v>1723.2266666666667</v>
      </c>
      <c r="AG45" s="241">
        <f>AF45/$D$30-1</f>
        <v>2.0099586960271587E-3</v>
      </c>
      <c r="AH45" s="349"/>
    </row>
    <row r="46" spans="2:34" x14ac:dyDescent="0.25">
      <c r="B46" s="303">
        <v>44410</v>
      </c>
      <c r="C46" s="204" t="s">
        <v>54</v>
      </c>
      <c r="D46" s="20">
        <v>10</v>
      </c>
      <c r="E46" s="43">
        <v>9.6</v>
      </c>
      <c r="F46" s="204"/>
      <c r="G46" s="214">
        <v>22.62</v>
      </c>
      <c r="H46" s="215">
        <v>1000</v>
      </c>
      <c r="I46" s="47">
        <f t="shared" si="2"/>
        <v>1.0223058246631418</v>
      </c>
      <c r="J46" s="200">
        <v>-23.07</v>
      </c>
      <c r="K46" s="201">
        <v>-23.03</v>
      </c>
      <c r="L46" s="201">
        <v>-23.09</v>
      </c>
      <c r="M46" s="203"/>
      <c r="N46" s="203"/>
      <c r="O46" s="148">
        <f t="shared" si="0"/>
        <v>-23.063333333333333</v>
      </c>
      <c r="P46" s="202">
        <f t="shared" si="1"/>
        <v>-1.3246352637536472E-3</v>
      </c>
      <c r="Q46" s="66">
        <f>ABS(O46*I46*$E$24*$C$33*$C$34*$C$35*$C$36)</f>
        <v>1.9815417266918323</v>
      </c>
      <c r="R46" s="236">
        <f>Q46/$C$29-1</f>
        <v>1.284349010526542E-3</v>
      </c>
      <c r="S46" s="44">
        <f>Q46/$C$28-1</f>
        <v>-1.1206723207668579E-2</v>
      </c>
      <c r="T46" s="230">
        <v>2075.9</v>
      </c>
      <c r="U46" s="148">
        <v>2075.4299999999998</v>
      </c>
      <c r="V46" s="148">
        <v>2075.1799999999998</v>
      </c>
      <c r="W46" s="203"/>
      <c r="X46" s="203"/>
      <c r="Y46" s="148">
        <f t="shared" si="4"/>
        <v>2075.5033333333336</v>
      </c>
      <c r="Z46" s="242">
        <f>Y46/$C$30-1</f>
        <v>2.8184847503869292E-3</v>
      </c>
      <c r="AA46" s="230">
        <v>2077.35</v>
      </c>
      <c r="AB46" s="148">
        <v>2076.94</v>
      </c>
      <c r="AC46" s="148">
        <v>2076.73</v>
      </c>
      <c r="AD46" s="203"/>
      <c r="AE46" s="203"/>
      <c r="AF46" s="148">
        <f t="shared" si="3"/>
        <v>2077.0066666666667</v>
      </c>
      <c r="AG46" s="242">
        <f>AF46/$C$30-1</f>
        <v>3.5448485346294412E-3</v>
      </c>
      <c r="AH46" s="349"/>
    </row>
    <row r="47" spans="2:34" x14ac:dyDescent="0.25">
      <c r="B47" s="304"/>
      <c r="C47" s="56" t="s">
        <v>55</v>
      </c>
      <c r="D47" s="46">
        <v>26</v>
      </c>
      <c r="E47" s="57">
        <v>25.3</v>
      </c>
      <c r="F47" s="56"/>
      <c r="G47" s="212">
        <v>22.62</v>
      </c>
      <c r="H47" s="213">
        <v>1000</v>
      </c>
      <c r="I47" s="58">
        <f t="shared" si="2"/>
        <v>1.0223058246631418</v>
      </c>
      <c r="J47" s="205">
        <v>-23.38</v>
      </c>
      <c r="K47" s="206">
        <v>-23.37</v>
      </c>
      <c r="L47" s="206">
        <v>-23.38</v>
      </c>
      <c r="M47" s="59"/>
      <c r="N47" s="59"/>
      <c r="O47" s="149">
        <f t="shared" si="0"/>
        <v>-23.376666666666665</v>
      </c>
      <c r="P47" s="61">
        <f t="shared" si="1"/>
        <v>-2.4697715778818378E-4</v>
      </c>
      <c r="Q47" s="71">
        <f>ABS(O47*I47*$E$24*$D$33*$D$34*$D$35*$D$36)</f>
        <v>2.0049738430464692</v>
      </c>
      <c r="R47" s="233">
        <f>Q47/$D$29-1</f>
        <v>2.9884157311002024E-3</v>
      </c>
      <c r="S47" s="63">
        <f>Q47/$D$28-1</f>
        <v>-1.0378162366007193E-2</v>
      </c>
      <c r="T47" s="226">
        <v>1727.32</v>
      </c>
      <c r="U47" s="227">
        <v>1727.24</v>
      </c>
      <c r="V47" s="227">
        <v>1728.89</v>
      </c>
      <c r="W47" s="59"/>
      <c r="X47" s="59"/>
      <c r="Y47" s="149">
        <f t="shared" si="4"/>
        <v>1727.8166666666666</v>
      </c>
      <c r="Z47" s="239">
        <f>Y47/$D$30-1</f>
        <v>4.6789202432107047E-3</v>
      </c>
      <c r="AA47" s="226">
        <v>1727.68</v>
      </c>
      <c r="AB47" s="227">
        <v>1727.58</v>
      </c>
      <c r="AC47" s="227">
        <v>1729.25</v>
      </c>
      <c r="AD47" s="59"/>
      <c r="AE47" s="59"/>
      <c r="AF47" s="149">
        <f t="shared" si="3"/>
        <v>1728.17</v>
      </c>
      <c r="AG47" s="239">
        <f>AF47/$D$30-1</f>
        <v>4.8843740732773533E-3</v>
      </c>
      <c r="AH47" s="349"/>
    </row>
    <row r="48" spans="2:34" x14ac:dyDescent="0.25">
      <c r="B48" s="303">
        <v>44411</v>
      </c>
      <c r="C48" s="64" t="s">
        <v>54</v>
      </c>
      <c r="D48" s="65">
        <v>10</v>
      </c>
      <c r="E48" s="37">
        <v>9.6</v>
      </c>
      <c r="F48" s="64"/>
      <c r="G48" s="214">
        <v>22.26</v>
      </c>
      <c r="H48" s="215">
        <v>1006</v>
      </c>
      <c r="I48" s="66">
        <f t="shared" si="2"/>
        <v>1.0149716827806825</v>
      </c>
      <c r="J48" s="200">
        <v>-23.19</v>
      </c>
      <c r="K48" s="201">
        <v>-23.27</v>
      </c>
      <c r="L48" s="201">
        <v>-23.25</v>
      </c>
      <c r="M48" s="67"/>
      <c r="N48" s="67"/>
      <c r="O48" s="146">
        <f t="shared" si="0"/>
        <v>-23.236666666666668</v>
      </c>
      <c r="P48" s="68">
        <f t="shared" si="1"/>
        <v>-1.7917079324051828E-3</v>
      </c>
      <c r="Q48" s="66">
        <f>ABS(O48*I48*$E$24*$C$33*$C$34*$C$35*$C$36)</f>
        <v>1.9821114245030718</v>
      </c>
      <c r="R48" s="234">
        <f>Q48/$C$29-1</f>
        <v>1.5722205674946199E-3</v>
      </c>
      <c r="S48" s="70">
        <f>Q48/$C$28-1</f>
        <v>-1.092244286273869E-2</v>
      </c>
      <c r="T48" s="228">
        <v>2075.75</v>
      </c>
      <c r="U48" s="146">
        <v>2076.02</v>
      </c>
      <c r="V48" s="146">
        <v>2075.15</v>
      </c>
      <c r="W48" s="67"/>
      <c r="X48" s="67"/>
      <c r="Y48" s="146">
        <f t="shared" si="4"/>
        <v>2075.64</v>
      </c>
      <c r="Z48" s="240">
        <f>Y48/$C$30-1</f>
        <v>2.8845178216816425E-3</v>
      </c>
      <c r="AA48" s="228">
        <v>2077.0500000000002</v>
      </c>
      <c r="AB48" s="146">
        <v>2077.12</v>
      </c>
      <c r="AC48" s="146">
        <v>2076.59</v>
      </c>
      <c r="AD48" s="67"/>
      <c r="AE48" s="67"/>
      <c r="AF48" s="146">
        <f t="shared" si="3"/>
        <v>2076.92</v>
      </c>
      <c r="AG48" s="240">
        <f>AF48/$C$30-1</f>
        <v>3.5029739040524088E-3</v>
      </c>
      <c r="AH48" s="349"/>
    </row>
    <row r="49" spans="2:34" x14ac:dyDescent="0.25">
      <c r="B49" s="304"/>
      <c r="C49" s="208" t="s">
        <v>55</v>
      </c>
      <c r="D49" s="18">
        <v>26</v>
      </c>
      <c r="E49" s="38">
        <v>25.3</v>
      </c>
      <c r="F49" s="208"/>
      <c r="G49" s="212">
        <v>22.26</v>
      </c>
      <c r="H49" s="213">
        <v>1006</v>
      </c>
      <c r="I49" s="71">
        <f t="shared" si="2"/>
        <v>1.0149716827806825</v>
      </c>
      <c r="J49" s="205">
        <v>-23.44</v>
      </c>
      <c r="K49" s="206">
        <v>-23.46</v>
      </c>
      <c r="L49" s="206">
        <v>-23.44</v>
      </c>
      <c r="M49" s="207"/>
      <c r="N49" s="207"/>
      <c r="O49" s="147">
        <f t="shared" si="0"/>
        <v>-23.446666666666669</v>
      </c>
      <c r="P49" s="73">
        <f t="shared" si="1"/>
        <v>-4.9247961545886842E-4</v>
      </c>
      <c r="Q49" s="71">
        <f>ABS(O49*I49*$E$24*$D$33*$D$34*$D$35*$D$36)</f>
        <v>1.9965506254579404</v>
      </c>
      <c r="R49" s="235">
        <f>Q49/$D$29-1</f>
        <v>-1.2252999209904081E-3</v>
      </c>
      <c r="S49" s="75">
        <f>Q49/$D$28-1</f>
        <v>-1.4535722873671997E-2</v>
      </c>
      <c r="T49" s="229">
        <v>1722.99</v>
      </c>
      <c r="U49" s="218">
        <v>1722.9</v>
      </c>
      <c r="V49" s="218">
        <v>1722.78</v>
      </c>
      <c r="W49" s="207"/>
      <c r="X49" s="207"/>
      <c r="Y49" s="147">
        <f t="shared" si="4"/>
        <v>1722.89</v>
      </c>
      <c r="Z49" s="241">
        <f>Y49/$D$30-1</f>
        <v>1.8141960843602867E-3</v>
      </c>
      <c r="AA49" s="229">
        <v>1723.02</v>
      </c>
      <c r="AB49" s="218">
        <v>1722.89</v>
      </c>
      <c r="AC49" s="218">
        <v>1722.71</v>
      </c>
      <c r="AD49" s="207"/>
      <c r="AE49" s="207"/>
      <c r="AF49" s="147">
        <f t="shared" si="3"/>
        <v>1722.8733333333332</v>
      </c>
      <c r="AG49" s="241">
        <f>AF49/$D$30-1</f>
        <v>1.8045048659607321E-3</v>
      </c>
      <c r="AH49" s="349"/>
    </row>
    <row r="50" spans="2:34" x14ac:dyDescent="0.25">
      <c r="B50" s="303">
        <v>44413</v>
      </c>
      <c r="C50" s="204" t="s">
        <v>54</v>
      </c>
      <c r="D50" s="20">
        <v>10</v>
      </c>
      <c r="E50" s="43">
        <v>9.6</v>
      </c>
      <c r="F50" s="204"/>
      <c r="G50" s="214">
        <v>22.315999999999999</v>
      </c>
      <c r="H50" s="215">
        <v>1011</v>
      </c>
      <c r="I50" s="47">
        <f t="shared" si="2"/>
        <v>1.0101434940538943</v>
      </c>
      <c r="J50" s="200">
        <v>-23.3</v>
      </c>
      <c r="K50" s="201">
        <v>-23.31</v>
      </c>
      <c r="L50" s="209">
        <v>-23.34</v>
      </c>
      <c r="M50" s="203"/>
      <c r="N50" s="203"/>
      <c r="O50" s="148">
        <f t="shared" si="0"/>
        <v>-23.316666666666666</v>
      </c>
      <c r="P50" s="202">
        <f t="shared" si="1"/>
        <v>-8.9278027139361692E-4</v>
      </c>
      <c r="Q50" s="66">
        <f t="shared" ref="Q50" si="5">ABS(O50*I50*$E$24*$C$33*$C$34*$C$35*$C$36)</f>
        <v>1.9794742019548661</v>
      </c>
      <c r="R50" s="236">
        <f>Q50/$C$29-1</f>
        <v>2.3961695546548256E-4</v>
      </c>
      <c r="S50" s="44">
        <f>Q50/$C$28-1</f>
        <v>-1.2238422178210473E-2</v>
      </c>
      <c r="T50" s="230">
        <v>2077.7399999999998</v>
      </c>
      <c r="U50" s="148">
        <v>2077.77</v>
      </c>
      <c r="V50" s="148">
        <v>2078.64</v>
      </c>
      <c r="W50" s="203"/>
      <c r="X50" s="203"/>
      <c r="Y50" s="148">
        <f t="shared" si="4"/>
        <v>2078.0499999999997</v>
      </c>
      <c r="Z50" s="242">
        <f>Y50/$C$30-1</f>
        <v>4.0489546642699104E-3</v>
      </c>
      <c r="AA50" s="230">
        <v>2078.85</v>
      </c>
      <c r="AB50" s="148">
        <v>2078.92</v>
      </c>
      <c r="AC50" s="148">
        <v>2079.73</v>
      </c>
      <c r="AD50" s="203"/>
      <c r="AE50" s="203"/>
      <c r="AF50" s="148">
        <f t="shared" si="3"/>
        <v>2079.1666666666665</v>
      </c>
      <c r="AG50" s="242">
        <f>AF50/$C$30-1</f>
        <v>4.5884931736297485E-3</v>
      </c>
      <c r="AH50" s="349"/>
    </row>
    <row r="51" spans="2:34" ht="15.75" thickBot="1" x14ac:dyDescent="0.3">
      <c r="B51" s="302"/>
      <c r="C51" s="198" t="s">
        <v>55</v>
      </c>
      <c r="D51" s="186">
        <v>26</v>
      </c>
      <c r="E51" s="187">
        <v>25.3</v>
      </c>
      <c r="F51" s="198"/>
      <c r="G51" s="188">
        <v>22.315999999999999</v>
      </c>
      <c r="H51" s="189">
        <v>1011</v>
      </c>
      <c r="I51" s="190">
        <f t="shared" si="2"/>
        <v>1.0101434940538943</v>
      </c>
      <c r="J51" s="196">
        <v>-23.55</v>
      </c>
      <c r="K51" s="197">
        <v>-23.55</v>
      </c>
      <c r="L51" s="197">
        <v>-23.62</v>
      </c>
      <c r="M51" s="199"/>
      <c r="N51" s="199"/>
      <c r="O51" s="191">
        <f t="shared" si="0"/>
        <v>-23.573333333333334</v>
      </c>
      <c r="P51" s="192">
        <f t="shared" si="1"/>
        <v>-1.7144168061343594E-3</v>
      </c>
      <c r="Q51" s="190">
        <f t="shared" ref="Q51" si="6">ABS(O51*I51*$E$24*$D$33*$D$34*$D$35*$D$36)</f>
        <v>1.9977878158290656</v>
      </c>
      <c r="R51" s="237">
        <f>Q51/$D$29-1</f>
        <v>-6.0639528310879598E-4</v>
      </c>
      <c r="S51" s="216">
        <f>Q51/$D$28-1</f>
        <v>-1.3925066224547922E-2</v>
      </c>
      <c r="T51" s="231">
        <v>1723.95</v>
      </c>
      <c r="U51" s="223">
        <v>1723.77</v>
      </c>
      <c r="V51" s="223">
        <v>1727.12</v>
      </c>
      <c r="W51" s="199"/>
      <c r="X51" s="199"/>
      <c r="Y51" s="191">
        <f t="shared" si="4"/>
        <v>1724.9466666666667</v>
      </c>
      <c r="Z51" s="243">
        <f>Y51/$D$30-1</f>
        <v>3.0100924348410718E-3</v>
      </c>
      <c r="AA51" s="231">
        <v>1724.06</v>
      </c>
      <c r="AB51" s="223">
        <v>1723.77</v>
      </c>
      <c r="AC51" s="223">
        <v>1727.15</v>
      </c>
      <c r="AD51" s="199"/>
      <c r="AE51" s="199"/>
      <c r="AF51" s="191">
        <f t="shared" si="3"/>
        <v>1724.9933333333331</v>
      </c>
      <c r="AG51" s="243">
        <f>AF51/$D$30-1</f>
        <v>3.0372278463592917E-3</v>
      </c>
      <c r="AH51" s="349"/>
    </row>
    <row r="52" spans="2:34" x14ac:dyDescent="0.25">
      <c r="B52" s="297">
        <v>44441</v>
      </c>
      <c r="C52" s="204" t="s">
        <v>54</v>
      </c>
      <c r="D52" s="20">
        <v>10</v>
      </c>
      <c r="E52" s="43">
        <v>9.6</v>
      </c>
      <c r="F52" s="204">
        <v>-2.36</v>
      </c>
      <c r="G52" s="20">
        <v>22.93</v>
      </c>
      <c r="H52" s="204">
        <v>1012</v>
      </c>
      <c r="I52" s="47">
        <f>((G52+273.15)/293.15)*(1013.25/H52)</f>
        <v>1.011242406489683</v>
      </c>
      <c r="J52" s="20">
        <v>-23.24</v>
      </c>
      <c r="K52" s="203">
        <v>-23.24</v>
      </c>
      <c r="L52" s="203">
        <v>-23.27</v>
      </c>
      <c r="M52" s="203"/>
      <c r="N52" s="203"/>
      <c r="O52" s="203">
        <f>AVERAGE(J52:N52)</f>
        <v>-23.25</v>
      </c>
      <c r="P52" s="202">
        <f t="shared" si="1"/>
        <v>-7.4496808927696466E-4</v>
      </c>
      <c r="Q52" s="47">
        <f>ABS(O52*I52*$E$24*$C$33*$C$34*$C$35*$C$36)</f>
        <v>1.9759617872621655</v>
      </c>
      <c r="R52" s="28">
        <f>Q52/$C$29-1</f>
        <v>-1.5352262444843223E-3</v>
      </c>
      <c r="S52" s="44">
        <f>Q52/$C$28-1</f>
        <v>-1.3991124120675935E-2</v>
      </c>
      <c r="T52" s="20">
        <v>2071.5700000000002</v>
      </c>
      <c r="U52" s="203">
        <v>2070.23</v>
      </c>
      <c r="V52" s="203">
        <v>2069.96</v>
      </c>
      <c r="W52" s="203"/>
      <c r="X52" s="203"/>
      <c r="Y52" s="148">
        <f t="shared" si="4"/>
        <v>2070.5866666666666</v>
      </c>
      <c r="Z52" s="242">
        <f>Y52/$C$30-1</f>
        <v>4.4290474648933653E-4</v>
      </c>
      <c r="AA52" s="20">
        <v>2072.65</v>
      </c>
      <c r="AB52" s="203">
        <v>2071.2800000000002</v>
      </c>
      <c r="AC52" s="203">
        <v>2070.98</v>
      </c>
      <c r="AD52" s="203"/>
      <c r="AE52" s="203"/>
      <c r="AF52" s="148">
        <f t="shared" si="3"/>
        <v>2071.6366666666668</v>
      </c>
      <c r="AG52" s="242">
        <f>AF52/$C$30-1</f>
        <v>9.502320015590815E-4</v>
      </c>
      <c r="AH52" s="268"/>
    </row>
    <row r="53" spans="2:34" x14ac:dyDescent="0.25">
      <c r="B53" s="298"/>
      <c r="C53" s="19" t="s">
        <v>55</v>
      </c>
      <c r="D53" s="18">
        <v>26</v>
      </c>
      <c r="E53" s="38">
        <v>25.3</v>
      </c>
      <c r="F53" s="19">
        <v>-2.2799999999999998</v>
      </c>
      <c r="G53" s="18">
        <v>22.93</v>
      </c>
      <c r="H53" s="19">
        <v>1012</v>
      </c>
      <c r="I53" s="71">
        <f t="shared" ref="I53" si="7">((G53+273.15)/293.15)*(1013.25/H53)</f>
        <v>1.011242406489683</v>
      </c>
      <c r="J53" s="18">
        <v>-23.59</v>
      </c>
      <c r="K53" s="17">
        <v>-23.61</v>
      </c>
      <c r="L53" s="17">
        <v>-23.59</v>
      </c>
      <c r="M53" s="17"/>
      <c r="N53" s="17"/>
      <c r="O53" s="147">
        <f t="shared" ref="O53" si="8">AVERAGE(J53:N53)</f>
        <v>-23.596666666666668</v>
      </c>
      <c r="P53" s="73">
        <f t="shared" si="1"/>
        <v>-4.8934900623501633E-4</v>
      </c>
      <c r="Q53" s="71">
        <f>ABS(O53*I53*$E$24*$D$33*$D$34*$D$35*$D$36)</f>
        <v>2.0019407639248783</v>
      </c>
      <c r="R53" s="74">
        <f>Q53/$D$29-1</f>
        <v>1.4711175211996608E-3</v>
      </c>
      <c r="S53" s="75">
        <f>Q53/$D$28-1</f>
        <v>-1.1875239918618719E-2</v>
      </c>
      <c r="T53" s="18">
        <v>1722.55</v>
      </c>
      <c r="U53" s="17">
        <v>1722.66</v>
      </c>
      <c r="V53" s="17">
        <v>1722.78</v>
      </c>
      <c r="W53" s="17"/>
      <c r="X53" s="17"/>
      <c r="Y53" s="147">
        <f t="shared" si="4"/>
        <v>1722.6633333333332</v>
      </c>
      <c r="Z53" s="241">
        <f>Y53/$D$30-1</f>
        <v>1.6823955141287428E-3</v>
      </c>
      <c r="AA53" s="18">
        <v>1722.72</v>
      </c>
      <c r="AB53" s="17">
        <v>1722.77</v>
      </c>
      <c r="AC53" s="17">
        <v>1722.9</v>
      </c>
      <c r="AD53" s="17"/>
      <c r="AE53" s="17"/>
      <c r="AF53" s="147">
        <f t="shared" si="3"/>
        <v>1722.7966666666664</v>
      </c>
      <c r="AG53" s="241">
        <f>AF53/$D$30-1</f>
        <v>1.7599252613236249E-3</v>
      </c>
      <c r="AH53" s="269"/>
    </row>
    <row r="54" spans="2:34" x14ac:dyDescent="0.25">
      <c r="B54" s="299">
        <v>44486</v>
      </c>
      <c r="C54" s="64" t="s">
        <v>54</v>
      </c>
      <c r="D54" s="65">
        <v>10</v>
      </c>
      <c r="E54" s="37">
        <v>9.6</v>
      </c>
      <c r="F54" s="253">
        <v>-2.6</v>
      </c>
      <c r="G54" s="65">
        <v>22.2</v>
      </c>
      <c r="H54" s="64">
        <v>1006</v>
      </c>
      <c r="I54" s="66">
        <f>((G54+273.15)/293.15)*(1013.25/H54)</f>
        <v>1.0147655343734965</v>
      </c>
      <c r="J54" s="65">
        <v>-23.35</v>
      </c>
      <c r="K54" s="67">
        <v>-23.4</v>
      </c>
      <c r="L54" s="67">
        <v>-23.35</v>
      </c>
      <c r="M54" s="67"/>
      <c r="N54" s="67"/>
      <c r="O54" s="146">
        <f>AVERAGE(J54:N54)</f>
        <v>-23.366666666666664</v>
      </c>
      <c r="P54" s="68">
        <f t="shared" si="1"/>
        <v>-1.2354142707337939E-3</v>
      </c>
      <c r="Q54" s="66">
        <f>ABS(O54*I54*$E$24*$C$33*$C$34*$C$35*$C$36)</f>
        <v>1.9927957233460134</v>
      </c>
      <c r="R54" s="69">
        <f>Q54/$C$29-1</f>
        <v>6.9710577796935347E-3</v>
      </c>
      <c r="S54" s="70">
        <f>Q54/$C$28-1</f>
        <v>-5.5909564141649604E-3</v>
      </c>
      <c r="T54" s="65">
        <v>2072.25</v>
      </c>
      <c r="U54" s="67">
        <v>2072.17</v>
      </c>
      <c r="V54" s="67">
        <v>2072.25</v>
      </c>
      <c r="W54" s="67"/>
      <c r="X54" s="67"/>
      <c r="Y54" s="146">
        <f t="shared" si="4"/>
        <v>2072.2233333333334</v>
      </c>
      <c r="Z54" s="240">
        <f>Y54/$C$30-1</f>
        <v>1.2336910393122569E-3</v>
      </c>
      <c r="AA54" s="65">
        <v>2073.63</v>
      </c>
      <c r="AB54" s="67">
        <v>2073.62</v>
      </c>
      <c r="AC54" s="67">
        <v>2073.61</v>
      </c>
      <c r="AD54" s="67"/>
      <c r="AE54" s="67"/>
      <c r="AF54" s="146">
        <f t="shared" si="3"/>
        <v>2073.6200000000003</v>
      </c>
      <c r="AG54" s="240">
        <f>AF54/$C$30-1</f>
        <v>1.9085168166907973E-3</v>
      </c>
      <c r="AH54" s="268"/>
    </row>
    <row r="55" spans="2:34" x14ac:dyDescent="0.25">
      <c r="B55" s="298"/>
      <c r="C55" s="19" t="s">
        <v>55</v>
      </c>
      <c r="D55" s="18">
        <v>26</v>
      </c>
      <c r="E55" s="38">
        <v>25.3</v>
      </c>
      <c r="F55" s="219">
        <v>-2.41</v>
      </c>
      <c r="G55" s="18">
        <v>22.2</v>
      </c>
      <c r="H55" s="19">
        <v>1006</v>
      </c>
      <c r="I55" s="71">
        <f t="shared" ref="I55" si="9">((G55+273.15)/293.15)*(1013.25/H55)</f>
        <v>1.0147655343734965</v>
      </c>
      <c r="J55" s="18">
        <v>-23.7</v>
      </c>
      <c r="K55" s="17">
        <v>-23.65</v>
      </c>
      <c r="L55" s="17">
        <v>-23.65</v>
      </c>
      <c r="M55" s="17"/>
      <c r="N55" s="17"/>
      <c r="O55" s="147">
        <f t="shared" ref="O55" si="10">AVERAGE(J55:N55)</f>
        <v>-23.666666666666668</v>
      </c>
      <c r="P55" s="73">
        <f t="shared" si="1"/>
        <v>-1.2197540898372548E-3</v>
      </c>
      <c r="Q55" s="71">
        <f>ABS(O55*I55*$E$24*$D$33*$D$34*$D$35*$D$36)</f>
        <v>2.0148749342939194</v>
      </c>
      <c r="R55" s="74">
        <f>Q55/$D$29-1</f>
        <v>7.941437865892631E-3</v>
      </c>
      <c r="S55" s="75">
        <f>Q55/$D$28-1</f>
        <v>-5.4911479299508681E-3</v>
      </c>
      <c r="T55" s="18">
        <v>1722.75</v>
      </c>
      <c r="U55" s="17">
        <v>1723.08</v>
      </c>
      <c r="V55" s="17">
        <v>1723.38</v>
      </c>
      <c r="W55" s="17"/>
      <c r="X55" s="17"/>
      <c r="Y55" s="147">
        <f t="shared" si="4"/>
        <v>1723.07</v>
      </c>
      <c r="Z55" s="241">
        <f>Y55/$D$30-1</f>
        <v>1.9188612430731666E-3</v>
      </c>
      <c r="AA55" s="18">
        <v>1723.11</v>
      </c>
      <c r="AB55" s="17">
        <v>1723.35</v>
      </c>
      <c r="AC55" s="17">
        <v>1723.66</v>
      </c>
      <c r="AD55" s="17"/>
      <c r="AE55" s="17"/>
      <c r="AF55" s="147">
        <f t="shared" si="3"/>
        <v>1723.3733333333332</v>
      </c>
      <c r="AG55" s="241">
        <f>AF55/$D$30-1</f>
        <v>2.0952414179415957E-3</v>
      </c>
      <c r="AH55" s="269"/>
    </row>
    <row r="56" spans="2:34" x14ac:dyDescent="0.25">
      <c r="B56" s="299">
        <v>44501</v>
      </c>
      <c r="C56" s="64" t="s">
        <v>54</v>
      </c>
      <c r="D56" s="65">
        <v>10</v>
      </c>
      <c r="E56" s="37">
        <v>9.6</v>
      </c>
      <c r="F56" s="64">
        <v>-2.23</v>
      </c>
      <c r="G56" s="65">
        <v>22.617999999999999</v>
      </c>
      <c r="H56" s="64">
        <v>996</v>
      </c>
      <c r="I56" s="66">
        <f>((G56+273.15)/293.15)*(1013.25/H56)</f>
        <v>1.026404529939646</v>
      </c>
      <c r="J56" s="65">
        <v>-23.06</v>
      </c>
      <c r="K56" s="67">
        <v>-23.08</v>
      </c>
      <c r="L56" s="67">
        <v>-23.07</v>
      </c>
      <c r="M56" s="67"/>
      <c r="N56" s="67"/>
      <c r="O56" s="146">
        <f>AVERAGE(J56:N56)</f>
        <v>-23.070000000000004</v>
      </c>
      <c r="P56" s="68">
        <f t="shared" si="1"/>
        <v>-4.3346337234502751E-4</v>
      </c>
      <c r="Q56" s="66">
        <f>ABS(O56*I56*$E$24*$C$33*$C$34*$C$35*$C$36)</f>
        <v>1.9900613517115939</v>
      </c>
      <c r="R56" s="69">
        <f>Q56/$C$29-1</f>
        <v>5.5893641796835869E-3</v>
      </c>
      <c r="S56" s="70">
        <f>Q56/$C$28-1</f>
        <v>-6.9554133175678823E-3</v>
      </c>
      <c r="T56" s="65">
        <v>2076.15</v>
      </c>
      <c r="U56" s="67">
        <v>2076.21</v>
      </c>
      <c r="V56" s="67">
        <v>2076.2800000000002</v>
      </c>
      <c r="W56" s="67"/>
      <c r="X56" s="67"/>
      <c r="Y56" s="146">
        <f t="shared" si="4"/>
        <v>2076.2133333333336</v>
      </c>
      <c r="Z56" s="240">
        <f>Y56/$C$30-1</f>
        <v>3.1615346085769325E-3</v>
      </c>
      <c r="AA56" s="65">
        <v>2077.65</v>
      </c>
      <c r="AB56" s="67">
        <v>2077.67</v>
      </c>
      <c r="AC56" s="67">
        <v>2077.75</v>
      </c>
      <c r="AD56" s="67"/>
      <c r="AE56" s="67"/>
      <c r="AF56" s="146">
        <f t="shared" si="3"/>
        <v>2077.69</v>
      </c>
      <c r="AG56" s="240">
        <f>AF56/$C$30-1</f>
        <v>3.8750138911034515E-3</v>
      </c>
      <c r="AH56" s="268"/>
    </row>
    <row r="57" spans="2:34" x14ac:dyDescent="0.25">
      <c r="B57" s="298"/>
      <c r="C57" s="19" t="s">
        <v>55</v>
      </c>
      <c r="D57" s="18">
        <v>26</v>
      </c>
      <c r="E57" s="38">
        <v>25.3</v>
      </c>
      <c r="F57" s="19">
        <v>-2.23</v>
      </c>
      <c r="G57" s="18">
        <v>22.617999999999999</v>
      </c>
      <c r="H57" s="19">
        <v>996</v>
      </c>
      <c r="I57" s="71">
        <f t="shared" ref="I57" si="11">((G57+273.15)/293.15)*(1013.25/H57)</f>
        <v>1.026404529939646</v>
      </c>
      <c r="J57" s="18">
        <v>-23.37</v>
      </c>
      <c r="K57" s="17">
        <v>-23.36</v>
      </c>
      <c r="L57" s="17">
        <v>-23.37</v>
      </c>
      <c r="M57" s="17"/>
      <c r="N57" s="17"/>
      <c r="O57" s="147">
        <f t="shared" ref="O57" si="12">AVERAGE(J57:N57)</f>
        <v>-23.366666666666671</v>
      </c>
      <c r="P57" s="73">
        <f t="shared" si="1"/>
        <v>-2.4708285414681136E-4</v>
      </c>
      <c r="Q57" s="71">
        <f>ABS(O57*I57*$E$24*$D$33*$D$34*$D$35*$D$36)</f>
        <v>2.0121512143816411</v>
      </c>
      <c r="R57" s="74">
        <f>Q57/$D$29-1</f>
        <v>6.5788966391400194E-3</v>
      </c>
      <c r="S57" s="75">
        <f>Q57/$D$28-1</f>
        <v>-6.8355309073833137E-3</v>
      </c>
      <c r="T57" s="18">
        <v>1725.57</v>
      </c>
      <c r="U57" s="17">
        <v>1725.63</v>
      </c>
      <c r="V57" s="17">
        <v>1725.68</v>
      </c>
      <c r="W57" s="17"/>
      <c r="X57" s="17"/>
      <c r="Y57" s="147">
        <f t="shared" si="4"/>
        <v>1725.6266666666668</v>
      </c>
      <c r="Z57" s="241">
        <f>Y57/$D$30-1</f>
        <v>3.4054941455350374E-3</v>
      </c>
      <c r="AA57" s="18">
        <v>1725.93</v>
      </c>
      <c r="AB57" s="17">
        <v>1726.01</v>
      </c>
      <c r="AC57" s="17">
        <v>1726.02</v>
      </c>
      <c r="AD57" s="17"/>
      <c r="AE57" s="17"/>
      <c r="AF57" s="147">
        <f t="shared" si="3"/>
        <v>1725.9866666666667</v>
      </c>
      <c r="AG57" s="241">
        <f>AF57/$D$30-1</f>
        <v>3.6148244629612414E-3</v>
      </c>
      <c r="AH57" s="269"/>
    </row>
    <row r="58" spans="2:34" x14ac:dyDescent="0.25">
      <c r="B58" s="299">
        <v>44540</v>
      </c>
      <c r="C58" s="64" t="s">
        <v>54</v>
      </c>
      <c r="D58" s="65">
        <v>10</v>
      </c>
      <c r="E58" s="37">
        <v>9.6</v>
      </c>
      <c r="F58" s="64">
        <v>-2.19</v>
      </c>
      <c r="G58" s="65">
        <v>22.8</v>
      </c>
      <c r="H58" s="64">
        <v>1004</v>
      </c>
      <c r="I58" s="66">
        <f>((G58+273.15)/293.15)*(1013.25/H58)</f>
        <v>1.0188525702749296</v>
      </c>
      <c r="J58" s="65">
        <v>-23.26</v>
      </c>
      <c r="K58" s="67">
        <v>-23.19</v>
      </c>
      <c r="L58" s="67">
        <v>-23.17</v>
      </c>
      <c r="M58" s="67"/>
      <c r="N58" s="67"/>
      <c r="O58" s="146">
        <f>AVERAGE(J58:N58)</f>
        <v>-23.206666666666667</v>
      </c>
      <c r="P58" s="68">
        <f t="shared" si="1"/>
        <v>-2.036404320419107E-3</v>
      </c>
      <c r="Q58" s="66">
        <f>ABS(O58*I58*$E$24*$C$33*$C$34*$C$35*$C$36)</f>
        <v>1.9871214918255098</v>
      </c>
      <c r="R58" s="69">
        <f>Q58/$C$29-1</f>
        <v>4.1038361927789868E-3</v>
      </c>
      <c r="S58" s="70">
        <f>Q58/$C$28-1</f>
        <v>-8.4224092687077423E-3</v>
      </c>
      <c r="T58" s="65">
        <v>2072.56</v>
      </c>
      <c r="U58" s="67">
        <v>2072.63</v>
      </c>
      <c r="V58" s="67">
        <v>2072.5500000000002</v>
      </c>
      <c r="W58" s="67"/>
      <c r="X58" s="67"/>
      <c r="Y58" s="146">
        <f t="shared" si="4"/>
        <v>2072.5800000000004</v>
      </c>
      <c r="Z58" s="240">
        <f>Y58/$C$30-1</f>
        <v>1.4060212497646329E-3</v>
      </c>
      <c r="AA58" s="65">
        <v>2073.54</v>
      </c>
      <c r="AB58" s="67">
        <v>2073.48</v>
      </c>
      <c r="AC58" s="67">
        <v>2073.4499999999998</v>
      </c>
      <c r="AD58" s="67"/>
      <c r="AE58" s="67"/>
      <c r="AF58" s="146">
        <f t="shared" si="3"/>
        <v>2073.4900000000002</v>
      </c>
      <c r="AG58" s="240">
        <f>AF58/$C$30-1</f>
        <v>1.8457048708249157E-3</v>
      </c>
      <c r="AH58" s="268"/>
    </row>
    <row r="59" spans="2:34" ht="15.75" thickBot="1" x14ac:dyDescent="0.3">
      <c r="B59" s="305"/>
      <c r="C59" s="255" t="s">
        <v>55</v>
      </c>
      <c r="D59" s="256">
        <v>26</v>
      </c>
      <c r="E59" s="257">
        <v>25.3</v>
      </c>
      <c r="F59" s="255">
        <v>-2.19</v>
      </c>
      <c r="G59" s="256">
        <v>22.8</v>
      </c>
      <c r="H59" s="255">
        <v>1004</v>
      </c>
      <c r="I59" s="258">
        <f t="shared" ref="I59" si="13">((G59+273.15)/293.15)*(1013.25/H59)</f>
        <v>1.0188525702749296</v>
      </c>
      <c r="J59" s="256">
        <v>-23.44</v>
      </c>
      <c r="K59" s="259">
        <v>-23.45</v>
      </c>
      <c r="L59" s="259">
        <v>-23.45</v>
      </c>
      <c r="M59" s="259"/>
      <c r="N59" s="259"/>
      <c r="O59" s="260">
        <f t="shared" ref="O59" si="14">AVERAGE(J59:N59)</f>
        <v>-23.446666666666669</v>
      </c>
      <c r="P59" s="261">
        <f t="shared" si="1"/>
        <v>-2.4623980772939046E-4</v>
      </c>
      <c r="Q59" s="258">
        <f>ABS(O59*I59*$E$24*$D$33*$D$34*$D$35*$D$36)</f>
        <v>2.0041847185912016</v>
      </c>
      <c r="R59" s="262">
        <f>Q59/$D$29-1</f>
        <v>2.5936561236625799E-3</v>
      </c>
      <c r="S59" s="263">
        <f>Q59/$D$28-1</f>
        <v>-1.0767661109969517E-2</v>
      </c>
      <c r="T59" s="256">
        <v>1722.46</v>
      </c>
      <c r="U59" s="259">
        <v>1722.45</v>
      </c>
      <c r="V59" s="259">
        <v>1722.61</v>
      </c>
      <c r="W59" s="259"/>
      <c r="X59" s="259"/>
      <c r="Y59" s="260">
        <f t="shared" si="4"/>
        <v>1722.5066666666664</v>
      </c>
      <c r="Z59" s="264">
        <f>Y59/$D$30-1</f>
        <v>1.5912980611747507E-3</v>
      </c>
      <c r="AA59" s="256">
        <v>1722.5</v>
      </c>
      <c r="AB59" s="259">
        <v>1722.45</v>
      </c>
      <c r="AC59" s="259">
        <v>1722.52</v>
      </c>
      <c r="AD59" s="259"/>
      <c r="AE59" s="259"/>
      <c r="AF59" s="260">
        <f t="shared" si="3"/>
        <v>1722.4899999999998</v>
      </c>
      <c r="AG59" s="264">
        <f>AF59/$D$30-1</f>
        <v>1.5816068427754182E-3</v>
      </c>
      <c r="AH59" s="277"/>
    </row>
    <row r="60" spans="2:34" ht="15.75" thickTop="1" x14ac:dyDescent="0.25">
      <c r="B60" s="297">
        <v>44607</v>
      </c>
      <c r="C60" s="204" t="s">
        <v>54</v>
      </c>
      <c r="D60" s="20">
        <v>10</v>
      </c>
      <c r="E60" s="43">
        <v>9.6</v>
      </c>
      <c r="F60" s="204">
        <v>-2.17</v>
      </c>
      <c r="G60" s="20">
        <v>22.23</v>
      </c>
      <c r="H60" s="204">
        <v>991.3</v>
      </c>
      <c r="I60" s="47">
        <f>((G60+273.15)/293.15)*(1013.25/H60)</f>
        <v>1.0299181077661173</v>
      </c>
      <c r="J60" s="20">
        <v>-22.8</v>
      </c>
      <c r="K60" s="203">
        <v>-22.77</v>
      </c>
      <c r="L60" s="203">
        <v>-22.78</v>
      </c>
      <c r="M60" s="203"/>
      <c r="N60" s="203"/>
      <c r="O60" s="148">
        <f>AVERAGE(J60:N60)</f>
        <v>-22.783333333333331</v>
      </c>
      <c r="P60" s="202">
        <f t="shared" si="1"/>
        <v>-6.7045730723569496E-4</v>
      </c>
      <c r="Q60" s="47">
        <f>ABS(O60*I60*$E$24*$C$33*$C$34*$C$35*$C$36)</f>
        <v>1.9720606571394912</v>
      </c>
      <c r="R60" s="28">
        <f>Q60/$C$29-1</f>
        <v>-3.5064895707472843E-3</v>
      </c>
      <c r="S60" s="44">
        <f>Q60/$C$28-1</f>
        <v>-1.593779583857724E-2</v>
      </c>
      <c r="T60" s="230">
        <v>2068.8000000000002</v>
      </c>
      <c r="U60" s="148">
        <v>2068.83</v>
      </c>
      <c r="V60" s="148">
        <v>2068.79</v>
      </c>
      <c r="W60" s="203"/>
      <c r="X60" s="203"/>
      <c r="Y60" s="148">
        <f t="shared" si="4"/>
        <v>2068.8066666666668</v>
      </c>
      <c r="Z60" s="242">
        <f>Y60/$C$30-1</f>
        <v>-4.1713574305723977E-4</v>
      </c>
      <c r="AA60" s="230">
        <v>2069.5500000000002</v>
      </c>
      <c r="AB60" s="148">
        <v>2069.54</v>
      </c>
      <c r="AC60" s="148">
        <v>2069.48</v>
      </c>
      <c r="AD60" s="203"/>
      <c r="AE60" s="203"/>
      <c r="AF60" s="148">
        <f t="shared" si="3"/>
        <v>2069.5233333333331</v>
      </c>
      <c r="AG60" s="242">
        <f>AF60/$C$30-1</f>
        <v>-7.0864759438404867E-5</v>
      </c>
      <c r="AH60" s="286"/>
    </row>
    <row r="61" spans="2:34" x14ac:dyDescent="0.25">
      <c r="B61" s="298"/>
      <c r="C61" s="19" t="s">
        <v>55</v>
      </c>
      <c r="D61" s="18">
        <v>26</v>
      </c>
      <c r="E61" s="38">
        <v>25.3</v>
      </c>
      <c r="F61" s="19">
        <v>-2.17</v>
      </c>
      <c r="G61" s="18">
        <v>22.23</v>
      </c>
      <c r="H61" s="208">
        <v>991.3</v>
      </c>
      <c r="I61" s="71">
        <f t="shared" ref="I61" si="15">((G61+273.15)/293.15)*(1013.25/H61)</f>
        <v>1.0299181077661173</v>
      </c>
      <c r="J61" s="18">
        <v>-23.03</v>
      </c>
      <c r="K61" s="17">
        <v>-23.02</v>
      </c>
      <c r="L61" s="17">
        <v>-23.03</v>
      </c>
      <c r="M61" s="17"/>
      <c r="N61" s="17"/>
      <c r="O61" s="147">
        <f t="shared" ref="O61" si="16">AVERAGE(J61:N61)</f>
        <v>-23.026666666666667</v>
      </c>
      <c r="P61" s="73">
        <f t="shared" si="1"/>
        <v>-2.5073115338291083E-4</v>
      </c>
      <c r="Q61" s="71">
        <f>ABS(O61*I61*$E$24*$D$33*$D$34*$D$35*$D$36)</f>
        <v>1.9896608741763788</v>
      </c>
      <c r="R61" s="74">
        <f>Q61/$D$29-1</f>
        <v>-4.6718988612413082E-3</v>
      </c>
      <c r="S61" s="75">
        <f>Q61/$D$28-1</f>
        <v>-1.7936389843840606E-2</v>
      </c>
      <c r="T61" s="229">
        <v>1719.76</v>
      </c>
      <c r="U61" s="218">
        <v>1719.79</v>
      </c>
      <c r="V61" s="218">
        <v>1719.89</v>
      </c>
      <c r="W61" s="17"/>
      <c r="X61" s="17"/>
      <c r="Y61" s="147">
        <f t="shared" si="4"/>
        <v>1719.8133333333335</v>
      </c>
      <c r="Z61" s="73">
        <f>Y61/$D$30-1</f>
        <v>2.5197167838442169E-5</v>
      </c>
      <c r="AA61" s="229">
        <v>1719.6</v>
      </c>
      <c r="AB61" s="218">
        <v>1719.61</v>
      </c>
      <c r="AC61" s="218">
        <v>1719.68</v>
      </c>
      <c r="AD61" s="17"/>
      <c r="AE61" s="17"/>
      <c r="AF61" s="147">
        <f t="shared" si="3"/>
        <v>1719.63</v>
      </c>
      <c r="AG61" s="241">
        <f>AF61/$D$30-1</f>
        <v>-8.140623455454854E-5</v>
      </c>
      <c r="AH61" s="287"/>
    </row>
    <row r="62" spans="2:34" x14ac:dyDescent="0.25">
      <c r="B62" s="299">
        <v>44656</v>
      </c>
      <c r="C62" s="64" t="s">
        <v>54</v>
      </c>
      <c r="D62" s="65">
        <v>10</v>
      </c>
      <c r="E62" s="37">
        <v>9.6</v>
      </c>
      <c r="F62" s="64">
        <v>-2.1800000000000002</v>
      </c>
      <c r="G62" s="65">
        <v>22.26</v>
      </c>
      <c r="H62" s="64">
        <v>984</v>
      </c>
      <c r="I62" s="66">
        <f>((G62+273.15)/293.15)*(1013.25/H62)</f>
        <v>1.0376641391030148</v>
      </c>
      <c r="J62" s="65">
        <v>-22.68</v>
      </c>
      <c r="K62" s="67">
        <v>-22.69</v>
      </c>
      <c r="L62" s="67">
        <v>-22.67</v>
      </c>
      <c r="M62" s="67"/>
      <c r="N62" s="67"/>
      <c r="O62" s="67">
        <f>AVERAGE(J62:N62)</f>
        <v>-22.680000000000003</v>
      </c>
      <c r="P62" s="68">
        <f t="shared" ref="P62:P71" si="17">(STDEV(J62:N62))/O62</f>
        <v>-4.4091710758376479E-4</v>
      </c>
      <c r="Q62" s="66">
        <f>ABS(O62*I62*$E$24*$C$33*$C$34*$C$35*$C$36)</f>
        <v>1.977881048594003</v>
      </c>
      <c r="R62" s="69">
        <f>Q62/$C$29-1</f>
        <v>-5.6541253461195318E-4</v>
      </c>
      <c r="S62" s="70">
        <f>Q62/$C$28-1</f>
        <v>-1.3033408885227971E-2</v>
      </c>
      <c r="T62" s="65">
        <v>2076.02</v>
      </c>
      <c r="U62" s="67">
        <v>2076.14</v>
      </c>
      <c r="V62" s="67">
        <v>2076.31</v>
      </c>
      <c r="W62" s="67"/>
      <c r="X62" s="67"/>
      <c r="Y62" s="146">
        <f t="shared" ref="Y62:Y71" si="18">AVERAGE(T62:X62)</f>
        <v>2076.1566666666663</v>
      </c>
      <c r="Z62" s="240">
        <f>Y62/$C$30-1</f>
        <v>3.1341550424299758E-3</v>
      </c>
      <c r="AA62" s="65">
        <v>2077.1999999999998</v>
      </c>
      <c r="AB62" s="67">
        <v>2077.2399999999998</v>
      </c>
      <c r="AC62" s="67">
        <v>2077.4899999999998</v>
      </c>
      <c r="AD62" s="67"/>
      <c r="AE62" s="67"/>
      <c r="AF62" s="146">
        <f t="shared" ref="AF62:AF71" si="19">AVERAGE(AA62:AE62)</f>
        <v>2077.31</v>
      </c>
      <c r="AG62" s="240">
        <f>AF62/$C$30-1</f>
        <v>3.6914097416496094E-3</v>
      </c>
      <c r="AH62" s="286"/>
    </row>
    <row r="63" spans="2:34" x14ac:dyDescent="0.25">
      <c r="B63" s="298"/>
      <c r="C63" s="208" t="s">
        <v>55</v>
      </c>
      <c r="D63" s="18">
        <v>26</v>
      </c>
      <c r="E63" s="38">
        <v>25.3</v>
      </c>
      <c r="F63" s="208">
        <v>-2.1800000000000002</v>
      </c>
      <c r="G63" s="18">
        <v>22.26</v>
      </c>
      <c r="H63" s="208">
        <v>984</v>
      </c>
      <c r="I63" s="71">
        <f t="shared" ref="I63" si="20">((G63+273.15)/293.15)*(1013.25/H63)</f>
        <v>1.0376641391030148</v>
      </c>
      <c r="J63" s="18">
        <v>-22.98</v>
      </c>
      <c r="K63" s="207">
        <v>-22.98</v>
      </c>
      <c r="L63" s="207">
        <v>-22.98</v>
      </c>
      <c r="M63" s="207"/>
      <c r="N63" s="207"/>
      <c r="O63" s="72">
        <f t="shared" ref="O63" si="21">AVERAGE(J63:N63)</f>
        <v>-22.98</v>
      </c>
      <c r="P63" s="73">
        <f t="shared" si="17"/>
        <v>0</v>
      </c>
      <c r="Q63" s="71">
        <f>ABS(O63*I63*$E$24*$D$33*$D$34*$D$35*$D$36)</f>
        <v>2.0005625018751085</v>
      </c>
      <c r="R63" s="74">
        <f>Q63/$D$29-1</f>
        <v>7.8164175843342676E-4</v>
      </c>
      <c r="S63" s="75">
        <f>Q63/$D$28-1</f>
        <v>-1.2555527208732098E-2</v>
      </c>
      <c r="T63" s="18">
        <v>1726.45</v>
      </c>
      <c r="U63" s="207">
        <v>1726.28</v>
      </c>
      <c r="V63" s="207">
        <v>1726.61</v>
      </c>
      <c r="W63" s="207"/>
      <c r="X63" s="207"/>
      <c r="Y63" s="147">
        <f t="shared" si="18"/>
        <v>1726.4466666666667</v>
      </c>
      <c r="Z63" s="73">
        <f>Y63/$D$30-1</f>
        <v>3.8823020907834405E-3</v>
      </c>
      <c r="AA63" s="18">
        <v>1726.74</v>
      </c>
      <c r="AB63" s="207">
        <v>1726.5</v>
      </c>
      <c r="AC63" s="207">
        <v>1726.8</v>
      </c>
      <c r="AD63" s="207"/>
      <c r="AE63" s="207"/>
      <c r="AF63" s="147">
        <f t="shared" si="19"/>
        <v>1726.68</v>
      </c>
      <c r="AG63" s="241">
        <f>AF63/$D$30-1</f>
        <v>4.0179791483745397E-3</v>
      </c>
      <c r="AH63" s="287"/>
    </row>
    <row r="64" spans="2:34" x14ac:dyDescent="0.25">
      <c r="B64" s="297">
        <v>44698</v>
      </c>
      <c r="C64" s="64" t="s">
        <v>54</v>
      </c>
      <c r="D64" s="20">
        <v>10</v>
      </c>
      <c r="E64" s="43">
        <v>9.6</v>
      </c>
      <c r="F64" s="204">
        <v>-2.16</v>
      </c>
      <c r="G64" s="20">
        <v>23.9</v>
      </c>
      <c r="H64" s="204">
        <v>1022</v>
      </c>
      <c r="I64" s="66">
        <f>((G64+273.15)/293.15)*(1013.25/H64)</f>
        <v>1.0046282234304285</v>
      </c>
      <c r="J64" s="20">
        <v>-23.56</v>
      </c>
      <c r="K64" s="203">
        <v>-23.56</v>
      </c>
      <c r="L64" s="203">
        <v>-23.56</v>
      </c>
      <c r="M64" s="67"/>
      <c r="N64" s="67"/>
      <c r="O64" s="67">
        <f>AVERAGE(J64:N64)</f>
        <v>-23.56</v>
      </c>
      <c r="P64" s="68">
        <f t="shared" si="17"/>
        <v>0</v>
      </c>
      <c r="Q64" s="66">
        <f>ABS(O64*I64*$E$24*$C$33*$C$34*$C$35*$C$36)</f>
        <v>1.9892115481507029</v>
      </c>
      <c r="R64" s="69">
        <f>Q64/$C$29-1</f>
        <v>5.1599535880255676E-3</v>
      </c>
      <c r="S64" s="69">
        <f>Q64/$C$28-1</f>
        <v>-7.3794669906672716E-3</v>
      </c>
      <c r="T64" s="161">
        <v>2076.98</v>
      </c>
      <c r="U64" s="203">
        <v>2077.06</v>
      </c>
      <c r="V64" s="203">
        <v>2076.9299999999998</v>
      </c>
      <c r="W64" s="67"/>
      <c r="X64" s="67"/>
      <c r="Y64" s="146">
        <f t="shared" si="18"/>
        <v>2076.9899999999998</v>
      </c>
      <c r="Z64" s="240">
        <f>Y64/$C$30-1</f>
        <v>3.5367957210568068E-3</v>
      </c>
      <c r="AA64" s="20">
        <v>2080.08</v>
      </c>
      <c r="AB64" s="203">
        <v>2080.16</v>
      </c>
      <c r="AC64" s="203">
        <v>2079.98</v>
      </c>
      <c r="AD64" s="67"/>
      <c r="AE64" s="67"/>
      <c r="AF64" s="146">
        <f t="shared" si="19"/>
        <v>2080.0733333333333</v>
      </c>
      <c r="AG64" s="240">
        <f>AF64/$C$30-1</f>
        <v>5.0265662319757265E-3</v>
      </c>
      <c r="AH64" s="286"/>
    </row>
    <row r="65" spans="2:34" x14ac:dyDescent="0.25">
      <c r="B65" s="298"/>
      <c r="C65" s="208" t="s">
        <v>55</v>
      </c>
      <c r="D65" s="18">
        <v>26</v>
      </c>
      <c r="E65" s="38">
        <v>25.3</v>
      </c>
      <c r="F65" s="208">
        <v>-2.16</v>
      </c>
      <c r="G65" s="20">
        <v>23.9</v>
      </c>
      <c r="H65" s="204">
        <v>1022</v>
      </c>
      <c r="I65" s="71">
        <f t="shared" ref="I65" si="22">((G65+273.15)/293.15)*(1013.25/H65)</f>
        <v>1.0046282234304285</v>
      </c>
      <c r="J65" s="18">
        <v>-23.89</v>
      </c>
      <c r="K65" s="207">
        <v>-23.89</v>
      </c>
      <c r="L65" s="207">
        <v>-23.91</v>
      </c>
      <c r="M65" s="207"/>
      <c r="N65" s="207"/>
      <c r="O65" s="147">
        <f t="shared" ref="O65" si="23">AVERAGE(J65:N65)</f>
        <v>-23.896666666666665</v>
      </c>
      <c r="P65" s="73">
        <f t="shared" si="17"/>
        <v>-4.8320569328186373E-4</v>
      </c>
      <c r="Q65" s="71">
        <f>ABS(O65*I65*$E$24*$D$33*$D$34*$D$35*$D$36)</f>
        <v>2.0141322911071624</v>
      </c>
      <c r="R65" s="74">
        <f>Q65/$D$29-1</f>
        <v>7.5699305188405841E-3</v>
      </c>
      <c r="S65" s="74">
        <f>Q65/$D$28-1</f>
        <v>-5.8577042906403642E-3</v>
      </c>
      <c r="T65" s="166">
        <v>1727.04</v>
      </c>
      <c r="U65" s="207">
        <v>1727.11</v>
      </c>
      <c r="V65" s="207">
        <v>1727.27</v>
      </c>
      <c r="W65" s="207"/>
      <c r="X65" s="207"/>
      <c r="Y65" s="147">
        <f t="shared" si="18"/>
        <v>1727.14</v>
      </c>
      <c r="Z65" s="241">
        <f>Y65/$D$30-1</f>
        <v>4.2854567761969609E-3</v>
      </c>
      <c r="AA65" s="18">
        <v>1728.89</v>
      </c>
      <c r="AB65" s="207">
        <v>1728.9</v>
      </c>
      <c r="AC65" s="207">
        <v>1729.03</v>
      </c>
      <c r="AD65" s="207"/>
      <c r="AE65" s="207"/>
      <c r="AF65" s="147">
        <f t="shared" si="19"/>
        <v>1728.9399999999998</v>
      </c>
      <c r="AG65" s="241">
        <f>AF65/$D$30-1</f>
        <v>5.3321083633275368E-3</v>
      </c>
      <c r="AH65" s="287"/>
    </row>
    <row r="66" spans="2:34" ht="15" customHeight="1" x14ac:dyDescent="0.25">
      <c r="B66" s="299">
        <v>44743</v>
      </c>
      <c r="C66" s="64" t="s">
        <v>54</v>
      </c>
      <c r="D66" s="65">
        <v>10</v>
      </c>
      <c r="E66" s="37">
        <v>9.6</v>
      </c>
      <c r="F66" s="64">
        <v>-2.23</v>
      </c>
      <c r="G66" s="65">
        <v>22.53</v>
      </c>
      <c r="H66" s="64">
        <v>1010</v>
      </c>
      <c r="I66" s="66">
        <f>((G66+273.15)/293.15)*(1013.25/H66)</f>
        <v>1.0118759868482154</v>
      </c>
      <c r="J66" s="65">
        <v>-23.41</v>
      </c>
      <c r="K66" s="67">
        <v>-23.39</v>
      </c>
      <c r="L66" s="67">
        <v>-23.37</v>
      </c>
      <c r="M66" s="67">
        <v>-23.38</v>
      </c>
      <c r="N66" s="67"/>
      <c r="O66" s="146">
        <f>AVERAGE(J66:N66)</f>
        <v>-23.387499999999999</v>
      </c>
      <c r="P66" s="68">
        <f t="shared" si="17"/>
        <v>-7.3022987820841158E-4</v>
      </c>
      <c r="Q66" s="66">
        <f>ABS(O66*I66*$E$24*$C$33*$C$34*$C$35*$C$36)</f>
        <v>1.9888929166962432</v>
      </c>
      <c r="R66" s="69">
        <f>Q66/$C$29-1</f>
        <v>4.9989472947160607E-3</v>
      </c>
      <c r="S66" s="70">
        <f>Q66/$C$28-1</f>
        <v>-7.5384647224334689E-3</v>
      </c>
      <c r="T66" s="65">
        <v>2075.8000000000002</v>
      </c>
      <c r="U66" s="67">
        <v>2075.91</v>
      </c>
      <c r="V66" s="67">
        <v>2076.1999999999998</v>
      </c>
      <c r="W66" s="284">
        <v>2075.9899999999998</v>
      </c>
      <c r="X66" s="67"/>
      <c r="Y66" s="146">
        <f t="shared" si="18"/>
        <v>2075.9749999999999</v>
      </c>
      <c r="Z66" s="240">
        <f>Y66/$C$30-1</f>
        <v>3.0463793744894829E-3</v>
      </c>
      <c r="AA66" s="65">
        <v>2079.0100000000002</v>
      </c>
      <c r="AB66" s="67" t="s">
        <v>87</v>
      </c>
      <c r="AC66" s="67" t="s">
        <v>88</v>
      </c>
      <c r="AD66" s="284">
        <v>2079.23</v>
      </c>
      <c r="AE66" s="67"/>
      <c r="AF66" s="146">
        <f t="shared" si="19"/>
        <v>2079.12</v>
      </c>
      <c r="AG66" s="240">
        <f>AF66/$C$30-1</f>
        <v>4.5659452956268165E-3</v>
      </c>
      <c r="AH66" s="346" t="s">
        <v>89</v>
      </c>
    </row>
    <row r="67" spans="2:34" ht="14.25" customHeight="1" x14ac:dyDescent="0.25">
      <c r="B67" s="298"/>
      <c r="C67" s="208" t="s">
        <v>55</v>
      </c>
      <c r="D67" s="18">
        <v>26</v>
      </c>
      <c r="E67" s="38">
        <v>25.3</v>
      </c>
      <c r="F67" s="208"/>
      <c r="G67" s="18">
        <v>22.53</v>
      </c>
      <c r="H67" s="208">
        <v>1010</v>
      </c>
      <c r="I67" s="71">
        <f t="shared" ref="I67" si="24">((G67+273.15)/293.15)*(1013.25/H67)</f>
        <v>1.0118759868482154</v>
      </c>
      <c r="J67" s="18">
        <v>-23.69</v>
      </c>
      <c r="K67" s="207">
        <v>-23.69</v>
      </c>
      <c r="L67" s="207">
        <v>-23.7</v>
      </c>
      <c r="M67" s="207"/>
      <c r="N67" s="207"/>
      <c r="O67" s="147">
        <f t="shared" ref="O67" si="25">AVERAGE(J67:N67)</f>
        <v>-23.693333333333332</v>
      </c>
      <c r="P67" s="73">
        <f t="shared" si="17"/>
        <v>-2.4367625317508901E-4</v>
      </c>
      <c r="Q67" s="71">
        <f>ABS(O67*I67*$E$24*$D$33*$D$34*$D$35*$D$36)</f>
        <v>2.0114013896079581</v>
      </c>
      <c r="R67" s="74">
        <f>Q67/$D$29-1</f>
        <v>6.2037967023300666E-3</v>
      </c>
      <c r="S67" s="75">
        <f>Q67/$D$28-1</f>
        <v>-7.2056319802772384E-3</v>
      </c>
      <c r="T67" s="18">
        <v>1725.56</v>
      </c>
      <c r="U67" s="207">
        <v>1725.61</v>
      </c>
      <c r="V67" s="207">
        <v>1725.71</v>
      </c>
      <c r="W67" s="285"/>
      <c r="X67" s="207"/>
      <c r="Y67" s="147">
        <f t="shared" si="18"/>
        <v>1725.6266666666668</v>
      </c>
      <c r="Z67" s="73">
        <f>Y67/$D$30-1</f>
        <v>3.4054941455350374E-3</v>
      </c>
      <c r="AA67" s="18">
        <v>1727.52</v>
      </c>
      <c r="AB67" s="207">
        <v>1727.52</v>
      </c>
      <c r="AC67" s="207">
        <v>1727.6</v>
      </c>
      <c r="AD67" s="285"/>
      <c r="AE67" s="207"/>
      <c r="AF67" s="147">
        <f t="shared" si="19"/>
        <v>1727.5466666666664</v>
      </c>
      <c r="AG67" s="241">
        <f>AF67/$D$30-1</f>
        <v>4.5219225051409406E-3</v>
      </c>
      <c r="AH67" s="347"/>
    </row>
    <row r="68" spans="2:34" x14ac:dyDescent="0.25">
      <c r="B68" s="299">
        <v>44757</v>
      </c>
      <c r="C68" s="64" t="s">
        <v>54</v>
      </c>
      <c r="D68" s="65">
        <v>10</v>
      </c>
      <c r="E68" s="37">
        <v>9.6</v>
      </c>
      <c r="F68" s="64">
        <v>-2.21</v>
      </c>
      <c r="G68" s="65">
        <v>22.27</v>
      </c>
      <c r="H68" s="64">
        <v>1002</v>
      </c>
      <c r="I68" s="66">
        <f>((G68+273.15)/293.15)*(1013.25/H68)</f>
        <v>1.0190579611712955</v>
      </c>
      <c r="J68" s="65">
        <v>-22.98</v>
      </c>
      <c r="K68" s="67">
        <v>-23</v>
      </c>
      <c r="L68" s="67">
        <v>-22.94</v>
      </c>
      <c r="M68" s="67"/>
      <c r="N68" s="67"/>
      <c r="O68" s="146">
        <f>AVERAGE(J68:N68)</f>
        <v>-22.973333333333333</v>
      </c>
      <c r="P68" s="68">
        <f t="shared" si="17"/>
        <v>-1.3298246357967912E-3</v>
      </c>
      <c r="Q68" s="66">
        <f>ABS(O68*I68*$E$24*$C$33*$C$34*$C$35*$C$36)</f>
        <v>1.9675383727128068</v>
      </c>
      <c r="R68" s="69">
        <f>Q68/$C$29-1</f>
        <v>-5.7916257135892657E-3</v>
      </c>
      <c r="S68" s="70">
        <f>Q68/$C$28-1</f>
        <v>-1.8194424794008568E-2</v>
      </c>
      <c r="T68" s="65">
        <v>2071.2600000000002</v>
      </c>
      <c r="U68" s="67">
        <v>2071.48</v>
      </c>
      <c r="V68" s="67">
        <v>2071.02</v>
      </c>
      <c r="W68" s="284"/>
      <c r="X68" s="67"/>
      <c r="Y68" s="146">
        <f>AVERAGE(T68:X68)</f>
        <v>2071.2533333333336</v>
      </c>
      <c r="Z68" s="240">
        <f>Y68/$C$30-1</f>
        <v>7.6501728939071256E-4</v>
      </c>
      <c r="AA68" s="65">
        <v>2072.6</v>
      </c>
      <c r="AB68" s="67">
        <v>2072.35</v>
      </c>
      <c r="AC68" s="67">
        <v>2071.91</v>
      </c>
      <c r="AD68" s="284"/>
      <c r="AE68" s="67"/>
      <c r="AF68" s="146">
        <f t="shared" si="19"/>
        <v>2072.2866666666664</v>
      </c>
      <c r="AG68" s="240">
        <f>AF68/$C$30-1</f>
        <v>1.2642917308876012E-3</v>
      </c>
      <c r="AH68" s="286"/>
    </row>
    <row r="69" spans="2:34" x14ac:dyDescent="0.25">
      <c r="B69" s="298"/>
      <c r="C69" s="208" t="s">
        <v>55</v>
      </c>
      <c r="D69" s="18">
        <v>26</v>
      </c>
      <c r="E69" s="38">
        <v>25.3</v>
      </c>
      <c r="F69" s="208">
        <v>-2.21</v>
      </c>
      <c r="G69" s="18">
        <v>22.27</v>
      </c>
      <c r="H69" s="208">
        <v>1002</v>
      </c>
      <c r="I69" s="71">
        <f t="shared" ref="I69" si="26">((G69+273.15)/293.15)*(1013.25/H69)</f>
        <v>1.0190579611712955</v>
      </c>
      <c r="J69" s="18">
        <v>-23.11</v>
      </c>
      <c r="K69" s="207">
        <v>-23.12</v>
      </c>
      <c r="L69" s="207">
        <v>-23.18</v>
      </c>
      <c r="M69" s="207"/>
      <c r="N69" s="207"/>
      <c r="O69" s="147">
        <f t="shared" ref="O69" si="27">AVERAGE(J69:N69)</f>
        <v>-23.136666666666667</v>
      </c>
      <c r="P69" s="73">
        <f t="shared" si="17"/>
        <v>-1.6363372268549913E-3</v>
      </c>
      <c r="Q69" s="71">
        <f>ABS(O69*I69*$E$24*$D$33*$D$34*$D$35*$D$36)</f>
        <v>1.9780850817578186</v>
      </c>
      <c r="R69" s="74">
        <f>Q69/$D$29-1</f>
        <v>-1.0462690466323865E-2</v>
      </c>
      <c r="S69" s="75">
        <f>Q69/$D$28-1</f>
        <v>-2.3650009004038131E-2</v>
      </c>
      <c r="T69" s="18">
        <v>1722.12</v>
      </c>
      <c r="U69" s="207">
        <v>1722.39</v>
      </c>
      <c r="V69" s="207">
        <v>1722.23</v>
      </c>
      <c r="W69" s="285"/>
      <c r="X69" s="207"/>
      <c r="Y69" s="147">
        <f t="shared" si="18"/>
        <v>1722.2466666666667</v>
      </c>
      <c r="Z69" s="73">
        <f>Y69/$D$30-1</f>
        <v>1.4401150541447638E-3</v>
      </c>
      <c r="AA69" s="18">
        <v>1722.04</v>
      </c>
      <c r="AB69" s="207">
        <v>1722.28</v>
      </c>
      <c r="AC69" s="207">
        <v>1722.15</v>
      </c>
      <c r="AD69" s="285"/>
      <c r="AE69" s="207"/>
      <c r="AF69" s="147">
        <f t="shared" si="19"/>
        <v>1722.1566666666665</v>
      </c>
      <c r="AG69" s="241">
        <f>AF69/$D$30-1</f>
        <v>1.3877824747883238E-3</v>
      </c>
      <c r="AH69" s="287"/>
    </row>
    <row r="70" spans="2:34" x14ac:dyDescent="0.25">
      <c r="B70" s="299">
        <v>44783</v>
      </c>
      <c r="C70" s="64" t="s">
        <v>54</v>
      </c>
      <c r="D70" s="65">
        <v>10</v>
      </c>
      <c r="E70" s="37">
        <v>9.6</v>
      </c>
      <c r="F70" s="64">
        <v>-2.2200000000000002</v>
      </c>
      <c r="G70" s="65">
        <v>22.2</v>
      </c>
      <c r="H70" s="64">
        <v>1017</v>
      </c>
      <c r="I70" s="66">
        <f>((G70+273.15)/293.15)*(1013.25/H70)</f>
        <v>1.0037897026349432</v>
      </c>
      <c r="J70" s="65">
        <v>-23.38</v>
      </c>
      <c r="K70" s="67">
        <v>-23.24</v>
      </c>
      <c r="L70" s="67">
        <v>-23.37</v>
      </c>
      <c r="M70" s="67">
        <v>-23.38</v>
      </c>
      <c r="N70" s="67"/>
      <c r="O70" s="146">
        <f>AVERAGE(J70:N70)</f>
        <v>-23.342499999999998</v>
      </c>
      <c r="P70" s="68">
        <f t="shared" si="17"/>
        <v>-2.9343790065381008E-3</v>
      </c>
      <c r="Q70" s="66">
        <f>ABS(O70*I70*$E$24*$C$33*$C$34*$C$35*$C$36)</f>
        <v>1.9692026635879436</v>
      </c>
      <c r="R70" s="69">
        <f>Q70/$C$29-1</f>
        <v>-4.9506500313575286E-3</v>
      </c>
      <c r="S70" s="70">
        <f>Q70/$C$28-1</f>
        <v>-1.7363940325377469E-2</v>
      </c>
      <c r="T70" s="65">
        <v>2070.66</v>
      </c>
      <c r="U70" s="67">
        <v>2070.63</v>
      </c>
      <c r="V70" s="67">
        <v>2070.69</v>
      </c>
      <c r="W70" s="284">
        <v>2070.64</v>
      </c>
      <c r="X70" s="67"/>
      <c r="Y70" s="146">
        <f t="shared" si="18"/>
        <v>2070.6549999999997</v>
      </c>
      <c r="Z70" s="240">
        <f>Y70/$C$30-1</f>
        <v>4.7592128213658214E-4</v>
      </c>
      <c r="AA70" s="65">
        <v>2071.5700000000002</v>
      </c>
      <c r="AB70" s="67">
        <v>2071.5</v>
      </c>
      <c r="AC70" s="67">
        <v>2071.48</v>
      </c>
      <c r="AD70" s="284">
        <v>2071.4</v>
      </c>
      <c r="AE70" s="67"/>
      <c r="AF70" s="146">
        <f t="shared" si="19"/>
        <v>2071.4874999999997</v>
      </c>
      <c r="AG70" s="240">
        <f>AF70/$C$30-1</f>
        <v>8.7815932008461495E-4</v>
      </c>
      <c r="AH70" s="346" t="s">
        <v>90</v>
      </c>
    </row>
    <row r="71" spans="2:34" x14ac:dyDescent="0.25">
      <c r="B71" s="298"/>
      <c r="C71" s="208" t="s">
        <v>55</v>
      </c>
      <c r="D71" s="18">
        <v>26</v>
      </c>
      <c r="E71" s="38">
        <v>25.3</v>
      </c>
      <c r="F71" s="208">
        <v>-2.2200000000000002</v>
      </c>
      <c r="G71" s="18">
        <v>22.2</v>
      </c>
      <c r="H71" s="208">
        <v>1017</v>
      </c>
      <c r="I71" s="71">
        <f>((G71+273.15)/293.15)*(1013.25/H71)</f>
        <v>1.0037897026349432</v>
      </c>
      <c r="J71" s="18">
        <v>-23.55</v>
      </c>
      <c r="K71" s="207">
        <v>-23.54</v>
      </c>
      <c r="L71" s="207">
        <v>-23.54</v>
      </c>
      <c r="M71" s="207"/>
      <c r="N71" s="207"/>
      <c r="O71" s="147">
        <f t="shared" ref="O71" si="28">AVERAGE(J71:N71)</f>
        <v>-23.543333333333333</v>
      </c>
      <c r="P71" s="73">
        <f t="shared" si="17"/>
        <v>-2.4522877071628881E-4</v>
      </c>
      <c r="Q71" s="71">
        <f>ABS(O71*I71*$E$24*$D$33*$D$34*$D$35*$D$36)</f>
        <v>1.982695310826299</v>
      </c>
      <c r="R71" s="74">
        <f>Q71/$D$29-1</f>
        <v>-8.1564227982496851E-3</v>
      </c>
      <c r="S71" s="75">
        <f>Q71/$D$28-1</f>
        <v>-2.1374476393731912E-2</v>
      </c>
      <c r="T71" s="18">
        <v>1721.15</v>
      </c>
      <c r="U71" s="207">
        <v>1721.28</v>
      </c>
      <c r="V71" s="207">
        <v>1721.32</v>
      </c>
      <c r="W71" s="207"/>
      <c r="X71" s="207"/>
      <c r="Y71" s="147">
        <f t="shared" si="18"/>
        <v>1721.25</v>
      </c>
      <c r="Z71" s="73">
        <f>Y71/$D$30-1</f>
        <v>8.6058019386303641E-4</v>
      </c>
      <c r="AA71" s="18">
        <v>1720.91</v>
      </c>
      <c r="AB71" s="207">
        <v>1721.01</v>
      </c>
      <c r="AC71" s="207">
        <v>1721.01</v>
      </c>
      <c r="AD71" s="207"/>
      <c r="AE71" s="207"/>
      <c r="AF71" s="147">
        <f t="shared" si="19"/>
        <v>1720.9766666666667</v>
      </c>
      <c r="AG71" s="241">
        <f>AF71/$D$30-1</f>
        <v>7.0164421211371675E-4</v>
      </c>
      <c r="AH71" s="347"/>
    </row>
    <row r="72" spans="2:34" x14ac:dyDescent="0.25">
      <c r="B72" s="299">
        <v>44814</v>
      </c>
      <c r="C72" s="64" t="s">
        <v>54</v>
      </c>
      <c r="D72" s="65">
        <v>10</v>
      </c>
      <c r="E72" s="37">
        <v>9.6</v>
      </c>
      <c r="F72" s="64">
        <v>-2.2000000000000002</v>
      </c>
      <c r="G72" s="65">
        <v>22.4</v>
      </c>
      <c r="H72" s="64">
        <v>1014</v>
      </c>
      <c r="I72" s="66">
        <f>((G72+273.15)/293.15)*(1013.25/H72)</f>
        <v>1.0074412346204811</v>
      </c>
      <c r="J72" s="65">
        <v>-23.21</v>
      </c>
      <c r="K72" s="67">
        <v>-23.24</v>
      </c>
      <c r="L72" s="67">
        <v>-23.3</v>
      </c>
      <c r="M72" s="67">
        <v>-23.27</v>
      </c>
      <c r="N72" s="67"/>
      <c r="O72" s="67">
        <f>AVERAGE(J72:N72)</f>
        <v>-23.254999999999999</v>
      </c>
      <c r="P72" s="68">
        <f t="shared" ref="P72:P73" si="29">(STDEV(J72:N72))/O72</f>
        <v>-1.665441129308719E-3</v>
      </c>
      <c r="Q72" s="66">
        <f>ABS(O72*I72*$E$24*$C$33*$C$34*$C$35*$C$36)</f>
        <v>1.9689576602273007</v>
      </c>
      <c r="R72" s="69">
        <f>Q72/$C$29-1</f>
        <v>-5.0744516284484398E-3</v>
      </c>
      <c r="S72" s="70">
        <f>Q72/$C$28-1</f>
        <v>-1.7486197491366928E-2</v>
      </c>
      <c r="T72" s="65">
        <v>2070.4899999999998</v>
      </c>
      <c r="U72" s="67">
        <v>2070.5</v>
      </c>
      <c r="V72" s="67">
        <v>2070.5700000000002</v>
      </c>
      <c r="W72" s="67">
        <v>2070.63</v>
      </c>
      <c r="X72" s="67"/>
      <c r="Y72" s="146">
        <f t="shared" ref="Y72:Y73" si="30">AVERAGE(T72:X72)</f>
        <v>2070.5474999999997</v>
      </c>
      <c r="Z72" s="240">
        <f>Y72/$C$30-1</f>
        <v>4.2398063459381241E-4</v>
      </c>
      <c r="AA72" s="65">
        <v>2070.6</v>
      </c>
      <c r="AB72" s="67">
        <v>2070.6</v>
      </c>
      <c r="AC72" s="67">
        <v>2070.69</v>
      </c>
      <c r="AD72" s="67">
        <v>2070.83</v>
      </c>
      <c r="AE72" s="67"/>
      <c r="AF72" s="146">
        <f t="shared" ref="AF72:AF73" si="31">AVERAGE(AA72:AE72)</f>
        <v>2070.6799999999998</v>
      </c>
      <c r="AG72" s="240">
        <f>AF72/$C$30-1</f>
        <v>4.8800050249542259E-4</v>
      </c>
      <c r="AH72" s="288"/>
    </row>
    <row r="73" spans="2:34" ht="15.75" thickBot="1" x14ac:dyDescent="0.3">
      <c r="B73" s="305"/>
      <c r="C73" s="255" t="s">
        <v>55</v>
      </c>
      <c r="D73" s="256">
        <v>26</v>
      </c>
      <c r="E73" s="257">
        <v>25.3</v>
      </c>
      <c r="F73" s="255">
        <v>-2.2000000000000002</v>
      </c>
      <c r="G73" s="256">
        <v>22.4</v>
      </c>
      <c r="H73" s="255">
        <v>1014</v>
      </c>
      <c r="I73" s="258">
        <f t="shared" ref="I73" si="32">((G73+273.15)/293.15)*(1013.25/H73)</f>
        <v>1.0074412346204811</v>
      </c>
      <c r="J73" s="256">
        <v>-23.45</v>
      </c>
      <c r="K73" s="259">
        <v>-23.43</v>
      </c>
      <c r="L73" s="259">
        <v>-23.43</v>
      </c>
      <c r="M73" s="259"/>
      <c r="N73" s="259"/>
      <c r="O73" s="260">
        <f t="shared" ref="O73" si="33">AVERAGE(J73:N73)</f>
        <v>-23.436666666666667</v>
      </c>
      <c r="P73" s="261">
        <f t="shared" si="29"/>
        <v>-4.9268974756616136E-4</v>
      </c>
      <c r="Q73" s="258">
        <f>ABS(O73*I73*$E$24*$D$33*$D$34*$D$35*$D$36)</f>
        <v>1.9808922714018071</v>
      </c>
      <c r="R73" s="262">
        <f>Q73/$D$29-1</f>
        <v>-9.0583934958443635E-3</v>
      </c>
      <c r="S73" s="263">
        <f>Q73/$D$28-1</f>
        <v>-2.2264426751329114E-2</v>
      </c>
      <c r="T73" s="256">
        <v>1721.19</v>
      </c>
      <c r="U73" s="259">
        <v>1721.04</v>
      </c>
      <c r="V73" s="259">
        <v>1721.21</v>
      </c>
      <c r="W73" s="259"/>
      <c r="X73" s="259"/>
      <c r="Y73" s="260">
        <f t="shared" si="30"/>
        <v>1721.1466666666668</v>
      </c>
      <c r="Z73" s="261">
        <f>Y73/$D$30-1</f>
        <v>8.0049463978726365E-4</v>
      </c>
      <c r="AA73" s="256">
        <v>1720.46</v>
      </c>
      <c r="AB73" s="259">
        <v>1720.31</v>
      </c>
      <c r="AC73" s="259">
        <v>1720.41</v>
      </c>
      <c r="AD73" s="259"/>
      <c r="AE73" s="259"/>
      <c r="AF73" s="260">
        <f t="shared" si="31"/>
        <v>1720.3933333333334</v>
      </c>
      <c r="AG73" s="264">
        <f>AF73/$D$30-1</f>
        <v>3.6245156813619062E-4</v>
      </c>
      <c r="AH73" s="296"/>
    </row>
    <row r="74" spans="2:34" ht="15.75" thickTop="1" x14ac:dyDescent="0.25">
      <c r="B74" s="297">
        <v>44961</v>
      </c>
      <c r="C74" s="204" t="s">
        <v>54</v>
      </c>
      <c r="D74" s="20">
        <v>10</v>
      </c>
      <c r="E74" s="43">
        <v>9.6</v>
      </c>
      <c r="F74" s="204">
        <v>-2.29</v>
      </c>
      <c r="G74" s="20">
        <v>22.097000000000001</v>
      </c>
      <c r="H74" s="204">
        <v>1034</v>
      </c>
      <c r="I74" s="47">
        <f>((G74+273.15)/293.15)*(1013.25/H74)</f>
        <v>0.98694208525352078</v>
      </c>
      <c r="J74" s="20">
        <v>-23.69</v>
      </c>
      <c r="K74" s="203">
        <v>-23.67</v>
      </c>
      <c r="L74" s="203">
        <v>-23.65</v>
      </c>
      <c r="M74" s="203"/>
      <c r="N74" s="203"/>
      <c r="O74" s="203">
        <f>AVERAGE(J74:N74)</f>
        <v>-23.669999999999998</v>
      </c>
      <c r="P74" s="202">
        <f t="shared" ref="P74:P81" si="34">(STDEV(J74:N74))/O74</f>
        <v>-8.4495141529367774E-4</v>
      </c>
      <c r="Q74" s="47">
        <f>ABS(O74*I74*$E$24*$C$33*$C$34*$C$35*$C$36)</f>
        <v>1.9633161425642669</v>
      </c>
      <c r="R74" s="28">
        <f>Q74/$C$29-1</f>
        <v>-7.9251427163886667E-3</v>
      </c>
      <c r="S74" s="44">
        <f>Q74/$C$28-1</f>
        <v>-2.0301326065735092E-2</v>
      </c>
      <c r="T74" s="20">
        <v>2072.4299999999998</v>
      </c>
      <c r="U74" s="203">
        <v>2072.6999999999998</v>
      </c>
      <c r="V74" s="203">
        <v>2073.06</v>
      </c>
      <c r="W74" s="203"/>
      <c r="X74" s="203"/>
      <c r="Y74" s="148">
        <f t="shared" ref="Y74:Y81" si="35">AVERAGE(T74:X74)</f>
        <v>2072.7299999999996</v>
      </c>
      <c r="Z74" s="242">
        <f>Y74/$C$30-1</f>
        <v>1.4784965719170096E-3</v>
      </c>
      <c r="AA74" s="20">
        <v>2069.58</v>
      </c>
      <c r="AB74" s="203">
        <v>2069.7800000000002</v>
      </c>
      <c r="AC74" s="203">
        <v>2070.12</v>
      </c>
      <c r="AD74" s="203"/>
      <c r="AE74" s="203"/>
      <c r="AF74" s="148">
        <f t="shared" ref="AF74:AF81" si="36">AVERAGE(AA74:AE74)</f>
        <v>2069.8266666666668</v>
      </c>
      <c r="AG74" s="242">
        <f>AF74/$C$30-1</f>
        <v>7.5696447581874438E-5</v>
      </c>
      <c r="AH74" s="295"/>
    </row>
    <row r="75" spans="2:34" x14ac:dyDescent="0.25">
      <c r="B75" s="298"/>
      <c r="C75" s="208" t="s">
        <v>55</v>
      </c>
      <c r="D75" s="18">
        <v>26</v>
      </c>
      <c r="E75" s="38">
        <v>25.3</v>
      </c>
      <c r="F75" s="208">
        <v>-2.29</v>
      </c>
      <c r="G75" s="18">
        <v>22.097000000000001</v>
      </c>
      <c r="H75" s="208">
        <v>1034</v>
      </c>
      <c r="I75" s="71">
        <f t="shared" ref="I75" si="37">((G75+273.15)/293.15)*(1013.25/H75)</f>
        <v>0.98694208525352078</v>
      </c>
      <c r="J75" s="18">
        <v>-23.99</v>
      </c>
      <c r="K75" s="207">
        <v>-24</v>
      </c>
      <c r="L75" s="207">
        <v>-24</v>
      </c>
      <c r="M75" s="207"/>
      <c r="N75" s="207"/>
      <c r="O75" s="147">
        <f t="shared" ref="O75" si="38">AVERAGE(J75:N75)</f>
        <v>-23.996666666666666</v>
      </c>
      <c r="P75" s="73">
        <f t="shared" si="34"/>
        <v>-2.4059602827742021E-4</v>
      </c>
      <c r="Q75" s="71">
        <f>ABS(O75*I75*$E$24*$D$33*$D$34*$D$35*$D$36)</f>
        <v>1.9869543034557129</v>
      </c>
      <c r="R75" s="74">
        <f>Q75/$D$29-1</f>
        <v>-6.0258612027449532E-3</v>
      </c>
      <c r="S75" s="75">
        <f>Q75/$D$28-1</f>
        <v>-1.9272308264702276E-2</v>
      </c>
      <c r="T75" s="18">
        <v>1723.75</v>
      </c>
      <c r="U75" s="207">
        <v>1723.75</v>
      </c>
      <c r="V75" s="207">
        <v>1723.17</v>
      </c>
      <c r="W75" s="207"/>
      <c r="X75" s="207"/>
      <c r="Y75" s="147">
        <f t="shared" si="35"/>
        <v>1723.5566666666666</v>
      </c>
      <c r="Z75" s="73">
        <f>Y75/$D$30-1</f>
        <v>2.2018448203344754E-3</v>
      </c>
      <c r="AA75" s="18">
        <v>1720.59</v>
      </c>
      <c r="AB75" s="207">
        <v>1720.6</v>
      </c>
      <c r="AC75" s="207">
        <v>1720.5</v>
      </c>
      <c r="AD75" s="207"/>
      <c r="AE75" s="207"/>
      <c r="AF75" s="147">
        <f t="shared" si="36"/>
        <v>1720.5633333333333</v>
      </c>
      <c r="AG75" s="241">
        <f>AF75/$D$30-1</f>
        <v>4.6130199580951547E-4</v>
      </c>
      <c r="AH75" s="287"/>
    </row>
    <row r="76" spans="2:34" ht="15" customHeight="1" x14ac:dyDescent="0.25">
      <c r="B76" s="299">
        <v>45038</v>
      </c>
      <c r="C76" s="64" t="s">
        <v>54</v>
      </c>
      <c r="D76" s="65">
        <v>10</v>
      </c>
      <c r="E76" s="293" t="s">
        <v>91</v>
      </c>
      <c r="F76" s="64">
        <v>-2.23</v>
      </c>
      <c r="G76" s="65">
        <v>22.9</v>
      </c>
      <c r="H76" s="64">
        <v>1007.7</v>
      </c>
      <c r="I76" s="66">
        <f>((G76+273.15)/293.15)*(1013.25/H76)</f>
        <v>1.0154546221283562</v>
      </c>
      <c r="J76" s="228">
        <v>-23</v>
      </c>
      <c r="K76" s="67">
        <v>-22.97</v>
      </c>
      <c r="L76" s="67">
        <v>-23.02</v>
      </c>
      <c r="M76" s="67"/>
      <c r="N76" s="67"/>
      <c r="O76" s="146">
        <f>AVERAGE(J76:N76)</f>
        <v>-22.996666666666666</v>
      </c>
      <c r="P76" s="68">
        <f t="shared" si="34"/>
        <v>-1.0943375033006047E-3</v>
      </c>
      <c r="Q76" s="66">
        <f>ABS(O76*I76*$E$25*$C$33*$C$34*$C$35*$C$36)</f>
        <v>1.9715018867843177</v>
      </c>
      <c r="R76" s="69">
        <f>Q76/$C$29-1</f>
        <v>-3.7888394217697741E-3</v>
      </c>
      <c r="S76" s="70">
        <f>Q76/$C$28-1</f>
        <v>-1.6216623361118954E-2</v>
      </c>
      <c r="T76" s="65">
        <v>2070.29</v>
      </c>
      <c r="U76" s="67">
        <v>2070.36</v>
      </c>
      <c r="V76" s="67">
        <v>2070.46</v>
      </c>
      <c r="W76" s="67"/>
      <c r="X76" s="67"/>
      <c r="Y76" s="146">
        <f t="shared" si="35"/>
        <v>2070.37</v>
      </c>
      <c r="Z76" s="240">
        <f>Y76/$C$30-1</f>
        <v>3.3821817004642263E-4</v>
      </c>
      <c r="AA76" s="65">
        <v>2070.4</v>
      </c>
      <c r="AB76" s="67">
        <v>2070.38</v>
      </c>
      <c r="AC76" s="67">
        <v>2070.4299999999998</v>
      </c>
      <c r="AD76" s="67"/>
      <c r="AE76" s="67"/>
      <c r="AF76" s="146">
        <f t="shared" si="36"/>
        <v>2070.4033333333336</v>
      </c>
      <c r="AG76" s="240">
        <f>AF76/$C$30-1</f>
        <v>3.5432379719169127E-4</v>
      </c>
      <c r="AH76" s="351" t="s">
        <v>95</v>
      </c>
    </row>
    <row r="77" spans="2:34" x14ac:dyDescent="0.25">
      <c r="B77" s="298"/>
      <c r="C77" s="208" t="s">
        <v>55</v>
      </c>
      <c r="D77" s="18">
        <v>26</v>
      </c>
      <c r="E77" s="294" t="s">
        <v>92</v>
      </c>
      <c r="F77" s="208">
        <v>-2.1800000000000002</v>
      </c>
      <c r="G77" s="18">
        <v>22.9</v>
      </c>
      <c r="H77" s="208">
        <v>1007.7</v>
      </c>
      <c r="I77" s="71">
        <f t="shared" ref="I77" si="39">((G77+273.15)/293.15)*(1013.25/H77)</f>
        <v>1.0154546221283562</v>
      </c>
      <c r="J77" s="18">
        <v>-23.29</v>
      </c>
      <c r="K77" s="207">
        <v>-23.28</v>
      </c>
      <c r="L77" s="207">
        <v>-23.29</v>
      </c>
      <c r="M77" s="207"/>
      <c r="N77" s="207"/>
      <c r="O77" s="147">
        <f t="shared" ref="O77" si="40">AVERAGE(J77:N77)</f>
        <v>-23.286666666666665</v>
      </c>
      <c r="P77" s="73">
        <f t="shared" si="34"/>
        <v>-2.47931693038725E-4</v>
      </c>
      <c r="Q77" s="71">
        <f>ABS(O77*I77*$E$25*$D$33*$D$34*$D$35*$D$36)</f>
        <v>1.9928959026842397</v>
      </c>
      <c r="R77" s="74">
        <f>Q77/$D$29-1</f>
        <v>-3.0535754456030295E-3</v>
      </c>
      <c r="S77" s="75">
        <f>Q77/$D$28-1</f>
        <v>-1.6339633423376188E-2</v>
      </c>
      <c r="T77" s="18">
        <v>1720.95</v>
      </c>
      <c r="U77" s="207">
        <v>1721.26</v>
      </c>
      <c r="V77" s="207">
        <v>1721.6</v>
      </c>
      <c r="W77" s="207"/>
      <c r="X77" s="207"/>
      <c r="Y77" s="147">
        <f t="shared" si="35"/>
        <v>1721.2699999999998</v>
      </c>
      <c r="Z77" s="73">
        <f>Y77/$D$30-1</f>
        <v>8.7220965594214661E-4</v>
      </c>
      <c r="AA77" s="18">
        <v>1720.25</v>
      </c>
      <c r="AB77" s="207">
        <v>1720.56</v>
      </c>
      <c r="AC77" s="207">
        <v>1720.85</v>
      </c>
      <c r="AD77" s="207"/>
      <c r="AE77" s="207"/>
      <c r="AF77" s="147">
        <f t="shared" si="36"/>
        <v>1720.5533333333333</v>
      </c>
      <c r="AG77" s="241">
        <f>AF77/$D$30-1</f>
        <v>4.5548726476996038E-4</v>
      </c>
      <c r="AH77" s="352"/>
    </row>
    <row r="78" spans="2:34" x14ac:dyDescent="0.25">
      <c r="B78" s="299">
        <v>45124</v>
      </c>
      <c r="C78" s="64" t="s">
        <v>54</v>
      </c>
      <c r="D78" s="65">
        <v>10</v>
      </c>
      <c r="E78" s="293" t="s">
        <v>91</v>
      </c>
      <c r="F78" s="64">
        <v>-4.1500000000000004</v>
      </c>
      <c r="G78" s="65">
        <v>22.41</v>
      </c>
      <c r="H78" s="64">
        <v>1001</v>
      </c>
      <c r="I78" s="66">
        <f>((G78+273.15)/293.15)*(1013.25/H78)</f>
        <v>1.0205594167047349</v>
      </c>
      <c r="J78" s="65">
        <v>-22.79</v>
      </c>
      <c r="K78" s="67">
        <v>-22.67</v>
      </c>
      <c r="L78" s="67">
        <v>-22.69</v>
      </c>
      <c r="M78" s="67"/>
      <c r="N78" s="67"/>
      <c r="O78" s="67">
        <f>AVERAGE(J78:N78)</f>
        <v>-22.716666666666669</v>
      </c>
      <c r="P78" s="68">
        <f t="shared" si="34"/>
        <v>-2.8301249482003661E-3</v>
      </c>
      <c r="Q78" s="66">
        <f>ABS(O78*I78*$E$25*$C$33*$C$34*$C$35*$C$36)</f>
        <v>1.9572877851882333</v>
      </c>
      <c r="R78" s="69">
        <f>Q78/$C$29-1</f>
        <v>-1.0971306120144853E-2</v>
      </c>
      <c r="S78" s="70">
        <f>Q78/$C$28-1</f>
        <v>-2.3309488429025249E-2</v>
      </c>
      <c r="T78" s="65">
        <v>2079.1999999999998</v>
      </c>
      <c r="U78" s="67">
        <v>2076.06</v>
      </c>
      <c r="V78" s="67">
        <v>2076.25</v>
      </c>
      <c r="W78" s="67"/>
      <c r="X78" s="67"/>
      <c r="Y78" s="146">
        <f t="shared" si="35"/>
        <v>2077.17</v>
      </c>
      <c r="Z78" s="240">
        <f>Y78/$C$30-1</f>
        <v>3.6237661076403693E-3</v>
      </c>
      <c r="AA78" s="65">
        <v>2077.54</v>
      </c>
      <c r="AB78" s="67">
        <v>2074.41</v>
      </c>
      <c r="AC78" s="67">
        <v>2074.5</v>
      </c>
      <c r="AD78" s="67"/>
      <c r="AE78" s="67"/>
      <c r="AF78" s="146">
        <f t="shared" si="36"/>
        <v>2075.4833333333331</v>
      </c>
      <c r="AG78" s="240">
        <f>AF78/$C$30-1</f>
        <v>2.8088213740997681E-3</v>
      </c>
      <c r="AH78" s="286" t="s">
        <v>98</v>
      </c>
    </row>
    <row r="79" spans="2:34" x14ac:dyDescent="0.25">
      <c r="B79" s="298"/>
      <c r="C79" s="208" t="s">
        <v>55</v>
      </c>
      <c r="D79" s="18">
        <v>26</v>
      </c>
      <c r="E79" s="294" t="s">
        <v>92</v>
      </c>
      <c r="F79" s="208">
        <v>-4.1500000000000004</v>
      </c>
      <c r="G79" s="65">
        <v>22.41</v>
      </c>
      <c r="H79" s="64">
        <v>1001</v>
      </c>
      <c r="I79" s="71">
        <f t="shared" ref="I79" si="41">((G79+273.15)/293.15)*(1013.25/H79)</f>
        <v>1.0205594167047349</v>
      </c>
      <c r="J79" s="18">
        <v>-22.99</v>
      </c>
      <c r="K79" s="207">
        <v>-22.99</v>
      </c>
      <c r="L79" s="207">
        <v>-23</v>
      </c>
      <c r="M79" s="207"/>
      <c r="N79" s="207"/>
      <c r="O79" s="147">
        <f t="shared" ref="O79" si="42">AVERAGE(J79:N79)</f>
        <v>-22.993333333333329</v>
      </c>
      <c r="P79" s="73">
        <f t="shared" si="34"/>
        <v>-2.5109463722370955E-4</v>
      </c>
      <c r="Q79" s="71">
        <f>ABS(O79*I79*$E$25*$D$33*$D$34*$D$35*$D$36)</f>
        <v>1.9776844397084485</v>
      </c>
      <c r="R79" s="74">
        <f>Q79/$D$29-1</f>
        <v>-1.0663111701626593E-2</v>
      </c>
      <c r="S79" s="75">
        <f>Q79/$D$28-1</f>
        <v>-2.384775927519811E-2</v>
      </c>
      <c r="T79" s="18">
        <v>1727.51</v>
      </c>
      <c r="U79" s="207">
        <v>1727.17</v>
      </c>
      <c r="V79" s="207">
        <v>1727.54</v>
      </c>
      <c r="W79" s="207"/>
      <c r="X79" s="207"/>
      <c r="Y79" s="147">
        <f t="shared" si="35"/>
        <v>1727.4066666666668</v>
      </c>
      <c r="Z79" s="73">
        <f>Y79/$D$30-1</f>
        <v>4.4405162705867252E-3</v>
      </c>
      <c r="AA79" s="18">
        <v>1725.45</v>
      </c>
      <c r="AB79" s="207">
        <v>1725.06</v>
      </c>
      <c r="AC79" s="207">
        <v>1725.43</v>
      </c>
      <c r="AD79" s="207"/>
      <c r="AE79" s="207"/>
      <c r="AF79" s="147">
        <f t="shared" si="36"/>
        <v>1725.3133333333335</v>
      </c>
      <c r="AG79" s="241">
        <f>AF79/$D$30-1</f>
        <v>3.2232992396270532E-3</v>
      </c>
      <c r="AH79" s="287" t="s">
        <v>97</v>
      </c>
    </row>
    <row r="80" spans="2:34" x14ac:dyDescent="0.25">
      <c r="B80" s="350"/>
      <c r="C80" s="64" t="s">
        <v>54</v>
      </c>
      <c r="D80" s="65">
        <v>10</v>
      </c>
      <c r="E80" s="37">
        <v>9.6</v>
      </c>
      <c r="F80" s="64"/>
      <c r="G80" s="65"/>
      <c r="H80" s="64"/>
      <c r="I80" s="66" t="e">
        <f>((G80+273.15)/293.15)*(1013.25/H80)</f>
        <v>#DIV/0!</v>
      </c>
      <c r="J80" s="65"/>
      <c r="K80" s="67"/>
      <c r="L80" s="67"/>
      <c r="M80" s="67"/>
      <c r="N80" s="67"/>
      <c r="O80" s="67" t="e">
        <f>AVERAGE(J80:N80)</f>
        <v>#DIV/0!</v>
      </c>
      <c r="P80" s="68" t="e">
        <f t="shared" si="34"/>
        <v>#DIV/0!</v>
      </c>
      <c r="Q80" s="66" t="e">
        <f>ABS(O80*I80*$E$25*$C$33*$C$34*$C$35*$C$36)</f>
        <v>#DIV/0!</v>
      </c>
      <c r="R80" s="69" t="e">
        <f>Q80/$C$29-1</f>
        <v>#DIV/0!</v>
      </c>
      <c r="S80" s="70" t="e">
        <f>Q80/$C$28-1</f>
        <v>#DIV/0!</v>
      </c>
      <c r="T80" s="65"/>
      <c r="U80" s="67"/>
      <c r="V80" s="67"/>
      <c r="W80" s="67"/>
      <c r="X80" s="67"/>
      <c r="Y80" s="146" t="e">
        <f t="shared" si="35"/>
        <v>#DIV/0!</v>
      </c>
      <c r="Z80" s="240" t="e">
        <f>Y80/$C$30-1</f>
        <v>#DIV/0!</v>
      </c>
      <c r="AA80" s="65"/>
      <c r="AB80" s="67"/>
      <c r="AC80" s="67"/>
      <c r="AD80" s="67"/>
      <c r="AE80" s="67"/>
      <c r="AF80" s="146" t="e">
        <f t="shared" si="36"/>
        <v>#DIV/0!</v>
      </c>
      <c r="AG80" s="240" t="e">
        <f>AF80/$C$30-1</f>
        <v>#DIV/0!</v>
      </c>
      <c r="AH80" s="286"/>
    </row>
    <row r="81" spans="2:34" x14ac:dyDescent="0.25">
      <c r="B81" s="298"/>
      <c r="C81" s="208" t="s">
        <v>55</v>
      </c>
      <c r="D81" s="18">
        <v>26</v>
      </c>
      <c r="E81" s="38">
        <v>25.3</v>
      </c>
      <c r="F81" s="208"/>
      <c r="G81" s="18"/>
      <c r="H81" s="208"/>
      <c r="I81" s="71" t="e">
        <f t="shared" ref="I81" si="43">((G81+273.15)/293.15)*(1013.25/H81)</f>
        <v>#DIV/0!</v>
      </c>
      <c r="J81" s="18"/>
      <c r="K81" s="207"/>
      <c r="L81" s="207"/>
      <c r="M81" s="207"/>
      <c r="N81" s="207"/>
      <c r="O81" s="147" t="e">
        <f t="shared" ref="O81" si="44">AVERAGE(J81:N81)</f>
        <v>#DIV/0!</v>
      </c>
      <c r="P81" s="73" t="e">
        <f t="shared" si="34"/>
        <v>#DIV/0!</v>
      </c>
      <c r="Q81" s="71" t="e">
        <f>ABS(O81*I81*$E$25*$D$33*$D$34*$D$35*$D$36)</f>
        <v>#DIV/0!</v>
      </c>
      <c r="R81" s="74" t="e">
        <f>Q81/$D$29-1</f>
        <v>#DIV/0!</v>
      </c>
      <c r="S81" s="75" t="e">
        <f>Q81/$D$28-1</f>
        <v>#DIV/0!</v>
      </c>
      <c r="T81" s="18"/>
      <c r="U81" s="207"/>
      <c r="V81" s="207"/>
      <c r="W81" s="207"/>
      <c r="X81" s="207"/>
      <c r="Y81" s="147" t="e">
        <f t="shared" si="35"/>
        <v>#DIV/0!</v>
      </c>
      <c r="Z81" s="73" t="e">
        <f>Y81/$D$30-1</f>
        <v>#DIV/0!</v>
      </c>
      <c r="AA81" s="18"/>
      <c r="AB81" s="207"/>
      <c r="AC81" s="207"/>
      <c r="AD81" s="207"/>
      <c r="AE81" s="207"/>
      <c r="AF81" s="147" t="e">
        <f t="shared" si="36"/>
        <v>#DIV/0!</v>
      </c>
      <c r="AG81" s="241" t="e">
        <f>AF81/$D$30-1</f>
        <v>#DIV/0!</v>
      </c>
      <c r="AH81" s="287"/>
    </row>
    <row r="82" spans="2:34" x14ac:dyDescent="0.25">
      <c r="B82" s="350"/>
      <c r="C82" s="64" t="s">
        <v>54</v>
      </c>
      <c r="D82" s="65">
        <v>10</v>
      </c>
      <c r="E82" s="37">
        <v>9.6</v>
      </c>
      <c r="F82" s="64"/>
      <c r="G82" s="65"/>
      <c r="H82" s="64"/>
      <c r="I82" s="66" t="e">
        <f>((G82+273.15)/293.15)*(1013.25/H82)</f>
        <v>#DIV/0!</v>
      </c>
      <c r="J82" s="65"/>
      <c r="K82" s="67"/>
      <c r="L82" s="67"/>
      <c r="M82" s="67"/>
      <c r="N82" s="67"/>
      <c r="O82" s="67" t="e">
        <f>AVERAGE(J82:N82)</f>
        <v>#DIV/0!</v>
      </c>
      <c r="P82" s="68" t="e">
        <f t="shared" ref="P82:P89" si="45">(STDEV(J82:N82))/O82</f>
        <v>#DIV/0!</v>
      </c>
      <c r="Q82" s="66" t="e">
        <f>ABS(O82*I82*$E$25*$C$33*$C$34*$C$35*$C$36)</f>
        <v>#DIV/0!</v>
      </c>
      <c r="R82" s="69" t="e">
        <f>Q82/$C$29-1</f>
        <v>#DIV/0!</v>
      </c>
      <c r="S82" s="70" t="e">
        <f>Q82/$C$28-1</f>
        <v>#DIV/0!</v>
      </c>
      <c r="T82" s="65"/>
      <c r="U82" s="67"/>
      <c r="V82" s="67"/>
      <c r="W82" s="67"/>
      <c r="X82" s="67"/>
      <c r="Y82" s="146" t="e">
        <f t="shared" ref="Y82:Y89" si="46">AVERAGE(T82:X82)</f>
        <v>#DIV/0!</v>
      </c>
      <c r="Z82" s="240" t="e">
        <f>Y82/$C$30-1</f>
        <v>#DIV/0!</v>
      </c>
      <c r="AA82" s="65"/>
      <c r="AB82" s="67"/>
      <c r="AC82" s="67"/>
      <c r="AD82" s="67"/>
      <c r="AE82" s="67"/>
      <c r="AF82" s="146" t="e">
        <f t="shared" ref="AF82:AF89" si="47">AVERAGE(AA82:AE82)</f>
        <v>#DIV/0!</v>
      </c>
      <c r="AG82" s="240" t="e">
        <f>AF82/$C$30-1</f>
        <v>#DIV/0!</v>
      </c>
      <c r="AH82" s="288"/>
    </row>
    <row r="83" spans="2:34" x14ac:dyDescent="0.25">
      <c r="B83" s="298"/>
      <c r="C83" s="208" t="s">
        <v>55</v>
      </c>
      <c r="D83" s="18">
        <v>26</v>
      </c>
      <c r="E83" s="38">
        <v>25.3</v>
      </c>
      <c r="F83" s="208"/>
      <c r="G83" s="18"/>
      <c r="H83" s="208"/>
      <c r="I83" s="71" t="e">
        <f t="shared" ref="I83" si="48">((G83+273.15)/293.15)*(1013.25/H83)</f>
        <v>#DIV/0!</v>
      </c>
      <c r="J83" s="18"/>
      <c r="K83" s="207"/>
      <c r="L83" s="207"/>
      <c r="M83" s="207"/>
      <c r="N83" s="207"/>
      <c r="O83" s="147" t="e">
        <f t="shared" ref="O83" si="49">AVERAGE(J83:N83)</f>
        <v>#DIV/0!</v>
      </c>
      <c r="P83" s="73" t="e">
        <f t="shared" si="45"/>
        <v>#DIV/0!</v>
      </c>
      <c r="Q83" s="71" t="e">
        <f>ABS(O83*I83*$E$25*$D$33*$D$34*$D$35*$D$36)</f>
        <v>#DIV/0!</v>
      </c>
      <c r="R83" s="74" t="e">
        <f>Q83/$D$29-1</f>
        <v>#DIV/0!</v>
      </c>
      <c r="S83" s="75" t="e">
        <f>Q83/$D$28-1</f>
        <v>#DIV/0!</v>
      </c>
      <c r="T83" s="18"/>
      <c r="U83" s="207"/>
      <c r="V83" s="207"/>
      <c r="W83" s="207"/>
      <c r="X83" s="207"/>
      <c r="Y83" s="147" t="e">
        <f t="shared" si="46"/>
        <v>#DIV/0!</v>
      </c>
      <c r="Z83" s="73" t="e">
        <f>Y83/$D$30-1</f>
        <v>#DIV/0!</v>
      </c>
      <c r="AA83" s="18"/>
      <c r="AB83" s="207"/>
      <c r="AC83" s="207"/>
      <c r="AD83" s="207"/>
      <c r="AE83" s="207"/>
      <c r="AF83" s="147" t="e">
        <f t="shared" si="47"/>
        <v>#DIV/0!</v>
      </c>
      <c r="AG83" s="241" t="e">
        <f>AF83/$D$30-1</f>
        <v>#DIV/0!</v>
      </c>
      <c r="AH83" s="289"/>
    </row>
    <row r="84" spans="2:34" x14ac:dyDescent="0.25">
      <c r="B84" s="350"/>
      <c r="C84" s="64" t="s">
        <v>54</v>
      </c>
      <c r="D84" s="65">
        <v>10</v>
      </c>
      <c r="E84" s="37">
        <v>9.6</v>
      </c>
      <c r="F84" s="64"/>
      <c r="G84" s="65"/>
      <c r="H84" s="64"/>
      <c r="I84" s="66" t="e">
        <f>((G84+273.15)/293.15)*(1013.25/H84)</f>
        <v>#DIV/0!</v>
      </c>
      <c r="J84" s="65"/>
      <c r="K84" s="67"/>
      <c r="L84" s="67"/>
      <c r="M84" s="67"/>
      <c r="N84" s="67"/>
      <c r="O84" s="67" t="e">
        <f>AVERAGE(J84:N84)</f>
        <v>#DIV/0!</v>
      </c>
      <c r="P84" s="68" t="e">
        <f t="shared" si="45"/>
        <v>#DIV/0!</v>
      </c>
      <c r="Q84" s="66" t="e">
        <f>ABS(O84*I84*$E$25*$C$33*$C$34*$C$35*$C$36)</f>
        <v>#DIV/0!</v>
      </c>
      <c r="R84" s="69" t="e">
        <f>Q84/$C$29-1</f>
        <v>#DIV/0!</v>
      </c>
      <c r="S84" s="70" t="e">
        <f>Q84/$C$28-1</f>
        <v>#DIV/0!</v>
      </c>
      <c r="T84" s="65"/>
      <c r="U84" s="67"/>
      <c r="V84" s="67"/>
      <c r="W84" s="67"/>
      <c r="X84" s="67"/>
      <c r="Y84" s="146" t="e">
        <f t="shared" si="46"/>
        <v>#DIV/0!</v>
      </c>
      <c r="Z84" s="240" t="e">
        <f>Y84/$C$30-1</f>
        <v>#DIV/0!</v>
      </c>
      <c r="AA84" s="65"/>
      <c r="AB84" s="67"/>
      <c r="AC84" s="67"/>
      <c r="AD84" s="67"/>
      <c r="AE84" s="67"/>
      <c r="AF84" s="146" t="e">
        <f t="shared" si="47"/>
        <v>#DIV/0!</v>
      </c>
      <c r="AG84" s="240" t="e">
        <f>AF84/$C$30-1</f>
        <v>#DIV/0!</v>
      </c>
      <c r="AH84" s="288"/>
    </row>
    <row r="85" spans="2:34" x14ac:dyDescent="0.25">
      <c r="B85" s="298"/>
      <c r="C85" s="208" t="s">
        <v>55</v>
      </c>
      <c r="D85" s="18">
        <v>26</v>
      </c>
      <c r="E85" s="38">
        <v>25.3</v>
      </c>
      <c r="F85" s="208"/>
      <c r="G85" s="18"/>
      <c r="H85" s="208"/>
      <c r="I85" s="71" t="e">
        <f t="shared" ref="I85" si="50">((G85+273.15)/293.15)*(1013.25/H85)</f>
        <v>#DIV/0!</v>
      </c>
      <c r="J85" s="18"/>
      <c r="K85" s="207"/>
      <c r="L85" s="207"/>
      <c r="M85" s="207"/>
      <c r="N85" s="207"/>
      <c r="O85" s="147" t="e">
        <f t="shared" ref="O85" si="51">AVERAGE(J85:N85)</f>
        <v>#DIV/0!</v>
      </c>
      <c r="P85" s="73" t="e">
        <f t="shared" si="45"/>
        <v>#DIV/0!</v>
      </c>
      <c r="Q85" s="71" t="e">
        <f>ABS(O85*I85*$E$25*$D$33*$D$34*$D$35*$D$36)</f>
        <v>#DIV/0!</v>
      </c>
      <c r="R85" s="74" t="e">
        <f>Q85/$D$29-1</f>
        <v>#DIV/0!</v>
      </c>
      <c r="S85" s="75" t="e">
        <f>Q85/$D$28-1</f>
        <v>#DIV/0!</v>
      </c>
      <c r="T85" s="18"/>
      <c r="U85" s="207"/>
      <c r="V85" s="207"/>
      <c r="W85" s="207"/>
      <c r="X85" s="207"/>
      <c r="Y85" s="147" t="e">
        <f t="shared" si="46"/>
        <v>#DIV/0!</v>
      </c>
      <c r="Z85" s="73" t="e">
        <f>Y85/$D$30-1</f>
        <v>#DIV/0!</v>
      </c>
      <c r="AA85" s="18"/>
      <c r="AB85" s="207"/>
      <c r="AC85" s="207"/>
      <c r="AD85" s="207"/>
      <c r="AE85" s="207"/>
      <c r="AF85" s="147" t="e">
        <f t="shared" si="47"/>
        <v>#DIV/0!</v>
      </c>
      <c r="AG85" s="241" t="e">
        <f>AF85/$D$30-1</f>
        <v>#DIV/0!</v>
      </c>
      <c r="AH85" s="289"/>
    </row>
    <row r="86" spans="2:34" x14ac:dyDescent="0.25">
      <c r="B86" s="350"/>
      <c r="C86" s="64" t="s">
        <v>54</v>
      </c>
      <c r="D86" s="65">
        <v>10</v>
      </c>
      <c r="E86" s="37">
        <v>9.6</v>
      </c>
      <c r="F86" s="64"/>
      <c r="G86" s="65"/>
      <c r="H86" s="64"/>
      <c r="I86" s="66" t="e">
        <f>((G86+273.15)/293.15)*(1013.25/H86)</f>
        <v>#DIV/0!</v>
      </c>
      <c r="J86" s="65"/>
      <c r="K86" s="67"/>
      <c r="L86" s="67"/>
      <c r="M86" s="67"/>
      <c r="N86" s="67"/>
      <c r="O86" s="67" t="e">
        <f>AVERAGE(J86:N86)</f>
        <v>#DIV/0!</v>
      </c>
      <c r="P86" s="68" t="e">
        <f t="shared" si="45"/>
        <v>#DIV/0!</v>
      </c>
      <c r="Q86" s="66" t="e">
        <f>ABS(O86*I86*$E$25*$C$33*$C$34*$C$35*$C$36)</f>
        <v>#DIV/0!</v>
      </c>
      <c r="R86" s="69" t="e">
        <f>Q86/$C$29-1</f>
        <v>#DIV/0!</v>
      </c>
      <c r="S86" s="70" t="e">
        <f>Q86/$C$28-1</f>
        <v>#DIV/0!</v>
      </c>
      <c r="T86" s="65"/>
      <c r="U86" s="67"/>
      <c r="V86" s="67"/>
      <c r="W86" s="67"/>
      <c r="X86" s="67"/>
      <c r="Y86" s="146" t="e">
        <f t="shared" si="46"/>
        <v>#DIV/0!</v>
      </c>
      <c r="Z86" s="240" t="e">
        <f>Y86/$C$30-1</f>
        <v>#DIV/0!</v>
      </c>
      <c r="AA86" s="65"/>
      <c r="AB86" s="67"/>
      <c r="AC86" s="67"/>
      <c r="AD86" s="67"/>
      <c r="AE86" s="67"/>
      <c r="AF86" s="146" t="e">
        <f t="shared" si="47"/>
        <v>#DIV/0!</v>
      </c>
      <c r="AG86" s="240" t="e">
        <f>AF86/$C$30-1</f>
        <v>#DIV/0!</v>
      </c>
      <c r="AH86" s="288"/>
    </row>
    <row r="87" spans="2:34" x14ac:dyDescent="0.25">
      <c r="B87" s="298"/>
      <c r="C87" s="208" t="s">
        <v>55</v>
      </c>
      <c r="D87" s="18">
        <v>26</v>
      </c>
      <c r="E87" s="38">
        <v>25.3</v>
      </c>
      <c r="F87" s="208"/>
      <c r="G87" s="18"/>
      <c r="H87" s="208"/>
      <c r="I87" s="71" t="e">
        <f t="shared" ref="I87" si="52">((G87+273.15)/293.15)*(1013.25/H87)</f>
        <v>#DIV/0!</v>
      </c>
      <c r="J87" s="18"/>
      <c r="K87" s="207"/>
      <c r="L87" s="207"/>
      <c r="M87" s="207"/>
      <c r="N87" s="207"/>
      <c r="O87" s="147" t="e">
        <f t="shared" ref="O87" si="53">AVERAGE(J87:N87)</f>
        <v>#DIV/0!</v>
      </c>
      <c r="P87" s="73" t="e">
        <f t="shared" si="45"/>
        <v>#DIV/0!</v>
      </c>
      <c r="Q87" s="71" t="e">
        <f>ABS(O87*I87*$E$25*$D$33*$D$34*$D$35*$D$36)</f>
        <v>#DIV/0!</v>
      </c>
      <c r="R87" s="74" t="e">
        <f>Q87/$D$29-1</f>
        <v>#DIV/0!</v>
      </c>
      <c r="S87" s="75" t="e">
        <f>Q87/$D$28-1</f>
        <v>#DIV/0!</v>
      </c>
      <c r="T87" s="18"/>
      <c r="U87" s="207"/>
      <c r="V87" s="207"/>
      <c r="W87" s="207"/>
      <c r="X87" s="207"/>
      <c r="Y87" s="147" t="e">
        <f t="shared" si="46"/>
        <v>#DIV/0!</v>
      </c>
      <c r="Z87" s="73" t="e">
        <f>Y87/$D$30-1</f>
        <v>#DIV/0!</v>
      </c>
      <c r="AA87" s="18"/>
      <c r="AB87" s="207"/>
      <c r="AC87" s="207"/>
      <c r="AD87" s="207"/>
      <c r="AE87" s="207"/>
      <c r="AF87" s="147" t="e">
        <f t="shared" si="47"/>
        <v>#DIV/0!</v>
      </c>
      <c r="AG87" s="241" t="e">
        <f>AF87/$D$30-1</f>
        <v>#DIV/0!</v>
      </c>
      <c r="AH87" s="289"/>
    </row>
    <row r="88" spans="2:34" x14ac:dyDescent="0.25">
      <c r="B88" s="350"/>
      <c r="C88" s="64" t="s">
        <v>54</v>
      </c>
      <c r="D88" s="65">
        <v>10</v>
      </c>
      <c r="E88" s="37">
        <v>9.6</v>
      </c>
      <c r="F88" s="64"/>
      <c r="G88" s="65"/>
      <c r="H88" s="64"/>
      <c r="I88" s="66" t="e">
        <f>((G88+273.15)/293.15)*(1013.25/H88)</f>
        <v>#DIV/0!</v>
      </c>
      <c r="J88" s="65"/>
      <c r="K88" s="67"/>
      <c r="L88" s="67"/>
      <c r="M88" s="67"/>
      <c r="N88" s="67"/>
      <c r="O88" s="67" t="e">
        <f>AVERAGE(J88:N88)</f>
        <v>#DIV/0!</v>
      </c>
      <c r="P88" s="68" t="e">
        <f t="shared" si="45"/>
        <v>#DIV/0!</v>
      </c>
      <c r="Q88" s="66" t="e">
        <f>ABS(O88*I88*$E$25*$C$33*$C$34*$C$35*$C$36)</f>
        <v>#DIV/0!</v>
      </c>
      <c r="R88" s="69" t="e">
        <f>Q88/$C$29-1</f>
        <v>#DIV/0!</v>
      </c>
      <c r="S88" s="70" t="e">
        <f>Q88/$C$28-1</f>
        <v>#DIV/0!</v>
      </c>
      <c r="T88" s="65"/>
      <c r="U88" s="67"/>
      <c r="V88" s="67"/>
      <c r="W88" s="67"/>
      <c r="X88" s="67"/>
      <c r="Y88" s="146" t="e">
        <f t="shared" si="46"/>
        <v>#DIV/0!</v>
      </c>
      <c r="Z88" s="240" t="e">
        <f>Y88/$C$30-1</f>
        <v>#DIV/0!</v>
      </c>
      <c r="AA88" s="65"/>
      <c r="AB88" s="67"/>
      <c r="AC88" s="67"/>
      <c r="AD88" s="67"/>
      <c r="AE88" s="67"/>
      <c r="AF88" s="146" t="e">
        <f t="shared" si="47"/>
        <v>#DIV/0!</v>
      </c>
      <c r="AG88" s="240" t="e">
        <f>AF88/$C$30-1</f>
        <v>#DIV/0!</v>
      </c>
      <c r="AH88" s="288"/>
    </row>
    <row r="89" spans="2:34" x14ac:dyDescent="0.25">
      <c r="B89" s="298"/>
      <c r="C89" s="208" t="s">
        <v>55</v>
      </c>
      <c r="D89" s="18">
        <v>26</v>
      </c>
      <c r="E89" s="38">
        <v>25.3</v>
      </c>
      <c r="F89" s="208"/>
      <c r="G89" s="18"/>
      <c r="H89" s="208"/>
      <c r="I89" s="71" t="e">
        <f t="shared" ref="I89" si="54">((G89+273.15)/293.15)*(1013.25/H89)</f>
        <v>#DIV/0!</v>
      </c>
      <c r="J89" s="18"/>
      <c r="K89" s="207"/>
      <c r="L89" s="207"/>
      <c r="M89" s="207"/>
      <c r="N89" s="207"/>
      <c r="O89" s="147" t="e">
        <f t="shared" ref="O89" si="55">AVERAGE(J89:N89)</f>
        <v>#DIV/0!</v>
      </c>
      <c r="P89" s="73" t="e">
        <f t="shared" si="45"/>
        <v>#DIV/0!</v>
      </c>
      <c r="Q89" s="71" t="e">
        <f>ABS(O89*I89*$E$25*$D$33*$D$34*$D$35*$D$36)</f>
        <v>#DIV/0!</v>
      </c>
      <c r="R89" s="74" t="e">
        <f>Q89/$D$29-1</f>
        <v>#DIV/0!</v>
      </c>
      <c r="S89" s="75" t="e">
        <f>Q89/$D$28-1</f>
        <v>#DIV/0!</v>
      </c>
      <c r="T89" s="18"/>
      <c r="U89" s="207"/>
      <c r="V89" s="207"/>
      <c r="W89" s="207"/>
      <c r="X89" s="207"/>
      <c r="Y89" s="147" t="e">
        <f t="shared" si="46"/>
        <v>#DIV/0!</v>
      </c>
      <c r="Z89" s="73" t="e">
        <f>Y89/$D$30-1</f>
        <v>#DIV/0!</v>
      </c>
      <c r="AA89" s="18"/>
      <c r="AB89" s="207"/>
      <c r="AC89" s="207"/>
      <c r="AD89" s="207"/>
      <c r="AE89" s="207"/>
      <c r="AF89" s="147" t="e">
        <f t="shared" si="47"/>
        <v>#DIV/0!</v>
      </c>
      <c r="AG89" s="241" t="e">
        <f>AF89/$D$30-1</f>
        <v>#DIV/0!</v>
      </c>
      <c r="AH89" s="289"/>
    </row>
  </sheetData>
  <mergeCells count="48">
    <mergeCell ref="B82:B83"/>
    <mergeCell ref="B84:B85"/>
    <mergeCell ref="B86:B87"/>
    <mergeCell ref="B88:B89"/>
    <mergeCell ref="AH76:AH77"/>
    <mergeCell ref="B78:B79"/>
    <mergeCell ref="B80:B81"/>
    <mergeCell ref="AH66:AH67"/>
    <mergeCell ref="AH70:AH71"/>
    <mergeCell ref="C17:D17"/>
    <mergeCell ref="AH42:AH51"/>
    <mergeCell ref="C18:D18"/>
    <mergeCell ref="C19:D19"/>
    <mergeCell ref="C24:D24"/>
    <mergeCell ref="J40:N40"/>
    <mergeCell ref="T40:X40"/>
    <mergeCell ref="AA40:AE40"/>
    <mergeCell ref="N10:P10"/>
    <mergeCell ref="N11:P11"/>
    <mergeCell ref="C13:E13"/>
    <mergeCell ref="C15:E15"/>
    <mergeCell ref="C16:D16"/>
    <mergeCell ref="B20:B23"/>
    <mergeCell ref="C20:D20"/>
    <mergeCell ref="C21:D21"/>
    <mergeCell ref="C22:D22"/>
    <mergeCell ref="C23:D23"/>
    <mergeCell ref="B62:B63"/>
    <mergeCell ref="B64:B65"/>
    <mergeCell ref="B66:B67"/>
    <mergeCell ref="B68:B69"/>
    <mergeCell ref="B70:B71"/>
    <mergeCell ref="B24:B25"/>
    <mergeCell ref="C25:D25"/>
    <mergeCell ref="B72:B73"/>
    <mergeCell ref="B74:B75"/>
    <mergeCell ref="B76:B77"/>
    <mergeCell ref="B42:B43"/>
    <mergeCell ref="B58:B59"/>
    <mergeCell ref="B60:B61"/>
    <mergeCell ref="B38:E38"/>
    <mergeCell ref="B46:B47"/>
    <mergeCell ref="B48:B49"/>
    <mergeCell ref="B50:B51"/>
    <mergeCell ref="B52:B53"/>
    <mergeCell ref="B54:B55"/>
    <mergeCell ref="B56:B57"/>
    <mergeCell ref="B44:B4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46" sqref="I46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GTR1_SW_SOBP plans</vt:lpstr>
      <vt:lpstr>GTR2_SW_SOBP plans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Liszka</dc:creator>
  <cp:lastModifiedBy>Johan Rensfeldt</cp:lastModifiedBy>
  <dcterms:created xsi:type="dcterms:W3CDTF">2021-07-14T16:02:57Z</dcterms:created>
  <dcterms:modified xsi:type="dcterms:W3CDTF">2023-07-17T18:39:51Z</dcterms:modified>
</cp:coreProperties>
</file>