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kandion.local\User\Home\jaa001\Documents\Antons filer\data combination\sw\"/>
    </mc:Choice>
  </mc:AlternateContent>
  <xr:revisionPtr revIDLastSave="0" documentId="13_ncr:1_{5650E9F1-D973-42D0-B50A-03FF12D50B48}" xr6:coauthVersionLast="36" xr6:coauthVersionMax="47" xr10:uidLastSave="{00000000-0000-0000-0000-000000000000}"/>
  <bookViews>
    <workbookView xWindow="-120" yWindow="-120" windowWidth="51840" windowHeight="21240" activeTab="1" xr2:uid="{B5B22126-E4A4-4353-96A0-53ED43634F84}"/>
  </bookViews>
  <sheets>
    <sheet name="GTR1_SW_SOBP plans" sheetId="2" r:id="rId1"/>
    <sheet name="GTR2_SW_SOBP plans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97" i="3" l="1"/>
  <c r="AH97" i="3" s="1"/>
  <c r="Z97" i="3"/>
  <c r="AA97" i="3" s="1"/>
  <c r="P97" i="3"/>
  <c r="R97" i="3" s="1"/>
  <c r="S97" i="3" s="1"/>
  <c r="J97" i="3"/>
  <c r="AG96" i="3"/>
  <c r="AH96" i="3" s="1"/>
  <c r="Z96" i="3"/>
  <c r="AA96" i="3" s="1"/>
  <c r="P96" i="3"/>
  <c r="Q96" i="3" s="1"/>
  <c r="J96" i="3"/>
  <c r="AG89" i="3"/>
  <c r="AH89" i="3" s="1"/>
  <c r="Z89" i="3"/>
  <c r="AA89" i="3" s="1"/>
  <c r="P89" i="3"/>
  <c r="J89" i="3"/>
  <c r="AG88" i="3"/>
  <c r="AH88" i="3" s="1"/>
  <c r="Z88" i="3"/>
  <c r="AA88" i="3" s="1"/>
  <c r="P88" i="3"/>
  <c r="J88" i="3"/>
  <c r="AG85" i="3"/>
  <c r="AH85" i="3" s="1"/>
  <c r="Z85" i="3"/>
  <c r="AA85" i="3" s="1"/>
  <c r="P85" i="3"/>
  <c r="Q85" i="3" s="1"/>
  <c r="J85" i="3"/>
  <c r="AG84" i="3"/>
  <c r="AH84" i="3" s="1"/>
  <c r="Z84" i="3"/>
  <c r="AA84" i="3" s="1"/>
  <c r="P84" i="3"/>
  <c r="J84" i="3"/>
  <c r="AG77" i="3"/>
  <c r="AH77" i="3" s="1"/>
  <c r="Z77" i="3"/>
  <c r="AA77" i="3" s="1"/>
  <c r="P77" i="3"/>
  <c r="R77" i="3" s="1"/>
  <c r="J77" i="3"/>
  <c r="AG76" i="3"/>
  <c r="AH76" i="3" s="1"/>
  <c r="Z76" i="3"/>
  <c r="AA76" i="3" s="1"/>
  <c r="P76" i="3"/>
  <c r="Q76" i="3" s="1"/>
  <c r="J76" i="3"/>
  <c r="AG75" i="3"/>
  <c r="AH75" i="3" s="1"/>
  <c r="Z75" i="3"/>
  <c r="AA75" i="3" s="1"/>
  <c r="P75" i="3"/>
  <c r="J75" i="3"/>
  <c r="AG74" i="3"/>
  <c r="AH74" i="3" s="1"/>
  <c r="Z74" i="3"/>
  <c r="AA74" i="3" s="1"/>
  <c r="P74" i="3"/>
  <c r="J74" i="3"/>
  <c r="AG73" i="3"/>
  <c r="AH73" i="3" s="1"/>
  <c r="Z73" i="3"/>
  <c r="AA73" i="3" s="1"/>
  <c r="P73" i="3"/>
  <c r="Q73" i="3" s="1"/>
  <c r="J73" i="3"/>
  <c r="AG72" i="3"/>
  <c r="AH72" i="3" s="1"/>
  <c r="Z72" i="3"/>
  <c r="AA72" i="3" s="1"/>
  <c r="P72" i="3"/>
  <c r="J72" i="3"/>
  <c r="AG71" i="3"/>
  <c r="AH71" i="3" s="1"/>
  <c r="Z71" i="3"/>
  <c r="AA71" i="3" s="1"/>
  <c r="R71" i="3"/>
  <c r="S71" i="3" s="1"/>
  <c r="Q71" i="3"/>
  <c r="P71" i="3"/>
  <c r="J71" i="3"/>
  <c r="AG70" i="3"/>
  <c r="AH70" i="3" s="1"/>
  <c r="Z70" i="3"/>
  <c r="AA70" i="3" s="1"/>
  <c r="P70" i="3"/>
  <c r="Q70" i="3" s="1"/>
  <c r="J70" i="3"/>
  <c r="AG69" i="3"/>
  <c r="AH69" i="3" s="1"/>
  <c r="Z69" i="3"/>
  <c r="AA69" i="3" s="1"/>
  <c r="P69" i="3"/>
  <c r="J69" i="3"/>
  <c r="AG68" i="3"/>
  <c r="AH68" i="3" s="1"/>
  <c r="Z68" i="3"/>
  <c r="AA68" i="3" s="1"/>
  <c r="P68" i="3"/>
  <c r="J68" i="3"/>
  <c r="AG67" i="3"/>
  <c r="AH67" i="3" s="1"/>
  <c r="Z67" i="3"/>
  <c r="AA67" i="3" s="1"/>
  <c r="P67" i="3"/>
  <c r="Q67" i="3" s="1"/>
  <c r="J67" i="3"/>
  <c r="AG66" i="3"/>
  <c r="AH66" i="3" s="1"/>
  <c r="Z66" i="3"/>
  <c r="AA66" i="3" s="1"/>
  <c r="P66" i="3"/>
  <c r="J66" i="3"/>
  <c r="AG65" i="3"/>
  <c r="AH65" i="3" s="1"/>
  <c r="Z65" i="3"/>
  <c r="AA65" i="3" s="1"/>
  <c r="P65" i="3"/>
  <c r="J65" i="3"/>
  <c r="AG64" i="3"/>
  <c r="AH64" i="3" s="1"/>
  <c r="Z64" i="3"/>
  <c r="AA64" i="3" s="1"/>
  <c r="P64" i="3"/>
  <c r="Q64" i="3" s="1"/>
  <c r="J64" i="3"/>
  <c r="AG63" i="3"/>
  <c r="AH63" i="3" s="1"/>
  <c r="Z63" i="3"/>
  <c r="AA63" i="3" s="1"/>
  <c r="P63" i="3"/>
  <c r="Q63" i="3" s="1"/>
  <c r="J63" i="3"/>
  <c r="AG62" i="3"/>
  <c r="AH62" i="3" s="1"/>
  <c r="Z62" i="3"/>
  <c r="AA62" i="3" s="1"/>
  <c r="P62" i="3"/>
  <c r="J62" i="3"/>
  <c r="AG61" i="3"/>
  <c r="AH61" i="3" s="1"/>
  <c r="Z61" i="3"/>
  <c r="AA61" i="3" s="1"/>
  <c r="P61" i="3"/>
  <c r="J61" i="3"/>
  <c r="AG60" i="3"/>
  <c r="AH60" i="3" s="1"/>
  <c r="Z60" i="3"/>
  <c r="AA60" i="3" s="1"/>
  <c r="P60" i="3"/>
  <c r="J60" i="3"/>
  <c r="AG59" i="3"/>
  <c r="AH59" i="3" s="1"/>
  <c r="Z59" i="3"/>
  <c r="AA59" i="3" s="1"/>
  <c r="P59" i="3"/>
  <c r="Q59" i="3" s="1"/>
  <c r="J59" i="3"/>
  <c r="AG58" i="3"/>
  <c r="AH58" i="3" s="1"/>
  <c r="Z58" i="3"/>
  <c r="AA58" i="3" s="1"/>
  <c r="P58" i="3"/>
  <c r="Q58" i="3" s="1"/>
  <c r="J58" i="3"/>
  <c r="AG55" i="3"/>
  <c r="AH55" i="3" s="1"/>
  <c r="Z55" i="3"/>
  <c r="AA55" i="3" s="1"/>
  <c r="P55" i="3"/>
  <c r="J55" i="3"/>
  <c r="AG54" i="3"/>
  <c r="AH54" i="3" s="1"/>
  <c r="Z54" i="3"/>
  <c r="AA54" i="3" s="1"/>
  <c r="P54" i="3"/>
  <c r="J54" i="3"/>
  <c r="AG53" i="3"/>
  <c r="AH53" i="3" s="1"/>
  <c r="Z53" i="3"/>
  <c r="AA53" i="3" s="1"/>
  <c r="P53" i="3"/>
  <c r="J53" i="3"/>
  <c r="AG52" i="3"/>
  <c r="AH52" i="3" s="1"/>
  <c r="Z52" i="3"/>
  <c r="AA52" i="3" s="1"/>
  <c r="P52" i="3"/>
  <c r="R52" i="3" s="1"/>
  <c r="J52" i="3"/>
  <c r="AG51" i="3"/>
  <c r="AH51" i="3" s="1"/>
  <c r="Z51" i="3"/>
  <c r="AA51" i="3" s="1"/>
  <c r="P51" i="3"/>
  <c r="R51" i="3" s="1"/>
  <c r="J51" i="3"/>
  <c r="AG50" i="3"/>
  <c r="AH50" i="3" s="1"/>
  <c r="Z50" i="3"/>
  <c r="AA50" i="3" s="1"/>
  <c r="P50" i="3"/>
  <c r="Q50" i="3" s="1"/>
  <c r="J50" i="3"/>
  <c r="AG49" i="3"/>
  <c r="AH49" i="3" s="1"/>
  <c r="Z49" i="3"/>
  <c r="AA49" i="3" s="1"/>
  <c r="P49" i="3"/>
  <c r="Q49" i="3" s="1"/>
  <c r="J49" i="3"/>
  <c r="AG48" i="3"/>
  <c r="AH48" i="3" s="1"/>
  <c r="Z48" i="3"/>
  <c r="AA48" i="3" s="1"/>
  <c r="P48" i="3"/>
  <c r="Q48" i="3" s="1"/>
  <c r="J48" i="3"/>
  <c r="AG47" i="3"/>
  <c r="AH47" i="3" s="1"/>
  <c r="Z47" i="3"/>
  <c r="AA47" i="3" s="1"/>
  <c r="P47" i="3"/>
  <c r="J47" i="3"/>
  <c r="AG46" i="3"/>
  <c r="AH46" i="3" s="1"/>
  <c r="Z46" i="3"/>
  <c r="AA46" i="3" s="1"/>
  <c r="P46" i="3"/>
  <c r="J46" i="3"/>
  <c r="AG45" i="3"/>
  <c r="AH45" i="3" s="1"/>
  <c r="Z45" i="3"/>
  <c r="AA45" i="3" s="1"/>
  <c r="P45" i="3"/>
  <c r="J45" i="3"/>
  <c r="AG44" i="3"/>
  <c r="AH44" i="3" s="1"/>
  <c r="Z44" i="3"/>
  <c r="AA44" i="3" s="1"/>
  <c r="P44" i="3"/>
  <c r="Q44" i="3" s="1"/>
  <c r="J44" i="3"/>
  <c r="R65" i="3" l="1"/>
  <c r="R76" i="3"/>
  <c r="S76" i="3" s="1"/>
  <c r="R44" i="3"/>
  <c r="S44" i="3" s="1"/>
  <c r="R66" i="3"/>
  <c r="R50" i="3"/>
  <c r="T50" i="3" s="1"/>
  <c r="R53" i="3"/>
  <c r="T53" i="3" s="1"/>
  <c r="R61" i="3"/>
  <c r="S61" i="3" s="1"/>
  <c r="Q97" i="3"/>
  <c r="R45" i="3"/>
  <c r="R64" i="3"/>
  <c r="T64" i="3" s="1"/>
  <c r="R75" i="3"/>
  <c r="R84" i="3"/>
  <c r="T84" i="3" s="1"/>
  <c r="S65" i="3"/>
  <c r="T65" i="3"/>
  <c r="S51" i="3"/>
  <c r="T51" i="3"/>
  <c r="S45" i="3"/>
  <c r="T45" i="3"/>
  <c r="S77" i="3"/>
  <c r="T77" i="3"/>
  <c r="Q51" i="3"/>
  <c r="R69" i="3"/>
  <c r="S69" i="3" s="1"/>
  <c r="R60" i="3"/>
  <c r="S60" i="3" s="1"/>
  <c r="R74" i="3"/>
  <c r="T74" i="3" s="1"/>
  <c r="R47" i="3"/>
  <c r="S47" i="3" s="1"/>
  <c r="Q45" i="3"/>
  <c r="Q65" i="3"/>
  <c r="R72" i="3"/>
  <c r="T72" i="3" s="1"/>
  <c r="Q77" i="3"/>
  <c r="R70" i="3"/>
  <c r="T70" i="3" s="1"/>
  <c r="R96" i="3"/>
  <c r="T96" i="3" s="1"/>
  <c r="R62" i="3"/>
  <c r="S62" i="3" s="1"/>
  <c r="R58" i="3"/>
  <c r="T58" i="3" s="1"/>
  <c r="R54" i="3"/>
  <c r="S54" i="3" s="1"/>
  <c r="R55" i="3"/>
  <c r="S55" i="3" s="1"/>
  <c r="R59" i="3"/>
  <c r="T71" i="3"/>
  <c r="R68" i="3"/>
  <c r="R88" i="3"/>
  <c r="T88" i="3" s="1"/>
  <c r="R46" i="3"/>
  <c r="S46" i="3" s="1"/>
  <c r="T97" i="3"/>
  <c r="R89" i="3"/>
  <c r="S89" i="3" s="1"/>
  <c r="T60" i="3"/>
  <c r="T62" i="3"/>
  <c r="T52" i="3"/>
  <c r="S52" i="3"/>
  <c r="S75" i="3"/>
  <c r="T75" i="3"/>
  <c r="T66" i="3"/>
  <c r="S66" i="3"/>
  <c r="T54" i="3"/>
  <c r="T68" i="3"/>
  <c r="S68" i="3"/>
  <c r="S88" i="3"/>
  <c r="Q55" i="3"/>
  <c r="S64" i="3"/>
  <c r="Q75" i="3"/>
  <c r="R49" i="3"/>
  <c r="R63" i="3"/>
  <c r="T76" i="3"/>
  <c r="Q54" i="3"/>
  <c r="Q62" i="3"/>
  <c r="R48" i="3"/>
  <c r="Q47" i="3"/>
  <c r="Q53" i="3"/>
  <c r="Q61" i="3"/>
  <c r="R67" i="3"/>
  <c r="R73" i="3"/>
  <c r="R85" i="3"/>
  <c r="Q46" i="3"/>
  <c r="Q52" i="3"/>
  <c r="Q60" i="3"/>
  <c r="Q66" i="3"/>
  <c r="Q72" i="3"/>
  <c r="Q84" i="3"/>
  <c r="S50" i="3"/>
  <c r="Q69" i="3"/>
  <c r="Q89" i="3"/>
  <c r="Q68" i="3"/>
  <c r="Q74" i="3"/>
  <c r="Q88" i="3"/>
  <c r="J113" i="2"/>
  <c r="P113" i="2"/>
  <c r="Q113" i="2"/>
  <c r="R113" i="2"/>
  <c r="S113" i="2"/>
  <c r="T113" i="2"/>
  <c r="Z113" i="2"/>
  <c r="AA113" i="2"/>
  <c r="AG113" i="2"/>
  <c r="AH113" i="2"/>
  <c r="J114" i="2"/>
  <c r="R114" i="2" s="1"/>
  <c r="P114" i="2"/>
  <c r="Q114" i="2"/>
  <c r="Z114" i="2"/>
  <c r="AA114" i="2" s="1"/>
  <c r="AG114" i="2"/>
  <c r="AH114" i="2"/>
  <c r="J115" i="2"/>
  <c r="P115" i="2"/>
  <c r="R115" i="2" s="1"/>
  <c r="T115" i="2" s="1"/>
  <c r="Q115" i="2"/>
  <c r="S115" i="2"/>
  <c r="Z115" i="2"/>
  <c r="AA115" i="2"/>
  <c r="AG115" i="2"/>
  <c r="AH115" i="2"/>
  <c r="J116" i="2"/>
  <c r="R116" i="2" s="1"/>
  <c r="P116" i="2"/>
  <c r="Q116" i="2"/>
  <c r="Z116" i="2"/>
  <c r="AA116" i="2" s="1"/>
  <c r="AG116" i="2"/>
  <c r="AH116" i="2" s="1"/>
  <c r="J117" i="2"/>
  <c r="P117" i="2"/>
  <c r="Q117" i="2"/>
  <c r="R117" i="2"/>
  <c r="Z117" i="2"/>
  <c r="AA117" i="2" s="1"/>
  <c r="AG117" i="2"/>
  <c r="AH117" i="2"/>
  <c r="J118" i="2"/>
  <c r="P118" i="2"/>
  <c r="Q118" i="2" s="1"/>
  <c r="Z118" i="2"/>
  <c r="AA118" i="2" s="1"/>
  <c r="AG118" i="2"/>
  <c r="AH118" i="2" s="1"/>
  <c r="J119" i="2"/>
  <c r="P119" i="2"/>
  <c r="Q119" i="2" s="1"/>
  <c r="Z119" i="2"/>
  <c r="AA119" i="2" s="1"/>
  <c r="AG119" i="2"/>
  <c r="AH119" i="2"/>
  <c r="J120" i="2"/>
  <c r="P120" i="2"/>
  <c r="Q120" i="2"/>
  <c r="R120" i="2"/>
  <c r="S120" i="2" s="1"/>
  <c r="Z120" i="2"/>
  <c r="AA120" i="2"/>
  <c r="AG120" i="2"/>
  <c r="AH120" i="2" s="1"/>
  <c r="J121" i="2"/>
  <c r="P121" i="2"/>
  <c r="Z121" i="2"/>
  <c r="AA121" i="2" s="1"/>
  <c r="AG121" i="2"/>
  <c r="AH121" i="2" s="1"/>
  <c r="J122" i="2"/>
  <c r="P122" i="2"/>
  <c r="Q122" i="2"/>
  <c r="R122" i="2"/>
  <c r="T122" i="2" s="1"/>
  <c r="Z122" i="2"/>
  <c r="AA122" i="2"/>
  <c r="AG122" i="2"/>
  <c r="AH122" i="2"/>
  <c r="J123" i="2"/>
  <c r="P123" i="2"/>
  <c r="Q123" i="2" s="1"/>
  <c r="Z123" i="2"/>
  <c r="AA123" i="2" s="1"/>
  <c r="AG123" i="2"/>
  <c r="AH123" i="2" s="1"/>
  <c r="J124" i="2"/>
  <c r="P124" i="2"/>
  <c r="Q124" i="2"/>
  <c r="R124" i="2"/>
  <c r="S124" i="2" s="1"/>
  <c r="Z124" i="2"/>
  <c r="AA124" i="2"/>
  <c r="AG124" i="2"/>
  <c r="AH124" i="2" s="1"/>
  <c r="J125" i="2"/>
  <c r="P125" i="2"/>
  <c r="Z125" i="2"/>
  <c r="AA125" i="2"/>
  <c r="AG125" i="2"/>
  <c r="AH125" i="2" s="1"/>
  <c r="J126" i="2"/>
  <c r="R126" i="2" s="1"/>
  <c r="P126" i="2"/>
  <c r="Q126" i="2"/>
  <c r="Z126" i="2"/>
  <c r="AA126" i="2" s="1"/>
  <c r="AG126" i="2"/>
  <c r="AH126" i="2" s="1"/>
  <c r="J127" i="2"/>
  <c r="P127" i="2"/>
  <c r="R127" i="2" s="1"/>
  <c r="Q127" i="2"/>
  <c r="S127" i="2"/>
  <c r="T127" i="2"/>
  <c r="Z127" i="2"/>
  <c r="AA127" i="2" s="1"/>
  <c r="AG127" i="2"/>
  <c r="AH127" i="2"/>
  <c r="J128" i="2"/>
  <c r="P128" i="2"/>
  <c r="Q128" i="2" s="1"/>
  <c r="Z128" i="2"/>
  <c r="AA128" i="2"/>
  <c r="AG128" i="2"/>
  <c r="AH128" i="2"/>
  <c r="J129" i="2"/>
  <c r="P129" i="2"/>
  <c r="Q129" i="2"/>
  <c r="R129" i="2"/>
  <c r="S129" i="2" s="1"/>
  <c r="Z129" i="2"/>
  <c r="AA129" i="2" s="1"/>
  <c r="AG129" i="2"/>
  <c r="AH129" i="2"/>
  <c r="J130" i="2"/>
  <c r="P130" i="2"/>
  <c r="Q130" i="2"/>
  <c r="Z130" i="2"/>
  <c r="AA130" i="2"/>
  <c r="AG130" i="2"/>
  <c r="AH130" i="2" s="1"/>
  <c r="J131" i="2"/>
  <c r="R131" i="2" s="1"/>
  <c r="P131" i="2"/>
  <c r="Q131" i="2" s="1"/>
  <c r="Z131" i="2"/>
  <c r="AA131" i="2"/>
  <c r="AG131" i="2"/>
  <c r="AH131" i="2"/>
  <c r="J132" i="2"/>
  <c r="R132" i="2" s="1"/>
  <c r="P132" i="2"/>
  <c r="Q132" i="2"/>
  <c r="Z132" i="2"/>
  <c r="AA132" i="2"/>
  <c r="AG132" i="2"/>
  <c r="AH132" i="2"/>
  <c r="J133" i="2"/>
  <c r="P133" i="2"/>
  <c r="R133" i="2" s="1"/>
  <c r="Q133" i="2"/>
  <c r="S133" i="2"/>
  <c r="T133" i="2"/>
  <c r="Z133" i="2"/>
  <c r="AA133" i="2" s="1"/>
  <c r="AG133" i="2"/>
  <c r="AH133" i="2"/>
  <c r="J134" i="2"/>
  <c r="R134" i="2" s="1"/>
  <c r="P134" i="2"/>
  <c r="Q134" i="2"/>
  <c r="Z134" i="2"/>
  <c r="AA134" i="2"/>
  <c r="AG134" i="2"/>
  <c r="AH134" i="2" s="1"/>
  <c r="J135" i="2"/>
  <c r="P135" i="2"/>
  <c r="Q135" i="2"/>
  <c r="R135" i="2"/>
  <c r="Z135" i="2"/>
  <c r="AA135" i="2" s="1"/>
  <c r="AG135" i="2"/>
  <c r="AH135" i="2" s="1"/>
  <c r="J136" i="2"/>
  <c r="P136" i="2"/>
  <c r="Q136" i="2"/>
  <c r="R136" i="2"/>
  <c r="S136" i="2" s="1"/>
  <c r="Z136" i="2"/>
  <c r="AA136" i="2" s="1"/>
  <c r="AG136" i="2"/>
  <c r="AH136" i="2" s="1"/>
  <c r="J137" i="2"/>
  <c r="P137" i="2"/>
  <c r="R137" i="2" s="1"/>
  <c r="Q137" i="2"/>
  <c r="Z137" i="2"/>
  <c r="AA137" i="2" s="1"/>
  <c r="AG137" i="2"/>
  <c r="AH137" i="2" s="1"/>
  <c r="J138" i="2"/>
  <c r="P138" i="2"/>
  <c r="Q138" i="2"/>
  <c r="R138" i="2"/>
  <c r="T138" i="2" s="1"/>
  <c r="S138" i="2"/>
  <c r="Z138" i="2"/>
  <c r="AA138" i="2"/>
  <c r="AG138" i="2"/>
  <c r="AH138" i="2" s="1"/>
  <c r="J139" i="2"/>
  <c r="P139" i="2"/>
  <c r="Z139" i="2"/>
  <c r="AA139" i="2"/>
  <c r="AG139" i="2"/>
  <c r="AH139" i="2"/>
  <c r="J140" i="2"/>
  <c r="P140" i="2"/>
  <c r="Q140" i="2"/>
  <c r="R140" i="2"/>
  <c r="T140" i="2" s="1"/>
  <c r="Z140" i="2"/>
  <c r="AA140" i="2"/>
  <c r="AG140" i="2"/>
  <c r="AH140" i="2"/>
  <c r="J141" i="2"/>
  <c r="P141" i="2"/>
  <c r="R141" i="2" s="1"/>
  <c r="Q141" i="2"/>
  <c r="Z141" i="2"/>
  <c r="AA141" i="2" s="1"/>
  <c r="AG141" i="2"/>
  <c r="AH141" i="2" s="1"/>
  <c r="J142" i="2"/>
  <c r="P142" i="2"/>
  <c r="Q142" i="2"/>
  <c r="R142" i="2"/>
  <c r="S142" i="2"/>
  <c r="T142" i="2"/>
  <c r="Z142" i="2"/>
  <c r="AA142" i="2" s="1"/>
  <c r="AG142" i="2"/>
  <c r="AH142" i="2" s="1"/>
  <c r="J143" i="2"/>
  <c r="P143" i="2"/>
  <c r="Z143" i="2"/>
  <c r="AA143" i="2"/>
  <c r="AG143" i="2"/>
  <c r="AH143" i="2"/>
  <c r="J144" i="2"/>
  <c r="R144" i="2" s="1"/>
  <c r="P144" i="2"/>
  <c r="Q144" i="2"/>
  <c r="Z144" i="2"/>
  <c r="AA144" i="2"/>
  <c r="AG144" i="2"/>
  <c r="AH144" i="2" s="1"/>
  <c r="J145" i="2"/>
  <c r="P145" i="2"/>
  <c r="R145" i="2" s="1"/>
  <c r="Q145" i="2"/>
  <c r="S145" i="2"/>
  <c r="T145" i="2"/>
  <c r="Z145" i="2"/>
  <c r="AA145" i="2" s="1"/>
  <c r="AG145" i="2"/>
  <c r="AH145" i="2"/>
  <c r="J146" i="2"/>
  <c r="P146" i="2"/>
  <c r="Q146" i="2" s="1"/>
  <c r="Z146" i="2"/>
  <c r="AA146" i="2"/>
  <c r="AG146" i="2"/>
  <c r="AH146" i="2" s="1"/>
  <c r="J147" i="2"/>
  <c r="P147" i="2"/>
  <c r="Q147" i="2"/>
  <c r="R147" i="2"/>
  <c r="S147" i="2"/>
  <c r="T147" i="2"/>
  <c r="Z147" i="2"/>
  <c r="AA147" i="2" s="1"/>
  <c r="AG147" i="2"/>
  <c r="AH147" i="2"/>
  <c r="J148" i="2"/>
  <c r="P148" i="2"/>
  <c r="R148" i="2" s="1"/>
  <c r="S148" i="2" s="1"/>
  <c r="Z148" i="2"/>
  <c r="AA148" i="2"/>
  <c r="AG148" i="2"/>
  <c r="AH148" i="2" s="1"/>
  <c r="J149" i="2"/>
  <c r="P149" i="2"/>
  <c r="Q149" i="2" s="1"/>
  <c r="Z149" i="2"/>
  <c r="AA149" i="2"/>
  <c r="AG149" i="2"/>
  <c r="AH149" i="2" s="1"/>
  <c r="J150" i="2"/>
  <c r="P150" i="2"/>
  <c r="Q150" i="2"/>
  <c r="R150" i="2"/>
  <c r="S150" i="2" s="1"/>
  <c r="Z150" i="2"/>
  <c r="AA150" i="2"/>
  <c r="AG150" i="2"/>
  <c r="AH150" i="2"/>
  <c r="J151" i="2"/>
  <c r="P151" i="2"/>
  <c r="Q151" i="2"/>
  <c r="Z151" i="2"/>
  <c r="AA151" i="2" s="1"/>
  <c r="AG151" i="2"/>
  <c r="AH151" i="2"/>
  <c r="J152" i="2"/>
  <c r="P152" i="2"/>
  <c r="Q152" i="2"/>
  <c r="R152" i="2"/>
  <c r="T152" i="2" s="1"/>
  <c r="Z152" i="2"/>
  <c r="AA152" i="2"/>
  <c r="AG152" i="2"/>
  <c r="AH152" i="2" s="1"/>
  <c r="J153" i="2"/>
  <c r="P153" i="2"/>
  <c r="Q153" i="2"/>
  <c r="R153" i="2"/>
  <c r="Z153" i="2"/>
  <c r="AA153" i="2" s="1"/>
  <c r="AG153" i="2"/>
  <c r="AH153" i="2"/>
  <c r="J154" i="2"/>
  <c r="P154" i="2"/>
  <c r="Q154" i="2"/>
  <c r="R154" i="2"/>
  <c r="S154" i="2" s="1"/>
  <c r="Z154" i="2"/>
  <c r="AA154" i="2" s="1"/>
  <c r="AG154" i="2"/>
  <c r="AH154" i="2" s="1"/>
  <c r="J155" i="2"/>
  <c r="P155" i="2"/>
  <c r="Q155" i="2" s="1"/>
  <c r="R155" i="2"/>
  <c r="S155" i="2" s="1"/>
  <c r="Z155" i="2"/>
  <c r="AA155" i="2"/>
  <c r="AG155" i="2"/>
  <c r="AH155" i="2" s="1"/>
  <c r="J156" i="2"/>
  <c r="P156" i="2"/>
  <c r="Q156" i="2"/>
  <c r="R156" i="2"/>
  <c r="S156" i="2" s="1"/>
  <c r="T156" i="2"/>
  <c r="Z156" i="2"/>
  <c r="AA156" i="2"/>
  <c r="AG156" i="2"/>
  <c r="AH156" i="2"/>
  <c r="J157" i="2"/>
  <c r="P157" i="2"/>
  <c r="Z157" i="2"/>
  <c r="AA157" i="2"/>
  <c r="AG157" i="2"/>
  <c r="AH157" i="2" s="1"/>
  <c r="J158" i="2"/>
  <c r="R158" i="2" s="1"/>
  <c r="P158" i="2"/>
  <c r="Q158" i="2"/>
  <c r="Z158" i="2"/>
  <c r="AA158" i="2"/>
  <c r="AG158" i="2"/>
  <c r="AH158" i="2"/>
  <c r="J159" i="2"/>
  <c r="P159" i="2"/>
  <c r="Q159" i="2" s="1"/>
  <c r="R159" i="2"/>
  <c r="S159" i="2" s="1"/>
  <c r="Z159" i="2"/>
  <c r="AA159" i="2" s="1"/>
  <c r="AG159" i="2"/>
  <c r="AH159" i="2" s="1"/>
  <c r="J160" i="2"/>
  <c r="P160" i="2"/>
  <c r="Q160" i="2" s="1"/>
  <c r="R160" i="2"/>
  <c r="S160" i="2"/>
  <c r="T160" i="2"/>
  <c r="Z160" i="2"/>
  <c r="AA160" i="2"/>
  <c r="AG160" i="2"/>
  <c r="AH160" i="2" s="1"/>
  <c r="J161" i="2"/>
  <c r="P161" i="2"/>
  <c r="Z161" i="2"/>
  <c r="AA161" i="2" s="1"/>
  <c r="AG161" i="2"/>
  <c r="AH161" i="2"/>
  <c r="J162" i="2"/>
  <c r="R162" i="2" s="1"/>
  <c r="P162" i="2"/>
  <c r="Q162" i="2"/>
  <c r="Z162" i="2"/>
  <c r="AA162" i="2"/>
  <c r="AG162" i="2"/>
  <c r="AH162" i="2" s="1"/>
  <c r="J163" i="2"/>
  <c r="P163" i="2"/>
  <c r="Q163" i="2"/>
  <c r="Z163" i="2"/>
  <c r="AA163" i="2" s="1"/>
  <c r="AG163" i="2"/>
  <c r="AH163" i="2"/>
  <c r="J164" i="2"/>
  <c r="P164" i="2"/>
  <c r="Q164" i="2"/>
  <c r="R164" i="2"/>
  <c r="T164" i="2" s="1"/>
  <c r="Z164" i="2"/>
  <c r="AA164" i="2"/>
  <c r="AG164" i="2"/>
  <c r="AH164" i="2"/>
  <c r="J165" i="2"/>
  <c r="P165" i="2"/>
  <c r="Q165" i="2"/>
  <c r="R165" i="2"/>
  <c r="S165" i="2"/>
  <c r="T165" i="2"/>
  <c r="Z165" i="2"/>
  <c r="AA165" i="2" s="1"/>
  <c r="AG165" i="2"/>
  <c r="AH165" i="2" s="1"/>
  <c r="J166" i="2"/>
  <c r="P166" i="2"/>
  <c r="R166" i="2" s="1"/>
  <c r="S166" i="2" s="1"/>
  <c r="Q166" i="2"/>
  <c r="T166" i="2"/>
  <c r="Z166" i="2"/>
  <c r="AA166" i="2" s="1"/>
  <c r="AG166" i="2"/>
  <c r="AH166" i="2" s="1"/>
  <c r="J167" i="2"/>
  <c r="P167" i="2"/>
  <c r="Q167" i="2" s="1"/>
  <c r="Z167" i="2"/>
  <c r="AA167" i="2"/>
  <c r="AG167" i="2"/>
  <c r="AH167" i="2"/>
  <c r="J168" i="2"/>
  <c r="P168" i="2"/>
  <c r="Q168" i="2"/>
  <c r="R168" i="2"/>
  <c r="S168" i="2" s="1"/>
  <c r="Z168" i="2"/>
  <c r="AA168" i="2"/>
  <c r="AG168" i="2"/>
  <c r="AH168" i="2"/>
  <c r="J169" i="2"/>
  <c r="P169" i="2"/>
  <c r="R169" i="2" s="1"/>
  <c r="S169" i="2" s="1"/>
  <c r="Z169" i="2"/>
  <c r="AA169" i="2" s="1"/>
  <c r="AG169" i="2"/>
  <c r="AH169" i="2" s="1"/>
  <c r="J170" i="2"/>
  <c r="P170" i="2"/>
  <c r="Q170" i="2"/>
  <c r="R170" i="2"/>
  <c r="T170" i="2" s="1"/>
  <c r="S170" i="2"/>
  <c r="Z170" i="2"/>
  <c r="AA170" i="2"/>
  <c r="AG170" i="2"/>
  <c r="AH170" i="2"/>
  <c r="J171" i="2"/>
  <c r="R171" i="2" s="1"/>
  <c r="P171" i="2"/>
  <c r="Q171" i="2" s="1"/>
  <c r="Z171" i="2"/>
  <c r="AA171" i="2" s="1"/>
  <c r="AG171" i="2"/>
  <c r="AH171" i="2"/>
  <c r="J172" i="2"/>
  <c r="R172" i="2" s="1"/>
  <c r="P172" i="2"/>
  <c r="Q172" i="2"/>
  <c r="Z172" i="2"/>
  <c r="AA172" i="2" s="1"/>
  <c r="AG172" i="2"/>
  <c r="AH172" i="2" s="1"/>
  <c r="J173" i="2"/>
  <c r="P173" i="2"/>
  <c r="Q173" i="2"/>
  <c r="R173" i="2"/>
  <c r="T173" i="2" s="1"/>
  <c r="S173" i="2"/>
  <c r="Z173" i="2"/>
  <c r="AA173" i="2"/>
  <c r="AG173" i="2"/>
  <c r="AH173" i="2" s="1"/>
  <c r="J174" i="2"/>
  <c r="P174" i="2"/>
  <c r="Q174" i="2"/>
  <c r="R174" i="2"/>
  <c r="S174" i="2"/>
  <c r="T174" i="2"/>
  <c r="Z174" i="2"/>
  <c r="AA174" i="2" s="1"/>
  <c r="AG174" i="2"/>
  <c r="AH174" i="2"/>
  <c r="J175" i="2"/>
  <c r="P175" i="2"/>
  <c r="Z175" i="2"/>
  <c r="AA175" i="2"/>
  <c r="AG175" i="2"/>
  <c r="AH175" i="2"/>
  <c r="J176" i="2"/>
  <c r="P176" i="2"/>
  <c r="Q176" i="2" s="1"/>
  <c r="Z176" i="2"/>
  <c r="AA176" i="2"/>
  <c r="AG176" i="2"/>
  <c r="AH176" i="2" s="1"/>
  <c r="J177" i="2"/>
  <c r="P177" i="2"/>
  <c r="Q177" i="2"/>
  <c r="R177" i="2"/>
  <c r="T177" i="2" s="1"/>
  <c r="S177" i="2"/>
  <c r="Z177" i="2"/>
  <c r="AA177" i="2" s="1"/>
  <c r="AG177" i="2"/>
  <c r="AH177" i="2" s="1"/>
  <c r="J178" i="2"/>
  <c r="P178" i="2"/>
  <c r="Q178" i="2" s="1"/>
  <c r="Z178" i="2"/>
  <c r="AA178" i="2"/>
  <c r="AG178" i="2"/>
  <c r="AH178" i="2" s="1"/>
  <c r="J179" i="2"/>
  <c r="P179" i="2"/>
  <c r="Z179" i="2"/>
  <c r="AA179" i="2" s="1"/>
  <c r="AG179" i="2"/>
  <c r="AH179" i="2"/>
  <c r="J180" i="2"/>
  <c r="P180" i="2"/>
  <c r="Q180" i="2"/>
  <c r="R180" i="2"/>
  <c r="Z180" i="2"/>
  <c r="AA180" i="2"/>
  <c r="AG180" i="2"/>
  <c r="AH180" i="2"/>
  <c r="J181" i="2"/>
  <c r="P181" i="2"/>
  <c r="Q181" i="2" s="1"/>
  <c r="Z181" i="2"/>
  <c r="AA181" i="2" s="1"/>
  <c r="AG181" i="2"/>
  <c r="AH181" i="2"/>
  <c r="J182" i="2"/>
  <c r="P182" i="2"/>
  <c r="Q182" i="2"/>
  <c r="R182" i="2"/>
  <c r="T182" i="2" s="1"/>
  <c r="Z182" i="2"/>
  <c r="AA182" i="2" s="1"/>
  <c r="AG182" i="2"/>
  <c r="AH182" i="2"/>
  <c r="J183" i="2"/>
  <c r="P183" i="2"/>
  <c r="Q183" i="2"/>
  <c r="R183" i="2"/>
  <c r="S183" i="2"/>
  <c r="T183" i="2"/>
  <c r="Z183" i="2"/>
  <c r="AA183" i="2" s="1"/>
  <c r="AG183" i="2"/>
  <c r="AH183" i="2" s="1"/>
  <c r="J184" i="2"/>
  <c r="P184" i="2"/>
  <c r="R184" i="2" s="1"/>
  <c r="S184" i="2" s="1"/>
  <c r="Q184" i="2"/>
  <c r="T184" i="2"/>
  <c r="Z184" i="2"/>
  <c r="AA184" i="2"/>
  <c r="AG184" i="2"/>
  <c r="AH184" i="2" s="1"/>
  <c r="J185" i="2"/>
  <c r="P185" i="2"/>
  <c r="Q185" i="2"/>
  <c r="R185" i="2"/>
  <c r="S185" i="2" s="1"/>
  <c r="Z185" i="2"/>
  <c r="AA185" i="2"/>
  <c r="AG185" i="2"/>
  <c r="AH185" i="2"/>
  <c r="J186" i="2"/>
  <c r="R186" i="2" s="1"/>
  <c r="P186" i="2"/>
  <c r="Q186" i="2"/>
  <c r="Z186" i="2"/>
  <c r="AA186" i="2" s="1"/>
  <c r="AG186" i="2"/>
  <c r="AH186" i="2"/>
  <c r="J187" i="2"/>
  <c r="P187" i="2"/>
  <c r="R187" i="2" s="1"/>
  <c r="S187" i="2" s="1"/>
  <c r="Q187" i="2"/>
  <c r="Z187" i="2"/>
  <c r="AA187" i="2"/>
  <c r="AG187" i="2"/>
  <c r="AH187" i="2" s="1"/>
  <c r="J188" i="2"/>
  <c r="P188" i="2"/>
  <c r="Q188" i="2"/>
  <c r="R188" i="2"/>
  <c r="T188" i="2" s="1"/>
  <c r="S188" i="2"/>
  <c r="Z188" i="2"/>
  <c r="AA188" i="2" s="1"/>
  <c r="AG188" i="2"/>
  <c r="AH188" i="2"/>
  <c r="J189" i="2"/>
  <c r="P189" i="2"/>
  <c r="Q189" i="2" s="1"/>
  <c r="Z189" i="2"/>
  <c r="AA189" i="2" s="1"/>
  <c r="AG189" i="2"/>
  <c r="AH189" i="2"/>
  <c r="J190" i="2"/>
  <c r="P190" i="2"/>
  <c r="Q190" i="2" s="1"/>
  <c r="Z190" i="2"/>
  <c r="AA190" i="2" s="1"/>
  <c r="AG190" i="2"/>
  <c r="AH190" i="2" s="1"/>
  <c r="J191" i="2"/>
  <c r="P191" i="2"/>
  <c r="Q191" i="2"/>
  <c r="R191" i="2"/>
  <c r="S191" i="2"/>
  <c r="T191" i="2"/>
  <c r="Z191" i="2"/>
  <c r="AA191" i="2"/>
  <c r="AG191" i="2"/>
  <c r="AH191" i="2"/>
  <c r="J192" i="2"/>
  <c r="P192" i="2"/>
  <c r="Q192" i="2"/>
  <c r="R192" i="2"/>
  <c r="S192" i="2"/>
  <c r="T192" i="2"/>
  <c r="Z192" i="2"/>
  <c r="AA192" i="2"/>
  <c r="AG192" i="2"/>
  <c r="AH192" i="2"/>
  <c r="J193" i="2"/>
  <c r="P193" i="2"/>
  <c r="Z193" i="2"/>
  <c r="AA193" i="2"/>
  <c r="AG193" i="2"/>
  <c r="AH193" i="2"/>
  <c r="J194" i="2"/>
  <c r="P194" i="2"/>
  <c r="Q194" i="2" s="1"/>
  <c r="Z194" i="2"/>
  <c r="AA194" i="2"/>
  <c r="AG194" i="2"/>
  <c r="AH194" i="2" s="1"/>
  <c r="J195" i="2"/>
  <c r="P195" i="2"/>
  <c r="Q195" i="2"/>
  <c r="R195" i="2"/>
  <c r="T195" i="2" s="1"/>
  <c r="S195" i="2"/>
  <c r="Z195" i="2"/>
  <c r="AA195" i="2" s="1"/>
  <c r="AG195" i="2"/>
  <c r="AH195" i="2" s="1"/>
  <c r="J196" i="2"/>
  <c r="P196" i="2"/>
  <c r="Q196" i="2" s="1"/>
  <c r="Z196" i="2"/>
  <c r="AA196" i="2"/>
  <c r="AG196" i="2"/>
  <c r="AH196" i="2" s="1"/>
  <c r="J197" i="2"/>
  <c r="P197" i="2"/>
  <c r="Q197" i="2" s="1"/>
  <c r="R197" i="2"/>
  <c r="S197" i="2"/>
  <c r="T197" i="2"/>
  <c r="Z197" i="2"/>
  <c r="AA197" i="2" s="1"/>
  <c r="AG197" i="2"/>
  <c r="AH197" i="2"/>
  <c r="J198" i="2"/>
  <c r="R198" i="2" s="1"/>
  <c r="P198" i="2"/>
  <c r="Q198" i="2"/>
  <c r="Z198" i="2"/>
  <c r="AA198" i="2"/>
  <c r="AG198" i="2"/>
  <c r="AH198" i="2" s="1"/>
  <c r="J199" i="2"/>
  <c r="P199" i="2"/>
  <c r="R199" i="2" s="1"/>
  <c r="Q199" i="2"/>
  <c r="S199" i="2"/>
  <c r="T199" i="2"/>
  <c r="Z199" i="2"/>
  <c r="AA199" i="2" s="1"/>
  <c r="AG199" i="2"/>
  <c r="AH199" i="2"/>
  <c r="J200" i="2"/>
  <c r="P200" i="2"/>
  <c r="Q200" i="2" s="1"/>
  <c r="Z200" i="2"/>
  <c r="AA200" i="2"/>
  <c r="AG200" i="2"/>
  <c r="AH200" i="2" s="1"/>
  <c r="T89" i="3" l="1"/>
  <c r="T44" i="3"/>
  <c r="S96" i="3"/>
  <c r="S74" i="3"/>
  <c r="S53" i="3"/>
  <c r="T61" i="3"/>
  <c r="S84" i="3"/>
  <c r="S70" i="3"/>
  <c r="T69" i="3"/>
  <c r="T46" i="3"/>
  <c r="S59" i="3"/>
  <c r="T59" i="3"/>
  <c r="T47" i="3"/>
  <c r="S58" i="3"/>
  <c r="T55" i="3"/>
  <c r="S72" i="3"/>
  <c r="T49" i="3"/>
  <c r="S49" i="3"/>
  <c r="S48" i="3"/>
  <c r="T48" i="3"/>
  <c r="T85" i="3"/>
  <c r="S85" i="3"/>
  <c r="T73" i="3"/>
  <c r="S73" i="3"/>
  <c r="T67" i="3"/>
  <c r="S67" i="3"/>
  <c r="T63" i="3"/>
  <c r="S63" i="3"/>
  <c r="T131" i="2"/>
  <c r="S131" i="2"/>
  <c r="T158" i="2"/>
  <c r="S158" i="2"/>
  <c r="T116" i="2"/>
  <c r="S116" i="2"/>
  <c r="S141" i="2"/>
  <c r="T141" i="2"/>
  <c r="S144" i="2"/>
  <c r="T144" i="2"/>
  <c r="T134" i="2"/>
  <c r="S134" i="2"/>
  <c r="T132" i="2"/>
  <c r="S132" i="2"/>
  <c r="T114" i="2"/>
  <c r="S114" i="2"/>
  <c r="T172" i="2"/>
  <c r="S172" i="2"/>
  <c r="T186" i="2"/>
  <c r="S186" i="2"/>
  <c r="S171" i="2"/>
  <c r="T171" i="2"/>
  <c r="S162" i="2"/>
  <c r="T162" i="2"/>
  <c r="S198" i="2"/>
  <c r="T198" i="2"/>
  <c r="S137" i="2"/>
  <c r="T137" i="2"/>
  <c r="S126" i="2"/>
  <c r="T126" i="2"/>
  <c r="T169" i="2"/>
  <c r="Q161" i="2"/>
  <c r="R161" i="2"/>
  <c r="R194" i="2"/>
  <c r="R190" i="2"/>
  <c r="T187" i="2"/>
  <c r="Q179" i="2"/>
  <c r="R179" i="2"/>
  <c r="R176" i="2"/>
  <c r="T159" i="2"/>
  <c r="T155" i="2"/>
  <c r="R123" i="2"/>
  <c r="T120" i="2"/>
  <c r="R119" i="2"/>
  <c r="Q169" i="2"/>
  <c r="S152" i="2"/>
  <c r="R151" i="2"/>
  <c r="T148" i="2"/>
  <c r="T124" i="2"/>
  <c r="Q148" i="2"/>
  <c r="R130" i="2"/>
  <c r="S117" i="2"/>
  <c r="T117" i="2"/>
  <c r="Q143" i="2"/>
  <c r="R143" i="2"/>
  <c r="R193" i="2"/>
  <c r="Q193" i="2"/>
  <c r="S180" i="2"/>
  <c r="T180" i="2"/>
  <c r="R196" i="2"/>
  <c r="R189" i="2"/>
  <c r="T185" i="2"/>
  <c r="R178" i="2"/>
  <c r="R163" i="2"/>
  <c r="T150" i="2"/>
  <c r="R149" i="2"/>
  <c r="R139" i="2"/>
  <c r="Q139" i="2"/>
  <c r="T136" i="2"/>
  <c r="R128" i="2"/>
  <c r="S135" i="2"/>
  <c r="T135" i="2"/>
  <c r="S153" i="2"/>
  <c r="T153" i="2"/>
  <c r="R121" i="2"/>
  <c r="Q121" i="2"/>
  <c r="R200" i="2"/>
  <c r="R181" i="2"/>
  <c r="T168" i="2"/>
  <c r="R167" i="2"/>
  <c r="S164" i="2"/>
  <c r="R157" i="2"/>
  <c r="Q157" i="2"/>
  <c r="T154" i="2"/>
  <c r="R146" i="2"/>
  <c r="T129" i="2"/>
  <c r="S122" i="2"/>
  <c r="R118" i="2"/>
  <c r="S182" i="2"/>
  <c r="R175" i="2"/>
  <c r="Q175" i="2"/>
  <c r="S140" i="2"/>
  <c r="Q125" i="2"/>
  <c r="R125" i="2"/>
  <c r="S175" i="2" l="1"/>
  <c r="T175" i="2"/>
  <c r="S139" i="2"/>
  <c r="T139" i="2"/>
  <c r="T179" i="2"/>
  <c r="S179" i="2"/>
  <c r="T176" i="2"/>
  <c r="S176" i="2"/>
  <c r="S130" i="2"/>
  <c r="T130" i="2"/>
  <c r="T118" i="2"/>
  <c r="S118" i="2"/>
  <c r="S189" i="2"/>
  <c r="T189" i="2"/>
  <c r="S125" i="2"/>
  <c r="T125" i="2"/>
  <c r="S121" i="2"/>
  <c r="T121" i="2"/>
  <c r="S157" i="2"/>
  <c r="T157" i="2"/>
  <c r="S151" i="2"/>
  <c r="T151" i="2"/>
  <c r="T149" i="2"/>
  <c r="S149" i="2"/>
  <c r="S178" i="2"/>
  <c r="T178" i="2"/>
  <c r="T190" i="2"/>
  <c r="S190" i="2"/>
  <c r="T194" i="2"/>
  <c r="S194" i="2"/>
  <c r="T161" i="2"/>
  <c r="S161" i="2"/>
  <c r="S196" i="2"/>
  <c r="T196" i="2"/>
  <c r="S119" i="2"/>
  <c r="T119" i="2"/>
  <c r="T146" i="2"/>
  <c r="S146" i="2"/>
  <c r="T128" i="2"/>
  <c r="S128" i="2"/>
  <c r="S123" i="2"/>
  <c r="T123" i="2"/>
  <c r="S193" i="2"/>
  <c r="T193" i="2"/>
  <c r="T167" i="2"/>
  <c r="S167" i="2"/>
  <c r="S163" i="2"/>
  <c r="T163" i="2"/>
  <c r="S181" i="2"/>
  <c r="T181" i="2"/>
  <c r="S200" i="2"/>
  <c r="T200" i="2"/>
  <c r="S143" i="2"/>
  <c r="T143" i="2"/>
  <c r="F25" i="3" l="1"/>
  <c r="F29" i="3"/>
  <c r="G29" i="3"/>
  <c r="J42" i="3"/>
  <c r="P42" i="3"/>
  <c r="R42" i="3" s="1"/>
  <c r="Z42" i="3"/>
  <c r="AA42" i="3" s="1"/>
  <c r="AG42" i="3"/>
  <c r="AH42" i="3" s="1"/>
  <c r="J43" i="3"/>
  <c r="P43" i="3"/>
  <c r="R43" i="3" s="1"/>
  <c r="Z43" i="3"/>
  <c r="AA43" i="3"/>
  <c r="AG43" i="3"/>
  <c r="AH43" i="3" s="1"/>
  <c r="J56" i="3"/>
  <c r="P56" i="3"/>
  <c r="R56" i="3" s="1"/>
  <c r="Q56" i="3"/>
  <c r="Z56" i="3"/>
  <c r="AA56" i="3" s="1"/>
  <c r="AG56" i="3"/>
  <c r="AH56" i="3" s="1"/>
  <c r="J57" i="3"/>
  <c r="P57" i="3"/>
  <c r="Q57" i="3"/>
  <c r="R57" i="3"/>
  <c r="T57" i="3" s="1"/>
  <c r="Z57" i="3"/>
  <c r="AA57" i="3" s="1"/>
  <c r="AG57" i="3"/>
  <c r="AH57" i="3" s="1"/>
  <c r="J78" i="3"/>
  <c r="P78" i="3"/>
  <c r="R78" i="3" s="1"/>
  <c r="Q78" i="3"/>
  <c r="Z78" i="3"/>
  <c r="AA78" i="3" s="1"/>
  <c r="AG78" i="3"/>
  <c r="AH78" i="3" s="1"/>
  <c r="J79" i="3"/>
  <c r="P79" i="3"/>
  <c r="Q79" i="3"/>
  <c r="Z79" i="3"/>
  <c r="AA79" i="3" s="1"/>
  <c r="AG79" i="3"/>
  <c r="AH79" i="3" s="1"/>
  <c r="J80" i="3"/>
  <c r="P80" i="3"/>
  <c r="Q80" i="3"/>
  <c r="Z80" i="3"/>
  <c r="AA80" i="3" s="1"/>
  <c r="AG80" i="3"/>
  <c r="AH80" i="3" s="1"/>
  <c r="J81" i="3"/>
  <c r="R81" i="3" s="1"/>
  <c r="P81" i="3"/>
  <c r="Q81" i="3" s="1"/>
  <c r="Z81" i="3"/>
  <c r="AA81" i="3" s="1"/>
  <c r="AG81" i="3"/>
  <c r="AH81" i="3" s="1"/>
  <c r="J82" i="3"/>
  <c r="P82" i="3"/>
  <c r="Q82" i="3"/>
  <c r="Z82" i="3"/>
  <c r="AA82" i="3" s="1"/>
  <c r="AG82" i="3"/>
  <c r="AH82" i="3" s="1"/>
  <c r="J83" i="3"/>
  <c r="P83" i="3"/>
  <c r="Q83" i="3" s="1"/>
  <c r="Z83" i="3"/>
  <c r="AA83" i="3"/>
  <c r="AG83" i="3"/>
  <c r="AH83" i="3" s="1"/>
  <c r="J86" i="3"/>
  <c r="P86" i="3"/>
  <c r="Q86" i="3" s="1"/>
  <c r="Z86" i="3"/>
  <c r="AA86" i="3" s="1"/>
  <c r="AG86" i="3"/>
  <c r="AH86" i="3" s="1"/>
  <c r="J87" i="3"/>
  <c r="P87" i="3"/>
  <c r="Q87" i="3" s="1"/>
  <c r="Z87" i="3"/>
  <c r="AA87" i="3" s="1"/>
  <c r="AG87" i="3"/>
  <c r="AH87" i="3" s="1"/>
  <c r="J90" i="3"/>
  <c r="P90" i="3"/>
  <c r="R90" i="3" s="1"/>
  <c r="Z90" i="3"/>
  <c r="AA90" i="3" s="1"/>
  <c r="AG90" i="3"/>
  <c r="AH90" i="3" s="1"/>
  <c r="J91" i="3"/>
  <c r="P91" i="3"/>
  <c r="Q91" i="3" s="1"/>
  <c r="Z91" i="3"/>
  <c r="AA91" i="3" s="1"/>
  <c r="AG91" i="3"/>
  <c r="AH91" i="3" s="1"/>
  <c r="J92" i="3"/>
  <c r="P92" i="3"/>
  <c r="Q92" i="3"/>
  <c r="Z92" i="3"/>
  <c r="AA92" i="3" s="1"/>
  <c r="AG92" i="3"/>
  <c r="AH92" i="3" s="1"/>
  <c r="J93" i="3"/>
  <c r="P93" i="3"/>
  <c r="Q93" i="3"/>
  <c r="R93" i="3"/>
  <c r="T93" i="3" s="1"/>
  <c r="Z93" i="3"/>
  <c r="AA93" i="3" s="1"/>
  <c r="AG93" i="3"/>
  <c r="AH93" i="3" s="1"/>
  <c r="J94" i="3"/>
  <c r="P94" i="3"/>
  <c r="Q94" i="3"/>
  <c r="Z94" i="3"/>
  <c r="AA94" i="3" s="1"/>
  <c r="AG94" i="3"/>
  <c r="AH94" i="3" s="1"/>
  <c r="J95" i="3"/>
  <c r="P95" i="3"/>
  <c r="Q95" i="3" s="1"/>
  <c r="Z95" i="3"/>
  <c r="AA95" i="3"/>
  <c r="AG95" i="3"/>
  <c r="AH95" i="3" s="1"/>
  <c r="F25" i="2"/>
  <c r="F29" i="2"/>
  <c r="G29" i="2"/>
  <c r="F30" i="2"/>
  <c r="G30" i="2"/>
  <c r="J43" i="2"/>
  <c r="P43" i="2"/>
  <c r="Q43" i="2" s="1"/>
  <c r="Z43" i="2"/>
  <c r="AA43" i="2" s="1"/>
  <c r="AG43" i="2"/>
  <c r="AH43" i="2" s="1"/>
  <c r="J44" i="2"/>
  <c r="P44" i="2"/>
  <c r="Q44" i="2" s="1"/>
  <c r="Z44" i="2"/>
  <c r="AA44" i="2" s="1"/>
  <c r="AG44" i="2"/>
  <c r="AH44" i="2" s="1"/>
  <c r="J45" i="2"/>
  <c r="P45" i="2"/>
  <c r="Q45" i="2" s="1"/>
  <c r="Z45" i="2"/>
  <c r="AA45" i="2" s="1"/>
  <c r="AG45" i="2"/>
  <c r="AH45" i="2" s="1"/>
  <c r="J46" i="2"/>
  <c r="P46" i="2"/>
  <c r="Z46" i="2"/>
  <c r="AA46" i="2" s="1"/>
  <c r="AG46" i="2"/>
  <c r="AH46" i="2" s="1"/>
  <c r="J57" i="2"/>
  <c r="P57" i="2"/>
  <c r="Q57" i="2" s="1"/>
  <c r="Z57" i="2"/>
  <c r="AA57" i="2" s="1"/>
  <c r="AG57" i="2"/>
  <c r="AH57" i="2" s="1"/>
  <c r="J58" i="2"/>
  <c r="P58" i="2"/>
  <c r="Z58" i="2"/>
  <c r="AA58" i="2" s="1"/>
  <c r="AG58" i="2"/>
  <c r="AH58" i="2" s="1"/>
  <c r="J59" i="2"/>
  <c r="P59" i="2"/>
  <c r="Z59" i="2"/>
  <c r="AA59" i="2" s="1"/>
  <c r="AG59" i="2"/>
  <c r="AH59" i="2" s="1"/>
  <c r="J60" i="2"/>
  <c r="P60" i="2"/>
  <c r="Z60" i="2"/>
  <c r="AA60" i="2" s="1"/>
  <c r="AG60" i="2"/>
  <c r="AH60" i="2" s="1"/>
  <c r="J63" i="2"/>
  <c r="P63" i="2"/>
  <c r="Q63" i="2" s="1"/>
  <c r="Z63" i="2"/>
  <c r="AA63" i="2" s="1"/>
  <c r="AG63" i="2"/>
  <c r="AH63" i="2" s="1"/>
  <c r="J64" i="2"/>
  <c r="P64" i="2"/>
  <c r="Q64" i="2" s="1"/>
  <c r="Z64" i="2"/>
  <c r="AA64" i="2" s="1"/>
  <c r="AG64" i="2"/>
  <c r="AH64" i="2" s="1"/>
  <c r="J93" i="2"/>
  <c r="P93" i="2"/>
  <c r="Q93" i="2" s="1"/>
  <c r="Z93" i="2"/>
  <c r="AA93" i="2" s="1"/>
  <c r="AG93" i="2"/>
  <c r="AH93" i="2" s="1"/>
  <c r="J94" i="2"/>
  <c r="P94" i="2"/>
  <c r="Z94" i="2"/>
  <c r="AA94" i="2" s="1"/>
  <c r="AG94" i="2"/>
  <c r="AH94" i="2" s="1"/>
  <c r="J95" i="2"/>
  <c r="P95" i="2"/>
  <c r="Z95" i="2"/>
  <c r="AA95" i="2" s="1"/>
  <c r="AG95" i="2"/>
  <c r="AH95" i="2" s="1"/>
  <c r="J96" i="2"/>
  <c r="P96" i="2"/>
  <c r="Q96" i="2" s="1"/>
  <c r="Z96" i="2"/>
  <c r="AA96" i="2" s="1"/>
  <c r="AG96" i="2"/>
  <c r="AH96" i="2" s="1"/>
  <c r="J97" i="2"/>
  <c r="P97" i="2"/>
  <c r="Q97" i="2" s="1"/>
  <c r="Z97" i="2"/>
  <c r="AA97" i="2" s="1"/>
  <c r="AG97" i="2"/>
  <c r="AH97" i="2" s="1"/>
  <c r="J98" i="2"/>
  <c r="P98" i="2"/>
  <c r="Z98" i="2"/>
  <c r="AA98" i="2" s="1"/>
  <c r="AG98" i="2"/>
  <c r="AH98" i="2" s="1"/>
  <c r="J101" i="2"/>
  <c r="P101" i="2"/>
  <c r="Q101" i="2" s="1"/>
  <c r="Z101" i="2"/>
  <c r="AA101" i="2" s="1"/>
  <c r="AG101" i="2"/>
  <c r="AH101" i="2" s="1"/>
  <c r="J102" i="2"/>
  <c r="P102" i="2"/>
  <c r="Q102" i="2" s="1"/>
  <c r="Z102" i="2"/>
  <c r="AA102" i="2" s="1"/>
  <c r="AG102" i="2"/>
  <c r="AH102" i="2" s="1"/>
  <c r="J103" i="2"/>
  <c r="P103" i="2"/>
  <c r="Q103" i="2" s="1"/>
  <c r="Z103" i="2"/>
  <c r="AA103" i="2" s="1"/>
  <c r="AG103" i="2"/>
  <c r="AH103" i="2" s="1"/>
  <c r="J104" i="2"/>
  <c r="P104" i="2"/>
  <c r="Q104" i="2" s="1"/>
  <c r="Z104" i="2"/>
  <c r="AA104" i="2" s="1"/>
  <c r="AG104" i="2"/>
  <c r="AH104" i="2" s="1"/>
  <c r="J105" i="2"/>
  <c r="P105" i="2"/>
  <c r="Q105" i="2" s="1"/>
  <c r="Z105" i="2"/>
  <c r="AA105" i="2" s="1"/>
  <c r="AG105" i="2"/>
  <c r="AH105" i="2" s="1"/>
  <c r="J106" i="2"/>
  <c r="P106" i="2"/>
  <c r="Q106" i="2" s="1"/>
  <c r="Z106" i="2"/>
  <c r="AA106" i="2" s="1"/>
  <c r="AG106" i="2"/>
  <c r="AH106" i="2" s="1"/>
  <c r="J107" i="2"/>
  <c r="P107" i="2"/>
  <c r="Z107" i="2"/>
  <c r="AA107" i="2" s="1"/>
  <c r="AG107" i="2"/>
  <c r="AH107" i="2" s="1"/>
  <c r="J108" i="2"/>
  <c r="P108" i="2"/>
  <c r="Q108" i="2" s="1"/>
  <c r="Z108" i="2"/>
  <c r="AA108" i="2" s="1"/>
  <c r="AG108" i="2"/>
  <c r="AH108" i="2" s="1"/>
  <c r="J109" i="2"/>
  <c r="P109" i="2"/>
  <c r="Q109" i="2" s="1"/>
  <c r="Z109" i="2"/>
  <c r="AA109" i="2" s="1"/>
  <c r="AG109" i="2"/>
  <c r="AH109" i="2" s="1"/>
  <c r="J110" i="2"/>
  <c r="P110" i="2"/>
  <c r="Z110" i="2"/>
  <c r="AA110" i="2" s="1"/>
  <c r="AG110" i="2"/>
  <c r="AH110" i="2" s="1"/>
  <c r="J111" i="2"/>
  <c r="P111" i="2"/>
  <c r="Z111" i="2"/>
  <c r="AA111" i="2" s="1"/>
  <c r="AG111" i="2"/>
  <c r="AH111" i="2" s="1"/>
  <c r="J112" i="2"/>
  <c r="P112" i="2"/>
  <c r="Z112" i="2"/>
  <c r="AA112" i="2" s="1"/>
  <c r="AG112" i="2"/>
  <c r="AH112" i="2" s="1"/>
  <c r="T81" i="3" l="1"/>
  <c r="S81" i="3"/>
  <c r="S57" i="3"/>
  <c r="R87" i="3"/>
  <c r="R79" i="3"/>
  <c r="T79" i="3" s="1"/>
  <c r="S93" i="3"/>
  <c r="Q90" i="3"/>
  <c r="R82" i="3"/>
  <c r="S82" i="3" s="1"/>
  <c r="R80" i="3"/>
  <c r="R91" i="3"/>
  <c r="R83" i="3"/>
  <c r="S83" i="3" s="1"/>
  <c r="R95" i="3"/>
  <c r="T95" i="3" s="1"/>
  <c r="Q42" i="3"/>
  <c r="R94" i="3"/>
  <c r="R92" i="3"/>
  <c r="R86" i="3"/>
  <c r="T86" i="3" s="1"/>
  <c r="R95" i="2"/>
  <c r="R59" i="2"/>
  <c r="R110" i="2"/>
  <c r="R107" i="2"/>
  <c r="R94" i="2"/>
  <c r="R58" i="2"/>
  <c r="T58" i="2" s="1"/>
  <c r="R93" i="2"/>
  <c r="R46" i="2"/>
  <c r="R112" i="2"/>
  <c r="T112" i="2" s="1"/>
  <c r="R60" i="2"/>
  <c r="S60" i="2" s="1"/>
  <c r="R103" i="2"/>
  <c r="S103" i="2" s="1"/>
  <c r="R63" i="2"/>
  <c r="S63" i="2" s="1"/>
  <c r="R98" i="2"/>
  <c r="Q95" i="2"/>
  <c r="Q107" i="2"/>
  <c r="R102" i="2"/>
  <c r="S102" i="2" s="1"/>
  <c r="Q59" i="2"/>
  <c r="Q94" i="2"/>
  <c r="R111" i="2"/>
  <c r="T111" i="2" s="1"/>
  <c r="R106" i="2"/>
  <c r="S106" i="2" s="1"/>
  <c r="Q60" i="2"/>
  <c r="R57" i="2"/>
  <c r="T57" i="2" s="1"/>
  <c r="R108" i="2"/>
  <c r="T108" i="2" s="1"/>
  <c r="R101" i="2"/>
  <c r="S101" i="2" s="1"/>
  <c r="Q110" i="2"/>
  <c r="R96" i="2"/>
  <c r="T96" i="2" s="1"/>
  <c r="Q46" i="2"/>
  <c r="Q112" i="2"/>
  <c r="R105" i="2"/>
  <c r="T105" i="2" s="1"/>
  <c r="Q98" i="2"/>
  <c r="Q58" i="2"/>
  <c r="R43" i="2"/>
  <c r="S43" i="2" s="1"/>
  <c r="R109" i="2"/>
  <c r="S109" i="2" s="1"/>
  <c r="Q111" i="2"/>
  <c r="R104" i="2"/>
  <c r="S104" i="2" s="1"/>
  <c r="R64" i="2"/>
  <c r="S64" i="2" s="1"/>
  <c r="T42" i="3"/>
  <c r="S42" i="3"/>
  <c r="T56" i="3"/>
  <c r="S56" i="3"/>
  <c r="T90" i="3"/>
  <c r="S90" i="3"/>
  <c r="T82" i="3"/>
  <c r="T78" i="3"/>
  <c r="S78" i="3"/>
  <c r="S92" i="3"/>
  <c r="T92" i="3"/>
  <c r="T94" i="3"/>
  <c r="S94" i="3"/>
  <c r="S43" i="3"/>
  <c r="T43" i="3"/>
  <c r="T80" i="3"/>
  <c r="S80" i="3"/>
  <c r="S79" i="3"/>
  <c r="S91" i="3"/>
  <c r="T91" i="3"/>
  <c r="T83" i="3"/>
  <c r="Q43" i="3"/>
  <c r="S110" i="2"/>
  <c r="T110" i="2"/>
  <c r="S95" i="2"/>
  <c r="T95" i="2"/>
  <c r="T60" i="2"/>
  <c r="T98" i="2"/>
  <c r="S98" i="2"/>
  <c r="T93" i="2"/>
  <c r="S93" i="2"/>
  <c r="T46" i="2"/>
  <c r="S46" i="2"/>
  <c r="T94" i="2"/>
  <c r="S94" i="2"/>
  <c r="S59" i="2"/>
  <c r="T59" i="2"/>
  <c r="S58" i="2"/>
  <c r="S107" i="2"/>
  <c r="T107" i="2"/>
  <c r="R97" i="2"/>
  <c r="R45" i="2"/>
  <c r="R44" i="2"/>
  <c r="S86" i="3" l="1"/>
  <c r="T87" i="3"/>
  <c r="S87" i="3"/>
  <c r="S95" i="3"/>
  <c r="S111" i="2"/>
  <c r="T63" i="2"/>
  <c r="T103" i="2"/>
  <c r="T64" i="2"/>
  <c r="S112" i="2"/>
  <c r="T101" i="2"/>
  <c r="S105" i="2"/>
  <c r="T106" i="2"/>
  <c r="T102" i="2"/>
  <c r="S96" i="2"/>
  <c r="T104" i="2"/>
  <c r="S108" i="2"/>
  <c r="S57" i="2"/>
  <c r="T109" i="2"/>
  <c r="T43" i="2"/>
  <c r="S44" i="2"/>
  <c r="T44" i="2"/>
  <c r="S45" i="2"/>
  <c r="T45" i="2"/>
  <c r="S97" i="2"/>
  <c r="T97" i="2"/>
</calcChain>
</file>

<file path=xl/sharedStrings.xml><?xml version="1.0" encoding="utf-8"?>
<sst xmlns="http://schemas.openxmlformats.org/spreadsheetml/2006/main" count="542" uniqueCount="103">
  <si>
    <t>R31M10</t>
  </si>
  <si>
    <t>R15M10</t>
  </si>
  <si>
    <t>25.5 (Blue SW)</t>
  </si>
  <si>
    <t>Blue SW phantom + new calibration coefficient</t>
  </si>
  <si>
    <t>9.7 (Blue SW)</t>
  </si>
  <si>
    <t>GTR1_Roos IC+electrometer #470 from GTR2</t>
  </si>
  <si>
    <t>REFERENCE 
MEASUREMENTS</t>
  </si>
  <si>
    <t>MU_5</t>
  </si>
  <si>
    <t>MU_4</t>
  </si>
  <si>
    <t>MU_3</t>
  </si>
  <si>
    <t>MU_2</t>
  </si>
  <si>
    <t>MU_1</t>
  </si>
  <si>
    <t>[%]</t>
  </si>
  <si>
    <t>[Gy]</t>
  </si>
  <si>
    <t>[nC]</t>
  </si>
  <si>
    <t>meas 5</t>
  </si>
  <si>
    <t>meas 4</t>
  </si>
  <si>
    <t>meas 3</t>
  </si>
  <si>
    <t>meas 2</t>
  </si>
  <si>
    <t>meas 1</t>
  </si>
  <si>
    <r>
      <t>[</t>
    </r>
    <r>
      <rPr>
        <vertAlign val="superscript"/>
        <sz val="10"/>
        <color theme="1"/>
        <rFont val="Calibri"/>
        <family val="2"/>
        <scheme val="minor"/>
      </rPr>
      <t>o</t>
    </r>
    <r>
      <rPr>
        <sz val="10"/>
        <color theme="1"/>
        <rFont val="Calibri"/>
        <family val="2"/>
        <scheme val="minor"/>
      </rPr>
      <t>C]</t>
    </r>
  </si>
  <si>
    <t>[hPa]</t>
  </si>
  <si>
    <t>[cm]</t>
  </si>
  <si>
    <t>[DD/MM/YYYY]</t>
  </si>
  <si>
    <t>Deviation from Prescribe MU's</t>
  </si>
  <si>
    <t>Average MU's</t>
  </si>
  <si>
    <t>Secondary Chamber</t>
  </si>
  <si>
    <t>Primary Chamber</t>
  </si>
  <si>
    <t>Deviation from TPS</t>
  </si>
  <si>
    <t>Deviation from reference</t>
  </si>
  <si>
    <t>Average Dose</t>
  </si>
  <si>
    <t>STD</t>
  </si>
  <si>
    <r>
      <t>Average Q</t>
    </r>
    <r>
      <rPr>
        <vertAlign val="subscript"/>
        <sz val="10"/>
        <color theme="1"/>
        <rFont val="Calibri"/>
        <family val="2"/>
        <scheme val="minor"/>
      </rPr>
      <t>meas</t>
    </r>
  </si>
  <si>
    <r>
      <t>Q</t>
    </r>
    <r>
      <rPr>
        <vertAlign val="subscript"/>
        <sz val="10"/>
        <color theme="1"/>
        <rFont val="Calibri"/>
        <family val="2"/>
        <scheme val="minor"/>
      </rPr>
      <t>meas</t>
    </r>
    <r>
      <rPr>
        <sz val="10"/>
        <color theme="1"/>
        <rFont val="Calibri"/>
        <family val="2"/>
        <scheme val="minor"/>
      </rPr>
      <t xml:space="preserve"> [nC]</t>
    </r>
  </si>
  <si>
    <r>
      <t>k</t>
    </r>
    <r>
      <rPr>
        <vertAlign val="subscript"/>
        <sz val="10"/>
        <color theme="1"/>
        <rFont val="Calibri"/>
        <family val="2"/>
        <scheme val="minor"/>
      </rPr>
      <t>T,p_air</t>
    </r>
  </si>
  <si>
    <r>
      <t>p</t>
    </r>
    <r>
      <rPr>
        <vertAlign val="subscript"/>
        <sz val="10"/>
        <color theme="1"/>
        <rFont val="Calibri"/>
        <family val="2"/>
        <scheme val="minor"/>
      </rPr>
      <t>air</t>
    </r>
  </si>
  <si>
    <r>
      <t>T</t>
    </r>
    <r>
      <rPr>
        <vertAlign val="subscript"/>
        <sz val="10"/>
        <color theme="1"/>
        <rFont val="Calibri"/>
        <family val="2"/>
        <scheme val="minor"/>
      </rPr>
      <t>IC</t>
    </r>
    <r>
      <rPr>
        <sz val="10"/>
        <color theme="1"/>
        <rFont val="Calibri"/>
        <family val="2"/>
        <scheme val="minor"/>
      </rPr>
      <t>,</t>
    </r>
    <r>
      <rPr>
        <vertAlign val="subscript"/>
        <sz val="10"/>
        <color theme="1"/>
        <rFont val="Calibri"/>
        <family val="2"/>
        <scheme val="minor"/>
      </rPr>
      <t>air</t>
    </r>
  </si>
  <si>
    <t>PPS Z-axis</t>
  </si>
  <si>
    <t>no.of SW plates</t>
  </si>
  <si>
    <r>
      <t>z</t>
    </r>
    <r>
      <rPr>
        <vertAlign val="subscript"/>
        <sz val="10"/>
        <color theme="1"/>
        <rFont val="Calibri"/>
        <family val="2"/>
        <scheme val="minor"/>
      </rPr>
      <t>meas</t>
    </r>
  </si>
  <si>
    <t>Plan ID</t>
  </si>
  <si>
    <t>Date</t>
  </si>
  <si>
    <t>iso at the surface of the IC</t>
  </si>
  <si>
    <r>
      <t>beam quality - k</t>
    </r>
    <r>
      <rPr>
        <vertAlign val="subscript"/>
        <sz val="10"/>
        <color theme="1"/>
        <rFont val="Calibri"/>
        <family val="2"/>
        <scheme val="minor"/>
      </rPr>
      <t>Q,Qo</t>
    </r>
  </si>
  <si>
    <r>
      <t>polarity - k</t>
    </r>
    <r>
      <rPr>
        <vertAlign val="subscript"/>
        <sz val="10"/>
        <color theme="1"/>
        <rFont val="Calibri"/>
        <family val="2"/>
        <scheme val="minor"/>
      </rPr>
      <t>pol</t>
    </r>
  </si>
  <si>
    <r>
      <t>ion recombination - k</t>
    </r>
    <r>
      <rPr>
        <vertAlign val="subscript"/>
        <sz val="10"/>
        <color theme="1"/>
        <rFont val="Calibri"/>
        <family val="2"/>
        <scheme val="minor"/>
      </rPr>
      <t>s</t>
    </r>
  </si>
  <si>
    <r>
      <t>electrometer - k</t>
    </r>
    <r>
      <rPr>
        <vertAlign val="subscript"/>
        <sz val="10"/>
        <color theme="1"/>
        <rFont val="Calibri"/>
        <family val="2"/>
        <scheme val="minor"/>
      </rPr>
      <t>elec</t>
    </r>
  </si>
  <si>
    <t>Correction factors</t>
  </si>
  <si>
    <r>
      <t>z</t>
    </r>
    <r>
      <rPr>
        <vertAlign val="subscript"/>
        <sz val="10"/>
        <color theme="1"/>
        <rFont val="Calibri"/>
        <family val="2"/>
        <scheme val="minor"/>
      </rPr>
      <t>meas</t>
    </r>
    <r>
      <rPr>
        <sz val="10"/>
        <color theme="1"/>
        <rFont val="Calibri"/>
        <family val="2"/>
        <scheme val="minor"/>
      </rPr>
      <t xml:space="preserve"> [cm]</t>
    </r>
  </si>
  <si>
    <t>Prescribe MU's</t>
  </si>
  <si>
    <t>Refernece dose [Gy]</t>
  </si>
  <si>
    <t>Prescribe dose TPS [Gy]</t>
  </si>
  <si>
    <r>
      <t>N</t>
    </r>
    <r>
      <rPr>
        <vertAlign val="subscript"/>
        <sz val="10"/>
        <color theme="1"/>
        <rFont val="Calibri"/>
        <family val="2"/>
        <scheme val="minor"/>
      </rPr>
      <t>D,w,Qo</t>
    </r>
    <r>
      <rPr>
        <sz val="10"/>
        <color theme="1"/>
        <rFont val="Calibri"/>
        <family val="2"/>
        <scheme val="minor"/>
      </rPr>
      <t xml:space="preserve"> [Gy/nC] 2023-03-27</t>
    </r>
  </si>
  <si>
    <r>
      <t>N</t>
    </r>
    <r>
      <rPr>
        <vertAlign val="subscript"/>
        <sz val="10"/>
        <color theme="2" tint="-9.9978637043366805E-2"/>
        <rFont val="Calibri"/>
        <family val="2"/>
        <scheme val="minor"/>
      </rPr>
      <t>D,w,Qo</t>
    </r>
    <r>
      <rPr>
        <sz val="10"/>
        <color theme="2" tint="-9.9978637043366805E-2"/>
        <rFont val="Calibri"/>
        <family val="2"/>
        <scheme val="minor"/>
      </rPr>
      <t xml:space="preserve"> [Gy/nC] 2021-03-19</t>
    </r>
  </si>
  <si>
    <r>
      <t>calibration factor 
(proton PBS, Q</t>
    </r>
    <r>
      <rPr>
        <b/>
        <vertAlign val="subscript"/>
        <sz val="10"/>
        <rFont val="Calibri"/>
        <family val="2"/>
        <scheme val="minor"/>
      </rPr>
      <t>o</t>
    </r>
    <r>
      <rPr>
        <b/>
        <sz val="10"/>
        <rFont val="Calibri"/>
        <family val="2"/>
        <scheme val="minor"/>
      </rPr>
      <t>=150MeV):</t>
    </r>
  </si>
  <si>
    <t>Nominal voltage [V]</t>
  </si>
  <si>
    <t>Medium/High</t>
  </si>
  <si>
    <t>Range</t>
  </si>
  <si>
    <t>Electrical</t>
  </si>
  <si>
    <t>Units</t>
  </si>
  <si>
    <t>Charge&amp;Current</t>
  </si>
  <si>
    <t>Mode</t>
  </si>
  <si>
    <t>Setup of measurement:</t>
  </si>
  <si>
    <t>reference</t>
  </si>
  <si>
    <t>cable</t>
  </si>
  <si>
    <t>PTW UnidosWebline T10022</t>
  </si>
  <si>
    <t>electrometer</t>
  </si>
  <si>
    <t>PTW Roos TW34001</t>
  </si>
  <si>
    <t>ionization chamber</t>
  </si>
  <si>
    <t>Slab phantom</t>
  </si>
  <si>
    <t>phantom</t>
  </si>
  <si>
    <t>Name and model:</t>
  </si>
  <si>
    <t>Dosimetry equipment:</t>
  </si>
  <si>
    <t>GTR 1</t>
  </si>
  <si>
    <t>Room ID:</t>
  </si>
  <si>
    <t>Reviderat den:</t>
  </si>
  <si>
    <t>Reviderat av:</t>
  </si>
  <si>
    <t>Skapat den:</t>
  </si>
  <si>
    <t>Skapat av:</t>
  </si>
  <si>
    <t>Strålskydd</t>
  </si>
  <si>
    <t xml:space="preserve">Kategori: </t>
  </si>
  <si>
    <t>Godkänt den:</t>
  </si>
  <si>
    <t>Godkänt av:</t>
  </si>
  <si>
    <t>Strålskyddsinstruktion</t>
  </si>
  <si>
    <t>Protocol for measurements of the homogeneous cubic plan in SW with Roos IC</t>
  </si>
  <si>
    <t>Dokumenttyp:</t>
  </si>
  <si>
    <t>Titel:</t>
  </si>
  <si>
    <t>ID.nr:</t>
  </si>
  <si>
    <t>New calibration coefficient</t>
  </si>
  <si>
    <t>GTR 2</t>
  </si>
  <si>
    <t>Roos IC</t>
  </si>
  <si>
    <t>Serial Number</t>
  </si>
  <si>
    <t>2519</t>
  </si>
  <si>
    <t>3389</t>
  </si>
  <si>
    <t>REFERENCE MEASUREMENTS</t>
  </si>
  <si>
    <t>new electrometer UnidosTango</t>
  </si>
  <si>
    <t>Ny config efter IC cyclo byte.</t>
  </si>
  <si>
    <t>REF MEAS</t>
  </si>
  <si>
    <t>20,79,14</t>
  </si>
  <si>
    <t>2079.54</t>
  </si>
  <si>
    <t>17:00 start measuring // YM AC</t>
  </si>
  <si>
    <t>Continued with the Blue SW</t>
  </si>
  <si>
    <t>AJ,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</si>
</sst>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"/>
    <numFmt numFmtId="166" formatCode="0.0"/>
    <numFmt numFmtId="167" formatCode="0.0000"/>
    <numFmt numFmtId="168" formatCode="0.00000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1"/>
      <color rgb="FF000000"/>
      <name val="Calibri"/>
      <family val="2"/>
      <charset val="238"/>
    </font>
    <font>
      <b/>
      <sz val="10"/>
      <name val="Calibri"/>
      <family val="2"/>
      <scheme val="minor"/>
    </font>
    <font>
      <b/>
      <sz val="10"/>
      <color theme="2" tint="-9.9978637043366805E-2"/>
      <name val="Calibri"/>
      <family val="2"/>
      <scheme val="minor"/>
    </font>
    <font>
      <sz val="10"/>
      <color theme="2" tint="-9.9978637043366805E-2"/>
      <name val="Calibri"/>
      <family val="2"/>
      <scheme val="minor"/>
    </font>
    <font>
      <vertAlign val="subscript"/>
      <sz val="10"/>
      <color theme="2" tint="-9.9978637043366805E-2"/>
      <name val="Calibri"/>
      <family val="2"/>
      <scheme val="minor"/>
    </font>
    <font>
      <b/>
      <vertAlign val="subscript"/>
      <sz val="10"/>
      <name val="Calibri"/>
      <family val="2"/>
      <scheme val="minor"/>
    </font>
    <font>
      <sz val="16"/>
      <color rgb="FF005A9E"/>
      <name val="Calibri"/>
      <family val="2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name val="MS Sans Serif"/>
    </font>
    <font>
      <sz val="9"/>
      <name val="Verdana"/>
      <family val="2"/>
    </font>
    <font>
      <sz val="12"/>
      <name val="Verdana"/>
      <family val="2"/>
    </font>
    <font>
      <b/>
      <sz val="9"/>
      <name val="Verdana"/>
      <family val="2"/>
    </font>
    <font>
      <b/>
      <sz val="12"/>
      <name val="Verdana"/>
      <family val="2"/>
    </font>
    <font>
      <sz val="8"/>
      <name val="Verdana"/>
      <family val="2"/>
    </font>
    <font>
      <sz val="12"/>
      <name val="Times New Roman"/>
      <family val="1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9C5700"/>
      <name val="Calibri"/>
      <family val="2"/>
      <scheme val="minor"/>
    </font>
    <font>
      <b/>
      <sz val="8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9C57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13">
    <border>
      <left/>
      <right/>
      <top/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2" fillId="0" borderId="0"/>
    <xf numFmtId="0" fontId="22" fillId="0" borderId="0"/>
    <xf numFmtId="0" fontId="33" fillId="14" borderId="97" applyNumberForma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</cellStyleXfs>
  <cellXfs count="382">
    <xf numFmtId="0" fontId="0" fillId="0" borderId="0" xfId="0"/>
    <xf numFmtId="164" fontId="5" fillId="0" borderId="1" xfId="1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64" fontId="5" fillId="0" borderId="6" xfId="1" applyNumberFormat="1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0" fontId="5" fillId="0" borderId="1" xfId="1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64" fontId="5" fillId="0" borderId="10" xfId="1" applyNumberFormat="1" applyFont="1" applyBorder="1" applyAlignment="1">
      <alignment horizontal="center"/>
    </xf>
    <xf numFmtId="2" fontId="5" fillId="0" borderId="11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64" fontId="5" fillId="0" borderId="14" xfId="1" applyNumberFormat="1" applyFont="1" applyBorder="1" applyAlignment="1">
      <alignment horizontal="center"/>
    </xf>
    <xf numFmtId="165" fontId="5" fillId="0" borderId="14" xfId="0" applyNumberFormat="1" applyFont="1" applyBorder="1" applyAlignment="1">
      <alignment horizontal="center"/>
    </xf>
    <xf numFmtId="10" fontId="5" fillId="0" borderId="10" xfId="1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2" fontId="5" fillId="0" borderId="12" xfId="0" applyNumberFormat="1" applyFont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164" fontId="5" fillId="0" borderId="18" xfId="1" applyNumberFormat="1" applyFont="1" applyBorder="1" applyAlignment="1">
      <alignment horizontal="center"/>
    </xf>
    <xf numFmtId="2" fontId="5" fillId="0" borderId="19" xfId="0" applyNumberFormat="1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5" fillId="0" borderId="22" xfId="1" applyNumberFormat="1" applyFont="1" applyBorder="1" applyAlignment="1">
      <alignment horizontal="center"/>
    </xf>
    <xf numFmtId="165" fontId="5" fillId="0" borderId="22" xfId="0" applyNumberFormat="1" applyFont="1" applyBorder="1" applyAlignment="1">
      <alignment horizontal="center"/>
    </xf>
    <xf numFmtId="10" fontId="5" fillId="0" borderId="18" xfId="1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64" fontId="5" fillId="0" borderId="26" xfId="1" applyNumberFormat="1" applyFont="1" applyBorder="1" applyAlignment="1">
      <alignment horizontal="center"/>
    </xf>
    <xf numFmtId="2" fontId="5" fillId="0" borderId="27" xfId="0" applyNumberFormat="1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164" fontId="5" fillId="0" borderId="31" xfId="1" applyNumberFormat="1" applyFont="1" applyBorder="1" applyAlignment="1">
      <alignment horizontal="center"/>
    </xf>
    <xf numFmtId="165" fontId="5" fillId="0" borderId="31" xfId="0" applyNumberFormat="1" applyFont="1" applyBorder="1" applyAlignment="1">
      <alignment horizontal="center"/>
    </xf>
    <xf numFmtId="10" fontId="5" fillId="0" borderId="26" xfId="1" applyNumberFormat="1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166" fontId="5" fillId="7" borderId="5" xfId="0" applyNumberFormat="1" applyFont="1" applyFill="1" applyBorder="1" applyAlignment="1">
      <alignment horizontal="center"/>
    </xf>
    <xf numFmtId="2" fontId="5" fillId="7" borderId="5" xfId="0" applyNumberFormat="1" applyFont="1" applyFill="1" applyBorder="1" applyAlignment="1">
      <alignment horizontal="center"/>
    </xf>
    <xf numFmtId="166" fontId="5" fillId="7" borderId="21" xfId="0" applyNumberFormat="1" applyFont="1" applyFill="1" applyBorder="1" applyAlignment="1">
      <alignment horizontal="center"/>
    </xf>
    <xf numFmtId="2" fontId="5" fillId="7" borderId="21" xfId="0" applyNumberFormat="1" applyFont="1" applyFill="1" applyBorder="1" applyAlignment="1">
      <alignment horizontal="center"/>
    </xf>
    <xf numFmtId="2" fontId="5" fillId="0" borderId="3" xfId="0" applyNumberFormat="1" applyFont="1" applyBorder="1" applyAlignment="1">
      <alignment horizontal="center"/>
    </xf>
    <xf numFmtId="2" fontId="5" fillId="0" borderId="4" xfId="0" applyNumberFormat="1" applyFont="1" applyBorder="1" applyAlignment="1">
      <alignment horizontal="center"/>
    </xf>
    <xf numFmtId="2" fontId="5" fillId="0" borderId="20" xfId="0" applyNumberFormat="1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" fontId="5" fillId="0" borderId="21" xfId="0" applyNumberFormat="1" applyFont="1" applyBorder="1" applyAlignment="1">
      <alignment horizontal="center"/>
    </xf>
    <xf numFmtId="2" fontId="5" fillId="0" borderId="19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6" fontId="5" fillId="7" borderId="13" xfId="0" applyNumberFormat="1" applyFont="1" applyFill="1" applyBorder="1" applyAlignment="1">
      <alignment horizontal="center"/>
    </xf>
    <xf numFmtId="2" fontId="5" fillId="7" borderId="13" xfId="0" applyNumberFormat="1" applyFont="1" applyFill="1" applyBorder="1" applyAlignment="1">
      <alignment horizontal="center"/>
    </xf>
    <xf numFmtId="2" fontId="5" fillId="0" borderId="20" xfId="0" applyNumberFormat="1" applyFont="1" applyBorder="1" applyAlignment="1">
      <alignment horizontal="center" vertical="center"/>
    </xf>
    <xf numFmtId="164" fontId="5" fillId="0" borderId="41" xfId="1" applyNumberFormat="1" applyFont="1" applyBorder="1" applyAlignment="1">
      <alignment horizontal="center"/>
    </xf>
    <xf numFmtId="2" fontId="5" fillId="0" borderId="42" xfId="0" applyNumberFormat="1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164" fontId="5" fillId="0" borderId="44" xfId="1" applyNumberFormat="1" applyFont="1" applyBorder="1" applyAlignment="1">
      <alignment horizontal="center"/>
    </xf>
    <xf numFmtId="10" fontId="5" fillId="0" borderId="41" xfId="1" applyNumberFormat="1" applyFont="1" applyBorder="1" applyAlignment="1">
      <alignment horizontal="center"/>
    </xf>
    <xf numFmtId="165" fontId="5" fillId="0" borderId="44" xfId="0" applyNumberFormat="1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42" xfId="0" applyFont="1" applyBorder="1" applyAlignment="1">
      <alignment horizontal="center"/>
    </xf>
    <xf numFmtId="164" fontId="5" fillId="0" borderId="49" xfId="1" applyNumberFormat="1" applyFont="1" applyBorder="1" applyAlignment="1">
      <alignment horizontal="center"/>
    </xf>
    <xf numFmtId="2" fontId="5" fillId="0" borderId="50" xfId="0" applyNumberFormat="1" applyFont="1" applyBorder="1" applyAlignment="1">
      <alignment horizontal="center"/>
    </xf>
    <xf numFmtId="0" fontId="5" fillId="0" borderId="50" xfId="0" applyFont="1" applyBorder="1" applyAlignment="1">
      <alignment horizontal="center"/>
    </xf>
    <xf numFmtId="2" fontId="5" fillId="0" borderId="51" xfId="0" applyNumberFormat="1" applyFont="1" applyBorder="1" applyAlignment="1">
      <alignment horizontal="center"/>
    </xf>
    <xf numFmtId="164" fontId="5" fillId="0" borderId="52" xfId="1" applyNumberFormat="1" applyFont="1" applyBorder="1" applyAlignment="1">
      <alignment horizontal="center"/>
    </xf>
    <xf numFmtId="165" fontId="5" fillId="0" borderId="52" xfId="0" applyNumberFormat="1" applyFont="1" applyBorder="1" applyAlignment="1">
      <alignment horizontal="center"/>
    </xf>
    <xf numFmtId="10" fontId="5" fillId="0" borderId="49" xfId="1" applyNumberFormat="1" applyFont="1" applyBorder="1" applyAlignment="1">
      <alignment horizontal="center"/>
    </xf>
    <xf numFmtId="2" fontId="5" fillId="0" borderId="50" xfId="0" applyNumberFormat="1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166" fontId="5" fillId="7" borderId="51" xfId="0" applyNumberFormat="1" applyFont="1" applyFill="1" applyBorder="1" applyAlignment="1">
      <alignment horizontal="center"/>
    </xf>
    <xf numFmtId="2" fontId="5" fillId="7" borderId="51" xfId="0" applyNumberFormat="1" applyFont="1" applyFill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5" fillId="0" borderId="54" xfId="0" applyFont="1" applyBorder="1" applyAlignment="1">
      <alignment horizontal="center"/>
    </xf>
    <xf numFmtId="0" fontId="5" fillId="0" borderId="53" xfId="0" applyFont="1" applyBorder="1" applyAlignment="1">
      <alignment horizontal="center"/>
    </xf>
    <xf numFmtId="0" fontId="5" fillId="8" borderId="56" xfId="0" applyFont="1" applyFill="1" applyBorder="1" applyAlignment="1">
      <alignment horizontal="center"/>
    </xf>
    <xf numFmtId="0" fontId="5" fillId="8" borderId="43" xfId="0" applyFont="1" applyFill="1" applyBorder="1" applyAlignment="1">
      <alignment horizontal="center"/>
    </xf>
    <xf numFmtId="0" fontId="5" fillId="8" borderId="47" xfId="0" applyFont="1" applyFill="1" applyBorder="1" applyAlignment="1">
      <alignment horizontal="center"/>
    </xf>
    <xf numFmtId="0" fontId="5" fillId="8" borderId="45" xfId="0" applyFont="1" applyFill="1" applyBorder="1" applyAlignment="1">
      <alignment horizontal="center"/>
    </xf>
    <xf numFmtId="0" fontId="5" fillId="8" borderId="57" xfId="0" applyFont="1" applyFill="1" applyBorder="1" applyAlignment="1">
      <alignment horizontal="center"/>
    </xf>
    <xf numFmtId="0" fontId="5" fillId="8" borderId="57" xfId="0" applyFont="1" applyFill="1" applyBorder="1" applyAlignment="1">
      <alignment horizontal="center" vertical="center" wrapText="1"/>
    </xf>
    <xf numFmtId="0" fontId="5" fillId="8" borderId="47" xfId="0" applyFont="1" applyFill="1" applyBorder="1" applyAlignment="1">
      <alignment horizontal="center" vertical="center" wrapText="1"/>
    </xf>
    <xf numFmtId="0" fontId="5" fillId="8" borderId="46" xfId="0" applyFont="1" applyFill="1" applyBorder="1" applyAlignment="1">
      <alignment horizontal="center"/>
    </xf>
    <xf numFmtId="0" fontId="5" fillId="8" borderId="58" xfId="0" applyFont="1" applyFill="1" applyBorder="1" applyAlignment="1">
      <alignment horizontal="center"/>
    </xf>
    <xf numFmtId="0" fontId="5" fillId="8" borderId="59" xfId="0" applyFont="1" applyFill="1" applyBorder="1" applyAlignment="1">
      <alignment horizontal="center" vertical="center" wrapText="1"/>
    </xf>
    <xf numFmtId="0" fontId="5" fillId="8" borderId="50" xfId="0" applyFont="1" applyFill="1" applyBorder="1" applyAlignment="1">
      <alignment horizontal="center" vertical="center"/>
    </xf>
    <xf numFmtId="0" fontId="5" fillId="8" borderId="54" xfId="0" applyFont="1" applyFill="1" applyBorder="1" applyAlignment="1">
      <alignment horizontal="center" vertical="center"/>
    </xf>
    <xf numFmtId="0" fontId="5" fillId="8" borderId="49" xfId="0" applyFont="1" applyFill="1" applyBorder="1" applyAlignment="1">
      <alignment horizontal="center" vertical="center" wrapText="1"/>
    </xf>
    <xf numFmtId="0" fontId="5" fillId="8" borderId="52" xfId="0" applyFont="1" applyFill="1" applyBorder="1" applyAlignment="1">
      <alignment horizontal="center" vertical="center" wrapText="1"/>
    </xf>
    <xf numFmtId="0" fontId="5" fillId="8" borderId="52" xfId="0" applyFont="1" applyFill="1" applyBorder="1" applyAlignment="1">
      <alignment horizontal="center" vertical="center"/>
    </xf>
    <xf numFmtId="0" fontId="5" fillId="8" borderId="49" xfId="0" applyFont="1" applyFill="1" applyBorder="1" applyAlignment="1">
      <alignment horizontal="center" vertical="center"/>
    </xf>
    <xf numFmtId="0" fontId="5" fillId="8" borderId="53" xfId="0" applyFont="1" applyFill="1" applyBorder="1" applyAlignment="1">
      <alignment horizontal="center" vertical="center" wrapText="1"/>
    </xf>
    <xf numFmtId="0" fontId="5" fillId="8" borderId="54" xfId="0" applyFont="1" applyFill="1" applyBorder="1" applyAlignment="1">
      <alignment horizontal="center" vertical="center" wrapText="1"/>
    </xf>
    <xf numFmtId="0" fontId="5" fillId="8" borderId="61" xfId="0" applyFont="1" applyFill="1" applyBorder="1" applyAlignment="1">
      <alignment horizontal="center" vertical="center"/>
    </xf>
    <xf numFmtId="167" fontId="5" fillId="0" borderId="62" xfId="0" applyNumberFormat="1" applyFont="1" applyBorder="1" applyAlignment="1">
      <alignment horizontal="center" vertical="center"/>
    </xf>
    <xf numFmtId="165" fontId="5" fillId="0" borderId="28" xfId="0" applyNumberFormat="1" applyFont="1" applyBorder="1" applyAlignment="1">
      <alignment horizontal="center"/>
    </xf>
    <xf numFmtId="0" fontId="5" fillId="0" borderId="63" xfId="0" applyFont="1" applyBorder="1" applyAlignment="1">
      <alignment horizontal="left" vertical="center"/>
    </xf>
    <xf numFmtId="165" fontId="5" fillId="0" borderId="64" xfId="0" applyNumberFormat="1" applyFont="1" applyBorder="1" applyAlignment="1">
      <alignment horizontal="center"/>
    </xf>
    <xf numFmtId="165" fontId="5" fillId="0" borderId="65" xfId="0" applyNumberFormat="1" applyFont="1" applyBorder="1" applyAlignment="1">
      <alignment horizontal="center"/>
    </xf>
    <xf numFmtId="0" fontId="5" fillId="0" borderId="66" xfId="0" applyFont="1" applyBorder="1" applyAlignment="1">
      <alignment horizontal="left" vertical="center"/>
    </xf>
    <xf numFmtId="0" fontId="5" fillId="0" borderId="64" xfId="0" applyFont="1" applyBorder="1" applyAlignment="1">
      <alignment horizontal="center"/>
    </xf>
    <xf numFmtId="0" fontId="5" fillId="0" borderId="65" xfId="0" applyFont="1" applyBorder="1" applyAlignment="1">
      <alignment horizontal="center"/>
    </xf>
    <xf numFmtId="0" fontId="5" fillId="0" borderId="66" xfId="0" applyFont="1" applyBorder="1"/>
    <xf numFmtId="0" fontId="9" fillId="0" borderId="67" xfId="0" applyFont="1" applyBorder="1"/>
    <xf numFmtId="0" fontId="9" fillId="0" borderId="54" xfId="0" applyFont="1" applyBorder="1"/>
    <xf numFmtId="0" fontId="9" fillId="0" borderId="68" xfId="0" applyFont="1" applyBorder="1"/>
    <xf numFmtId="0" fontId="5" fillId="0" borderId="69" xfId="0" applyFont="1" applyBorder="1" applyAlignment="1">
      <alignment horizontal="center"/>
    </xf>
    <xf numFmtId="0" fontId="5" fillId="0" borderId="63" xfId="0" applyFont="1" applyBorder="1"/>
    <xf numFmtId="0" fontId="5" fillId="0" borderId="64" xfId="0" applyFont="1" applyBorder="1" applyAlignment="1">
      <alignment horizontal="center" vertical="center"/>
    </xf>
    <xf numFmtId="0" fontId="5" fillId="0" borderId="65" xfId="0" applyFont="1" applyBorder="1" applyAlignment="1">
      <alignment horizontal="center" vertical="center"/>
    </xf>
    <xf numFmtId="10" fontId="0" fillId="0" borderId="0" xfId="1" applyNumberFormat="1" applyFont="1" applyBorder="1"/>
    <xf numFmtId="0" fontId="10" fillId="2" borderId="70" xfId="2" applyFont="1" applyBorder="1" applyAlignment="1">
      <alignment horizontal="center"/>
    </xf>
    <xf numFmtId="165" fontId="10" fillId="2" borderId="19" xfId="2" applyNumberFormat="1" applyFont="1" applyBorder="1" applyAlignment="1">
      <alignment horizontal="center"/>
    </xf>
    <xf numFmtId="0" fontId="10" fillId="2" borderId="71" xfId="2" applyFont="1" applyBorder="1"/>
    <xf numFmtId="164" fontId="0" fillId="0" borderId="0" xfId="1" applyNumberFormat="1" applyFont="1" applyBorder="1"/>
    <xf numFmtId="0" fontId="5" fillId="10" borderId="59" xfId="0" applyFont="1" applyFill="1" applyBorder="1" applyAlignment="1">
      <alignment horizontal="center"/>
    </xf>
    <xf numFmtId="165" fontId="5" fillId="10" borderId="50" xfId="0" applyNumberFormat="1" applyFont="1" applyFill="1" applyBorder="1" applyAlignment="1">
      <alignment horizontal="center"/>
    </xf>
    <xf numFmtId="0" fontId="5" fillId="10" borderId="61" xfId="0" applyFont="1" applyFill="1" applyBorder="1"/>
    <xf numFmtId="0" fontId="4" fillId="0" borderId="72" xfId="0" applyFont="1" applyBorder="1" applyAlignment="1">
      <alignment horizontal="center"/>
    </xf>
    <xf numFmtId="0" fontId="4" fillId="0" borderId="73" xfId="0" applyFont="1" applyBorder="1" applyAlignment="1">
      <alignment horizontal="center"/>
    </xf>
    <xf numFmtId="0" fontId="9" fillId="0" borderId="74" xfId="0" applyFont="1" applyBorder="1"/>
    <xf numFmtId="0" fontId="5" fillId="0" borderId="0" xfId="0" applyFont="1"/>
    <xf numFmtId="168" fontId="1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3" fillId="0" borderId="0" xfId="4" applyFont="1" applyAlignment="1">
      <alignment vertical="center" wrapText="1"/>
    </xf>
    <xf numFmtId="10" fontId="5" fillId="0" borderId="0" xfId="1" applyNumberFormat="1" applyFont="1" applyBorder="1" applyAlignment="1">
      <alignment horizontal="center"/>
    </xf>
    <xf numFmtId="168" fontId="11" fillId="0" borderId="69" xfId="0" applyNumberFormat="1" applyFont="1" applyBorder="1" applyAlignment="1">
      <alignment horizontal="center" vertical="center"/>
    </xf>
    <xf numFmtId="168" fontId="14" fillId="0" borderId="75" xfId="0" applyNumberFormat="1" applyFont="1" applyBorder="1" applyAlignment="1">
      <alignment horizontal="center" vertical="center"/>
    </xf>
    <xf numFmtId="0" fontId="6" fillId="0" borderId="69" xfId="4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6" fillId="0" borderId="64" xfId="4" applyFont="1" applyBorder="1" applyAlignment="1">
      <alignment horizontal="center"/>
    </xf>
    <xf numFmtId="0" fontId="6" fillId="0" borderId="64" xfId="4" applyFont="1" applyBorder="1" applyAlignment="1">
      <alignment horizontal="center" vertical="center"/>
    </xf>
    <xf numFmtId="0" fontId="6" fillId="0" borderId="59" xfId="4" applyFont="1" applyBorder="1" applyAlignment="1">
      <alignment horizontal="center"/>
    </xf>
    <xf numFmtId="0" fontId="6" fillId="0" borderId="63" xfId="4" applyFont="1" applyBorder="1" applyAlignment="1">
      <alignment horizontal="left"/>
    </xf>
    <xf numFmtId="0" fontId="11" fillId="0" borderId="64" xfId="0" applyFont="1" applyBorder="1" applyAlignment="1">
      <alignment horizontal="center"/>
    </xf>
    <xf numFmtId="0" fontId="6" fillId="0" borderId="66" xfId="4" applyFont="1" applyBorder="1" applyAlignment="1">
      <alignment horizontal="left"/>
    </xf>
    <xf numFmtId="0" fontId="13" fillId="0" borderId="0" xfId="4" applyFont="1" applyAlignment="1">
      <alignment vertical="center"/>
    </xf>
    <xf numFmtId="0" fontId="13" fillId="0" borderId="70" xfId="4" applyFont="1" applyBorder="1" applyAlignment="1">
      <alignment horizontal="left" vertical="center"/>
    </xf>
    <xf numFmtId="0" fontId="6" fillId="0" borderId="71" xfId="4" applyFont="1" applyBorder="1" applyAlignment="1">
      <alignment vertical="center"/>
    </xf>
    <xf numFmtId="0" fontId="19" fillId="0" borderId="61" xfId="4" applyFont="1" applyBorder="1" applyAlignment="1">
      <alignment vertical="center"/>
    </xf>
    <xf numFmtId="0" fontId="20" fillId="0" borderId="0" xfId="0" applyFont="1"/>
    <xf numFmtId="0" fontId="4" fillId="0" borderId="74" xfId="0" applyFont="1" applyBorder="1"/>
    <xf numFmtId="0" fontId="23" fillId="0" borderId="82" xfId="5" applyFont="1" applyBorder="1" applyAlignment="1">
      <alignment horizontal="right"/>
    </xf>
    <xf numFmtId="0" fontId="24" fillId="0" borderId="83" xfId="5" applyFont="1" applyBorder="1"/>
    <xf numFmtId="165" fontId="24" fillId="0" borderId="83" xfId="5" applyNumberFormat="1" applyFont="1" applyBorder="1"/>
    <xf numFmtId="166" fontId="24" fillId="0" borderId="83" xfId="5" applyNumberFormat="1" applyFont="1" applyBorder="1"/>
    <xf numFmtId="166" fontId="23" fillId="0" borderId="83" xfId="5" applyNumberFormat="1" applyFont="1" applyBorder="1"/>
    <xf numFmtId="0" fontId="23" fillId="0" borderId="39" xfId="5" applyFont="1" applyBorder="1"/>
    <xf numFmtId="0" fontId="23" fillId="0" borderId="84" xfId="5" applyFont="1" applyBorder="1" applyAlignment="1">
      <alignment horizontal="right"/>
    </xf>
    <xf numFmtId="0" fontId="24" fillId="0" borderId="0" xfId="5" applyFont="1"/>
    <xf numFmtId="165" fontId="24" fillId="0" borderId="0" xfId="5" applyNumberFormat="1" applyFont="1"/>
    <xf numFmtId="166" fontId="24" fillId="0" borderId="0" xfId="5" applyNumberFormat="1" applyFont="1"/>
    <xf numFmtId="0" fontId="23" fillId="0" borderId="0" xfId="5" applyFont="1"/>
    <xf numFmtId="0" fontId="23" fillId="0" borderId="85" xfId="5" applyFont="1" applyBorder="1"/>
    <xf numFmtId="0" fontId="24" fillId="0" borderId="84" xfId="5" applyFont="1" applyBorder="1"/>
    <xf numFmtId="0" fontId="24" fillId="0" borderId="85" xfId="5" applyFont="1" applyBorder="1"/>
    <xf numFmtId="165" fontId="24" fillId="0" borderId="84" xfId="5" applyNumberFormat="1" applyFont="1" applyBorder="1" applyAlignment="1">
      <alignment horizontal="right"/>
    </xf>
    <xf numFmtId="166" fontId="24" fillId="4" borderId="0" xfId="5" applyNumberFormat="1" applyFont="1" applyFill="1"/>
    <xf numFmtId="0" fontId="23" fillId="4" borderId="0" xfId="5" applyFont="1" applyFill="1"/>
    <xf numFmtId="0" fontId="24" fillId="0" borderId="86" xfId="5" applyFont="1" applyBorder="1"/>
    <xf numFmtId="0" fontId="24" fillId="0" borderId="87" xfId="5" applyFont="1" applyBorder="1"/>
    <xf numFmtId="0" fontId="24" fillId="0" borderId="40" xfId="5" applyFont="1" applyBorder="1"/>
    <xf numFmtId="0" fontId="23" fillId="0" borderId="86" xfId="5" applyFont="1" applyBorder="1" applyAlignment="1">
      <alignment horizontal="right"/>
    </xf>
    <xf numFmtId="165" fontId="24" fillId="0" borderId="87" xfId="5" applyNumberFormat="1" applyFont="1" applyBorder="1"/>
    <xf numFmtId="166" fontId="24" fillId="0" borderId="87" xfId="5" applyNumberFormat="1" applyFont="1" applyBorder="1"/>
    <xf numFmtId="0" fontId="25" fillId="0" borderId="87" xfId="5" applyFont="1" applyBorder="1"/>
    <xf numFmtId="0" fontId="23" fillId="0" borderId="40" xfId="5" applyFont="1" applyBorder="1"/>
    <xf numFmtId="0" fontId="24" fillId="4" borderId="82" xfId="5" applyFont="1" applyFill="1" applyBorder="1"/>
    <xf numFmtId="0" fontId="24" fillId="4" borderId="83" xfId="5" applyFont="1" applyFill="1" applyBorder="1"/>
    <xf numFmtId="0" fontId="25" fillId="4" borderId="39" xfId="5" applyFont="1" applyFill="1" applyBorder="1"/>
    <xf numFmtId="0" fontId="24" fillId="0" borderId="82" xfId="5" applyFont="1" applyBorder="1"/>
    <xf numFmtId="0" fontId="26" fillId="0" borderId="39" xfId="5" applyFont="1" applyBorder="1"/>
    <xf numFmtId="0" fontId="24" fillId="4" borderId="88" xfId="5" applyFont="1" applyFill="1" applyBorder="1"/>
    <xf numFmtId="0" fontId="24" fillId="4" borderId="89" xfId="5" applyFont="1" applyFill="1" applyBorder="1"/>
    <xf numFmtId="0" fontId="23" fillId="4" borderId="90" xfId="5" applyFont="1" applyFill="1" applyBorder="1"/>
    <xf numFmtId="0" fontId="27" fillId="0" borderId="88" xfId="5" applyFont="1" applyBorder="1" applyAlignment="1">
      <alignment horizontal="right"/>
    </xf>
    <xf numFmtId="165" fontId="28" fillId="0" borderId="89" xfId="5" applyNumberFormat="1" applyFont="1" applyBorder="1"/>
    <xf numFmtId="0" fontId="28" fillId="0" borderId="89" xfId="5" applyFont="1" applyBorder="1"/>
    <xf numFmtId="166" fontId="28" fillId="0" borderId="89" xfId="5" applyNumberFormat="1" applyFont="1" applyBorder="1"/>
    <xf numFmtId="0" fontId="28" fillId="0" borderId="90" xfId="5" applyFont="1" applyBorder="1"/>
    <xf numFmtId="0" fontId="0" fillId="0" borderId="82" xfId="0" applyBorder="1"/>
    <xf numFmtId="0" fontId="0" fillId="0" borderId="83" xfId="0" applyBorder="1"/>
    <xf numFmtId="0" fontId="0" fillId="0" borderId="39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40" xfId="0" applyBorder="1"/>
    <xf numFmtId="164" fontId="5" fillId="0" borderId="39" xfId="1" applyNumberFormat="1" applyFont="1" applyBorder="1" applyAlignment="1">
      <alignment horizontal="center"/>
    </xf>
    <xf numFmtId="164" fontId="5" fillId="0" borderId="91" xfId="1" applyNumberFormat="1" applyFont="1" applyBorder="1" applyAlignment="1">
      <alignment horizontal="center"/>
    </xf>
    <xf numFmtId="164" fontId="5" fillId="0" borderId="92" xfId="1" applyNumberFormat="1" applyFont="1" applyBorder="1" applyAlignment="1">
      <alignment horizontal="center"/>
    </xf>
    <xf numFmtId="2" fontId="5" fillId="0" borderId="28" xfId="0" applyNumberFormat="1" applyFont="1" applyBorder="1" applyAlignment="1">
      <alignment horizontal="center"/>
    </xf>
    <xf numFmtId="2" fontId="5" fillId="0" borderId="29" xfId="0" applyNumberFormat="1" applyFont="1" applyBorder="1" applyAlignment="1">
      <alignment horizontal="center"/>
    </xf>
    <xf numFmtId="164" fontId="5" fillId="0" borderId="93" xfId="1" applyNumberFormat="1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166" fontId="5" fillId="7" borderId="30" xfId="0" applyNumberFormat="1" applyFont="1" applyFill="1" applyBorder="1" applyAlignment="1">
      <alignment horizontal="center"/>
    </xf>
    <xf numFmtId="2" fontId="5" fillId="7" borderId="30" xfId="0" applyNumberFormat="1" applyFont="1" applyFill="1" applyBorder="1" applyAlignment="1">
      <alignment horizontal="center"/>
    </xf>
    <xf numFmtId="164" fontId="6" fillId="6" borderId="22" xfId="3" applyNumberFormat="1" applyFont="1" applyFill="1" applyBorder="1" applyAlignment="1">
      <alignment horizontal="center"/>
    </xf>
    <xf numFmtId="164" fontId="6" fillId="6" borderId="6" xfId="3" applyNumberFormat="1" applyFont="1" applyFill="1" applyBorder="1" applyAlignment="1">
      <alignment horizontal="center"/>
    </xf>
    <xf numFmtId="164" fontId="6" fillId="6" borderId="14" xfId="3" applyNumberFormat="1" applyFont="1" applyFill="1" applyBorder="1" applyAlignment="1">
      <alignment horizontal="center"/>
    </xf>
    <xf numFmtId="2" fontId="5" fillId="0" borderId="43" xfId="0" applyNumberFormat="1" applyFont="1" applyBorder="1" applyAlignment="1">
      <alignment horizontal="center"/>
    </xf>
    <xf numFmtId="2" fontId="5" fillId="0" borderId="47" xfId="0" applyNumberFormat="1" applyFont="1" applyBorder="1" applyAlignment="1">
      <alignment horizontal="center"/>
    </xf>
    <xf numFmtId="164" fontId="5" fillId="0" borderId="85" xfId="1" applyNumberFormat="1" applyFont="1" applyBorder="1" applyAlignment="1">
      <alignment horizontal="center"/>
    </xf>
    <xf numFmtId="164" fontId="6" fillId="6" borderId="44" xfId="3" applyNumberFormat="1" applyFont="1" applyFill="1" applyBorder="1" applyAlignment="1">
      <alignment horizontal="center"/>
    </xf>
    <xf numFmtId="2" fontId="5" fillId="0" borderId="53" xfId="0" applyNumberFormat="1" applyFont="1" applyBorder="1" applyAlignment="1">
      <alignment horizontal="center"/>
    </xf>
    <xf numFmtId="164" fontId="5" fillId="0" borderId="60" xfId="1" applyNumberFormat="1" applyFont="1" applyBorder="1" applyAlignment="1">
      <alignment horizontal="center"/>
    </xf>
    <xf numFmtId="164" fontId="6" fillId="6" borderId="52" xfId="3" applyNumberFormat="1" applyFont="1" applyFill="1" applyBorder="1" applyAlignment="1">
      <alignment horizontal="center"/>
    </xf>
    <xf numFmtId="0" fontId="31" fillId="3" borderId="70" xfId="3" applyFont="1" applyBorder="1" applyAlignment="1">
      <alignment horizontal="center"/>
    </xf>
    <xf numFmtId="165" fontId="31" fillId="3" borderId="19" xfId="3" applyNumberFormat="1" applyFont="1" applyBorder="1" applyAlignment="1">
      <alignment horizontal="center"/>
    </xf>
    <xf numFmtId="0" fontId="31" fillId="3" borderId="71" xfId="3" applyFont="1" applyBorder="1"/>
    <xf numFmtId="0" fontId="30" fillId="8" borderId="46" xfId="0" applyFont="1" applyFill="1" applyBorder="1" applyAlignment="1">
      <alignment horizontal="center"/>
    </xf>
    <xf numFmtId="0" fontId="5" fillId="8" borderId="54" xfId="0" applyFont="1" applyFill="1" applyBorder="1" applyAlignment="1">
      <alignment horizontal="center" vertical="center"/>
    </xf>
    <xf numFmtId="2" fontId="5" fillId="7" borderId="20" xfId="0" applyNumberFormat="1" applyFont="1" applyFill="1" applyBorder="1" applyAlignment="1">
      <alignment horizontal="center"/>
    </xf>
    <xf numFmtId="2" fontId="5" fillId="7" borderId="12" xfId="0" applyNumberFormat="1" applyFont="1" applyFill="1" applyBorder="1" applyAlignment="1">
      <alignment horizontal="center"/>
    </xf>
    <xf numFmtId="2" fontId="5" fillId="7" borderId="4" xfId="0" applyNumberFormat="1" applyFont="1" applyFill="1" applyBorder="1" applyAlignment="1">
      <alignment horizontal="center"/>
    </xf>
    <xf numFmtId="2" fontId="5" fillId="7" borderId="29" xfId="0" applyNumberFormat="1" applyFont="1" applyFill="1" applyBorder="1" applyAlignment="1">
      <alignment horizontal="center"/>
    </xf>
    <xf numFmtId="166" fontId="5" fillId="7" borderId="18" xfId="0" applyNumberFormat="1" applyFont="1" applyFill="1" applyBorder="1" applyAlignment="1">
      <alignment horizontal="center"/>
    </xf>
    <xf numFmtId="166" fontId="5" fillId="7" borderId="10" xfId="0" applyNumberFormat="1" applyFont="1" applyFill="1" applyBorder="1" applyAlignment="1">
      <alignment horizontal="center"/>
    </xf>
    <xf numFmtId="166" fontId="5" fillId="7" borderId="7" xfId="0" applyNumberFormat="1" applyFont="1" applyFill="1" applyBorder="1" applyAlignment="1">
      <alignment horizontal="center"/>
    </xf>
    <xf numFmtId="166" fontId="5" fillId="7" borderId="32" xfId="0" applyNumberFormat="1" applyFont="1" applyFill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/>
    </xf>
    <xf numFmtId="2" fontId="5" fillId="0" borderId="30" xfId="0" applyNumberFormat="1" applyFont="1" applyBorder="1" applyAlignment="1">
      <alignment horizontal="center"/>
    </xf>
    <xf numFmtId="0" fontId="0" fillId="0" borderId="48" xfId="0" applyBorder="1"/>
    <xf numFmtId="0" fontId="0" fillId="0" borderId="0" xfId="0" applyBorder="1"/>
    <xf numFmtId="0" fontId="0" fillId="0" borderId="35" xfId="0" applyBorder="1"/>
    <xf numFmtId="0" fontId="0" fillId="0" borderId="25" xfId="0" applyBorder="1"/>
    <xf numFmtId="164" fontId="6" fillId="0" borderId="52" xfId="2" applyNumberFormat="1" applyFont="1" applyFill="1" applyBorder="1" applyAlignment="1">
      <alignment horizontal="center"/>
    </xf>
    <xf numFmtId="164" fontId="6" fillId="0" borderId="44" xfId="2" applyNumberFormat="1" applyFont="1" applyFill="1" applyBorder="1" applyAlignment="1">
      <alignment horizontal="center"/>
    </xf>
    <xf numFmtId="164" fontId="6" fillId="0" borderId="14" xfId="2" applyNumberFormat="1" applyFont="1" applyFill="1" applyBorder="1" applyAlignment="1">
      <alignment horizontal="center"/>
    </xf>
    <xf numFmtId="164" fontId="6" fillId="0" borderId="6" xfId="2" applyNumberFormat="1" applyFont="1" applyFill="1" applyBorder="1" applyAlignment="1">
      <alignment horizontal="center"/>
    </xf>
    <xf numFmtId="164" fontId="5" fillId="0" borderId="22" xfId="1" applyNumberFormat="1" applyFont="1" applyFill="1" applyBorder="1" applyAlignment="1">
      <alignment horizontal="center"/>
    </xf>
    <xf numFmtId="164" fontId="5" fillId="0" borderId="44" xfId="1" applyNumberFormat="1" applyFont="1" applyFill="1" applyBorder="1" applyAlignment="1">
      <alignment horizontal="center"/>
    </xf>
    <xf numFmtId="164" fontId="5" fillId="0" borderId="14" xfId="1" applyNumberFormat="1" applyFont="1" applyFill="1" applyBorder="1" applyAlignment="1">
      <alignment horizontal="center"/>
    </xf>
    <xf numFmtId="164" fontId="5" fillId="0" borderId="6" xfId="1" applyNumberFormat="1" applyFont="1" applyFill="1" applyBorder="1" applyAlignment="1">
      <alignment horizontal="center"/>
    </xf>
    <xf numFmtId="164" fontId="6" fillId="0" borderId="31" xfId="2" applyNumberFormat="1" applyFont="1" applyFill="1" applyBorder="1" applyAlignment="1">
      <alignment horizontal="center"/>
    </xf>
    <xf numFmtId="164" fontId="6" fillId="0" borderId="22" xfId="2" applyNumberFormat="1" applyFont="1" applyFill="1" applyBorder="1" applyAlignment="1">
      <alignment horizontal="center"/>
    </xf>
    <xf numFmtId="0" fontId="0" fillId="0" borderId="0" xfId="0" applyFill="1" applyBorder="1" applyAlignment="1">
      <alignment vertical="center" textRotation="255"/>
    </xf>
    <xf numFmtId="0" fontId="0" fillId="0" borderId="100" xfId="0" applyFill="1" applyBorder="1" applyAlignment="1">
      <alignment vertical="center" textRotation="255"/>
    </xf>
    <xf numFmtId="0" fontId="0" fillId="15" borderId="95" xfId="0" applyFill="1" applyBorder="1" applyAlignment="1">
      <alignment vertical="center"/>
    </xf>
    <xf numFmtId="0" fontId="0" fillId="15" borderId="101" xfId="0" applyFill="1" applyBorder="1" applyAlignment="1">
      <alignment vertical="center"/>
    </xf>
    <xf numFmtId="0" fontId="0" fillId="15" borderId="100" xfId="0" applyFill="1" applyBorder="1"/>
    <xf numFmtId="0" fontId="0" fillId="15" borderId="100" xfId="0" applyFill="1" applyBorder="1" applyAlignment="1">
      <alignment vertical="center"/>
    </xf>
    <xf numFmtId="0" fontId="0" fillId="15" borderId="62" xfId="0" applyFill="1" applyBorder="1" applyAlignment="1">
      <alignment vertical="center"/>
    </xf>
    <xf numFmtId="0" fontId="0" fillId="0" borderId="98" xfId="0" applyBorder="1"/>
    <xf numFmtId="0" fontId="0" fillId="0" borderId="101" xfId="0" applyBorder="1"/>
    <xf numFmtId="0" fontId="0" fillId="0" borderId="100" xfId="0" applyBorder="1"/>
    <xf numFmtId="0" fontId="33" fillId="14" borderId="94" xfId="6" applyBorder="1" applyAlignment="1">
      <alignment wrapText="1"/>
    </xf>
    <xf numFmtId="0" fontId="33" fillId="14" borderId="101" xfId="6" applyBorder="1" applyAlignment="1">
      <alignment wrapText="1"/>
    </xf>
    <xf numFmtId="0" fontId="33" fillId="14" borderId="98" xfId="6" applyBorder="1" applyAlignment="1">
      <alignment vertical="center" wrapText="1"/>
    </xf>
    <xf numFmtId="0" fontId="33" fillId="14" borderId="102" xfId="6" applyBorder="1" applyAlignment="1">
      <alignment vertical="center" wrapText="1"/>
    </xf>
    <xf numFmtId="0" fontId="33" fillId="14" borderId="94" xfId="6" applyBorder="1" applyAlignment="1">
      <alignment vertical="center" wrapText="1"/>
    </xf>
    <xf numFmtId="0" fontId="33" fillId="14" borderId="101" xfId="6" applyBorder="1" applyAlignment="1">
      <alignment vertical="center" wrapText="1"/>
    </xf>
    <xf numFmtId="0" fontId="0" fillId="15" borderId="98" xfId="0" applyFill="1" applyBorder="1"/>
    <xf numFmtId="0" fontId="0" fillId="15" borderId="101" xfId="0" applyFill="1" applyBorder="1"/>
    <xf numFmtId="0" fontId="0" fillId="15" borderId="94" xfId="0" applyFill="1" applyBorder="1"/>
    <xf numFmtId="0" fontId="0" fillId="0" borderId="103" xfId="0" applyBorder="1"/>
    <xf numFmtId="0" fontId="0" fillId="0" borderId="94" xfId="0" applyBorder="1"/>
    <xf numFmtId="0" fontId="0" fillId="4" borderId="98" xfId="0" applyFill="1" applyBorder="1" applyAlignment="1">
      <alignment vertical="center"/>
    </xf>
    <xf numFmtId="0" fontId="0" fillId="4" borderId="101" xfId="0" applyFill="1" applyBorder="1" applyAlignment="1">
      <alignment vertical="center"/>
    </xf>
    <xf numFmtId="0" fontId="34" fillId="6" borderId="48" xfId="0" applyFont="1" applyFill="1" applyBorder="1" applyAlignment="1">
      <alignment horizontal="center" vertical="center" shrinkToFit="1"/>
    </xf>
    <xf numFmtId="0" fontId="34" fillId="6" borderId="35" xfId="0" applyFont="1" applyFill="1" applyBorder="1" applyAlignment="1">
      <alignment horizontal="center" vertical="center" shrinkToFit="1"/>
    </xf>
    <xf numFmtId="0" fontId="34" fillId="6" borderId="25" xfId="0" applyFont="1" applyFill="1" applyBorder="1" applyAlignment="1">
      <alignment horizontal="center" vertical="center" shrinkToFit="1"/>
    </xf>
    <xf numFmtId="14" fontId="23" fillId="0" borderId="85" xfId="5" applyNumberFormat="1" applyFont="1" applyBorder="1" applyAlignment="1">
      <alignment horizontal="left"/>
    </xf>
    <xf numFmtId="14" fontId="23" fillId="0" borderId="0" xfId="5" applyNumberFormat="1" applyFont="1" applyAlignment="1">
      <alignment horizontal="left"/>
    </xf>
    <xf numFmtId="14" fontId="23" fillId="0" borderId="84" xfId="5" applyNumberFormat="1" applyFont="1" applyBorder="1" applyAlignment="1">
      <alignment horizontal="left"/>
    </xf>
    <xf numFmtId="14" fontId="23" fillId="0" borderId="39" xfId="5" applyNumberFormat="1" applyFont="1" applyBorder="1" applyAlignment="1">
      <alignment horizontal="left"/>
    </xf>
    <xf numFmtId="14" fontId="23" fillId="0" borderId="83" xfId="5" applyNumberFormat="1" applyFont="1" applyBorder="1" applyAlignment="1">
      <alignment horizontal="left"/>
    </xf>
    <xf numFmtId="14" fontId="23" fillId="0" borderId="82" xfId="5" applyNumberFormat="1" applyFont="1" applyBorder="1" applyAlignment="1">
      <alignment horizontal="left"/>
    </xf>
    <xf numFmtId="0" fontId="21" fillId="0" borderId="81" xfId="0" applyFont="1" applyBorder="1" applyAlignment="1">
      <alignment horizontal="center"/>
    </xf>
    <xf numFmtId="0" fontId="21" fillId="0" borderId="80" xfId="0" applyFont="1" applyBorder="1" applyAlignment="1">
      <alignment horizontal="center"/>
    </xf>
    <xf numFmtId="0" fontId="21" fillId="0" borderId="79" xfId="0" applyFont="1" applyBorder="1" applyAlignment="1">
      <alignment horizontal="center"/>
    </xf>
    <xf numFmtId="0" fontId="19" fillId="0" borderId="50" xfId="4" applyFont="1" applyBorder="1" applyAlignment="1">
      <alignment horizontal="left" vertical="center"/>
    </xf>
    <xf numFmtId="0" fontId="19" fillId="0" borderId="59" xfId="4" applyFont="1" applyBorder="1" applyAlignment="1">
      <alignment horizontal="left" vertical="center"/>
    </xf>
    <xf numFmtId="0" fontId="11" fillId="0" borderId="78" xfId="4" applyFont="1" applyBorder="1" applyAlignment="1">
      <alignment horizontal="left" vertical="center"/>
    </xf>
    <xf numFmtId="0" fontId="11" fillId="0" borderId="77" xfId="4" applyFont="1" applyBorder="1" applyAlignment="1">
      <alignment horizontal="left" vertical="center"/>
    </xf>
    <xf numFmtId="0" fontId="5" fillId="6" borderId="99" xfId="0" applyFont="1" applyFill="1" applyBorder="1" applyAlignment="1">
      <alignment horizontal="center" vertical="center"/>
    </xf>
    <xf numFmtId="0" fontId="5" fillId="6" borderId="62" xfId="0" applyFont="1" applyFill="1" applyBorder="1" applyAlignment="1">
      <alignment horizontal="center" vertical="center"/>
    </xf>
    <xf numFmtId="0" fontId="5" fillId="6" borderId="48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0" fontId="32" fillId="13" borderId="98" xfId="2" applyFont="1" applyFill="1" applyBorder="1" applyAlignment="1">
      <alignment horizontal="center" vertical="center" textRotation="255" wrapText="1"/>
    </xf>
    <xf numFmtId="0" fontId="32" fillId="13" borderId="94" xfId="2" applyFont="1" applyFill="1" applyBorder="1" applyAlignment="1">
      <alignment horizontal="center" vertical="center" textRotation="255" wrapText="1"/>
    </xf>
    <xf numFmtId="0" fontId="13" fillId="0" borderId="55" xfId="4" applyFont="1" applyBorder="1" applyAlignment="1">
      <alignment horizontal="center" vertical="center" wrapText="1"/>
    </xf>
    <xf numFmtId="0" fontId="13" fillId="0" borderId="34" xfId="4" applyFont="1" applyBorder="1" applyAlignment="1">
      <alignment horizontal="center" vertical="center" wrapText="1"/>
    </xf>
    <xf numFmtId="0" fontId="15" fillId="0" borderId="76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0" fillId="9" borderId="0" xfId="0" applyFill="1" applyAlignment="1">
      <alignment horizontal="center"/>
    </xf>
    <xf numFmtId="49" fontId="5" fillId="11" borderId="76" xfId="0" applyNumberFormat="1" applyFont="1" applyFill="1" applyBorder="1" applyAlignment="1">
      <alignment horizontal="center" vertical="center"/>
    </xf>
    <xf numFmtId="49" fontId="5" fillId="11" borderId="27" xfId="0" applyNumberFormat="1" applyFont="1" applyFill="1" applyBorder="1" applyAlignment="1">
      <alignment horizontal="center" vertical="center"/>
    </xf>
    <xf numFmtId="49" fontId="5" fillId="12" borderId="76" xfId="0" applyNumberFormat="1" applyFont="1" applyFill="1" applyBorder="1" applyAlignment="1">
      <alignment horizontal="center" vertical="center"/>
    </xf>
    <xf numFmtId="49" fontId="5" fillId="12" borderId="27" xfId="0" applyNumberFormat="1" applyFont="1" applyFill="1" applyBorder="1" applyAlignment="1">
      <alignment horizontal="center" vertical="center"/>
    </xf>
    <xf numFmtId="0" fontId="5" fillId="0" borderId="65" xfId="0" applyFont="1" applyBorder="1" applyAlignment="1">
      <alignment horizontal="left"/>
    </xf>
    <xf numFmtId="0" fontId="5" fillId="0" borderId="28" xfId="0" applyFont="1" applyBorder="1" applyAlignment="1">
      <alignment horizontal="left"/>
    </xf>
    <xf numFmtId="0" fontId="13" fillId="0" borderId="61" xfId="4" applyFont="1" applyBorder="1" applyAlignment="1">
      <alignment horizontal="left" vertical="center" wrapText="1"/>
    </xf>
    <xf numFmtId="0" fontId="13" fillId="0" borderId="66" xfId="4" applyFont="1" applyBorder="1" applyAlignment="1">
      <alignment horizontal="left" vertical="center" wrapText="1"/>
    </xf>
    <xf numFmtId="0" fontId="13" fillId="0" borderId="63" xfId="4" applyFont="1" applyBorder="1" applyAlignment="1">
      <alignment horizontal="left" vertical="center" wrapText="1"/>
    </xf>
    <xf numFmtId="0" fontId="6" fillId="0" borderId="50" xfId="4" applyFont="1" applyBorder="1" applyAlignment="1">
      <alignment horizontal="left"/>
    </xf>
    <xf numFmtId="0" fontId="6" fillId="0" borderId="65" xfId="4" applyFont="1" applyBorder="1" applyAlignment="1">
      <alignment horizontal="left" vertical="center"/>
    </xf>
    <xf numFmtId="0" fontId="6" fillId="0" borderId="65" xfId="4" applyFont="1" applyBorder="1" applyAlignment="1">
      <alignment horizontal="left"/>
    </xf>
    <xf numFmtId="0" fontId="6" fillId="0" borderId="28" xfId="4" applyFont="1" applyBorder="1" applyAlignment="1">
      <alignment horizontal="left"/>
    </xf>
    <xf numFmtId="0" fontId="0" fillId="6" borderId="99" xfId="0" applyFill="1" applyBorder="1" applyAlignment="1">
      <alignment horizontal="center" vertical="center" textRotation="255" wrapText="1"/>
    </xf>
    <xf numFmtId="0" fontId="0" fillId="6" borderId="100" xfId="0" applyFill="1" applyBorder="1" applyAlignment="1">
      <alignment horizontal="center" vertical="center" textRotation="255"/>
    </xf>
    <xf numFmtId="0" fontId="0" fillId="6" borderId="62" xfId="0" applyFill="1" applyBorder="1" applyAlignment="1">
      <alignment horizontal="center" vertical="center" textRotation="255"/>
    </xf>
    <xf numFmtId="14" fontId="5" fillId="0" borderId="36" xfId="0" applyNumberFormat="1" applyFont="1" applyBorder="1" applyAlignment="1">
      <alignment horizontal="center" vertical="center"/>
    </xf>
    <xf numFmtId="14" fontId="5" fillId="0" borderId="37" xfId="0" applyNumberFormat="1" applyFont="1" applyBorder="1" applyAlignment="1">
      <alignment horizontal="center" vertical="center"/>
    </xf>
    <xf numFmtId="14" fontId="5" fillId="0" borderId="38" xfId="0" applyNumberFormat="1" applyFont="1" applyBorder="1" applyAlignment="1">
      <alignment horizontal="center" vertical="center"/>
    </xf>
    <xf numFmtId="14" fontId="5" fillId="0" borderId="16" xfId="0" applyNumberFormat="1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8" borderId="60" xfId="0" applyFont="1" applyFill="1" applyBorder="1" applyAlignment="1">
      <alignment horizontal="center" vertical="center"/>
    </xf>
    <xf numFmtId="0" fontId="5" fillId="8" borderId="54" xfId="0" applyFont="1" applyFill="1" applyBorder="1" applyAlignment="1">
      <alignment horizontal="center" vertical="center"/>
    </xf>
    <xf numFmtId="0" fontId="5" fillId="8" borderId="51" xfId="0" applyFont="1" applyFill="1" applyBorder="1" applyAlignment="1">
      <alignment horizontal="center" vertical="center"/>
    </xf>
    <xf numFmtId="14" fontId="5" fillId="0" borderId="55" xfId="0" applyNumberFormat="1" applyFont="1" applyBorder="1" applyAlignment="1">
      <alignment horizontal="center" vertical="center"/>
    </xf>
    <xf numFmtId="14" fontId="5" fillId="0" borderId="24" xfId="0" applyNumberFormat="1" applyFont="1" applyBorder="1" applyAlignment="1">
      <alignment horizontal="center" vertical="center"/>
    </xf>
    <xf numFmtId="49" fontId="5" fillId="11" borderId="2" xfId="0" applyNumberFormat="1" applyFont="1" applyFill="1" applyBorder="1" applyAlignment="1">
      <alignment horizontal="center" vertical="center"/>
    </xf>
    <xf numFmtId="49" fontId="5" fillId="11" borderId="96" xfId="0" applyNumberFormat="1" applyFont="1" applyFill="1" applyBorder="1" applyAlignment="1">
      <alignment horizontal="center" vertical="center"/>
    </xf>
    <xf numFmtId="49" fontId="5" fillId="12" borderId="96" xfId="0" applyNumberFormat="1" applyFont="1" applyFill="1" applyBorder="1" applyAlignment="1">
      <alignment horizontal="center" vertical="center"/>
    </xf>
    <xf numFmtId="49" fontId="5" fillId="12" borderId="2" xfId="0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49" fontId="5" fillId="0" borderId="96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29" fillId="4" borderId="17" xfId="0" applyFont="1" applyFill="1" applyBorder="1" applyAlignment="1">
      <alignment horizontal="center" vertical="center"/>
    </xf>
    <xf numFmtId="164" fontId="31" fillId="3" borderId="44" xfId="3" applyNumberFormat="1" applyFont="1" applyBorder="1" applyAlignment="1">
      <alignment horizontal="center"/>
    </xf>
    <xf numFmtId="164" fontId="31" fillId="3" borderId="14" xfId="3" applyNumberFormat="1" applyFont="1" applyBorder="1" applyAlignment="1">
      <alignment horizontal="center"/>
    </xf>
    <xf numFmtId="164" fontId="31" fillId="3" borderId="6" xfId="3" applyNumberFormat="1" applyFont="1" applyBorder="1" applyAlignment="1">
      <alignment horizontal="center"/>
    </xf>
    <xf numFmtId="164" fontId="31" fillId="3" borderId="22" xfId="3" applyNumberFormat="1" applyFont="1" applyBorder="1" applyAlignment="1">
      <alignment horizontal="center"/>
    </xf>
    <xf numFmtId="164" fontId="31" fillId="3" borderId="31" xfId="3" applyNumberFormat="1" applyFont="1" applyBorder="1" applyAlignment="1">
      <alignment horizontal="center"/>
    </xf>
    <xf numFmtId="0" fontId="0" fillId="0" borderId="17" xfId="0" applyBorder="1"/>
    <xf numFmtId="0" fontId="0" fillId="0" borderId="6" xfId="0" applyBorder="1"/>
    <xf numFmtId="2" fontId="5" fillId="0" borderId="10" xfId="0" applyNumberFormat="1" applyFont="1" applyBorder="1" applyAlignment="1">
      <alignment horizontal="center"/>
    </xf>
    <xf numFmtId="2" fontId="5" fillId="0" borderId="7" xfId="0" applyNumberFormat="1" applyFont="1" applyBorder="1" applyAlignment="1">
      <alignment horizontal="center"/>
    </xf>
    <xf numFmtId="0" fontId="5" fillId="0" borderId="104" xfId="0" applyFont="1" applyBorder="1" applyAlignment="1">
      <alignment horizontal="center"/>
    </xf>
    <xf numFmtId="0" fontId="5" fillId="0" borderId="105" xfId="0" applyFont="1" applyBorder="1" applyAlignment="1">
      <alignment horizontal="center"/>
    </xf>
    <xf numFmtId="0" fontId="5" fillId="0" borderId="106" xfId="0" applyFont="1" applyBorder="1" applyAlignment="1">
      <alignment horizontal="center"/>
    </xf>
    <xf numFmtId="165" fontId="5" fillId="0" borderId="107" xfId="0" applyNumberFormat="1" applyFont="1" applyBorder="1" applyAlignment="1">
      <alignment horizontal="center"/>
    </xf>
    <xf numFmtId="0" fontId="5" fillId="0" borderId="108" xfId="0" applyFont="1" applyBorder="1" applyAlignment="1">
      <alignment horizontal="center"/>
    </xf>
    <xf numFmtId="2" fontId="5" fillId="0" borderId="109" xfId="0" applyNumberFormat="1" applyFont="1" applyBorder="1" applyAlignment="1">
      <alignment horizontal="center"/>
    </xf>
    <xf numFmtId="10" fontId="5" fillId="0" borderId="110" xfId="1" applyNumberFormat="1" applyFont="1" applyBorder="1" applyAlignment="1">
      <alignment horizontal="center"/>
    </xf>
    <xf numFmtId="164" fontId="5" fillId="0" borderId="107" xfId="1" applyNumberFormat="1" applyFont="1" applyBorder="1" applyAlignment="1">
      <alignment horizontal="center"/>
    </xf>
    <xf numFmtId="164" fontId="5" fillId="0" borderId="111" xfId="1" applyNumberFormat="1" applyFont="1" applyBorder="1" applyAlignment="1">
      <alignment horizontal="center"/>
    </xf>
    <xf numFmtId="164" fontId="5" fillId="0" borderId="110" xfId="1" applyNumberFormat="1" applyFont="1" applyBorder="1" applyAlignment="1">
      <alignment horizontal="center"/>
    </xf>
    <xf numFmtId="0" fontId="30" fillId="0" borderId="17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165" fontId="5" fillId="0" borderId="11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30" fillId="0" borderId="107" xfId="0" applyFont="1" applyBorder="1" applyAlignment="1">
      <alignment horizontal="center" vertical="center" wrapText="1"/>
    </xf>
    <xf numFmtId="0" fontId="1" fillId="19" borderId="17" xfId="10" applyBorder="1" applyAlignment="1">
      <alignment horizontal="center" vertical="center" wrapText="1"/>
    </xf>
    <xf numFmtId="0" fontId="1" fillId="19" borderId="6" xfId="10" applyBorder="1" applyAlignment="1">
      <alignment horizontal="center" vertical="center" wrapText="1"/>
    </xf>
    <xf numFmtId="0" fontId="5" fillId="0" borderId="51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165" fontId="5" fillId="0" borderId="19" xfId="0" applyNumberFormat="1" applyFont="1" applyBorder="1" applyAlignment="1">
      <alignment horizontal="center"/>
    </xf>
    <xf numFmtId="0" fontId="0" fillId="0" borderId="95" xfId="0" applyBorder="1"/>
    <xf numFmtId="0" fontId="30" fillId="0" borderId="94" xfId="0" applyFont="1" applyBorder="1" applyAlignment="1">
      <alignment horizontal="center" vertical="center" wrapText="1"/>
    </xf>
    <xf numFmtId="0" fontId="0" fillId="0" borderId="44" xfId="0" applyBorder="1"/>
    <xf numFmtId="0" fontId="35" fillId="3" borderId="85" xfId="3" applyFont="1" applyBorder="1" applyAlignment="1">
      <alignment horizontal="center" vertical="center" textRotation="255" wrapText="1"/>
    </xf>
    <xf numFmtId="0" fontId="35" fillId="3" borderId="39" xfId="3" applyFont="1" applyBorder="1" applyAlignment="1">
      <alignment horizontal="center" vertical="center" textRotation="255" wrapText="1"/>
    </xf>
    <xf numFmtId="0" fontId="30" fillId="6" borderId="95" xfId="0" applyFont="1" applyFill="1" applyBorder="1" applyAlignment="1">
      <alignment horizontal="center" vertical="center"/>
    </xf>
    <xf numFmtId="0" fontId="30" fillId="6" borderId="112" xfId="0" applyFont="1" applyFill="1" applyBorder="1" applyAlignment="1">
      <alignment horizontal="center" vertical="center"/>
    </xf>
    <xf numFmtId="0" fontId="30" fillId="6" borderId="94" xfId="0" applyFont="1" applyFill="1" applyBorder="1" applyAlignment="1">
      <alignment horizontal="center" vertical="center"/>
    </xf>
    <xf numFmtId="0" fontId="30" fillId="6" borderId="101" xfId="0" applyFont="1" applyFill="1" applyBorder="1" applyAlignment="1">
      <alignment horizontal="center" vertical="center"/>
    </xf>
    <xf numFmtId="14" fontId="5" fillId="0" borderId="34" xfId="0" applyNumberFormat="1" applyFont="1" applyBorder="1" applyAlignment="1">
      <alignment horizontal="center" vertical="center"/>
    </xf>
    <xf numFmtId="49" fontId="5" fillId="12" borderId="42" xfId="0" applyNumberFormat="1" applyFont="1" applyFill="1" applyBorder="1" applyAlignment="1">
      <alignment horizontal="center" vertical="center"/>
    </xf>
    <xf numFmtId="0" fontId="1" fillId="16" borderId="17" xfId="7" applyBorder="1" applyAlignment="1">
      <alignment horizontal="center" vertical="center" wrapText="1"/>
    </xf>
    <xf numFmtId="0" fontId="1" fillId="16" borderId="6" xfId="7" applyBorder="1" applyAlignment="1">
      <alignment horizontal="center" vertical="center" wrapText="1"/>
    </xf>
    <xf numFmtId="0" fontId="1" fillId="18" borderId="17" xfId="9" applyBorder="1" applyAlignment="1">
      <alignment horizontal="center" vertical="center" wrapText="1"/>
    </xf>
    <xf numFmtId="0" fontId="1" fillId="18" borderId="6" xfId="9" applyBorder="1" applyAlignment="1">
      <alignment horizontal="center" vertical="center" wrapText="1"/>
    </xf>
    <xf numFmtId="0" fontId="1" fillId="17" borderId="17" xfId="8" applyBorder="1" applyAlignment="1">
      <alignment horizontal="center" vertical="center" wrapText="1"/>
    </xf>
    <xf numFmtId="0" fontId="1" fillId="17" borderId="6" xfId="8" applyBorder="1" applyAlignment="1">
      <alignment horizontal="center" vertical="center" wrapText="1"/>
    </xf>
    <xf numFmtId="0" fontId="29" fillId="4" borderId="107" xfId="0" applyFont="1" applyFill="1" applyBorder="1" applyAlignment="1">
      <alignment horizontal="center" vertical="center"/>
    </xf>
  </cellXfs>
  <cellStyles count="11">
    <cellStyle name="20 % - Dekorfärg1" xfId="7" builtinId="30"/>
    <cellStyle name="20 % - Dekorfärg2" xfId="9" builtinId="34"/>
    <cellStyle name="20 % - Dekorfärg6" xfId="10" builtinId="50"/>
    <cellStyle name="60 % - Dekorfärg1" xfId="8" builtinId="32"/>
    <cellStyle name="Beräkning" xfId="6" builtinId="22"/>
    <cellStyle name="Bra" xfId="2" builtinId="26"/>
    <cellStyle name="Neutral" xfId="3" builtinId="28"/>
    <cellStyle name="Normal" xfId="0" builtinId="0"/>
    <cellStyle name="Normal 2" xfId="5" xr:uid="{EC4049BB-50C6-40B0-B18B-F1184148B701}"/>
    <cellStyle name="Normalny 2" xfId="4" xr:uid="{E96C8BE9-A62F-4015-9C11-021EC6200F61}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</xdr:colOff>
      <xdr:row>1</xdr:row>
      <xdr:rowOff>28575</xdr:rowOff>
    </xdr:from>
    <xdr:ext cx="1639966" cy="506012"/>
    <xdr:pic>
      <xdr:nvPicPr>
        <xdr:cNvPr id="2" name="Bildobjekt 1">
          <a:extLst>
            <a:ext uri="{FF2B5EF4-FFF2-40B4-BE49-F238E27FC236}">
              <a16:creationId xmlns:a16="http://schemas.microsoft.com/office/drawing/2014/main" id="{0F150D5C-FC0B-44E7-A114-A8E39262E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219075"/>
          <a:ext cx="1639966" cy="50601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</xdr:colOff>
      <xdr:row>1</xdr:row>
      <xdr:rowOff>28575</xdr:rowOff>
    </xdr:from>
    <xdr:ext cx="1637776" cy="497253"/>
    <xdr:pic>
      <xdr:nvPicPr>
        <xdr:cNvPr id="2" name="Bildobjekt 1">
          <a:extLst>
            <a:ext uri="{FF2B5EF4-FFF2-40B4-BE49-F238E27FC236}">
              <a16:creationId xmlns:a16="http://schemas.microsoft.com/office/drawing/2014/main" id="{3F78E229-2665-4244-8A41-BAD818A77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219075"/>
          <a:ext cx="1637776" cy="49725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98B1-0474-43C3-8630-F31BC4CC6AF9}">
  <dimension ref="B2:AJ200"/>
  <sheetViews>
    <sheetView showGridLines="0" topLeftCell="A85" zoomScale="90" zoomScaleNormal="90" workbookViewId="0">
      <selection activeCell="C75" sqref="C75:C76"/>
    </sheetView>
  </sheetViews>
  <sheetFormatPr defaultRowHeight="15"/>
  <cols>
    <col min="1" max="1" width="3" customWidth="1"/>
    <col min="2" max="2" width="22.85546875" customWidth="1"/>
    <col min="3" max="3" width="12.42578125" bestFit="1" customWidth="1"/>
    <col min="4" max="4" width="13.5703125" bestFit="1" customWidth="1"/>
    <col min="5" max="5" width="13.7109375" bestFit="1" customWidth="1"/>
    <col min="6" max="6" width="10.85546875" customWidth="1"/>
    <col min="14" max="14" width="7.140625" bestFit="1" customWidth="1"/>
    <col min="15" max="15" width="13.42578125" bestFit="1" customWidth="1"/>
    <col min="16" max="16" width="6.85546875" bestFit="1" customWidth="1"/>
    <col min="17" max="17" width="13.28515625" bestFit="1" customWidth="1"/>
    <col min="18" max="18" width="14.42578125" bestFit="1" customWidth="1"/>
    <col min="19" max="19" width="14.42578125" customWidth="1"/>
    <col min="20" max="22" width="8.42578125" bestFit="1" customWidth="1"/>
    <col min="23" max="23" width="8" bestFit="1" customWidth="1"/>
    <col min="24" max="24" width="5.5703125" bestFit="1" customWidth="1"/>
    <col min="25" max="25" width="13.140625" bestFit="1" customWidth="1"/>
    <col min="26" max="26" width="14.42578125" bestFit="1" customWidth="1"/>
    <col min="27" max="29" width="7.42578125" bestFit="1" customWidth="1"/>
    <col min="30" max="30" width="8" bestFit="1" customWidth="1"/>
    <col min="31" max="31" width="6" bestFit="1" customWidth="1"/>
    <col min="32" max="32" width="13.140625" bestFit="1" customWidth="1"/>
    <col min="33" max="33" width="15.85546875" customWidth="1"/>
    <col min="34" max="34" width="27.5703125" bestFit="1" customWidth="1"/>
    <col min="35" max="35" width="43.42578125" bestFit="1" customWidth="1"/>
  </cols>
  <sheetData>
    <row r="2" spans="2:16">
      <c r="B2" s="198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6"/>
    </row>
    <row r="3" spans="2:16">
      <c r="B3" s="195"/>
      <c r="P3" s="194"/>
    </row>
    <row r="4" spans="2:16">
      <c r="B4" s="193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1"/>
    </row>
    <row r="5" spans="2:16" ht="15.75">
      <c r="B5" s="190"/>
      <c r="C5" s="188"/>
      <c r="D5" s="189"/>
      <c r="E5" s="189"/>
      <c r="F5" s="189"/>
      <c r="G5" s="187"/>
      <c r="H5" s="187"/>
      <c r="I5" s="187"/>
      <c r="J5" s="188"/>
      <c r="K5" s="187"/>
      <c r="L5" s="187"/>
      <c r="M5" s="186" t="s">
        <v>87</v>
      </c>
      <c r="N5" s="185"/>
      <c r="O5" s="184"/>
      <c r="P5" s="183"/>
    </row>
    <row r="6" spans="2:16" ht="15.75">
      <c r="B6" s="177" t="s">
        <v>86</v>
      </c>
      <c r="C6" s="171"/>
      <c r="D6" s="175"/>
      <c r="E6" s="175"/>
      <c r="F6" s="175"/>
      <c r="G6" s="174"/>
      <c r="H6" s="174"/>
      <c r="I6" s="174"/>
      <c r="J6" s="171"/>
      <c r="K6" s="171"/>
      <c r="L6" s="171"/>
      <c r="M6" s="170"/>
      <c r="N6" s="177" t="s">
        <v>85</v>
      </c>
      <c r="O6" s="171"/>
      <c r="P6" s="170"/>
    </row>
    <row r="7" spans="2:16" ht="15.75">
      <c r="B7" s="182" t="s">
        <v>84</v>
      </c>
      <c r="C7" s="154"/>
      <c r="D7" s="156"/>
      <c r="E7" s="156"/>
      <c r="F7" s="156"/>
      <c r="G7" s="155"/>
      <c r="H7" s="155"/>
      <c r="I7" s="155"/>
      <c r="J7" s="154"/>
      <c r="K7" s="154"/>
      <c r="L7" s="154"/>
      <c r="M7" s="181"/>
      <c r="N7" s="180" t="s">
        <v>83</v>
      </c>
      <c r="O7" s="179"/>
      <c r="P7" s="178"/>
    </row>
    <row r="8" spans="2:16" ht="15.75">
      <c r="B8" s="177" t="s">
        <v>82</v>
      </c>
      <c r="C8" s="171"/>
      <c r="D8" s="176"/>
      <c r="E8" s="175"/>
      <c r="F8" s="175"/>
      <c r="G8" s="174"/>
      <c r="H8" s="174"/>
      <c r="I8" s="174"/>
      <c r="J8" s="171"/>
      <c r="K8" s="171"/>
      <c r="L8" s="171"/>
      <c r="M8" s="173" t="s">
        <v>81</v>
      </c>
      <c r="N8" s="172"/>
      <c r="O8" s="171"/>
      <c r="P8" s="170"/>
    </row>
    <row r="9" spans="2:16" ht="15.75">
      <c r="B9" s="164" t="s">
        <v>80</v>
      </c>
      <c r="C9" s="160"/>
      <c r="D9" s="169" t="s">
        <v>79</v>
      </c>
      <c r="E9" s="168"/>
      <c r="F9" s="168"/>
      <c r="G9" s="161"/>
      <c r="H9" s="161"/>
      <c r="I9" s="161"/>
      <c r="J9" s="160"/>
      <c r="K9" s="160"/>
      <c r="L9" s="161"/>
      <c r="M9" s="167"/>
      <c r="N9" s="166"/>
      <c r="O9" s="160"/>
      <c r="P9" s="165"/>
    </row>
    <row r="10" spans="2:16" ht="15.75">
      <c r="B10" s="164" t="s">
        <v>78</v>
      </c>
      <c r="C10" s="160"/>
      <c r="D10" s="163"/>
      <c r="E10" s="162"/>
      <c r="F10" s="162"/>
      <c r="G10" s="161"/>
      <c r="H10" s="161"/>
      <c r="I10" s="161"/>
      <c r="J10" s="160"/>
      <c r="K10" s="160"/>
      <c r="L10" s="160"/>
      <c r="M10" s="159" t="s">
        <v>77</v>
      </c>
      <c r="N10" s="277"/>
      <c r="O10" s="278"/>
      <c r="P10" s="279"/>
    </row>
    <row r="11" spans="2:16" ht="15.75">
      <c r="B11" s="158" t="s">
        <v>76</v>
      </c>
      <c r="C11" s="154"/>
      <c r="D11" s="157"/>
      <c r="E11" s="156"/>
      <c r="F11" s="156"/>
      <c r="G11" s="155"/>
      <c r="H11" s="155"/>
      <c r="I11" s="155"/>
      <c r="J11" s="154"/>
      <c r="K11" s="154"/>
      <c r="L11" s="154"/>
      <c r="M11" s="153" t="s">
        <v>75</v>
      </c>
      <c r="N11" s="280"/>
      <c r="O11" s="281"/>
      <c r="P11" s="282"/>
    </row>
    <row r="12" spans="2:16" ht="15.75" thickBot="1"/>
    <row r="13" spans="2:16" ht="15.75" thickBot="1">
      <c r="B13" s="152" t="s">
        <v>74</v>
      </c>
      <c r="C13" s="283" t="s">
        <v>73</v>
      </c>
      <c r="D13" s="284"/>
      <c r="E13" s="285"/>
      <c r="F13" s="151"/>
    </row>
    <row r="14" spans="2:16" ht="15.75" thickBot="1">
      <c r="F14" s="132"/>
    </row>
    <row r="15" spans="2:16">
      <c r="B15" s="150" t="s">
        <v>72</v>
      </c>
      <c r="C15" s="286" t="s">
        <v>71</v>
      </c>
      <c r="D15" s="286"/>
      <c r="E15" s="287"/>
      <c r="F15" s="147"/>
    </row>
    <row r="16" spans="2:16">
      <c r="B16" s="149" t="s">
        <v>70</v>
      </c>
      <c r="C16" s="288" t="s">
        <v>69</v>
      </c>
      <c r="D16" s="289"/>
      <c r="E16" s="148"/>
      <c r="F16" s="147"/>
    </row>
    <row r="17" spans="2:17">
      <c r="B17" s="146" t="s">
        <v>68</v>
      </c>
      <c r="C17" s="305" t="s">
        <v>67</v>
      </c>
      <c r="D17" s="305"/>
      <c r="E17" s="145"/>
      <c r="F17" s="132"/>
    </row>
    <row r="18" spans="2:17">
      <c r="B18" s="146" t="s">
        <v>66</v>
      </c>
      <c r="C18" s="305" t="s">
        <v>65</v>
      </c>
      <c r="D18" s="305"/>
      <c r="E18" s="145"/>
      <c r="F18" s="132"/>
    </row>
    <row r="19" spans="2:17" ht="15.75" thickBot="1">
      <c r="B19" s="144" t="s">
        <v>64</v>
      </c>
      <c r="C19" s="306"/>
      <c r="D19" s="306"/>
      <c r="E19" s="117" t="s">
        <v>63</v>
      </c>
      <c r="F19" s="132"/>
    </row>
    <row r="20" spans="2:17">
      <c r="B20" s="307" t="s">
        <v>62</v>
      </c>
      <c r="C20" s="310" t="s">
        <v>61</v>
      </c>
      <c r="D20" s="310"/>
      <c r="E20" s="143" t="s">
        <v>60</v>
      </c>
      <c r="F20" s="132"/>
    </row>
    <row r="21" spans="2:17">
      <c r="B21" s="308"/>
      <c r="C21" s="311" t="s">
        <v>59</v>
      </c>
      <c r="D21" s="311"/>
      <c r="E21" s="142" t="s">
        <v>58</v>
      </c>
      <c r="F21" s="132"/>
    </row>
    <row r="22" spans="2:17" ht="12" customHeight="1">
      <c r="B22" s="308"/>
      <c r="C22" s="312" t="s">
        <v>57</v>
      </c>
      <c r="D22" s="312"/>
      <c r="E22" s="141" t="s">
        <v>56</v>
      </c>
      <c r="F22" s="132"/>
      <c r="Q22" s="140"/>
    </row>
    <row r="23" spans="2:17" ht="15.75" thickBot="1">
      <c r="B23" s="309"/>
      <c r="C23" s="313" t="s">
        <v>55</v>
      </c>
      <c r="D23" s="313"/>
      <c r="E23" s="139">
        <v>-200</v>
      </c>
      <c r="F23" s="132"/>
    </row>
    <row r="24" spans="2:17" ht="27.75" customHeight="1">
      <c r="B24" s="296" t="s">
        <v>54</v>
      </c>
      <c r="C24" s="298" t="s">
        <v>53</v>
      </c>
      <c r="D24" s="298"/>
      <c r="E24" s="138">
        <v>8.4599999999999995E-2</v>
      </c>
    </row>
    <row r="25" spans="2:17" ht="15.75" thickBot="1">
      <c r="B25" s="297"/>
      <c r="C25" s="299" t="s">
        <v>52</v>
      </c>
      <c r="D25" s="299"/>
      <c r="E25" s="137">
        <v>8.4900000000000003E-2</v>
      </c>
      <c r="F25" s="136">
        <f>E25/E24-1</f>
        <v>3.5460992907803135E-3</v>
      </c>
    </row>
    <row r="26" spans="2:17">
      <c r="B26" s="135"/>
      <c r="C26" s="134"/>
      <c r="D26" s="134"/>
      <c r="E26" s="133"/>
      <c r="F26" s="132"/>
    </row>
    <row r="27" spans="2:17" ht="15.75" thickBot="1">
      <c r="B27" s="132"/>
      <c r="C27" s="132"/>
      <c r="D27" s="132"/>
      <c r="E27" s="132"/>
      <c r="F27" s="132"/>
    </row>
    <row r="28" spans="2:17" ht="15.75" thickBot="1">
      <c r="B28" s="131" t="s">
        <v>40</v>
      </c>
      <c r="C28" s="130" t="s">
        <v>1</v>
      </c>
      <c r="D28" s="130" t="s">
        <v>0</v>
      </c>
      <c r="E28" s="129"/>
    </row>
    <row r="29" spans="2:17">
      <c r="B29" s="128" t="s">
        <v>51</v>
      </c>
      <c r="C29" s="127">
        <v>2.0179999999999998</v>
      </c>
      <c r="D29" s="127">
        <v>2.0190000000000001</v>
      </c>
      <c r="E29" s="126"/>
      <c r="F29" s="125">
        <f>C30/C29-1</f>
        <v>-9.9108027750246519E-3</v>
      </c>
      <c r="G29" s="125">
        <f>D30/D29-1</f>
        <v>-1.4363546310054542E-2</v>
      </c>
    </row>
    <row r="30" spans="2:17">
      <c r="B30" s="124" t="s">
        <v>50</v>
      </c>
      <c r="C30" s="123">
        <v>1.998</v>
      </c>
      <c r="D30" s="123">
        <v>1.99</v>
      </c>
      <c r="E30" s="122"/>
      <c r="F30" s="121">
        <f>1.991/C30-1</f>
        <v>-3.5035035035034801E-3</v>
      </c>
      <c r="G30" s="121">
        <f>1.983/D30-1</f>
        <v>-3.5175879396984744E-3</v>
      </c>
    </row>
    <row r="31" spans="2:17">
      <c r="B31" s="113" t="s">
        <v>49</v>
      </c>
      <c r="C31" s="120">
        <v>2069.67</v>
      </c>
      <c r="D31" s="120">
        <v>1719.77</v>
      </c>
      <c r="E31" s="119"/>
    </row>
    <row r="32" spans="2:17" ht="15.75" thickBot="1">
      <c r="B32" s="118" t="s">
        <v>48</v>
      </c>
      <c r="C32" s="37">
        <v>10</v>
      </c>
      <c r="D32" s="37">
        <v>26</v>
      </c>
      <c r="E32" s="117"/>
    </row>
    <row r="33" spans="2:36">
      <c r="B33" s="116" t="s">
        <v>47</v>
      </c>
      <c r="C33" s="115"/>
      <c r="D33" s="115"/>
      <c r="E33" s="114"/>
    </row>
    <row r="34" spans="2:36">
      <c r="B34" s="113" t="s">
        <v>46</v>
      </c>
      <c r="C34" s="109">
        <v>1</v>
      </c>
      <c r="D34" s="109">
        <v>1</v>
      </c>
      <c r="E34" s="108"/>
    </row>
    <row r="35" spans="2:36">
      <c r="B35" s="110" t="s">
        <v>45</v>
      </c>
      <c r="C35" s="109">
        <v>1.0057</v>
      </c>
      <c r="D35" s="112">
        <v>1.004</v>
      </c>
      <c r="E35" s="111"/>
    </row>
    <row r="36" spans="2:36">
      <c r="B36" s="110" t="s">
        <v>44</v>
      </c>
      <c r="C36" s="109">
        <v>1</v>
      </c>
      <c r="D36" s="109">
        <v>1</v>
      </c>
      <c r="E36" s="108"/>
    </row>
    <row r="37" spans="2:36" ht="15.75" thickBot="1">
      <c r="B37" s="107" t="s">
        <v>43</v>
      </c>
      <c r="C37" s="106">
        <v>1.0005559412041301</v>
      </c>
      <c r="D37" s="106">
        <v>1.00050921574411</v>
      </c>
      <c r="E37" s="105"/>
    </row>
    <row r="39" spans="2:36">
      <c r="B39" s="300" t="s">
        <v>42</v>
      </c>
      <c r="C39" s="300"/>
      <c r="D39" s="300"/>
      <c r="E39" s="300"/>
    </row>
    <row r="40" spans="2:36" ht="15.75" thickBot="1"/>
    <row r="41" spans="2:36" ht="51">
      <c r="B41" s="104" t="s">
        <v>41</v>
      </c>
      <c r="C41" s="97" t="s">
        <v>90</v>
      </c>
      <c r="D41" s="98" t="s">
        <v>40</v>
      </c>
      <c r="E41" s="102" t="s">
        <v>39</v>
      </c>
      <c r="F41" s="103" t="s">
        <v>38</v>
      </c>
      <c r="G41" s="98" t="s">
        <v>37</v>
      </c>
      <c r="H41" s="102" t="s">
        <v>36</v>
      </c>
      <c r="I41" s="98" t="s">
        <v>35</v>
      </c>
      <c r="J41" s="99" t="s">
        <v>34</v>
      </c>
      <c r="K41" s="322" t="s">
        <v>33</v>
      </c>
      <c r="L41" s="323"/>
      <c r="M41" s="323"/>
      <c r="N41" s="323"/>
      <c r="O41" s="324"/>
      <c r="P41" s="96" t="s">
        <v>32</v>
      </c>
      <c r="Q41" s="101" t="s">
        <v>31</v>
      </c>
      <c r="R41" s="100" t="s">
        <v>30</v>
      </c>
      <c r="S41" s="99" t="s">
        <v>29</v>
      </c>
      <c r="T41" s="99" t="s">
        <v>28</v>
      </c>
      <c r="U41" s="322" t="s">
        <v>27</v>
      </c>
      <c r="V41" s="323"/>
      <c r="W41" s="323"/>
      <c r="X41" s="323"/>
      <c r="Y41" s="324"/>
      <c r="Z41" s="96" t="s">
        <v>25</v>
      </c>
      <c r="AA41" s="98" t="s">
        <v>24</v>
      </c>
      <c r="AB41" s="322" t="s">
        <v>26</v>
      </c>
      <c r="AC41" s="323"/>
      <c r="AD41" s="323"/>
      <c r="AE41" s="323"/>
      <c r="AF41" s="324"/>
      <c r="AG41" s="96" t="s">
        <v>25</v>
      </c>
      <c r="AH41" s="95" t="s">
        <v>24</v>
      </c>
    </row>
    <row r="42" spans="2:36" ht="15.75" thickBot="1">
      <c r="B42" s="94" t="s">
        <v>23</v>
      </c>
      <c r="C42" s="222" t="s">
        <v>91</v>
      </c>
      <c r="D42" s="89"/>
      <c r="E42" s="88" t="s">
        <v>22</v>
      </c>
      <c r="F42" s="93" t="s">
        <v>22</v>
      </c>
      <c r="G42" s="89" t="s">
        <v>22</v>
      </c>
      <c r="H42" s="92" t="s">
        <v>20</v>
      </c>
      <c r="I42" s="89" t="s">
        <v>21</v>
      </c>
      <c r="J42" s="91" t="s">
        <v>20</v>
      </c>
      <c r="K42" s="88" t="s">
        <v>19</v>
      </c>
      <c r="L42" s="87" t="s">
        <v>18</v>
      </c>
      <c r="M42" s="87" t="s">
        <v>17</v>
      </c>
      <c r="N42" s="87" t="s">
        <v>16</v>
      </c>
      <c r="O42" s="87" t="s">
        <v>15</v>
      </c>
      <c r="P42" s="87" t="s">
        <v>14</v>
      </c>
      <c r="Q42" s="89" t="s">
        <v>12</v>
      </c>
      <c r="R42" s="90" t="s">
        <v>13</v>
      </c>
      <c r="S42" s="90" t="s">
        <v>12</v>
      </c>
      <c r="T42" s="90" t="s">
        <v>12</v>
      </c>
      <c r="U42" s="88" t="s">
        <v>11</v>
      </c>
      <c r="V42" s="87" t="s">
        <v>10</v>
      </c>
      <c r="W42" s="87" t="s">
        <v>9</v>
      </c>
      <c r="X42" s="87" t="s">
        <v>8</v>
      </c>
      <c r="Y42" s="87" t="s">
        <v>7</v>
      </c>
      <c r="Z42" s="87"/>
      <c r="AA42" s="89"/>
      <c r="AB42" s="88" t="s">
        <v>11</v>
      </c>
      <c r="AC42" s="87" t="s">
        <v>10</v>
      </c>
      <c r="AD42" s="87" t="s">
        <v>9</v>
      </c>
      <c r="AE42" s="87" t="s">
        <v>8</v>
      </c>
      <c r="AF42" s="87" t="s">
        <v>7</v>
      </c>
      <c r="AG42" s="87"/>
      <c r="AH42" s="86"/>
    </row>
    <row r="43" spans="2:36">
      <c r="B43" s="325">
        <v>44391</v>
      </c>
      <c r="C43" s="301" t="s">
        <v>92</v>
      </c>
      <c r="D43" s="83" t="s">
        <v>1</v>
      </c>
      <c r="E43" s="85">
        <v>10</v>
      </c>
      <c r="F43" s="84">
        <v>9.6</v>
      </c>
      <c r="G43" s="83"/>
      <c r="H43" s="82">
        <v>22.59</v>
      </c>
      <c r="I43" s="81">
        <v>1009</v>
      </c>
      <c r="J43" s="76">
        <f>((H43+273.15)/293.15)*(1013.25/I43)</f>
        <v>1.0130843726603835</v>
      </c>
      <c r="K43" s="80">
        <v>-23.12</v>
      </c>
      <c r="L43" s="79">
        <v>-23.12</v>
      </c>
      <c r="M43" s="78">
        <v>-23.12</v>
      </c>
      <c r="N43" s="73"/>
      <c r="O43" s="73"/>
      <c r="P43" s="73">
        <f>AVERAGE(K43:O43)</f>
        <v>-23.12</v>
      </c>
      <c r="Q43" s="77">
        <f>(STDEV(K43:O43))/P43</f>
        <v>0</v>
      </c>
      <c r="R43" s="76">
        <f>ABS(P43*J43*$E$24*$C$34*$C$35*$C$36*$C$37)</f>
        <v>1.9939471094105263</v>
      </c>
      <c r="S43" s="241">
        <f>R43/$C$30-1</f>
        <v>-2.0284737685053456E-3</v>
      </c>
      <c r="T43" s="75">
        <f>R43/$C$29-1</f>
        <v>-1.1919172740076034E-2</v>
      </c>
      <c r="U43" s="74">
        <v>2068.3000000000002</v>
      </c>
      <c r="V43" s="72">
        <v>2068.52</v>
      </c>
      <c r="W43" s="72">
        <v>2068.5300000000002</v>
      </c>
      <c r="X43" s="73"/>
      <c r="Y43" s="73"/>
      <c r="Z43" s="73">
        <f>AVERAGE(U43:Y43)</f>
        <v>2068.4500000000003</v>
      </c>
      <c r="AA43" s="71">
        <f>Z43/$C$31-1</f>
        <v>-5.8946595350939379E-4</v>
      </c>
      <c r="AB43" s="74">
        <v>2071.3000000000002</v>
      </c>
      <c r="AC43" s="72">
        <v>2071.44</v>
      </c>
      <c r="AD43" s="72">
        <v>2071.44</v>
      </c>
      <c r="AE43" s="73"/>
      <c r="AF43" s="73"/>
      <c r="AG43" s="72">
        <f>AVERAGE(AB43:AF43)</f>
        <v>2071.3933333333334</v>
      </c>
      <c r="AH43" s="71">
        <f>AG43/$C$31-1</f>
        <v>8.3266092339995268E-4</v>
      </c>
      <c r="AI43" s="253" t="s">
        <v>5</v>
      </c>
      <c r="AJ43" s="314" t="s">
        <v>6</v>
      </c>
    </row>
    <row r="44" spans="2:36" ht="15.75" thickBot="1">
      <c r="B44" s="318"/>
      <c r="C44" s="302"/>
      <c r="D44" s="67" t="s">
        <v>0</v>
      </c>
      <c r="E44" s="69">
        <v>26</v>
      </c>
      <c r="F44" s="68">
        <v>25.3</v>
      </c>
      <c r="G44" s="67"/>
      <c r="H44" s="45">
        <v>22.59</v>
      </c>
      <c r="I44" s="44">
        <v>1009</v>
      </c>
      <c r="J44" s="66">
        <f>((H44+273.15)/293.15)*(1013.25/I44)</f>
        <v>1.0130843726603835</v>
      </c>
      <c r="K44" s="53">
        <v>-23.08</v>
      </c>
      <c r="L44" s="52">
        <v>-23.1</v>
      </c>
      <c r="M44" s="52">
        <v>-23.08</v>
      </c>
      <c r="N44" s="63"/>
      <c r="O44" s="63"/>
      <c r="P44" s="62">
        <f>AVERAGE(K44:O44)</f>
        <v>-23.086666666666662</v>
      </c>
      <c r="Q44" s="65">
        <f>(STDEV(K44:O44))/P44</f>
        <v>-5.0015905503007459E-4</v>
      </c>
      <c r="R44" s="66">
        <f>ABS(P44*J44*$E$24*$D$34*$D$35*$D$36*$D$37)</f>
        <v>1.9876138661172253</v>
      </c>
      <c r="S44" s="242">
        <f>R44/$D$30-1</f>
        <v>-1.1990622526505401E-3</v>
      </c>
      <c r="T44" s="64">
        <f>R44/$D$29-1</f>
        <v>-1.5545385776510545E-2</v>
      </c>
      <c r="U44" s="51"/>
      <c r="V44" s="48">
        <v>1720.47</v>
      </c>
      <c r="W44" s="48">
        <v>1720.46</v>
      </c>
      <c r="X44" s="63"/>
      <c r="Y44" s="63"/>
      <c r="Z44" s="70">
        <f>AVERAGE(U44:Y44)</f>
        <v>1720.4650000000001</v>
      </c>
      <c r="AA44" s="61">
        <f>Z44/$D$31-1</f>
        <v>4.0412380725340924E-4</v>
      </c>
      <c r="AB44" s="51"/>
      <c r="AC44" s="48">
        <v>1722.15</v>
      </c>
      <c r="AD44" s="48">
        <v>1722.18</v>
      </c>
      <c r="AE44" s="63"/>
      <c r="AF44" s="63"/>
      <c r="AG44" s="62">
        <f>AVERAGE(AB44:AF44)</f>
        <v>1722.165</v>
      </c>
      <c r="AH44" s="61">
        <f>AG44/$D$31-1</f>
        <v>1.3926280839879901E-3</v>
      </c>
      <c r="AI44" s="254"/>
      <c r="AJ44" s="315"/>
    </row>
    <row r="45" spans="2:36">
      <c r="B45" s="317">
        <v>44396</v>
      </c>
      <c r="C45" s="301" t="s">
        <v>92</v>
      </c>
      <c r="D45" s="20" t="s">
        <v>1</v>
      </c>
      <c r="E45" s="15">
        <v>10</v>
      </c>
      <c r="F45" s="21">
        <v>9.6</v>
      </c>
      <c r="G45" s="20"/>
      <c r="H45" s="59">
        <v>22.68</v>
      </c>
      <c r="I45" s="58">
        <v>1012</v>
      </c>
      <c r="J45" s="18">
        <f>((H45+273.15)/293.15)*(1013.25/I45)</f>
        <v>1.010388547392066</v>
      </c>
      <c r="K45" s="57">
        <v>-23.21</v>
      </c>
      <c r="L45" s="56">
        <v>-23.24</v>
      </c>
      <c r="M45" s="55">
        <v>-23.22</v>
      </c>
      <c r="N45" s="14"/>
      <c r="O45" s="14"/>
      <c r="P45" s="13">
        <f>AVERAGE(K45:O45)</f>
        <v>-23.223333333333333</v>
      </c>
      <c r="Q45" s="19">
        <f>(STDEV(K45:O45))/P45</f>
        <v>-6.577545134140246E-4</v>
      </c>
      <c r="R45" s="18">
        <f>ABS(P45*J45*$E$24*$C$34*$C$35*$C$36*$C$37)</f>
        <v>1.9975293031467543</v>
      </c>
      <c r="S45" s="243">
        <f>R45/$C$30-1</f>
        <v>-2.3558401063350498E-4</v>
      </c>
      <c r="T45" s="17">
        <f>R45/$C$29-1</f>
        <v>-1.0144051958991818E-2</v>
      </c>
      <c r="U45" s="54"/>
      <c r="V45" s="26"/>
      <c r="W45" s="26">
        <v>2069.15</v>
      </c>
      <c r="X45" s="14"/>
      <c r="Y45" s="14"/>
      <c r="Z45" s="13">
        <f>AVERAGE(U45:Y45)</f>
        <v>2069.15</v>
      </c>
      <c r="AA45" s="12">
        <f>Z45/$C$31-1</f>
        <v>-2.5124778346308219E-4</v>
      </c>
      <c r="AB45" s="54"/>
      <c r="AC45" s="26"/>
      <c r="AD45" s="26">
        <v>2070.34</v>
      </c>
      <c r="AE45" s="14"/>
      <c r="AF45" s="14"/>
      <c r="AG45" s="13">
        <f>AVERAGE(AB45:AF45)</f>
        <v>2070.34</v>
      </c>
      <c r="AH45" s="12">
        <f>AG45/$C$31-1</f>
        <v>3.237231056159029E-4</v>
      </c>
      <c r="AI45" s="255"/>
      <c r="AJ45" s="315"/>
    </row>
    <row r="46" spans="2:36" ht="15.75" thickBot="1">
      <c r="B46" s="318"/>
      <c r="C46" s="302"/>
      <c r="D46" s="10" t="s">
        <v>0</v>
      </c>
      <c r="E46" s="4">
        <v>26</v>
      </c>
      <c r="F46" s="11">
        <v>25.3</v>
      </c>
      <c r="G46" s="10"/>
      <c r="H46" s="45">
        <v>22.68</v>
      </c>
      <c r="I46" s="44">
        <v>1012</v>
      </c>
      <c r="J46" s="8">
        <f>((H46+273.15)/293.15)*(1013.25/I46)</f>
        <v>1.010388547392066</v>
      </c>
      <c r="K46" s="53">
        <v>-23.16</v>
      </c>
      <c r="L46" s="52">
        <v>-23.17</v>
      </c>
      <c r="M46" s="52">
        <v>-23.17</v>
      </c>
      <c r="N46" s="3"/>
      <c r="O46" s="3"/>
      <c r="P46" s="2">
        <f>AVERAGE(K46:O46)</f>
        <v>-23.166666666666668</v>
      </c>
      <c r="Q46" s="9">
        <f>(STDEV(K46:O46))/P46</f>
        <v>-2.4921594353512921E-4</v>
      </c>
      <c r="R46" s="8">
        <f>ABS(P46*J46*$E$24*$D$34*$D$35*$D$36*$D$37)</f>
        <v>1.9891939694403551</v>
      </c>
      <c r="S46" s="244">
        <f>R46/$D$30-1</f>
        <v>-4.0504048223366507E-4</v>
      </c>
      <c r="T46" s="7">
        <f>R46/$D$29-1</f>
        <v>-1.4762768974564189E-2</v>
      </c>
      <c r="U46" s="51">
        <v>1721.1</v>
      </c>
      <c r="V46" s="48"/>
      <c r="W46" s="48"/>
      <c r="X46" s="3"/>
      <c r="Y46" s="3"/>
      <c r="Z46" s="2">
        <f>AVERAGE(U46:Y46)</f>
        <v>1721.1</v>
      </c>
      <c r="AA46" s="1">
        <f>Z46/$D$31-1</f>
        <v>7.7335922826882175E-4</v>
      </c>
      <c r="AB46" s="51">
        <v>1721.3</v>
      </c>
      <c r="AC46" s="48"/>
      <c r="AD46" s="48"/>
      <c r="AE46" s="3"/>
      <c r="AF46" s="3"/>
      <c r="AG46" s="2">
        <f>AVERAGE(AB46:AF46)</f>
        <v>1721.3</v>
      </c>
      <c r="AH46" s="1">
        <f>AG46/$D$31-1</f>
        <v>8.89653849061256E-4</v>
      </c>
      <c r="AI46" s="255"/>
      <c r="AJ46" s="315"/>
    </row>
    <row r="47" spans="2:36" ht="24" customHeight="1">
      <c r="B47" s="317">
        <v>44404</v>
      </c>
      <c r="C47" s="303" t="s">
        <v>93</v>
      </c>
      <c r="D47" s="33" t="s">
        <v>1</v>
      </c>
      <c r="E47" s="28">
        <v>10</v>
      </c>
      <c r="F47" s="34">
        <v>9.6</v>
      </c>
      <c r="G47" s="33"/>
      <c r="H47" s="16">
        <v>22.87</v>
      </c>
      <c r="I47" s="16">
        <v>1007</v>
      </c>
      <c r="J47" s="31">
        <v>1.0160575273782821</v>
      </c>
      <c r="K47" s="28">
        <v>-23.26</v>
      </c>
      <c r="L47" s="27">
        <v>-23.27</v>
      </c>
      <c r="M47" s="27">
        <v>-23.28</v>
      </c>
      <c r="N47" s="27"/>
      <c r="O47" s="27"/>
      <c r="P47" s="26">
        <v>-23.27</v>
      </c>
      <c r="Q47" s="32">
        <v>-4.2973785990544852E-4</v>
      </c>
      <c r="R47" s="18">
        <v>1.9870783511001955</v>
      </c>
      <c r="S47" s="245">
        <v>-1.9696880461097521E-3</v>
      </c>
      <c r="T47" s="30">
        <v>-1.5322918186226109E-2</v>
      </c>
      <c r="U47" s="29">
        <v>2071.4299999999998</v>
      </c>
      <c r="V47" s="27">
        <v>2071.37</v>
      </c>
      <c r="W47" s="27">
        <v>2071.2199999999998</v>
      </c>
      <c r="X47" s="27"/>
      <c r="Y47" s="27"/>
      <c r="Z47" s="27">
        <v>2071.3399999999997</v>
      </c>
      <c r="AA47" s="25">
        <v>8.068919199677449E-4</v>
      </c>
      <c r="AB47" s="29">
        <v>2071.6</v>
      </c>
      <c r="AC47" s="27">
        <v>2071.4</v>
      </c>
      <c r="AD47" s="27">
        <v>2071.27</v>
      </c>
      <c r="AE47" s="27"/>
      <c r="AF47" s="27"/>
      <c r="AG47" s="26">
        <v>2071.4233333333336</v>
      </c>
      <c r="AH47" s="25">
        <v>8.4715598783069446E-4</v>
      </c>
      <c r="AI47" s="294" t="s">
        <v>94</v>
      </c>
      <c r="AJ47" s="315"/>
    </row>
    <row r="48" spans="2:36" ht="15.75" thickBot="1">
      <c r="B48" s="318"/>
      <c r="C48" s="304"/>
      <c r="D48" s="67" t="s">
        <v>0</v>
      </c>
      <c r="E48" s="69">
        <v>26</v>
      </c>
      <c r="F48" s="68">
        <v>25.3</v>
      </c>
      <c r="G48" s="67"/>
      <c r="H48" s="6">
        <v>22.87</v>
      </c>
      <c r="I48" s="6">
        <v>1007</v>
      </c>
      <c r="J48" s="66">
        <v>1.0160575273782821</v>
      </c>
      <c r="K48" s="4">
        <v>-23.22</v>
      </c>
      <c r="L48" s="3">
        <v>-23.24</v>
      </c>
      <c r="M48" s="3">
        <v>-23.23</v>
      </c>
      <c r="N48" s="63"/>
      <c r="O48" s="63"/>
      <c r="P48" s="62">
        <v>-23.23</v>
      </c>
      <c r="Q48" s="65">
        <v>-4.3047783039172562E-4</v>
      </c>
      <c r="R48" s="8">
        <v>1.9802170666732128</v>
      </c>
      <c r="S48" s="246">
        <v>-1.4033955253591746E-3</v>
      </c>
      <c r="T48" s="64">
        <v>-1.9208981340657405E-2</v>
      </c>
      <c r="U48" s="6">
        <v>1722.51</v>
      </c>
      <c r="V48" s="3">
        <v>1722.62</v>
      </c>
      <c r="W48" s="3">
        <v>1722.4</v>
      </c>
      <c r="X48" s="63"/>
      <c r="Y48" s="63"/>
      <c r="Z48" s="70">
        <v>1722.5100000000002</v>
      </c>
      <c r="AA48" s="61">
        <v>1.5932363048547504E-3</v>
      </c>
      <c r="AB48" s="6">
        <v>1721.9</v>
      </c>
      <c r="AC48" s="3">
        <v>1721.96</v>
      </c>
      <c r="AD48" s="3">
        <v>1721.67</v>
      </c>
      <c r="AE48" s="63"/>
      <c r="AF48" s="63"/>
      <c r="AG48" s="62">
        <v>1721.8433333333335</v>
      </c>
      <c r="AH48" s="61">
        <v>1.2055875688803397E-3</v>
      </c>
      <c r="AI48" s="295"/>
      <c r="AJ48" s="315"/>
    </row>
    <row r="49" spans="2:36">
      <c r="B49" s="317">
        <v>44405</v>
      </c>
      <c r="C49" s="303" t="s">
        <v>93</v>
      </c>
      <c r="D49" s="20" t="s">
        <v>1</v>
      </c>
      <c r="E49" s="15">
        <v>10</v>
      </c>
      <c r="F49" s="21">
        <v>9.6</v>
      </c>
      <c r="G49" s="20"/>
      <c r="H49" s="16">
        <v>23.1</v>
      </c>
      <c r="I49" s="16">
        <v>1001</v>
      </c>
      <c r="J49" s="18">
        <v>1.0229419650790963</v>
      </c>
      <c r="K49" s="28">
        <v>-23.17</v>
      </c>
      <c r="L49" s="27">
        <v>-23.16</v>
      </c>
      <c r="M49" s="27">
        <v>-23.16</v>
      </c>
      <c r="N49" s="14"/>
      <c r="O49" s="14"/>
      <c r="P49" s="13">
        <v>-23.16333333333333</v>
      </c>
      <c r="Q49" s="19">
        <v>-2.4925180710449682E-4</v>
      </c>
      <c r="R49" s="18">
        <v>1.9913718483052121</v>
      </c>
      <c r="S49" s="247">
        <v>1.8676459327582329E-4</v>
      </c>
      <c r="T49" s="17">
        <v>-1.3195317985524091E-2</v>
      </c>
      <c r="U49" s="29">
        <v>2067.2199999999998</v>
      </c>
      <c r="V49" s="27">
        <v>2067.8200000000002</v>
      </c>
      <c r="W49" s="27">
        <v>2067.6799999999998</v>
      </c>
      <c r="X49" s="14"/>
      <c r="Y49" s="14"/>
      <c r="Z49" s="14">
        <v>2067.5733333333333</v>
      </c>
      <c r="AA49" s="12">
        <v>-1.013043947424852E-3</v>
      </c>
      <c r="AB49" s="29">
        <v>2066.83</v>
      </c>
      <c r="AC49" s="27">
        <v>2067.33</v>
      </c>
      <c r="AD49" s="27">
        <v>2067.1999999999998</v>
      </c>
      <c r="AE49" s="14"/>
      <c r="AF49" s="14"/>
      <c r="AG49" s="13">
        <v>2067.12</v>
      </c>
      <c r="AH49" s="12">
        <v>-1.232080476597841E-3</v>
      </c>
      <c r="AI49" s="295"/>
      <c r="AJ49" s="315"/>
    </row>
    <row r="50" spans="2:36" ht="15.75" thickBot="1">
      <c r="B50" s="318"/>
      <c r="C50" s="304" t="s">
        <v>93</v>
      </c>
      <c r="D50" s="10" t="s">
        <v>0</v>
      </c>
      <c r="E50" s="4">
        <v>26</v>
      </c>
      <c r="F50" s="11">
        <v>25.3</v>
      </c>
      <c r="G50" s="10"/>
      <c r="H50" s="6">
        <v>23.1</v>
      </c>
      <c r="I50" s="6">
        <v>1001</v>
      </c>
      <c r="J50" s="8">
        <v>1.0229419650790963</v>
      </c>
      <c r="K50" s="4">
        <v>-23.09</v>
      </c>
      <c r="L50" s="3">
        <v>-23.08</v>
      </c>
      <c r="M50" s="3">
        <v>-23.08</v>
      </c>
      <c r="N50" s="3"/>
      <c r="O50" s="3"/>
      <c r="P50" s="2">
        <v>-23.083333333333332</v>
      </c>
      <c r="Q50" s="9">
        <v>-2.5011564008218748E-4</v>
      </c>
      <c r="R50" s="8">
        <v>1.9810471413773507</v>
      </c>
      <c r="S50" s="248">
        <v>-9.8480011227908282E-4</v>
      </c>
      <c r="T50" s="7">
        <v>-1.8797849738806049E-2</v>
      </c>
      <c r="U50" s="6">
        <v>1719.42</v>
      </c>
      <c r="V50" s="3">
        <v>1719.66</v>
      </c>
      <c r="W50" s="3">
        <v>1719.66</v>
      </c>
      <c r="X50" s="3"/>
      <c r="Y50" s="3"/>
      <c r="Z50" s="5">
        <v>1719.58</v>
      </c>
      <c r="AA50" s="1">
        <v>-1.1047988975276812E-4</v>
      </c>
      <c r="AB50" s="6">
        <v>1718.4</v>
      </c>
      <c r="AC50" s="3">
        <v>1718.47</v>
      </c>
      <c r="AD50" s="3">
        <v>1718.62</v>
      </c>
      <c r="AE50" s="3"/>
      <c r="AF50" s="3"/>
      <c r="AG50" s="2">
        <v>1718.4966666666667</v>
      </c>
      <c r="AH50" s="1">
        <v>-7.404090857110468E-4</v>
      </c>
      <c r="AI50" s="295"/>
      <c r="AJ50" s="315"/>
    </row>
    <row r="51" spans="2:36">
      <c r="B51" s="317">
        <v>44406</v>
      </c>
      <c r="C51" s="303" t="s">
        <v>93</v>
      </c>
      <c r="D51" s="33" t="s">
        <v>1</v>
      </c>
      <c r="E51" s="28">
        <v>10</v>
      </c>
      <c r="F51" s="34">
        <v>9.6</v>
      </c>
      <c r="G51" s="33"/>
      <c r="H51" s="16">
        <v>23.6</v>
      </c>
      <c r="I51" s="16">
        <v>994</v>
      </c>
      <c r="J51" s="18">
        <v>1.0318844244041772</v>
      </c>
      <c r="K51" s="28">
        <v>-23.01</v>
      </c>
      <c r="L51" s="27">
        <v>-23.02</v>
      </c>
      <c r="M51" s="27">
        <v>-23</v>
      </c>
      <c r="N51" s="27"/>
      <c r="O51" s="27"/>
      <c r="P51" s="26">
        <v>-23.01</v>
      </c>
      <c r="Q51" s="32">
        <v>-4.3459365493262868E-4</v>
      </c>
      <c r="R51" s="18">
        <v>1.9954827905201844</v>
      </c>
      <c r="S51" s="245">
        <v>2.2515271321870145E-3</v>
      </c>
      <c r="T51" s="30">
        <v>-1.1158181109918397E-2</v>
      </c>
      <c r="U51" s="29">
        <v>2068.35</v>
      </c>
      <c r="V51" s="27">
        <v>2068.46</v>
      </c>
      <c r="W51" s="27">
        <v>2067.9899999999998</v>
      </c>
      <c r="X51" s="27"/>
      <c r="Y51" s="27"/>
      <c r="Z51" s="27">
        <v>2068.2666666666664</v>
      </c>
      <c r="AA51" s="25">
        <v>-6.7804690280748314E-4</v>
      </c>
      <c r="AB51" s="29">
        <v>2068.1999999999998</v>
      </c>
      <c r="AC51" s="27">
        <v>2068.1999999999998</v>
      </c>
      <c r="AD51" s="27">
        <v>2067.7600000000002</v>
      </c>
      <c r="AE51" s="27"/>
      <c r="AF51" s="27"/>
      <c r="AG51" s="26">
        <v>2068.0533333333333</v>
      </c>
      <c r="AH51" s="25">
        <v>-7.8112291653587018E-4</v>
      </c>
      <c r="AI51" s="295"/>
      <c r="AJ51" s="315"/>
    </row>
    <row r="52" spans="2:36" ht="15.75" thickBot="1">
      <c r="B52" s="319"/>
      <c r="C52" s="304" t="s">
        <v>93</v>
      </c>
      <c r="D52" s="10" t="s">
        <v>0</v>
      </c>
      <c r="E52" s="4">
        <v>26</v>
      </c>
      <c r="F52" s="11">
        <v>25.3</v>
      </c>
      <c r="G52" s="10"/>
      <c r="H52" s="6">
        <v>23.6</v>
      </c>
      <c r="I52" s="6">
        <v>994</v>
      </c>
      <c r="J52" s="8">
        <v>1.0318844244041772</v>
      </c>
      <c r="K52" s="4">
        <v>-22.96</v>
      </c>
      <c r="L52" s="3">
        <v>-22.97</v>
      </c>
      <c r="M52" s="3">
        <v>-22.98</v>
      </c>
      <c r="N52" s="3"/>
      <c r="O52" s="3"/>
      <c r="P52" s="2">
        <v>-22.97</v>
      </c>
      <c r="Q52" s="9">
        <v>-4.3535045711797074E-4</v>
      </c>
      <c r="R52" s="8">
        <v>1.988553794676174</v>
      </c>
      <c r="S52" s="248">
        <v>2.8007033162753547E-3</v>
      </c>
      <c r="T52" s="7">
        <v>-1.5079844142558807E-2</v>
      </c>
      <c r="U52" s="6">
        <v>1720.68</v>
      </c>
      <c r="V52" s="3">
        <v>1720.58</v>
      </c>
      <c r="W52" s="3">
        <v>1720.71</v>
      </c>
      <c r="X52" s="3"/>
      <c r="Y52" s="3"/>
      <c r="Z52" s="5">
        <v>1720.6566666666668</v>
      </c>
      <c r="AA52" s="1">
        <v>5.1557281884595518E-4</v>
      </c>
      <c r="AB52" s="6">
        <v>1719.79</v>
      </c>
      <c r="AC52" s="3">
        <v>1719.71</v>
      </c>
      <c r="AD52" s="3">
        <v>1719.81</v>
      </c>
      <c r="AE52" s="3"/>
      <c r="AF52" s="3"/>
      <c r="AG52" s="2">
        <v>1719.7699999999998</v>
      </c>
      <c r="AH52" s="1">
        <v>0</v>
      </c>
      <c r="AI52" s="295"/>
      <c r="AJ52" s="315"/>
    </row>
    <row r="53" spans="2:36">
      <c r="B53" s="319">
        <v>44411</v>
      </c>
      <c r="C53" s="303" t="s">
        <v>93</v>
      </c>
      <c r="D53" s="33" t="s">
        <v>1</v>
      </c>
      <c r="E53" s="28">
        <v>10</v>
      </c>
      <c r="F53" s="34">
        <v>9.6</v>
      </c>
      <c r="G53" s="33"/>
      <c r="H53" s="28">
        <v>22.55</v>
      </c>
      <c r="I53" s="33">
        <v>1006</v>
      </c>
      <c r="J53" s="31">
        <v>1.0159680667487485</v>
      </c>
      <c r="K53" s="28">
        <v>-23.31</v>
      </c>
      <c r="L53" s="27">
        <v>-23.33</v>
      </c>
      <c r="M53" s="27">
        <v>-23.33</v>
      </c>
      <c r="N53" s="27"/>
      <c r="O53" s="27"/>
      <c r="P53" s="26">
        <v>-23.323333333333334</v>
      </c>
      <c r="Q53" s="32">
        <v>-4.9508383809313721E-4</v>
      </c>
      <c r="R53" s="31">
        <v>1.9914572491148383</v>
      </c>
      <c r="S53" s="245">
        <v>2.2965801850238776E-4</v>
      </c>
      <c r="T53" s="30">
        <v>-1.3152998456472442E-2</v>
      </c>
      <c r="U53" s="29">
        <v>2070.73</v>
      </c>
      <c r="V53" s="27">
        <v>2072.09</v>
      </c>
      <c r="W53" s="27">
        <v>2072.58</v>
      </c>
      <c r="X53" s="27"/>
      <c r="Y53" s="27"/>
      <c r="Z53" s="27">
        <v>2071.7999999999997</v>
      </c>
      <c r="AA53" s="25">
        <v>1.0291495745697876E-3</v>
      </c>
      <c r="AB53" s="28">
        <v>2070.9499999999998</v>
      </c>
      <c r="AC53" s="27">
        <v>2072.3200000000002</v>
      </c>
      <c r="AD53" s="27">
        <v>2072.6799999999998</v>
      </c>
      <c r="AE53" s="27"/>
      <c r="AF53" s="27"/>
      <c r="AG53" s="26">
        <v>2071.9833333333336</v>
      </c>
      <c r="AH53" s="25">
        <v>1.117730523867877E-3</v>
      </c>
      <c r="AI53" s="295"/>
      <c r="AJ53" s="315"/>
    </row>
    <row r="54" spans="2:36" ht="15.75" thickBot="1">
      <c r="B54" s="318"/>
      <c r="C54" s="304" t="s">
        <v>93</v>
      </c>
      <c r="D54" s="10" t="s">
        <v>0</v>
      </c>
      <c r="E54" s="4">
        <v>26</v>
      </c>
      <c r="F54" s="11">
        <v>25.3</v>
      </c>
      <c r="G54" s="10"/>
      <c r="H54" s="4">
        <v>22.55</v>
      </c>
      <c r="I54" s="10">
        <v>1006</v>
      </c>
      <c r="J54" s="8">
        <v>1.0159680667487485</v>
      </c>
      <c r="K54" s="4">
        <v>-23.31</v>
      </c>
      <c r="L54" s="3">
        <v>-23.31</v>
      </c>
      <c r="M54" s="3">
        <v>-23.3</v>
      </c>
      <c r="N54" s="3"/>
      <c r="O54" s="3"/>
      <c r="P54" s="2">
        <v>-23.306666666666668</v>
      </c>
      <c r="Q54" s="9">
        <v>-2.477189370092295E-4</v>
      </c>
      <c r="R54" s="8">
        <v>1.9865775093052251</v>
      </c>
      <c r="S54" s="248">
        <v>1.8040894126198914E-3</v>
      </c>
      <c r="T54" s="7">
        <v>-1.6058687813162442E-2</v>
      </c>
      <c r="U54" s="6">
        <v>1723.6</v>
      </c>
      <c r="V54" s="3">
        <v>1723.78</v>
      </c>
      <c r="W54" s="3">
        <v>1722.59</v>
      </c>
      <c r="X54" s="3"/>
      <c r="Y54" s="3"/>
      <c r="Z54" s="5">
        <v>1723.3233333333335</v>
      </c>
      <c r="AA54" s="1">
        <v>2.0661677627435981E-3</v>
      </c>
      <c r="AB54" s="4">
        <v>1723.01</v>
      </c>
      <c r="AC54" s="3">
        <v>1723.17</v>
      </c>
      <c r="AD54" s="3">
        <v>1721.98</v>
      </c>
      <c r="AE54" s="3"/>
      <c r="AF54" s="3"/>
      <c r="AG54" s="2">
        <v>1722.72</v>
      </c>
      <c r="AH54" s="1">
        <v>1.7153456566867398E-3</v>
      </c>
      <c r="AI54" s="295"/>
      <c r="AJ54" s="315"/>
    </row>
    <row r="55" spans="2:36">
      <c r="B55" s="317">
        <v>44412</v>
      </c>
      <c r="C55" s="303" t="s">
        <v>93</v>
      </c>
      <c r="D55" s="20" t="s">
        <v>1</v>
      </c>
      <c r="E55" s="15">
        <v>10</v>
      </c>
      <c r="F55" s="21">
        <v>9.6</v>
      </c>
      <c r="G55" s="20"/>
      <c r="H55" s="29">
        <v>22.21</v>
      </c>
      <c r="I55" s="29">
        <v>1010</v>
      </c>
      <c r="J55" s="18">
        <v>1.0107808829663454</v>
      </c>
      <c r="K55" s="15">
        <v>-23.39</v>
      </c>
      <c r="L55" s="14">
        <v>-23.43</v>
      </c>
      <c r="M55" s="14">
        <v>-23.4</v>
      </c>
      <c r="N55" s="14"/>
      <c r="O55" s="14"/>
      <c r="P55" s="13">
        <v>-23.406666666666666</v>
      </c>
      <c r="Q55" s="19">
        <v>-8.8934747912252211E-4</v>
      </c>
      <c r="R55" s="18">
        <v>1.9883686208254745</v>
      </c>
      <c r="S55" s="247">
        <v>-1.3216369535538064E-3</v>
      </c>
      <c r="T55" s="17">
        <v>-1.4683537747534836E-2</v>
      </c>
      <c r="U55" s="16">
        <v>2069.2600000000002</v>
      </c>
      <c r="V55" s="14">
        <v>2069.17</v>
      </c>
      <c r="W55" s="14">
        <v>2069.4899999999998</v>
      </c>
      <c r="X55" s="14"/>
      <c r="Y55" s="14"/>
      <c r="Z55" s="14">
        <v>2069.3066666666668</v>
      </c>
      <c r="AA55" s="12">
        <v>-1.7555133588120775E-4</v>
      </c>
      <c r="AB55" s="15">
        <v>2071.2800000000002</v>
      </c>
      <c r="AC55" s="14">
        <v>2071.16</v>
      </c>
      <c r="AD55" s="14">
        <v>2071.4499999999998</v>
      </c>
      <c r="AE55" s="14"/>
      <c r="AF55" s="14"/>
      <c r="AG55" s="13">
        <v>2071.2966666666666</v>
      </c>
      <c r="AH55" s="12">
        <v>7.8595460467933975E-4</v>
      </c>
      <c r="AI55" s="295"/>
      <c r="AJ55" s="315"/>
    </row>
    <row r="56" spans="2:36" ht="15.75" thickBot="1">
      <c r="B56" s="318"/>
      <c r="C56" s="304" t="s">
        <v>93</v>
      </c>
      <c r="D56" s="10" t="s">
        <v>0</v>
      </c>
      <c r="E56" s="4">
        <v>26</v>
      </c>
      <c r="F56" s="11">
        <v>25.3</v>
      </c>
      <c r="G56" s="10"/>
      <c r="H56" s="6">
        <v>22.21</v>
      </c>
      <c r="I56" s="6">
        <v>1010</v>
      </c>
      <c r="J56" s="8">
        <v>1.0107808829663454</v>
      </c>
      <c r="K56" s="4">
        <v>-23.33</v>
      </c>
      <c r="L56" s="3">
        <v>-23.34</v>
      </c>
      <c r="M56" s="3">
        <v>-23.33</v>
      </c>
      <c r="N56" s="3"/>
      <c r="O56" s="3"/>
      <c r="P56" s="2">
        <v>-23.333333333333332</v>
      </c>
      <c r="Q56" s="9">
        <v>-2.4743582965273546E-4</v>
      </c>
      <c r="R56" s="8">
        <v>1.9786960942516181</v>
      </c>
      <c r="S56" s="248">
        <v>-2.1704012851144761E-3</v>
      </c>
      <c r="T56" s="7">
        <v>-1.9962310920446757E-2</v>
      </c>
      <c r="U56" s="6">
        <v>1719.27</v>
      </c>
      <c r="V56" s="3">
        <v>1719.46</v>
      </c>
      <c r="W56" s="3">
        <v>1719.22</v>
      </c>
      <c r="X56" s="3"/>
      <c r="Y56" s="3"/>
      <c r="Z56" s="5">
        <v>1719.3166666666666</v>
      </c>
      <c r="AA56" s="1">
        <v>-2.6360114046264371E-4</v>
      </c>
      <c r="AB56" s="4">
        <v>1720.11</v>
      </c>
      <c r="AC56" s="3">
        <v>1720.35</v>
      </c>
      <c r="AD56" s="3">
        <v>1720.07</v>
      </c>
      <c r="AE56" s="3"/>
      <c r="AF56" s="3"/>
      <c r="AG56" s="2">
        <v>1720.1766666666665</v>
      </c>
      <c r="AH56" s="1">
        <v>2.3646572894420181E-4</v>
      </c>
      <c r="AI56" s="295"/>
      <c r="AJ56" s="315"/>
    </row>
    <row r="57" spans="2:36">
      <c r="B57" s="317">
        <v>44453</v>
      </c>
      <c r="C57" s="301" t="s">
        <v>92</v>
      </c>
      <c r="D57" s="20" t="s">
        <v>1</v>
      </c>
      <c r="E57" s="15">
        <v>10</v>
      </c>
      <c r="F57" s="21">
        <v>9.6</v>
      </c>
      <c r="G57" s="20">
        <v>-2.12</v>
      </c>
      <c r="H57" s="225">
        <v>22.08</v>
      </c>
      <c r="I57" s="229">
        <v>1014</v>
      </c>
      <c r="J57" s="18">
        <f>((H57+273.15)/293.15)*(1013.25/I57)</f>
        <v>1.0063504506750285</v>
      </c>
      <c r="K57" s="232">
        <v>-23.32</v>
      </c>
      <c r="L57" s="233">
        <v>-23.34</v>
      </c>
      <c r="M57" s="234">
        <v>-23.34</v>
      </c>
      <c r="N57" s="14"/>
      <c r="O57" s="14"/>
      <c r="P57" s="13">
        <f>AVERAGE(K57:O57)</f>
        <v>-23.333333333333332</v>
      </c>
      <c r="Q57" s="19">
        <f>(STDEV(K57:O57))/P57</f>
        <v>-4.9487165930538299E-4</v>
      </c>
      <c r="R57" s="18">
        <f>ABS(P57*J57*$E$24*$C$34*$C$35*$C$36*$C$37)</f>
        <v>1.9989697357958109</v>
      </c>
      <c r="S57" s="243">
        <f>R57/$C$30-1</f>
        <v>4.853532511566172E-4</v>
      </c>
      <c r="T57" s="17">
        <f>R57/$C$29-1</f>
        <v>-9.4302597642165198E-3</v>
      </c>
      <c r="U57" s="235">
        <v>2067.36</v>
      </c>
      <c r="V57" s="13">
        <v>2069.8000000000002</v>
      </c>
      <c r="W57" s="13">
        <v>2069.83</v>
      </c>
      <c r="X57" s="14"/>
      <c r="Y57" s="14"/>
      <c r="Z57" s="13">
        <f>AVERAGE(U57:Y57)</f>
        <v>2068.9966666666664</v>
      </c>
      <c r="AA57" s="12">
        <f>Z57/$C$31-1</f>
        <v>-3.2533366833054078E-4</v>
      </c>
      <c r="AB57" s="22">
        <v>2068.6799999999998</v>
      </c>
      <c r="AC57" s="13">
        <v>2071.02</v>
      </c>
      <c r="AD57" s="13">
        <v>2071.13</v>
      </c>
      <c r="AE57" s="14"/>
      <c r="AF57" s="14"/>
      <c r="AG57" s="13">
        <f>AVERAGE(AB57:AF57)</f>
        <v>2070.2766666666666</v>
      </c>
      <c r="AH57" s="12">
        <f>AG57/$C$31-1</f>
        <v>2.9312241404011452E-4</v>
      </c>
      <c r="AI57" s="256" t="s">
        <v>5</v>
      </c>
      <c r="AJ57" s="315"/>
    </row>
    <row r="58" spans="2:36" ht="15.75" thickBot="1">
      <c r="B58" s="319"/>
      <c r="C58" s="302"/>
      <c r="D58" s="42" t="s">
        <v>0</v>
      </c>
      <c r="E58" s="38">
        <v>26</v>
      </c>
      <c r="F58" s="43">
        <v>25.3</v>
      </c>
      <c r="G58" s="42">
        <v>-2.08</v>
      </c>
      <c r="H58" s="227">
        <v>22.08</v>
      </c>
      <c r="I58" s="231">
        <v>1014</v>
      </c>
      <c r="J58" s="40">
        <f>((H58+273.15)/293.15)*(1013.25/I58)</f>
        <v>1.0063504506750285</v>
      </c>
      <c r="K58" s="206">
        <v>-23.27</v>
      </c>
      <c r="L58" s="205">
        <v>-23.27</v>
      </c>
      <c r="M58" s="205">
        <v>-23.23</v>
      </c>
      <c r="N58" s="37">
        <v>-23.25</v>
      </c>
      <c r="O58" s="37">
        <v>-23.24</v>
      </c>
      <c r="P58" s="36">
        <f>AVERAGE(K58:O58)</f>
        <v>-23.251999999999999</v>
      </c>
      <c r="Q58" s="41">
        <f>(STDEV(K58:O58))/P58</f>
        <v>-7.6933355496293799E-4</v>
      </c>
      <c r="R58" s="40">
        <f>ABS(P58*J58*$E$24*$D$34*$D$35*$D$36*$D$37)</f>
        <v>1.9885418200601019</v>
      </c>
      <c r="S58" s="249">
        <f>R58/$D$30-1</f>
        <v>-7.3275373864223337E-4</v>
      </c>
      <c r="T58" s="39">
        <f>R58/$D$29-1</f>
        <v>-1.5085775106437938E-2</v>
      </c>
      <c r="U58" s="236">
        <v>1721.61</v>
      </c>
      <c r="V58" s="202">
        <v>1721.61</v>
      </c>
      <c r="W58" s="202">
        <v>1719.86</v>
      </c>
      <c r="X58" s="37">
        <v>1719.88</v>
      </c>
      <c r="Y58" s="37">
        <v>1719.71</v>
      </c>
      <c r="Z58" s="36">
        <f>AVERAGE(U58:Y58)</f>
        <v>1720.5340000000001</v>
      </c>
      <c r="AA58" s="35">
        <f>Z58/$D$31-1</f>
        <v>4.4424545142662808E-4</v>
      </c>
      <c r="AB58" s="203">
        <v>1721.82</v>
      </c>
      <c r="AC58" s="202">
        <v>1721.88</v>
      </c>
      <c r="AD58" s="202">
        <v>1720.18</v>
      </c>
      <c r="AE58" s="37">
        <v>1720.12</v>
      </c>
      <c r="AF58" s="37">
        <v>1720</v>
      </c>
      <c r="AG58" s="36">
        <f>AVERAGE(AB58:AF58)</f>
        <v>1720.8</v>
      </c>
      <c r="AH58" s="35">
        <f>AG58/$D$31-1</f>
        <v>5.9891729708039243E-4</v>
      </c>
      <c r="AI58" s="257"/>
      <c r="AJ58" s="316"/>
    </row>
    <row r="59" spans="2:36" ht="15" customHeight="1">
      <c r="B59" s="326">
        <v>44456</v>
      </c>
      <c r="C59" s="301" t="s">
        <v>92</v>
      </c>
      <c r="D59" s="33" t="s">
        <v>1</v>
      </c>
      <c r="E59" s="28">
        <v>10</v>
      </c>
      <c r="F59" s="34">
        <v>9.6</v>
      </c>
      <c r="G59" s="33">
        <v>-2.11</v>
      </c>
      <c r="H59" s="224">
        <v>22.303999999999998</v>
      </c>
      <c r="I59" s="228">
        <v>1017</v>
      </c>
      <c r="J59" s="31">
        <f>((H59+273.15)/293.15)*(1013.25/I59)</f>
        <v>1.0041431616803944</v>
      </c>
      <c r="K59" s="60">
        <v>-23.41</v>
      </c>
      <c r="L59" s="56">
        <v>-23.38</v>
      </c>
      <c r="M59" s="55">
        <v>-23.38</v>
      </c>
      <c r="N59" s="27"/>
      <c r="O59" s="27"/>
      <c r="P59" s="26">
        <f>AVERAGE(K59:O59)</f>
        <v>-23.39</v>
      </c>
      <c r="Q59" s="32">
        <f>(STDEV(K59:O59))/P59</f>
        <v>-7.4050910969172422E-4</v>
      </c>
      <c r="R59" s="31">
        <f>ABS(P59*J59*$E$24*$C$34*$C$35*$C$36*$C$37)</f>
        <v>1.9994292680093402</v>
      </c>
      <c r="S59" s="250">
        <f>R59/$C$30-1</f>
        <v>7.153493540241751E-4</v>
      </c>
      <c r="T59" s="30">
        <f>R59/$C$29-1</f>
        <v>-9.20254310736357E-3</v>
      </c>
      <c r="U59" s="54">
        <v>2075.6799999999998</v>
      </c>
      <c r="V59" s="26">
        <v>2070.52</v>
      </c>
      <c r="W59" s="26">
        <v>2070.6799999999998</v>
      </c>
      <c r="X59" s="27"/>
      <c r="Y59" s="27"/>
      <c r="Z59" s="26">
        <f>AVERAGE(U59:Y59)</f>
        <v>2072.2933333333331</v>
      </c>
      <c r="AA59" s="25">
        <f>Z59/$C$31-1</f>
        <v>1.2675128563166549E-3</v>
      </c>
      <c r="AB59" s="50">
        <v>2077.25</v>
      </c>
      <c r="AC59" s="26">
        <v>2072.2199999999998</v>
      </c>
      <c r="AD59" s="26">
        <v>2072.39</v>
      </c>
      <c r="AE59" s="27"/>
      <c r="AF59" s="27"/>
      <c r="AG59" s="26">
        <f>AVERAGE(AB59:AF59)</f>
        <v>2073.9533333333329</v>
      </c>
      <c r="AH59" s="25">
        <f>AG59/$C$31-1</f>
        <v>2.0695730881410412E-3</v>
      </c>
      <c r="AI59" s="256" t="s">
        <v>5</v>
      </c>
      <c r="AJ59" s="290" t="s">
        <v>97</v>
      </c>
    </row>
    <row r="60" spans="2:36" ht="15.75" customHeight="1" thickBot="1">
      <c r="B60" s="321"/>
      <c r="C60" s="302"/>
      <c r="D60" s="10" t="s">
        <v>0</v>
      </c>
      <c r="E60" s="4">
        <v>26</v>
      </c>
      <c r="F60" s="11">
        <v>25.3</v>
      </c>
      <c r="G60" s="10">
        <v>-2.0499999999999998</v>
      </c>
      <c r="H60" s="226">
        <v>22.303999999999998</v>
      </c>
      <c r="I60" s="230">
        <v>1017</v>
      </c>
      <c r="J60" s="8">
        <f>((H60+273.15)/293.15)*(1013.25/I60)</f>
        <v>1.0041431616803944</v>
      </c>
      <c r="K60" s="53">
        <v>-23.38</v>
      </c>
      <c r="L60" s="52">
        <v>-23.38</v>
      </c>
      <c r="M60" s="52">
        <v>-23.37</v>
      </c>
      <c r="N60" s="3"/>
      <c r="O60" s="3"/>
      <c r="P60" s="2">
        <f>AVERAGE(K60:O60)</f>
        <v>-23.376666666666665</v>
      </c>
      <c r="Q60" s="9">
        <f>(STDEV(K60:O60))/P60</f>
        <v>-2.4697715778818378E-4</v>
      </c>
      <c r="R60" s="8">
        <f>ABS(P60*J60*$E$24*$D$34*$D$35*$D$36*$D$37)</f>
        <v>1.9948185051427094</v>
      </c>
      <c r="S60" s="244">
        <f>R60/$D$30-1</f>
        <v>2.4213593681956525E-3</v>
      </c>
      <c r="T60" s="7">
        <f>R60/$D$29-1</f>
        <v>-1.1976966249277243E-2</v>
      </c>
      <c r="U60" s="51">
        <v>1725.02</v>
      </c>
      <c r="V60" s="48">
        <v>1725.31</v>
      </c>
      <c r="W60" s="48">
        <v>1725.32</v>
      </c>
      <c r="X60" s="3"/>
      <c r="Y60" s="3"/>
      <c r="Z60" s="2">
        <f>AVERAGE(U60:Y60)</f>
        <v>1725.2166666666665</v>
      </c>
      <c r="AA60" s="1">
        <f>Z60/$D$31-1</f>
        <v>3.1670901729106138E-3</v>
      </c>
      <c r="AB60" s="49">
        <v>1725.43</v>
      </c>
      <c r="AC60" s="48">
        <v>1725.83</v>
      </c>
      <c r="AD60" s="48">
        <v>1725.84</v>
      </c>
      <c r="AE60" s="3"/>
      <c r="AF60" s="3"/>
      <c r="AG60" s="2">
        <f>AVERAGE(AB60:AF60)</f>
        <v>1725.7</v>
      </c>
      <c r="AH60" s="1">
        <f>AG60/$D$31-1</f>
        <v>3.4481355064921448E-3</v>
      </c>
      <c r="AI60" s="256"/>
      <c r="AJ60" s="291"/>
    </row>
    <row r="61" spans="2:36">
      <c r="B61" s="320">
        <v>44460</v>
      </c>
      <c r="C61" s="303" t="s">
        <v>93</v>
      </c>
      <c r="D61" s="20" t="s">
        <v>1</v>
      </c>
      <c r="E61" s="15">
        <v>10</v>
      </c>
      <c r="F61" s="21">
        <v>9.6</v>
      </c>
      <c r="G61" s="20">
        <v>-2.11</v>
      </c>
      <c r="H61" s="15">
        <v>22.3</v>
      </c>
      <c r="I61" s="20">
        <v>1017.5</v>
      </c>
      <c r="J61" s="18">
        <v>1.0036361373390199</v>
      </c>
      <c r="K61" s="15">
        <v>-23.54</v>
      </c>
      <c r="L61" s="14">
        <v>-23.55</v>
      </c>
      <c r="M61" s="14">
        <v>-23.56</v>
      </c>
      <c r="N61" s="14"/>
      <c r="O61" s="14"/>
      <c r="P61" s="13">
        <v>-23.55</v>
      </c>
      <c r="Q61" s="19">
        <v>-4.2462845010614807E-4</v>
      </c>
      <c r="R61" s="18">
        <v>1.9864036871000932</v>
      </c>
      <c r="S61" s="247">
        <v>-2.3085449020124882E-3</v>
      </c>
      <c r="T61" s="17">
        <v>-1.5657241278447254E-2</v>
      </c>
      <c r="U61" s="16">
        <v>2068.86</v>
      </c>
      <c r="V61" s="14">
        <v>2068.8200000000002</v>
      </c>
      <c r="W61" s="14">
        <v>2068.66</v>
      </c>
      <c r="X61" s="14"/>
      <c r="Y61" s="14"/>
      <c r="Z61" s="14">
        <v>2068.7800000000002</v>
      </c>
      <c r="AA61" s="12">
        <v>-4.3002024477323264E-4</v>
      </c>
      <c r="AB61" s="15">
        <v>2070.77</v>
      </c>
      <c r="AC61" s="14">
        <v>2070.6799999999998</v>
      </c>
      <c r="AD61" s="14">
        <v>2070.66</v>
      </c>
      <c r="AE61" s="14"/>
      <c r="AF61" s="14"/>
      <c r="AG61" s="13">
        <v>2070.7033333333334</v>
      </c>
      <c r="AH61" s="12">
        <v>4.9927444149711064E-4</v>
      </c>
      <c r="AI61" s="258"/>
      <c r="AJ61" s="252"/>
    </row>
    <row r="62" spans="2:36" ht="15.75" thickBot="1">
      <c r="B62" s="321"/>
      <c r="C62" s="304"/>
      <c r="D62" s="10" t="s">
        <v>0</v>
      </c>
      <c r="E62" s="4">
        <v>26</v>
      </c>
      <c r="F62" s="11">
        <v>25.3</v>
      </c>
      <c r="G62" s="10">
        <v>-2.04</v>
      </c>
      <c r="H62" s="4">
        <v>22.3</v>
      </c>
      <c r="I62" s="10">
        <v>1017.5</v>
      </c>
      <c r="J62" s="8">
        <v>1.0036361373390199</v>
      </c>
      <c r="K62" s="4">
        <v>-23.53</v>
      </c>
      <c r="L62" s="3">
        <v>-23.56</v>
      </c>
      <c r="M62" s="3">
        <v>-23.52</v>
      </c>
      <c r="N62" s="3"/>
      <c r="O62" s="3"/>
      <c r="P62" s="2">
        <v>-23.536666666666665</v>
      </c>
      <c r="Q62" s="9">
        <v>-8.8443534887383936E-4</v>
      </c>
      <c r="R62" s="8">
        <v>1.9818306415405267</v>
      </c>
      <c r="S62" s="248">
        <v>-5.8969160840816048E-4</v>
      </c>
      <c r="T62" s="7">
        <v>-1.8409786260264238E-2</v>
      </c>
      <c r="U62" s="6">
        <v>1722.31</v>
      </c>
      <c r="V62" s="3">
        <v>1722.39</v>
      </c>
      <c r="W62" s="3">
        <v>1722.46</v>
      </c>
      <c r="X62" s="3"/>
      <c r="Y62" s="3"/>
      <c r="Z62" s="5">
        <v>1722.3866666666665</v>
      </c>
      <c r="AA62" s="1">
        <v>1.5215212886994234E-3</v>
      </c>
      <c r="AB62" s="4">
        <v>1723.16</v>
      </c>
      <c r="AC62" s="3">
        <v>1723.18</v>
      </c>
      <c r="AD62" s="3">
        <v>1723.25</v>
      </c>
      <c r="AE62" s="3"/>
      <c r="AF62" s="3"/>
      <c r="AG62" s="2">
        <v>1723.1966666666667</v>
      </c>
      <c r="AH62" s="1">
        <v>1.9925145029082714E-3</v>
      </c>
      <c r="AI62" s="259"/>
      <c r="AJ62" s="252"/>
    </row>
    <row r="63" spans="2:36">
      <c r="B63" s="320">
        <v>44494</v>
      </c>
      <c r="C63" s="301" t="s">
        <v>92</v>
      </c>
      <c r="D63" s="20" t="s">
        <v>1</v>
      </c>
      <c r="E63" s="15">
        <v>10</v>
      </c>
      <c r="F63" s="21">
        <v>9.6</v>
      </c>
      <c r="G63" s="20">
        <v>-2.0499999999999998</v>
      </c>
      <c r="H63" s="225">
        <v>22.03</v>
      </c>
      <c r="I63" s="229">
        <v>1008</v>
      </c>
      <c r="J63" s="18">
        <f>((H63+273.15)/293.15)*(1013.25/I63)</f>
        <v>1.0121691824435723</v>
      </c>
      <c r="K63" s="232">
        <v>-23.27</v>
      </c>
      <c r="L63" s="233">
        <v>-23.27</v>
      </c>
      <c r="M63" s="234">
        <v>-23.28</v>
      </c>
      <c r="N63" s="14"/>
      <c r="O63" s="14"/>
      <c r="P63" s="13">
        <f>AVERAGE(K63:O63)</f>
        <v>-23.27333333333333</v>
      </c>
      <c r="Q63" s="19">
        <f>(STDEV(K63:O63))/P63</f>
        <v>-2.4807373353897855E-4</v>
      </c>
      <c r="R63" s="18">
        <f>ABS(P63*J63*$E$24*$C$34*$C$35*$C$36*$C$37)</f>
        <v>2.0053578769071283</v>
      </c>
      <c r="S63" s="243">
        <f>R63/$C$30-1</f>
        <v>3.6826210746387922E-3</v>
      </c>
      <c r="T63" s="17">
        <f>R63/$C$29-1</f>
        <v>-6.264679431551734E-3</v>
      </c>
      <c r="U63" s="235">
        <v>2070.56</v>
      </c>
      <c r="V63" s="13">
        <v>2070.54</v>
      </c>
      <c r="W63" s="13">
        <v>2070.66</v>
      </c>
      <c r="X63" s="14"/>
      <c r="Y63" s="14"/>
      <c r="Z63" s="13">
        <f>AVERAGE(U63:Y63)</f>
        <v>2070.5866666666666</v>
      </c>
      <c r="AA63" s="12">
        <f>Z63/$C$31-1</f>
        <v>4.4290474648933653E-4</v>
      </c>
      <c r="AB63" s="22">
        <v>2072.91</v>
      </c>
      <c r="AC63" s="13">
        <v>2072.9</v>
      </c>
      <c r="AD63" s="13">
        <v>2072.92</v>
      </c>
      <c r="AE63" s="14"/>
      <c r="AF63" s="14"/>
      <c r="AG63" s="13">
        <f>AVERAGE(AB63:AF63)</f>
        <v>2072.91</v>
      </c>
      <c r="AH63" s="12">
        <f>AG63/$C$31-1</f>
        <v>1.565466958500572E-3</v>
      </c>
      <c r="AI63" s="255"/>
      <c r="AJ63" s="292" t="s">
        <v>97</v>
      </c>
    </row>
    <row r="64" spans="2:36" ht="15.75" thickBot="1">
      <c r="B64" s="321"/>
      <c r="C64" s="302"/>
      <c r="D64" s="10" t="s">
        <v>0</v>
      </c>
      <c r="E64" s="4">
        <v>26</v>
      </c>
      <c r="F64" s="11">
        <v>25.3</v>
      </c>
      <c r="G64" s="10">
        <v>-2.0499999999999998</v>
      </c>
      <c r="H64" s="226">
        <v>22.03</v>
      </c>
      <c r="I64" s="230">
        <v>1008</v>
      </c>
      <c r="J64" s="8">
        <f>((H64+273.15)/293.15)*(1013.25/I64)</f>
        <v>1.0121691824435723</v>
      </c>
      <c r="K64" s="53">
        <v>-23.21</v>
      </c>
      <c r="L64" s="52">
        <v>-23.21</v>
      </c>
      <c r="M64" s="52">
        <v>-23.21</v>
      </c>
      <c r="N64" s="3"/>
      <c r="O64" s="3"/>
      <c r="P64" s="2">
        <f>AVERAGE(K64:O64)</f>
        <v>-23.209999999999997</v>
      </c>
      <c r="Q64" s="9">
        <f>(STDEV(K64:O64))/P64</f>
        <v>-1.8746953285797754E-16</v>
      </c>
      <c r="R64" s="8">
        <f>ABS(P64*J64*$E$24*$D$34*$D$35*$D$36*$D$37)</f>
        <v>1.9964269314796708</v>
      </c>
      <c r="S64" s="244">
        <f>R64/$D$30-1</f>
        <v>3.229613808879872E-3</v>
      </c>
      <c r="T64" s="7">
        <f>R64/$D$29-1</f>
        <v>-1.1180321208682176E-2</v>
      </c>
      <c r="U64" s="51">
        <v>1722.1</v>
      </c>
      <c r="V64" s="48">
        <v>1721.98</v>
      </c>
      <c r="W64" s="48">
        <v>1721.83</v>
      </c>
      <c r="X64" s="3"/>
      <c r="Y64" s="3"/>
      <c r="Z64" s="2">
        <f>AVERAGE(U64:Y64)</f>
        <v>1721.97</v>
      </c>
      <c r="AA64" s="1">
        <f>Z64/$D$31-1</f>
        <v>1.2792408287154444E-3</v>
      </c>
      <c r="AB64" s="49">
        <v>1723.29</v>
      </c>
      <c r="AC64" s="48">
        <v>1723.16</v>
      </c>
      <c r="AD64" s="48">
        <v>1722.95</v>
      </c>
      <c r="AE64" s="3"/>
      <c r="AF64" s="3"/>
      <c r="AG64" s="2">
        <f>AVERAGE(AB64:AF64)</f>
        <v>1723.1333333333332</v>
      </c>
      <c r="AH64" s="1">
        <f>AG64/$D$31-1</f>
        <v>1.955687872990719E-3</v>
      </c>
      <c r="AI64" s="255"/>
      <c r="AJ64" s="293"/>
    </row>
    <row r="65" spans="2:36">
      <c r="B65" s="320">
        <v>44494</v>
      </c>
      <c r="C65" s="303" t="s">
        <v>93</v>
      </c>
      <c r="D65" s="20" t="s">
        <v>1</v>
      </c>
      <c r="E65" s="15">
        <v>10</v>
      </c>
      <c r="F65" s="21">
        <v>9.6</v>
      </c>
      <c r="G65" s="20">
        <v>-2.06</v>
      </c>
      <c r="H65" s="15">
        <v>22.41</v>
      </c>
      <c r="I65" s="20">
        <v>1007</v>
      </c>
      <c r="J65" s="18">
        <v>1.014478625741251</v>
      </c>
      <c r="K65" s="15">
        <v>-23.53</v>
      </c>
      <c r="L65" s="14">
        <v>-23.53</v>
      </c>
      <c r="M65" s="14">
        <v>-23.52</v>
      </c>
      <c r="N65" s="14"/>
      <c r="O65" s="14"/>
      <c r="P65" s="13">
        <v>-23.526666666666667</v>
      </c>
      <c r="Q65" s="19">
        <v>-2.4540249469667726E-4</v>
      </c>
      <c r="R65" s="18">
        <v>2.0058738259381679</v>
      </c>
      <c r="S65" s="247">
        <v>7.4705303556845681E-3</v>
      </c>
      <c r="T65" s="17">
        <v>-6.0090059771218396E-3</v>
      </c>
      <c r="U65" s="16">
        <v>2070.54</v>
      </c>
      <c r="V65" s="14">
        <v>2070.48</v>
      </c>
      <c r="W65" s="14">
        <v>2070.67</v>
      </c>
      <c r="X65" s="14"/>
      <c r="Y65" s="14"/>
      <c r="Z65" s="14">
        <v>2070.5633333333335</v>
      </c>
      <c r="AA65" s="12">
        <v>4.3163080748787053E-4</v>
      </c>
      <c r="AB65" s="15">
        <v>2072.9299999999998</v>
      </c>
      <c r="AC65" s="14">
        <v>2072.88</v>
      </c>
      <c r="AD65" s="14">
        <v>2073.02</v>
      </c>
      <c r="AE65" s="14"/>
      <c r="AF65" s="14"/>
      <c r="AG65" s="13">
        <v>2072.9433333333332</v>
      </c>
      <c r="AH65" s="12">
        <v>1.5815725856456186E-3</v>
      </c>
      <c r="AI65" s="260"/>
      <c r="AJ65" s="251"/>
    </row>
    <row r="66" spans="2:36" ht="15.75" thickBot="1">
      <c r="B66" s="321"/>
      <c r="C66" s="304"/>
      <c r="D66" s="10" t="s">
        <v>0</v>
      </c>
      <c r="E66" s="4">
        <v>26</v>
      </c>
      <c r="F66" s="11">
        <v>25.3</v>
      </c>
      <c r="G66" s="10">
        <v>-2.06</v>
      </c>
      <c r="H66" s="4">
        <v>22.41</v>
      </c>
      <c r="I66" s="10">
        <v>1007</v>
      </c>
      <c r="J66" s="8">
        <v>1.014478625741251</v>
      </c>
      <c r="K66" s="4">
        <v>-23.46</v>
      </c>
      <c r="L66" s="3">
        <v>-23.46</v>
      </c>
      <c r="M66" s="3">
        <v>-23.45</v>
      </c>
      <c r="N66" s="3"/>
      <c r="O66" s="3"/>
      <c r="P66" s="2">
        <v>-23.456666666666667</v>
      </c>
      <c r="Q66" s="9">
        <v>-2.4613483125893816E-4</v>
      </c>
      <c r="R66" s="8">
        <v>1.9964318479380392</v>
      </c>
      <c r="S66" s="248">
        <v>6.773498708037895E-3</v>
      </c>
      <c r="T66" s="7">
        <v>-1.117788611290782E-2</v>
      </c>
      <c r="U66" s="6">
        <v>1722.05</v>
      </c>
      <c r="V66" s="3">
        <v>1722.15</v>
      </c>
      <c r="W66" s="3">
        <v>1722.19</v>
      </c>
      <c r="X66" s="3"/>
      <c r="Y66" s="3"/>
      <c r="Z66" s="5">
        <v>1722.1299999999999</v>
      </c>
      <c r="AA66" s="1">
        <v>1.3722765253492142E-3</v>
      </c>
      <c r="AB66" s="4">
        <v>1723.31</v>
      </c>
      <c r="AC66" s="3">
        <v>1723.37</v>
      </c>
      <c r="AD66" s="3">
        <v>1723.42</v>
      </c>
      <c r="AE66" s="3"/>
      <c r="AF66" s="3"/>
      <c r="AG66" s="2">
        <v>1723.3666666666668</v>
      </c>
      <c r="AH66" s="1">
        <v>2.0913649305818183E-3</v>
      </c>
      <c r="AI66" s="260"/>
      <c r="AJ66" s="251"/>
    </row>
    <row r="67" spans="2:36">
      <c r="B67" s="320">
        <v>44522</v>
      </c>
      <c r="C67" s="303" t="s">
        <v>93</v>
      </c>
      <c r="D67" s="20" t="s">
        <v>1</v>
      </c>
      <c r="E67" s="15">
        <v>10</v>
      </c>
      <c r="F67" s="21">
        <v>9.6</v>
      </c>
      <c r="G67" s="20"/>
      <c r="H67" s="15">
        <v>22.3</v>
      </c>
      <c r="I67" s="20">
        <v>1006.5</v>
      </c>
      <c r="J67" s="18">
        <v>1.0146048382935449</v>
      </c>
      <c r="K67" s="15">
        <v>-23.45</v>
      </c>
      <c r="L67" s="14">
        <v>-23.45</v>
      </c>
      <c r="M67" s="14">
        <v>-23.46</v>
      </c>
      <c r="N67" s="14"/>
      <c r="O67" s="14"/>
      <c r="P67" s="13">
        <v>-23.453333333333333</v>
      </c>
      <c r="Q67" s="19">
        <v>-2.4616981346917962E-4</v>
      </c>
      <c r="R67" s="18">
        <v>1.9998702318059143</v>
      </c>
      <c r="S67" s="247">
        <v>4.4551641415941923E-3</v>
      </c>
      <c r="T67" s="17">
        <v>-8.9840278464249357E-3</v>
      </c>
      <c r="U67" s="16">
        <v>2069.19</v>
      </c>
      <c r="V67" s="14">
        <v>2069.39</v>
      </c>
      <c r="W67" s="14">
        <v>2069.4</v>
      </c>
      <c r="X67" s="14"/>
      <c r="Y67" s="14"/>
      <c r="Z67" s="14">
        <v>2069.3266666666664</v>
      </c>
      <c r="AA67" s="12">
        <v>-1.6588795959437963E-4</v>
      </c>
      <c r="AB67" s="15">
        <v>2072.0500000000002</v>
      </c>
      <c r="AC67" s="14">
        <v>2072.14</v>
      </c>
      <c r="AD67" s="14">
        <v>2072.2199999999998</v>
      </c>
      <c r="AE67" s="14"/>
      <c r="AF67" s="14"/>
      <c r="AG67" s="13">
        <v>2072.1366666666668</v>
      </c>
      <c r="AH67" s="12">
        <v>1.1918164087350025E-3</v>
      </c>
      <c r="AI67" s="260"/>
      <c r="AJ67" s="251"/>
    </row>
    <row r="68" spans="2:36" ht="15.75" thickBot="1">
      <c r="B68" s="321"/>
      <c r="C68" s="304" t="s">
        <v>93</v>
      </c>
      <c r="D68" s="10" t="s">
        <v>0</v>
      </c>
      <c r="E68" s="4">
        <v>26</v>
      </c>
      <c r="F68" s="11">
        <v>25.3</v>
      </c>
      <c r="G68" s="10"/>
      <c r="H68" s="4">
        <v>22.3</v>
      </c>
      <c r="I68" s="10">
        <v>1006.5</v>
      </c>
      <c r="J68" s="8">
        <v>1.0146048382935449</v>
      </c>
      <c r="K68" s="4">
        <v>-23.47</v>
      </c>
      <c r="L68" s="3">
        <v>-23.48</v>
      </c>
      <c r="M68" s="3">
        <v>-23.48</v>
      </c>
      <c r="N68" s="3"/>
      <c r="O68" s="3"/>
      <c r="P68" s="2">
        <v>-23.47666666666667</v>
      </c>
      <c r="Q68" s="9">
        <v>-2.459251466092784E-4</v>
      </c>
      <c r="R68" s="8">
        <v>1.9983826680909744</v>
      </c>
      <c r="S68" s="248">
        <v>7.7572708476925101E-3</v>
      </c>
      <c r="T68" s="7">
        <v>-1.0211655229829475E-2</v>
      </c>
      <c r="U68" s="6">
        <v>1720.61</v>
      </c>
      <c r="V68" s="3">
        <v>1720.81</v>
      </c>
      <c r="W68" s="3">
        <v>1720.77</v>
      </c>
      <c r="X68" s="3"/>
      <c r="Y68" s="3"/>
      <c r="Z68" s="5">
        <v>1720.7300000000002</v>
      </c>
      <c r="AA68" s="1">
        <v>5.5821417980328469E-4</v>
      </c>
      <c r="AB68" s="4">
        <v>1722.3</v>
      </c>
      <c r="AC68" s="3">
        <v>1722.42</v>
      </c>
      <c r="AD68" s="3">
        <v>1722.37</v>
      </c>
      <c r="AE68" s="3"/>
      <c r="AF68" s="3"/>
      <c r="AG68" s="2">
        <v>1722.3633333333335</v>
      </c>
      <c r="AH68" s="1">
        <v>1.5079535829405355E-3</v>
      </c>
      <c r="AI68" s="260"/>
      <c r="AJ68" s="251"/>
    </row>
    <row r="69" spans="2:36">
      <c r="B69" s="320">
        <v>44540</v>
      </c>
      <c r="C69" s="303" t="s">
        <v>93</v>
      </c>
      <c r="D69" s="20" t="s">
        <v>1</v>
      </c>
      <c r="E69" s="15">
        <v>10</v>
      </c>
      <c r="F69" s="21">
        <v>9.6</v>
      </c>
      <c r="G69" s="20">
        <v>-2.17</v>
      </c>
      <c r="H69" s="15">
        <v>22.48</v>
      </c>
      <c r="I69" s="20">
        <v>1002</v>
      </c>
      <c r="J69" s="18">
        <v>1.0197823609135135</v>
      </c>
      <c r="K69" s="15">
        <v>-23.34</v>
      </c>
      <c r="L69" s="14">
        <v>-23.34</v>
      </c>
      <c r="M69" s="14">
        <v>-23.33</v>
      </c>
      <c r="N69" s="14"/>
      <c r="O69" s="14"/>
      <c r="P69" s="13">
        <v>-23.336666666666662</v>
      </c>
      <c r="Q69" s="19">
        <v>-2.4740048672606033E-4</v>
      </c>
      <c r="R69" s="18">
        <v>2.0000766034337878</v>
      </c>
      <c r="S69" s="247">
        <v>4.5588163906518098E-3</v>
      </c>
      <c r="T69" s="17">
        <v>-8.881762421314221E-3</v>
      </c>
      <c r="U69" s="16">
        <v>2068.8000000000002</v>
      </c>
      <c r="V69" s="14">
        <v>2068.8000000000002</v>
      </c>
      <c r="W69" s="14">
        <v>2069.0100000000002</v>
      </c>
      <c r="X69" s="14"/>
      <c r="Y69" s="14"/>
      <c r="Z69" s="14">
        <v>2068.8700000000003</v>
      </c>
      <c r="AA69" s="12">
        <v>-3.865350514814514E-4</v>
      </c>
      <c r="AB69" s="15">
        <v>2074.2399999999998</v>
      </c>
      <c r="AC69" s="14">
        <v>2074.27</v>
      </c>
      <c r="AD69" s="14">
        <v>2074.4</v>
      </c>
      <c r="AE69" s="14"/>
      <c r="AF69" s="14"/>
      <c r="AG69" s="13">
        <v>2074.3033333333333</v>
      </c>
      <c r="AH69" s="12">
        <v>2.2386821731643636E-3</v>
      </c>
      <c r="AI69" s="260"/>
      <c r="AJ69" s="251"/>
    </row>
    <row r="70" spans="2:36" ht="15.75" thickBot="1">
      <c r="B70" s="321"/>
      <c r="C70" s="304" t="s">
        <v>93</v>
      </c>
      <c r="D70" s="10" t="s">
        <v>0</v>
      </c>
      <c r="E70" s="4">
        <v>26</v>
      </c>
      <c r="F70" s="11">
        <v>25.3</v>
      </c>
      <c r="G70" s="10">
        <v>-2.08</v>
      </c>
      <c r="H70" s="4">
        <v>22.48</v>
      </c>
      <c r="I70" s="10">
        <v>1002</v>
      </c>
      <c r="J70" s="8">
        <v>1.0197823609135135</v>
      </c>
      <c r="K70" s="4">
        <v>-23.24</v>
      </c>
      <c r="L70" s="3">
        <v>-23.25</v>
      </c>
      <c r="M70" s="3">
        <v>-23.24</v>
      </c>
      <c r="N70" s="3"/>
      <c r="O70" s="3"/>
      <c r="P70" s="2">
        <v>-23.243333333333329</v>
      </c>
      <c r="Q70" s="9">
        <v>-2.4839392048890696E-4</v>
      </c>
      <c r="R70" s="8">
        <v>1.9886172301725984</v>
      </c>
      <c r="S70" s="248">
        <v>2.8326929766002706E-3</v>
      </c>
      <c r="T70" s="7">
        <v>-1.5048424877365907E-2</v>
      </c>
      <c r="U70" s="6">
        <v>1719.95</v>
      </c>
      <c r="V70" s="3">
        <v>1719.91</v>
      </c>
      <c r="W70" s="3">
        <v>1719.87</v>
      </c>
      <c r="X70" s="3"/>
      <c r="Y70" s="3"/>
      <c r="Z70" s="5">
        <v>1719.9099999999999</v>
      </c>
      <c r="AA70" s="1">
        <v>8.1406234554437518E-5</v>
      </c>
      <c r="AB70" s="4">
        <v>1723.83</v>
      </c>
      <c r="AC70" s="3">
        <v>1723.68</v>
      </c>
      <c r="AD70" s="3">
        <v>1723.67</v>
      </c>
      <c r="AE70" s="3"/>
      <c r="AF70" s="3"/>
      <c r="AG70" s="2">
        <v>1723.7266666666667</v>
      </c>
      <c r="AH70" s="1">
        <v>2.3006952480080223E-3</v>
      </c>
      <c r="AI70" s="260"/>
      <c r="AJ70" s="251"/>
    </row>
    <row r="71" spans="2:36" ht="15" customHeight="1">
      <c r="B71" s="320">
        <v>44585</v>
      </c>
      <c r="C71" s="303" t="s">
        <v>93</v>
      </c>
      <c r="D71" s="20" t="s">
        <v>1</v>
      </c>
      <c r="E71" s="15">
        <v>10</v>
      </c>
      <c r="F71" s="21">
        <v>9.6</v>
      </c>
      <c r="G71" s="20">
        <v>-2.0099999999999998</v>
      </c>
      <c r="H71" s="15">
        <v>22.32</v>
      </c>
      <c r="I71" s="20">
        <v>1013</v>
      </c>
      <c r="J71" s="18">
        <v>1.0081627820088803</v>
      </c>
      <c r="K71" s="15">
        <v>-23.59</v>
      </c>
      <c r="L71" s="14">
        <v>-23.58</v>
      </c>
      <c r="M71" s="14">
        <v>-23.59</v>
      </c>
      <c r="N71" s="14"/>
      <c r="O71" s="14"/>
      <c r="P71" s="13">
        <v>-23.58666666666667</v>
      </c>
      <c r="Q71" s="19">
        <v>-2.4477823736138323E-4</v>
      </c>
      <c r="R71" s="18">
        <v>1.9984695760668783</v>
      </c>
      <c r="S71" s="247">
        <v>3.7516705509181847E-3</v>
      </c>
      <c r="T71" s="17">
        <v>-9.6781089856895486E-3</v>
      </c>
      <c r="U71" s="16">
        <v>2069.13</v>
      </c>
      <c r="V71" s="14">
        <v>2069.14</v>
      </c>
      <c r="W71" s="14">
        <v>2069.19</v>
      </c>
      <c r="X71" s="14"/>
      <c r="Y71" s="14"/>
      <c r="Z71" s="14">
        <v>2069.1533333333336</v>
      </c>
      <c r="AA71" s="12">
        <v>-2.496372207484443E-4</v>
      </c>
      <c r="AB71" s="15">
        <v>2077.6999999999998</v>
      </c>
      <c r="AC71" s="14">
        <v>2077.77</v>
      </c>
      <c r="AD71" s="14">
        <v>2077.8200000000002</v>
      </c>
      <c r="AE71" s="14"/>
      <c r="AF71" s="14"/>
      <c r="AG71" s="13">
        <v>2077.7633333333329</v>
      </c>
      <c r="AH71" s="12">
        <v>3.9104462708223764E-3</v>
      </c>
      <c r="AI71" s="237"/>
      <c r="AJ71" s="251"/>
    </row>
    <row r="72" spans="2:36" ht="15.75" thickBot="1">
      <c r="B72" s="321"/>
      <c r="C72" s="304" t="s">
        <v>93</v>
      </c>
      <c r="D72" s="10" t="s">
        <v>0</v>
      </c>
      <c r="E72" s="4">
        <v>26</v>
      </c>
      <c r="F72" s="11">
        <v>25.3</v>
      </c>
      <c r="G72" s="10">
        <v>-1.92</v>
      </c>
      <c r="H72" s="4">
        <v>22.32</v>
      </c>
      <c r="I72" s="10">
        <v>1013</v>
      </c>
      <c r="J72" s="8">
        <v>1.0081627820088803</v>
      </c>
      <c r="K72" s="4">
        <v>-23.48</v>
      </c>
      <c r="L72" s="3">
        <v>-23.49</v>
      </c>
      <c r="M72" s="3">
        <v>-23.48</v>
      </c>
      <c r="N72" s="3"/>
      <c r="O72" s="3"/>
      <c r="P72" s="2">
        <v>-23.483333333333334</v>
      </c>
      <c r="Q72" s="9">
        <v>-2.4585533109560434E-4</v>
      </c>
      <c r="R72" s="8">
        <v>1.986258163636403</v>
      </c>
      <c r="S72" s="248">
        <v>1.6430477238542629E-3</v>
      </c>
      <c r="T72" s="7">
        <v>-1.6216858030508763E-2</v>
      </c>
      <c r="U72" s="6">
        <v>1720.46</v>
      </c>
      <c r="V72" s="3">
        <v>1720.68</v>
      </c>
      <c r="W72" s="3">
        <v>1720.57</v>
      </c>
      <c r="X72" s="3"/>
      <c r="Y72" s="3"/>
      <c r="Z72" s="5">
        <v>1720.57</v>
      </c>
      <c r="AA72" s="1">
        <v>4.6517848316929289E-4</v>
      </c>
      <c r="AB72" s="4">
        <v>1726.95</v>
      </c>
      <c r="AC72" s="3">
        <v>1727.16</v>
      </c>
      <c r="AD72" s="3">
        <v>1727.12</v>
      </c>
      <c r="AE72" s="3"/>
      <c r="AF72" s="3"/>
      <c r="AG72" s="2">
        <v>1727.0766666666666</v>
      </c>
      <c r="AH72" s="1">
        <v>4.2486301462791864E-3</v>
      </c>
      <c r="AI72" s="239"/>
      <c r="AJ72" s="251"/>
    </row>
    <row r="73" spans="2:36">
      <c r="B73" s="320">
        <v>44613</v>
      </c>
      <c r="C73" s="303" t="s">
        <v>93</v>
      </c>
      <c r="D73" s="20" t="s">
        <v>1</v>
      </c>
      <c r="E73" s="15">
        <v>10</v>
      </c>
      <c r="F73" s="21">
        <v>9.6</v>
      </c>
      <c r="G73" s="20">
        <v>-1.93</v>
      </c>
      <c r="H73" s="15">
        <v>22.4</v>
      </c>
      <c r="I73" s="20">
        <v>972</v>
      </c>
      <c r="J73" s="18">
        <v>1.0509726459929711</v>
      </c>
      <c r="K73" s="15">
        <v>-22.6</v>
      </c>
      <c r="L73" s="14">
        <v>-22.61</v>
      </c>
      <c r="M73" s="14"/>
      <c r="N73" s="14"/>
      <c r="O73" s="14"/>
      <c r="P73" s="13">
        <v>-22.605</v>
      </c>
      <c r="Q73" s="19">
        <v>-3.1280990098934167E-4</v>
      </c>
      <c r="R73" s="18">
        <v>1.9966237598432421</v>
      </c>
      <c r="S73" s="247">
        <v>2.8245905792274595E-3</v>
      </c>
      <c r="T73" s="17">
        <v>-1.0592785013259443E-2</v>
      </c>
      <c r="U73" s="16">
        <v>2072.56</v>
      </c>
      <c r="V73" s="14">
        <v>2072.5100000000002</v>
      </c>
      <c r="W73" s="14"/>
      <c r="X73" s="14"/>
      <c r="Y73" s="14"/>
      <c r="Z73" s="14">
        <v>2072.5349999999999</v>
      </c>
      <c r="AA73" s="12">
        <v>1.3842786531184093E-3</v>
      </c>
      <c r="AB73" s="15">
        <v>2079.04</v>
      </c>
      <c r="AC73" s="14">
        <v>2079.04</v>
      </c>
      <c r="AD73" s="14"/>
      <c r="AE73" s="14"/>
      <c r="AF73" s="14"/>
      <c r="AG73" s="13">
        <v>2079.04</v>
      </c>
      <c r="AH73" s="12">
        <v>4.5272917904786159E-3</v>
      </c>
      <c r="AI73" s="239"/>
      <c r="AJ73" s="251"/>
    </row>
    <row r="74" spans="2:36" ht="15.75" thickBot="1">
      <c r="B74" s="321"/>
      <c r="C74" s="304" t="s">
        <v>93</v>
      </c>
      <c r="D74" s="10" t="s">
        <v>0</v>
      </c>
      <c r="E74" s="4">
        <v>26</v>
      </c>
      <c r="F74" s="11">
        <v>25.3</v>
      </c>
      <c r="G74" s="10">
        <v>-1.93</v>
      </c>
      <c r="H74" s="4">
        <v>22.4</v>
      </c>
      <c r="I74" s="10">
        <v>972</v>
      </c>
      <c r="J74" s="8">
        <v>1.0509726459929711</v>
      </c>
      <c r="K74" s="4">
        <v>-22.53</v>
      </c>
      <c r="L74" s="3">
        <v>-22.51</v>
      </c>
      <c r="M74" s="3"/>
      <c r="N74" s="3"/>
      <c r="O74" s="3"/>
      <c r="P74" s="2">
        <v>-22.520000000000003</v>
      </c>
      <c r="Q74" s="9">
        <v>-6.2798115558306607E-4</v>
      </c>
      <c r="R74" s="8">
        <v>1.9856609296087462</v>
      </c>
      <c r="S74" s="248">
        <v>1.3418707053687307E-3</v>
      </c>
      <c r="T74" s="7">
        <v>-1.6512664879273831E-2</v>
      </c>
      <c r="U74" s="6">
        <v>1722.93</v>
      </c>
      <c r="V74" s="3">
        <v>1722.93</v>
      </c>
      <c r="W74" s="3"/>
      <c r="X74" s="3"/>
      <c r="Y74" s="3"/>
      <c r="Z74" s="5">
        <v>1722.93</v>
      </c>
      <c r="AA74" s="1">
        <v>1.8374550085187291E-3</v>
      </c>
      <c r="AB74" s="4">
        <v>1727.66</v>
      </c>
      <c r="AC74" s="3">
        <v>1727.66</v>
      </c>
      <c r="AD74" s="3"/>
      <c r="AE74" s="3"/>
      <c r="AF74" s="3"/>
      <c r="AG74" s="2">
        <v>1727.66</v>
      </c>
      <c r="AH74" s="1">
        <v>4.5878227902569346E-3</v>
      </c>
      <c r="AI74" s="239"/>
      <c r="AJ74" s="251"/>
    </row>
    <row r="75" spans="2:36">
      <c r="B75" s="320">
        <v>44633</v>
      </c>
      <c r="C75" s="303" t="s">
        <v>93</v>
      </c>
      <c r="D75" s="20" t="s">
        <v>1</v>
      </c>
      <c r="E75" s="15">
        <v>10</v>
      </c>
      <c r="F75" s="21">
        <v>9.6</v>
      </c>
      <c r="G75" s="20">
        <v>-2</v>
      </c>
      <c r="H75" s="15">
        <v>22.1</v>
      </c>
      <c r="I75" s="20">
        <v>1024.3</v>
      </c>
      <c r="J75" s="18">
        <v>0.9962984334833761</v>
      </c>
      <c r="K75" s="15">
        <v>-23.85</v>
      </c>
      <c r="L75" s="14">
        <v>-23.84</v>
      </c>
      <c r="M75" s="14">
        <v>-23.82</v>
      </c>
      <c r="N75" s="14"/>
      <c r="O75" s="14"/>
      <c r="P75" s="13">
        <v>-23.836666666666662</v>
      </c>
      <c r="Q75" s="19">
        <v>-6.4083005103565596E-4</v>
      </c>
      <c r="R75" s="18">
        <v>1.9958839311498611</v>
      </c>
      <c r="S75" s="247">
        <v>2.4530040933505859E-3</v>
      </c>
      <c r="T75" s="17">
        <v>-1.0959399826629745E-2</v>
      </c>
      <c r="U75" s="16">
        <v>2075.6999999999998</v>
      </c>
      <c r="V75" s="14">
        <v>2075.08</v>
      </c>
      <c r="W75" s="14">
        <v>2075.11</v>
      </c>
      <c r="X75" s="14"/>
      <c r="Y75" s="14"/>
      <c r="Z75" s="14">
        <v>2075.2966666666666</v>
      </c>
      <c r="AA75" s="12">
        <v>2.7186298620873739E-3</v>
      </c>
      <c r="AB75" s="15">
        <v>2082.52</v>
      </c>
      <c r="AC75" s="14">
        <v>2081.87</v>
      </c>
      <c r="AD75" s="14">
        <v>2081.88</v>
      </c>
      <c r="AE75" s="14"/>
      <c r="AF75" s="14"/>
      <c r="AG75" s="13">
        <v>2082.0899999999997</v>
      </c>
      <c r="AH75" s="12">
        <v>6.0009566742522669E-3</v>
      </c>
      <c r="AI75" s="239"/>
      <c r="AJ75" s="238"/>
    </row>
    <row r="76" spans="2:36" ht="15.75" thickBot="1">
      <c r="B76" s="321"/>
      <c r="C76" s="304" t="s">
        <v>93</v>
      </c>
      <c r="D76" s="10" t="s">
        <v>0</v>
      </c>
      <c r="E76" s="4">
        <v>26</v>
      </c>
      <c r="F76" s="11">
        <v>25.3</v>
      </c>
      <c r="G76" s="10">
        <v>-2</v>
      </c>
      <c r="H76" s="4">
        <v>22.1</v>
      </c>
      <c r="I76" s="10">
        <v>1024.3</v>
      </c>
      <c r="J76" s="8">
        <v>0.9962984334833761</v>
      </c>
      <c r="K76" s="4">
        <v>-23.75</v>
      </c>
      <c r="L76" s="3">
        <v>-23.74</v>
      </c>
      <c r="M76" s="3">
        <v>-23.76</v>
      </c>
      <c r="N76" s="3"/>
      <c r="O76" s="3"/>
      <c r="P76" s="2">
        <v>-23.75</v>
      </c>
      <c r="Q76" s="9">
        <v>-4.210526315790132E-4</v>
      </c>
      <c r="R76" s="8">
        <v>1.9851729697845508</v>
      </c>
      <c r="S76" s="248">
        <v>1.0957991853508542E-3</v>
      </c>
      <c r="T76" s="7">
        <v>-1.6754348794179919E-2</v>
      </c>
      <c r="U76" s="6">
        <v>1725.83</v>
      </c>
      <c r="V76" s="3">
        <v>1725.83</v>
      </c>
      <c r="W76" s="3">
        <v>1725.84</v>
      </c>
      <c r="X76" s="3"/>
      <c r="Y76" s="3"/>
      <c r="Z76" s="5">
        <v>1725.8333333333333</v>
      </c>
      <c r="AA76" s="1">
        <v>3.525665253687027E-3</v>
      </c>
      <c r="AB76" s="4">
        <v>1730.56</v>
      </c>
      <c r="AC76" s="3">
        <v>1730.59</v>
      </c>
      <c r="AD76" s="3">
        <v>1730.68</v>
      </c>
      <c r="AE76" s="3"/>
      <c r="AF76" s="3"/>
      <c r="AG76" s="2">
        <v>1730.61</v>
      </c>
      <c r="AH76" s="1">
        <v>6.3031684469434524E-3</v>
      </c>
      <c r="AI76" s="239"/>
      <c r="AJ76" s="238"/>
    </row>
    <row r="77" spans="2:36">
      <c r="B77" s="320">
        <v>44656</v>
      </c>
      <c r="C77" s="303" t="s">
        <v>93</v>
      </c>
      <c r="D77" s="20" t="s">
        <v>1</v>
      </c>
      <c r="E77" s="15">
        <v>10</v>
      </c>
      <c r="F77" s="21">
        <v>9.6</v>
      </c>
      <c r="G77" s="20">
        <v>-1.95</v>
      </c>
      <c r="H77" s="15">
        <v>22.27</v>
      </c>
      <c r="I77" s="20">
        <v>984</v>
      </c>
      <c r="J77" s="18">
        <v>1.0376992653390631</v>
      </c>
      <c r="K77" s="15">
        <v>-22.92</v>
      </c>
      <c r="L77" s="14">
        <v>-22.93</v>
      </c>
      <c r="M77" s="14">
        <v>-22.91</v>
      </c>
      <c r="N77" s="14"/>
      <c r="O77" s="14"/>
      <c r="P77" s="13">
        <v>-22.92</v>
      </c>
      <c r="Q77" s="19">
        <v>-4.3630017452006049E-4</v>
      </c>
      <c r="R77" s="18">
        <v>1.9988786690464155</v>
      </c>
      <c r="S77" s="247">
        <v>3.9571416606807297E-3</v>
      </c>
      <c r="T77" s="17">
        <v>-9.4753869938475344E-3</v>
      </c>
      <c r="U77" s="16">
        <v>2074.16</v>
      </c>
      <c r="V77" s="14">
        <v>2074.14</v>
      </c>
      <c r="W77" s="14">
        <v>2074.1999999999998</v>
      </c>
      <c r="X77" s="14"/>
      <c r="Y77" s="14"/>
      <c r="Z77" s="14">
        <v>2074.1666666666665</v>
      </c>
      <c r="AA77" s="12">
        <v>2.1726491018696503E-3</v>
      </c>
      <c r="AB77" s="15">
        <v>2081.02</v>
      </c>
      <c r="AC77" s="14">
        <v>2080.89</v>
      </c>
      <c r="AD77" s="14">
        <v>2080.92</v>
      </c>
      <c r="AE77" s="14"/>
      <c r="AF77" s="14"/>
      <c r="AG77" s="13">
        <v>2080.9433333333332</v>
      </c>
      <c r="AH77" s="12">
        <v>5.446923100461909E-3</v>
      </c>
      <c r="AI77" s="239"/>
      <c r="AJ77" s="238"/>
    </row>
    <row r="78" spans="2:36" ht="15.75" thickBot="1">
      <c r="B78" s="321"/>
      <c r="C78" s="304" t="s">
        <v>93</v>
      </c>
      <c r="D78" s="10" t="s">
        <v>0</v>
      </c>
      <c r="E78" s="4">
        <v>26</v>
      </c>
      <c r="F78" s="11">
        <v>25.3</v>
      </c>
      <c r="G78" s="10">
        <v>-1.92</v>
      </c>
      <c r="H78" s="4">
        <v>22.27</v>
      </c>
      <c r="I78" s="10">
        <v>984</v>
      </c>
      <c r="J78" s="8">
        <v>1.0376992653390631</v>
      </c>
      <c r="K78" s="4">
        <v>-22.85</v>
      </c>
      <c r="L78" s="3">
        <v>-22.85</v>
      </c>
      <c r="M78" s="3">
        <v>-22.85</v>
      </c>
      <c r="N78" s="3"/>
      <c r="O78" s="3"/>
      <c r="P78" s="2">
        <v>-22.850000000000005</v>
      </c>
      <c r="Q78" s="9">
        <v>-1.9042310099053204E-16</v>
      </c>
      <c r="R78" s="8">
        <v>1.989312471950099</v>
      </c>
      <c r="S78" s="248">
        <v>3.183293973826995E-3</v>
      </c>
      <c r="T78" s="7">
        <v>-1.4704075309510234E-2</v>
      </c>
      <c r="U78" s="6">
        <v>1724.96</v>
      </c>
      <c r="V78" s="3">
        <v>1724.9</v>
      </c>
      <c r="W78" s="3">
        <v>1725.02</v>
      </c>
      <c r="X78" s="3"/>
      <c r="Y78" s="3"/>
      <c r="Z78" s="5">
        <v>1724.96</v>
      </c>
      <c r="AA78" s="1">
        <v>3.0178454095606266E-3</v>
      </c>
      <c r="AB78" s="4">
        <v>1730.14</v>
      </c>
      <c r="AC78" s="3">
        <v>1729.97</v>
      </c>
      <c r="AD78" s="3">
        <v>1730</v>
      </c>
      <c r="AE78" s="3"/>
      <c r="AF78" s="3"/>
      <c r="AG78" s="2">
        <v>1730.0366666666669</v>
      </c>
      <c r="AH78" s="1">
        <v>5.9697905340057034E-3</v>
      </c>
      <c r="AI78" s="239"/>
    </row>
    <row r="79" spans="2:36">
      <c r="B79" s="320">
        <v>44694</v>
      </c>
      <c r="C79" s="303" t="s">
        <v>93</v>
      </c>
      <c r="D79" s="20" t="s">
        <v>1</v>
      </c>
      <c r="E79" s="15">
        <v>10</v>
      </c>
      <c r="F79" s="21">
        <v>9.6</v>
      </c>
      <c r="G79" s="20">
        <v>-1.92</v>
      </c>
      <c r="H79" s="15">
        <v>22.4</v>
      </c>
      <c r="I79" s="20">
        <v>1000</v>
      </c>
      <c r="J79" s="18">
        <v>1.0215454119051679</v>
      </c>
      <c r="K79" s="15">
        <v>-23.23</v>
      </c>
      <c r="L79" s="14">
        <v>-23.26</v>
      </c>
      <c r="M79" s="14">
        <v>-23.22</v>
      </c>
      <c r="N79" s="14"/>
      <c r="O79" s="14"/>
      <c r="P79" s="13">
        <v>-23.236666666666668</v>
      </c>
      <c r="Q79" s="19">
        <v>-8.9585396620266481E-4</v>
      </c>
      <c r="R79" s="18">
        <v>1.9949490866963002</v>
      </c>
      <c r="S79" s="247">
        <v>1.9834689584632414E-3</v>
      </c>
      <c r="T79" s="17">
        <v>-1.1422652776858055E-2</v>
      </c>
      <c r="U79" s="16">
        <v>2072.15</v>
      </c>
      <c r="V79" s="14">
        <v>2072.9</v>
      </c>
      <c r="W79" s="14">
        <v>2072.19</v>
      </c>
      <c r="X79" s="14"/>
      <c r="Y79" s="14"/>
      <c r="Z79" s="14">
        <v>2072.4133333333334</v>
      </c>
      <c r="AA79" s="12">
        <v>1.3254931140391779E-3</v>
      </c>
      <c r="AB79" s="15">
        <v>2080.6</v>
      </c>
      <c r="AC79" s="14">
        <v>2080.54</v>
      </c>
      <c r="AD79" s="14">
        <v>2080.5100000000002</v>
      </c>
      <c r="AE79" s="14"/>
      <c r="AF79" s="14"/>
      <c r="AG79" s="13">
        <v>2080.5499999999997</v>
      </c>
      <c r="AH79" s="12">
        <v>5.2568767001501815E-3</v>
      </c>
      <c r="AI79" s="239"/>
    </row>
    <row r="80" spans="2:36" ht="15.75" thickBot="1">
      <c r="B80" s="321"/>
      <c r="C80" s="304" t="s">
        <v>93</v>
      </c>
      <c r="D80" s="10" t="s">
        <v>0</v>
      </c>
      <c r="E80" s="4">
        <v>26</v>
      </c>
      <c r="F80" s="11">
        <v>25.3</v>
      </c>
      <c r="G80" s="10">
        <v>-2.0099999999999998</v>
      </c>
      <c r="H80" s="4">
        <v>22.4</v>
      </c>
      <c r="I80" s="10">
        <v>1000</v>
      </c>
      <c r="J80" s="8">
        <v>1.0215454119051679</v>
      </c>
      <c r="K80" s="4">
        <v>-23.17</v>
      </c>
      <c r="L80" s="3">
        <v>-23.19</v>
      </c>
      <c r="M80" s="3">
        <v>-23.18</v>
      </c>
      <c r="N80" s="3"/>
      <c r="O80" s="3"/>
      <c r="P80" s="2">
        <v>-23.179999999999996</v>
      </c>
      <c r="Q80" s="9">
        <v>-4.3140638481448611E-4</v>
      </c>
      <c r="R80" s="8">
        <v>1.9866273081073476</v>
      </c>
      <c r="S80" s="248">
        <v>1.8292022729942126E-3</v>
      </c>
      <c r="T80" s="7">
        <v>-1.6034022730387565E-2</v>
      </c>
      <c r="U80" s="6">
        <v>1722.98</v>
      </c>
      <c r="V80" s="3">
        <v>1723.21</v>
      </c>
      <c r="W80" s="3">
        <v>1723.08</v>
      </c>
      <c r="X80" s="3"/>
      <c r="Y80" s="3"/>
      <c r="Z80" s="5">
        <v>1723.0900000000001</v>
      </c>
      <c r="AA80" s="1">
        <v>1.9304907051524989E-3</v>
      </c>
      <c r="AB80" s="4">
        <v>1729.23</v>
      </c>
      <c r="AC80" s="3">
        <v>1729.45</v>
      </c>
      <c r="AD80" s="3">
        <v>1729.32</v>
      </c>
      <c r="AE80" s="3"/>
      <c r="AF80" s="3"/>
      <c r="AG80" s="2">
        <v>1729.3333333333333</v>
      </c>
      <c r="AH80" s="1">
        <v>5.5608211175524058E-3</v>
      </c>
      <c r="AI80" s="240"/>
    </row>
    <row r="81" spans="2:36">
      <c r="B81" s="320">
        <v>44694</v>
      </c>
      <c r="C81" s="303" t="s">
        <v>93</v>
      </c>
      <c r="D81" s="20" t="s">
        <v>1</v>
      </c>
      <c r="E81" s="15">
        <v>10</v>
      </c>
      <c r="F81" s="21">
        <v>9.6</v>
      </c>
      <c r="G81" s="20">
        <v>-1.94</v>
      </c>
      <c r="H81" s="15">
        <v>22.4</v>
      </c>
      <c r="I81" s="20">
        <v>999</v>
      </c>
      <c r="J81" s="18">
        <v>1.0225679798850529</v>
      </c>
      <c r="K81" s="15">
        <v>-23.22</v>
      </c>
      <c r="L81" s="14">
        <v>-23.23</v>
      </c>
      <c r="M81" s="14">
        <v>-23.2</v>
      </c>
      <c r="N81" s="14"/>
      <c r="O81" s="14"/>
      <c r="P81" s="13">
        <v>-23.216666666666669</v>
      </c>
      <c r="Q81" s="19">
        <v>-6.5794338764622743E-4</v>
      </c>
      <c r="R81" s="18">
        <v>1.9952272440048326</v>
      </c>
      <c r="S81" s="247">
        <v>2.1231762957472089E-3</v>
      </c>
      <c r="T81" s="17">
        <v>-1.1284814665593279E-2</v>
      </c>
      <c r="U81" s="16">
        <v>2072.12</v>
      </c>
      <c r="V81" s="14">
        <v>2072.21</v>
      </c>
      <c r="W81" s="14">
        <v>2072.16</v>
      </c>
      <c r="X81" s="14"/>
      <c r="Y81" s="14"/>
      <c r="Z81" s="14">
        <v>2072.1633333333334</v>
      </c>
      <c r="AA81" s="12">
        <v>1.2047009104509954E-3</v>
      </c>
      <c r="AB81" s="15">
        <v>2080.66</v>
      </c>
      <c r="AC81" s="14">
        <v>2080.71</v>
      </c>
      <c r="AD81" s="14">
        <v>2080.6</v>
      </c>
      <c r="AE81" s="14"/>
      <c r="AF81" s="14"/>
      <c r="AG81" s="13">
        <v>2080.6566666666663</v>
      </c>
      <c r="AH81" s="12">
        <v>5.308414707014375E-3</v>
      </c>
      <c r="AI81" s="261" t="s">
        <v>95</v>
      </c>
    </row>
    <row r="82" spans="2:36" ht="15.75" thickBot="1">
      <c r="B82" s="321"/>
      <c r="C82" s="304" t="s">
        <v>93</v>
      </c>
      <c r="D82" s="10" t="s">
        <v>0</v>
      </c>
      <c r="E82" s="4">
        <v>26</v>
      </c>
      <c r="F82" s="11">
        <v>25.3</v>
      </c>
      <c r="G82" s="10">
        <v>-1.94</v>
      </c>
      <c r="H82" s="4">
        <v>22.4</v>
      </c>
      <c r="I82" s="10">
        <v>999</v>
      </c>
      <c r="J82" s="8">
        <v>1.0225679798850529</v>
      </c>
      <c r="K82" s="4">
        <v>-23.16</v>
      </c>
      <c r="L82" s="3">
        <v>-23.16</v>
      </c>
      <c r="M82" s="3">
        <v>-23.16</v>
      </c>
      <c r="N82" s="3"/>
      <c r="O82" s="3"/>
      <c r="P82" s="2">
        <v>-23.16</v>
      </c>
      <c r="Q82" s="9">
        <v>0</v>
      </c>
      <c r="R82" s="8">
        <v>1.9869001208182371</v>
      </c>
      <c r="S82" s="248">
        <v>1.9667780223080467E-3</v>
      </c>
      <c r="T82" s="7">
        <v>-1.5898900040496766E-2</v>
      </c>
      <c r="U82" s="6">
        <v>1722.88</v>
      </c>
      <c r="V82" s="3">
        <v>1723.01</v>
      </c>
      <c r="W82" s="3">
        <v>1723.18</v>
      </c>
      <c r="X82" s="3"/>
      <c r="Y82" s="3"/>
      <c r="Z82" s="5">
        <v>1723.0233333333335</v>
      </c>
      <c r="AA82" s="1">
        <v>1.8917258315551688E-3</v>
      </c>
      <c r="AB82" s="4">
        <v>1729.6</v>
      </c>
      <c r="AC82" s="3">
        <v>1729.31</v>
      </c>
      <c r="AD82" s="3">
        <v>1729.45</v>
      </c>
      <c r="AE82" s="3"/>
      <c r="AF82" s="3"/>
      <c r="AG82" s="2">
        <v>1729.4533333333331</v>
      </c>
      <c r="AH82" s="1">
        <v>5.6305978900277331E-3</v>
      </c>
      <c r="AI82" s="262"/>
    </row>
    <row r="83" spans="2:36">
      <c r="B83" s="320">
        <v>44726</v>
      </c>
      <c r="C83" s="303" t="s">
        <v>93</v>
      </c>
      <c r="D83" s="20" t="s">
        <v>1</v>
      </c>
      <c r="E83" s="15">
        <v>10</v>
      </c>
      <c r="F83" s="21">
        <v>9.6</v>
      </c>
      <c r="G83" s="20">
        <v>-1.98</v>
      </c>
      <c r="H83" s="15">
        <v>22.7</v>
      </c>
      <c r="I83" s="20">
        <v>1008.4</v>
      </c>
      <c r="J83" s="18">
        <v>1.0140641991207</v>
      </c>
      <c r="K83" s="15">
        <v>-23.53</v>
      </c>
      <c r="L83" s="14">
        <v>-23.55</v>
      </c>
      <c r="M83" s="14"/>
      <c r="N83" s="14"/>
      <c r="O83" s="14"/>
      <c r="P83" s="13">
        <v>-23.54</v>
      </c>
      <c r="Q83" s="19">
        <v>-6.0077041732075828E-4</v>
      </c>
      <c r="R83" s="18">
        <v>2.0061907326183883</v>
      </c>
      <c r="S83" s="247">
        <v>7.6296999590097503E-3</v>
      </c>
      <c r="T83" s="17">
        <v>-5.8519659968342408E-3</v>
      </c>
      <c r="U83" s="16">
        <v>2076.44</v>
      </c>
      <c r="V83" s="14">
        <v>2076.2600000000002</v>
      </c>
      <c r="W83" s="14"/>
      <c r="X83" s="14"/>
      <c r="Y83" s="14"/>
      <c r="Z83" s="14">
        <v>2076.3500000000004</v>
      </c>
      <c r="AA83" s="12">
        <v>3.2275676798718678E-3</v>
      </c>
      <c r="AB83" s="15">
        <v>2085.4899999999998</v>
      </c>
      <c r="AC83" s="14">
        <v>2085.36</v>
      </c>
      <c r="AD83" s="14"/>
      <c r="AE83" s="14"/>
      <c r="AF83" s="14"/>
      <c r="AG83" s="13">
        <v>2085.4250000000002</v>
      </c>
      <c r="AH83" s="12">
        <v>7.6123246701165215E-3</v>
      </c>
      <c r="AI83" s="258"/>
    </row>
    <row r="84" spans="2:36" ht="15.75" thickBot="1">
      <c r="B84" s="321"/>
      <c r="C84" s="304" t="s">
        <v>93</v>
      </c>
      <c r="D84" s="10" t="s">
        <v>0</v>
      </c>
      <c r="E84" s="4">
        <v>26</v>
      </c>
      <c r="F84" s="11">
        <v>25.3</v>
      </c>
      <c r="G84" s="10">
        <v>-1.98</v>
      </c>
      <c r="H84" s="4">
        <v>22.7</v>
      </c>
      <c r="I84" s="10">
        <v>1008.4</v>
      </c>
      <c r="J84" s="8">
        <v>1.0140641991207</v>
      </c>
      <c r="K84" s="4">
        <v>-23.48</v>
      </c>
      <c r="L84" s="3">
        <v>-23.48</v>
      </c>
      <c r="M84" s="3"/>
      <c r="N84" s="3"/>
      <c r="O84" s="3"/>
      <c r="P84" s="2">
        <v>-23.48</v>
      </c>
      <c r="Q84" s="9">
        <v>0</v>
      </c>
      <c r="R84" s="8">
        <v>1.9976014051984305</v>
      </c>
      <c r="S84" s="248">
        <v>7.3632905690521611E-3</v>
      </c>
      <c r="T84" s="7">
        <v>-1.0598610600084046E-2</v>
      </c>
      <c r="U84" s="6">
        <v>1725.78</v>
      </c>
      <c r="V84" s="3">
        <v>1725.72</v>
      </c>
      <c r="W84" s="3"/>
      <c r="X84" s="3"/>
      <c r="Y84" s="3"/>
      <c r="Z84" s="5">
        <v>1725.75</v>
      </c>
      <c r="AA84" s="1">
        <v>3.4772091616901424E-3</v>
      </c>
      <c r="AB84" s="4">
        <v>1732.72</v>
      </c>
      <c r="AC84" s="3">
        <v>1732.61</v>
      </c>
      <c r="AD84" s="3"/>
      <c r="AE84" s="3"/>
      <c r="AF84" s="3"/>
      <c r="AG84" s="2">
        <v>1732.665</v>
      </c>
      <c r="AH84" s="1">
        <v>7.4980956755845707E-3</v>
      </c>
      <c r="AI84" s="259"/>
    </row>
    <row r="85" spans="2:36">
      <c r="B85" s="320">
        <v>44763</v>
      </c>
      <c r="C85" s="303" t="s">
        <v>93</v>
      </c>
      <c r="D85" s="20" t="s">
        <v>1</v>
      </c>
      <c r="E85" s="15">
        <v>10</v>
      </c>
      <c r="F85" s="21">
        <v>9.6</v>
      </c>
      <c r="G85" s="20">
        <v>-2.04</v>
      </c>
      <c r="H85" s="15">
        <v>22.7</v>
      </c>
      <c r="I85" s="20">
        <v>1008</v>
      </c>
      <c r="J85" s="18">
        <v>1.0144666055489224</v>
      </c>
      <c r="K85" s="15">
        <v>-23.32</v>
      </c>
      <c r="L85" s="14">
        <v>-23.33</v>
      </c>
      <c r="M85" s="14">
        <v>-23.32</v>
      </c>
      <c r="N85" s="14"/>
      <c r="O85" s="14"/>
      <c r="P85" s="13">
        <v>-23.323333333333334</v>
      </c>
      <c r="Q85" s="19">
        <v>-2.4754191904652459E-4</v>
      </c>
      <c r="R85" s="18">
        <v>1.9885141489441536</v>
      </c>
      <c r="S85" s="247">
        <v>-1.2485439758144201E-3</v>
      </c>
      <c r="T85" s="17">
        <v>-1.4611422723412426E-2</v>
      </c>
      <c r="U85" s="16">
        <v>2069.33</v>
      </c>
      <c r="V85" s="14">
        <v>2069.37</v>
      </c>
      <c r="W85" s="14">
        <v>2069.36</v>
      </c>
      <c r="X85" s="14"/>
      <c r="Y85" s="14"/>
      <c r="Z85" s="14">
        <v>2069.353333333333</v>
      </c>
      <c r="AA85" s="12">
        <v>-1.5300345787838676E-4</v>
      </c>
      <c r="AB85" s="15">
        <v>2076.34</v>
      </c>
      <c r="AC85" s="14">
        <v>2076.41</v>
      </c>
      <c r="AD85" s="14">
        <v>2076.42</v>
      </c>
      <c r="AE85" s="14"/>
      <c r="AF85" s="14"/>
      <c r="AG85" s="13">
        <v>2076.39</v>
      </c>
      <c r="AH85" s="12">
        <v>3.246894432445746E-3</v>
      </c>
      <c r="AI85" s="258"/>
    </row>
    <row r="86" spans="2:36" ht="15.75" thickBot="1">
      <c r="B86" s="321">
        <v>44763</v>
      </c>
      <c r="C86" s="304" t="s">
        <v>93</v>
      </c>
      <c r="D86" s="10" t="s">
        <v>0</v>
      </c>
      <c r="E86" s="4">
        <v>26</v>
      </c>
      <c r="F86" s="11">
        <v>25.3</v>
      </c>
      <c r="G86" s="10">
        <v>-2.04</v>
      </c>
      <c r="H86" s="4">
        <v>22.7</v>
      </c>
      <c r="I86" s="10">
        <v>1008</v>
      </c>
      <c r="J86" s="8">
        <v>1.0144666055489224</v>
      </c>
      <c r="K86" s="4">
        <v>-23.2</v>
      </c>
      <c r="L86" s="3">
        <v>-23.22</v>
      </c>
      <c r="M86" s="3">
        <v>-23.21</v>
      </c>
      <c r="N86" s="3"/>
      <c r="O86" s="3"/>
      <c r="P86" s="2">
        <v>-23.209999999999997</v>
      </c>
      <c r="Q86" s="9">
        <v>-4.3084877208099046E-4</v>
      </c>
      <c r="R86" s="8">
        <v>1.975414274180435</v>
      </c>
      <c r="S86" s="248">
        <v>-3.8253786281216007E-3</v>
      </c>
      <c r="T86" s="7">
        <v>-2.1587779009195174E-2</v>
      </c>
      <c r="U86" s="6">
        <v>1720.57</v>
      </c>
      <c r="V86" s="3">
        <v>1720.73</v>
      </c>
      <c r="W86" s="3">
        <v>1720.61</v>
      </c>
      <c r="X86" s="3"/>
      <c r="Y86" s="3"/>
      <c r="Z86" s="5">
        <v>1720.6366666666665</v>
      </c>
      <c r="AA86" s="1">
        <v>5.0394335676662294E-4</v>
      </c>
      <c r="AB86" s="4">
        <v>1725.49</v>
      </c>
      <c r="AC86" s="3">
        <v>1725.69</v>
      </c>
      <c r="AD86" s="3">
        <v>1725.59</v>
      </c>
      <c r="AE86" s="3"/>
      <c r="AF86" s="3"/>
      <c r="AG86" s="2">
        <v>1725.5900000000001</v>
      </c>
      <c r="AH86" s="1">
        <v>3.3841734650563726E-3</v>
      </c>
      <c r="AI86" s="259"/>
    </row>
    <row r="87" spans="2:36">
      <c r="B87" s="320">
        <v>44782</v>
      </c>
      <c r="C87" s="303" t="s">
        <v>93</v>
      </c>
      <c r="D87" s="20" t="s">
        <v>1</v>
      </c>
      <c r="E87" s="15">
        <v>10</v>
      </c>
      <c r="F87" s="21">
        <v>9.6</v>
      </c>
      <c r="G87" s="20">
        <v>-1.93</v>
      </c>
      <c r="H87" s="15">
        <v>22.3</v>
      </c>
      <c r="I87" s="20">
        <v>1022</v>
      </c>
      <c r="J87" s="18">
        <v>0.99921699583410262</v>
      </c>
      <c r="K87" s="15">
        <v>-23.67</v>
      </c>
      <c r="L87" s="14">
        <v>-23.65</v>
      </c>
      <c r="M87" s="14">
        <v>-23.67</v>
      </c>
      <c r="N87" s="14"/>
      <c r="O87" s="14"/>
      <c r="P87" s="13">
        <v>-23.663333333333338</v>
      </c>
      <c r="Q87" s="19">
        <v>-4.8797036415527473E-4</v>
      </c>
      <c r="R87" s="18">
        <v>1.9871746794555489</v>
      </c>
      <c r="S87" s="247">
        <v>-1.9213061499001594E-3</v>
      </c>
      <c r="T87" s="17">
        <v>-1.5275183619648636E-2</v>
      </c>
      <c r="U87" s="16">
        <v>2068.46</v>
      </c>
      <c r="V87" s="14">
        <v>2068.33</v>
      </c>
      <c r="W87" s="14">
        <v>2068.29</v>
      </c>
      <c r="X87" s="14"/>
      <c r="Y87" s="14"/>
      <c r="Z87" s="14">
        <v>2068.36</v>
      </c>
      <c r="AA87" s="12">
        <v>-6.3295114680117504E-4</v>
      </c>
      <c r="AB87" s="15">
        <v>2076.0700000000002</v>
      </c>
      <c r="AC87" s="14">
        <v>2076.0100000000002</v>
      </c>
      <c r="AD87" s="14">
        <v>2076.9899999999998</v>
      </c>
      <c r="AE87" s="14"/>
      <c r="AF87" s="14"/>
      <c r="AG87" s="13">
        <v>2076.3566666666666</v>
      </c>
      <c r="AH87" s="12">
        <v>3.2307888053006995E-3</v>
      </c>
      <c r="AI87" s="263" t="s">
        <v>96</v>
      </c>
    </row>
    <row r="88" spans="2:36" ht="15.75" thickBot="1">
      <c r="B88" s="321">
        <v>44782</v>
      </c>
      <c r="C88" s="304" t="s">
        <v>93</v>
      </c>
      <c r="D88" s="10" t="s">
        <v>0</v>
      </c>
      <c r="E88" s="4">
        <v>26</v>
      </c>
      <c r="F88" s="11">
        <v>25.3</v>
      </c>
      <c r="G88" s="10">
        <v>-1.93</v>
      </c>
      <c r="H88" s="4">
        <v>22.3</v>
      </c>
      <c r="I88" s="10">
        <v>1022</v>
      </c>
      <c r="J88" s="8">
        <v>0.99921699583410262</v>
      </c>
      <c r="K88" s="4">
        <v>-23.58</v>
      </c>
      <c r="L88" s="3">
        <v>-23.58</v>
      </c>
      <c r="M88" s="3">
        <v>-23.59</v>
      </c>
      <c r="N88" s="3"/>
      <c r="O88" s="3"/>
      <c r="P88" s="2">
        <v>-23.583333333333332</v>
      </c>
      <c r="Q88" s="9">
        <v>-2.4481283499210575E-4</v>
      </c>
      <c r="R88" s="8">
        <v>1.9770164988307044</v>
      </c>
      <c r="S88" s="248">
        <v>-3.0173984716569402E-3</v>
      </c>
      <c r="T88" s="7">
        <v>-2.0794205631151863E-2</v>
      </c>
      <c r="U88" s="6">
        <v>1719.28</v>
      </c>
      <c r="V88" s="3">
        <v>1719.85</v>
      </c>
      <c r="W88" s="3">
        <v>1719.84</v>
      </c>
      <c r="X88" s="3"/>
      <c r="Y88" s="3"/>
      <c r="Z88" s="5">
        <v>1719.6566666666668</v>
      </c>
      <c r="AA88" s="1">
        <v>-6.5900285115549906E-5</v>
      </c>
      <c r="AB88" s="4">
        <v>1724.71</v>
      </c>
      <c r="AC88" s="3">
        <v>1725.26</v>
      </c>
      <c r="AD88" s="3">
        <v>1725.25</v>
      </c>
      <c r="AE88" s="3"/>
      <c r="AF88" s="3"/>
      <c r="AG88" s="2">
        <v>1725.0733333333335</v>
      </c>
      <c r="AH88" s="1">
        <v>3.0837456946763986E-3</v>
      </c>
      <c r="AI88" s="264"/>
    </row>
    <row r="89" spans="2:36">
      <c r="B89" s="320">
        <v>44820</v>
      </c>
      <c r="C89" s="303" t="s">
        <v>93</v>
      </c>
      <c r="D89" s="20" t="s">
        <v>1</v>
      </c>
      <c r="E89" s="15">
        <v>10</v>
      </c>
      <c r="F89" s="21">
        <v>9.6</v>
      </c>
      <c r="G89" s="20">
        <v>-1.95</v>
      </c>
      <c r="H89" s="15">
        <v>22.1</v>
      </c>
      <c r="I89" s="20">
        <v>986</v>
      </c>
      <c r="J89" s="18">
        <v>1.0349984639117871</v>
      </c>
      <c r="K89" s="15">
        <v>-22.84</v>
      </c>
      <c r="L89" s="14">
        <v>-22.84</v>
      </c>
      <c r="M89" s="14">
        <v>-22.82</v>
      </c>
      <c r="N89" s="14"/>
      <c r="O89" s="14"/>
      <c r="P89" s="13">
        <v>-22.833333333333332</v>
      </c>
      <c r="Q89" s="19">
        <v>-5.057082649836031E-4</v>
      </c>
      <c r="R89" s="18">
        <v>1.9861375986132948</v>
      </c>
      <c r="S89" s="247">
        <v>-2.4421905508313912E-3</v>
      </c>
      <c r="T89" s="17">
        <v>-1.5789098804115498E-2</v>
      </c>
      <c r="U89" s="16">
        <v>2067.13</v>
      </c>
      <c r="V89" s="14">
        <v>2067.02</v>
      </c>
      <c r="W89" s="14">
        <v>2067.1</v>
      </c>
      <c r="X89" s="14"/>
      <c r="Y89" s="14"/>
      <c r="Z89" s="14">
        <v>2067.0833333333335</v>
      </c>
      <c r="AA89" s="12">
        <v>-1.2497966664573035E-3</v>
      </c>
      <c r="AB89" s="15">
        <v>2076.2800000000002</v>
      </c>
      <c r="AC89" s="14">
        <v>2076.16</v>
      </c>
      <c r="AD89" s="14">
        <v>2076.1799999999998</v>
      </c>
      <c r="AE89" s="14"/>
      <c r="AF89" s="14"/>
      <c r="AG89" s="13">
        <v>2076.2066666666669</v>
      </c>
      <c r="AH89" s="12">
        <v>3.1583134831478787E-3</v>
      </c>
      <c r="AI89" s="265" t="s">
        <v>95</v>
      </c>
    </row>
    <row r="90" spans="2:36" ht="15.75" thickBot="1">
      <c r="B90" s="321">
        <v>44820</v>
      </c>
      <c r="C90" s="304" t="s">
        <v>93</v>
      </c>
      <c r="D90" s="10" t="s">
        <v>0</v>
      </c>
      <c r="E90" s="4">
        <v>26</v>
      </c>
      <c r="F90" s="11">
        <v>25.3</v>
      </c>
      <c r="G90" s="10">
        <v>-1.95</v>
      </c>
      <c r="H90" s="4">
        <v>22.1</v>
      </c>
      <c r="I90" s="10">
        <v>986</v>
      </c>
      <c r="J90" s="8">
        <v>1.0349984639117871</v>
      </c>
      <c r="K90" s="4">
        <v>-22.74</v>
      </c>
      <c r="L90" s="3">
        <v>-22.73</v>
      </c>
      <c r="M90" s="3">
        <v>-22.75</v>
      </c>
      <c r="N90" s="3"/>
      <c r="O90" s="3"/>
      <c r="P90" s="2">
        <v>-22.74</v>
      </c>
      <c r="Q90" s="9">
        <v>-4.3975373790676285E-4</v>
      </c>
      <c r="R90" s="8">
        <v>1.9745832895437243</v>
      </c>
      <c r="S90" s="248">
        <v>-4.2444329078547005E-3</v>
      </c>
      <c r="T90" s="7">
        <v>-2.199936129582758E-2</v>
      </c>
      <c r="U90" s="6">
        <v>1719.02</v>
      </c>
      <c r="V90" s="3">
        <v>1719.11</v>
      </c>
      <c r="W90" s="3">
        <v>1719.24</v>
      </c>
      <c r="X90" s="3"/>
      <c r="Y90" s="3"/>
      <c r="Z90" s="5">
        <v>1719.1233333333332</v>
      </c>
      <c r="AA90" s="1">
        <v>-3.7601927389518952E-4</v>
      </c>
      <c r="AB90" s="4">
        <v>1725.83</v>
      </c>
      <c r="AC90" s="3">
        <v>1725.85</v>
      </c>
      <c r="AD90" s="3">
        <v>1725.98</v>
      </c>
      <c r="AE90" s="3"/>
      <c r="AF90" s="3"/>
      <c r="AG90" s="2">
        <v>1725.8866666666665</v>
      </c>
      <c r="AH90" s="1">
        <v>3.5566771525648022E-3</v>
      </c>
      <c r="AI90" s="266"/>
    </row>
    <row r="91" spans="2:36">
      <c r="B91" s="320">
        <v>44843</v>
      </c>
      <c r="C91" s="303" t="s">
        <v>93</v>
      </c>
      <c r="D91" s="20" t="s">
        <v>1</v>
      </c>
      <c r="E91" s="15">
        <v>10</v>
      </c>
      <c r="F91" s="21">
        <v>9.6</v>
      </c>
      <c r="G91" s="20">
        <v>-2.11</v>
      </c>
      <c r="H91" s="15">
        <v>22.5</v>
      </c>
      <c r="I91" s="20">
        <v>1013</v>
      </c>
      <c r="J91" s="18">
        <v>1.0087769536701712</v>
      </c>
      <c r="K91" s="15">
        <v>-23.5</v>
      </c>
      <c r="L91" s="14">
        <v>-23.52</v>
      </c>
      <c r="M91" s="14">
        <v>-23.51</v>
      </c>
      <c r="N91" s="14"/>
      <c r="O91" s="14"/>
      <c r="P91" s="13">
        <v>-23.51</v>
      </c>
      <c r="Q91" s="19">
        <v>-4.2535091450445709E-4</v>
      </c>
      <c r="R91" s="18">
        <v>1.9931872108521687</v>
      </c>
      <c r="S91" s="247">
        <v>1.0985488961168244E-3</v>
      </c>
      <c r="T91" s="17">
        <v>-1.2295732977121498E-2</v>
      </c>
      <c r="U91" s="16">
        <v>2070.56</v>
      </c>
      <c r="V91" s="14"/>
      <c r="W91" s="14">
        <v>2070.6999999999998</v>
      </c>
      <c r="X91" s="14"/>
      <c r="Y91" s="14"/>
      <c r="Z91" s="14">
        <v>2070.63</v>
      </c>
      <c r="AA91" s="12">
        <v>4.6384206177796372E-4</v>
      </c>
      <c r="AB91" s="15">
        <v>2082.75</v>
      </c>
      <c r="AC91" s="14"/>
      <c r="AD91" s="14">
        <v>2082.88</v>
      </c>
      <c r="AE91" s="14"/>
      <c r="AF91" s="14"/>
      <c r="AG91" s="13">
        <v>2082.8150000000001</v>
      </c>
      <c r="AH91" s="12">
        <v>6.351254064657752E-3</v>
      </c>
      <c r="AI91" s="258"/>
    </row>
    <row r="92" spans="2:36" ht="15.75" thickBot="1">
      <c r="B92" s="321">
        <v>44843</v>
      </c>
      <c r="C92" s="304" t="s">
        <v>93</v>
      </c>
      <c r="D92" s="10" t="s">
        <v>0</v>
      </c>
      <c r="E92" s="4">
        <v>26</v>
      </c>
      <c r="F92" s="11">
        <v>25.3</v>
      </c>
      <c r="G92" s="10">
        <v>-2</v>
      </c>
      <c r="H92" s="4">
        <v>22.5</v>
      </c>
      <c r="I92" s="10">
        <v>1013</v>
      </c>
      <c r="J92" s="8">
        <v>1.0087769536701712</v>
      </c>
      <c r="K92" s="4">
        <v>-23.43</v>
      </c>
      <c r="L92" s="3">
        <v>-23.43</v>
      </c>
      <c r="M92" s="3">
        <v>-23.43</v>
      </c>
      <c r="N92" s="3"/>
      <c r="O92" s="3"/>
      <c r="P92" s="2">
        <v>-23.429999999999996</v>
      </c>
      <c r="Q92" s="9">
        <v>-1.8570925555414678E-16</v>
      </c>
      <c r="R92" s="8">
        <v>1.9829544225733873</v>
      </c>
      <c r="S92" s="248">
        <v>-2.2984077969190331E-5</v>
      </c>
      <c r="T92" s="7">
        <v>-1.7853183470338263E-2</v>
      </c>
      <c r="U92" s="6">
        <v>1721.04</v>
      </c>
      <c r="V92" s="3">
        <v>1721.21</v>
      </c>
      <c r="W92" s="3">
        <v>1721.38</v>
      </c>
      <c r="X92" s="3"/>
      <c r="Y92" s="3"/>
      <c r="Z92" s="5">
        <v>1721.21</v>
      </c>
      <c r="AA92" s="1">
        <v>8.3732126970459397E-4</v>
      </c>
      <c r="AB92" s="4">
        <v>1730.34</v>
      </c>
      <c r="AC92" s="3">
        <v>1730.48</v>
      </c>
      <c r="AD92" s="3">
        <v>1730.68</v>
      </c>
      <c r="AE92" s="3"/>
      <c r="AF92" s="3"/>
      <c r="AG92" s="2">
        <v>1730.5</v>
      </c>
      <c r="AH92" s="1">
        <v>6.2392064055076801E-3</v>
      </c>
      <c r="AI92" s="259"/>
    </row>
    <row r="93" spans="2:36" ht="15" customHeight="1">
      <c r="B93" s="320">
        <v>44848</v>
      </c>
      <c r="C93" s="301" t="s">
        <v>92</v>
      </c>
      <c r="D93" s="20" t="s">
        <v>1</v>
      </c>
      <c r="E93" s="15">
        <v>10</v>
      </c>
      <c r="F93" s="21">
        <v>9.6</v>
      </c>
      <c r="G93" s="20">
        <v>-1.95</v>
      </c>
      <c r="H93" s="15">
        <v>22.41</v>
      </c>
      <c r="I93" s="20">
        <v>1005.8</v>
      </c>
      <c r="J93" s="18">
        <f t="shared" ref="J93:J98" si="0">((H93+273.15)/293.15)*(1013.25/I93)</f>
        <v>1.0156889800372237</v>
      </c>
      <c r="K93" s="15">
        <v>-23.08</v>
      </c>
      <c r="L93" s="14">
        <v>-23.08</v>
      </c>
      <c r="M93" s="14">
        <v>-23.08</v>
      </c>
      <c r="N93" s="14"/>
      <c r="O93" s="14"/>
      <c r="P93" s="13">
        <f t="shared" ref="P93:P98" si="1">AVERAGE(K93:O93)</f>
        <v>-23.08</v>
      </c>
      <c r="Q93" s="19">
        <f t="shared" ref="Q93:Q98" si="2">(STDEV(K93:O93))/P93</f>
        <v>0</v>
      </c>
      <c r="R93" s="18">
        <f>ABS(P93*J93*$E$24*$C$34*$C$35*$C$36*$C$37)</f>
        <v>1.9956148787308847</v>
      </c>
      <c r="S93" s="247">
        <f>R93/$C$30-1</f>
        <v>-1.193754388946533E-3</v>
      </c>
      <c r="T93" s="17">
        <f>R93/$C$29-1</f>
        <v>-1.109272609966061E-2</v>
      </c>
      <c r="U93" s="16">
        <v>2068.86</v>
      </c>
      <c r="V93" s="14">
        <v>2069.2399999999998</v>
      </c>
      <c r="W93" s="14">
        <v>2069.0700000000002</v>
      </c>
      <c r="X93" s="14"/>
      <c r="Y93" s="14"/>
      <c r="Z93" s="13">
        <f t="shared" ref="Z93:Z98" si="3">AVERAGE(U93:Y93)</f>
        <v>2069.0566666666668</v>
      </c>
      <c r="AA93" s="12">
        <f>Z93/$C$31-1</f>
        <v>-2.9634353946916825E-4</v>
      </c>
      <c r="AB93" s="22">
        <v>2080.13</v>
      </c>
      <c r="AC93" s="13">
        <v>2080.52</v>
      </c>
      <c r="AD93" s="14">
        <v>2080.3200000000002</v>
      </c>
      <c r="AE93" s="14"/>
      <c r="AF93" s="14"/>
      <c r="AG93" s="13">
        <f t="shared" ref="AG93:AG98" si="4">AVERAGE(AB93:AF93)</f>
        <v>2080.3233333333333</v>
      </c>
      <c r="AH93" s="12">
        <f>AG93/$C$31-1</f>
        <v>5.147358435563687E-3</v>
      </c>
      <c r="AI93" s="267"/>
      <c r="AJ93" s="274" t="s">
        <v>97</v>
      </c>
    </row>
    <row r="94" spans="2:36" ht="15.75" thickBot="1">
      <c r="B94" s="321">
        <v>44848</v>
      </c>
      <c r="C94" s="327"/>
      <c r="D94" s="10" t="s">
        <v>0</v>
      </c>
      <c r="E94" s="4">
        <v>26</v>
      </c>
      <c r="F94" s="11">
        <v>25.3</v>
      </c>
      <c r="G94" s="10">
        <v>-1.95</v>
      </c>
      <c r="H94" s="4">
        <v>22.41</v>
      </c>
      <c r="I94" s="10">
        <v>1005.8</v>
      </c>
      <c r="J94" s="8">
        <f t="shared" si="0"/>
        <v>1.0156889800372237</v>
      </c>
      <c r="K94" s="4">
        <v>-23.01</v>
      </c>
      <c r="L94" s="3">
        <v>-23.01</v>
      </c>
      <c r="M94" s="3">
        <v>-23.01</v>
      </c>
      <c r="N94" s="3"/>
      <c r="O94" s="3"/>
      <c r="P94" s="2">
        <f t="shared" si="1"/>
        <v>-23.01</v>
      </c>
      <c r="Q94" s="9">
        <f t="shared" si="2"/>
        <v>0</v>
      </c>
      <c r="R94" s="8">
        <f>ABS(P94*J94*$E$24*$D$34*$D$35*$D$36*$D$37)</f>
        <v>1.9861064797468047</v>
      </c>
      <c r="S94" s="248">
        <f>R94/$D$30-1</f>
        <v>-1.9565428408017116E-3</v>
      </c>
      <c r="T94" s="7">
        <f>R94/$D$29-1</f>
        <v>-1.6291986257154778E-2</v>
      </c>
      <c r="U94" s="6">
        <v>1720.23</v>
      </c>
      <c r="V94" s="3">
        <v>1720.32</v>
      </c>
      <c r="W94" s="3">
        <v>1720.38</v>
      </c>
      <c r="X94" s="3"/>
      <c r="Y94" s="3"/>
      <c r="Z94" s="2">
        <f t="shared" si="3"/>
        <v>1720.3100000000002</v>
      </c>
      <c r="AA94" s="1">
        <f>Z94/$D$31-1</f>
        <v>3.1399547613930601E-4</v>
      </c>
      <c r="AB94" s="49">
        <v>1728.86</v>
      </c>
      <c r="AC94" s="48">
        <v>1728.89</v>
      </c>
      <c r="AD94" s="48">
        <v>1728.99</v>
      </c>
      <c r="AE94" s="48"/>
      <c r="AF94" s="48"/>
      <c r="AG94" s="2">
        <f t="shared" si="4"/>
        <v>1728.9133333333332</v>
      </c>
      <c r="AH94" s="1">
        <f>AG94/$D$31-1</f>
        <v>5.3166024138886492E-3</v>
      </c>
      <c r="AI94" s="268"/>
      <c r="AJ94" s="275"/>
    </row>
    <row r="95" spans="2:36">
      <c r="B95" s="320">
        <v>44852</v>
      </c>
      <c r="C95" s="301" t="s">
        <v>92</v>
      </c>
      <c r="D95" s="20" t="s">
        <v>1</v>
      </c>
      <c r="E95" s="15">
        <v>10</v>
      </c>
      <c r="F95" s="21">
        <v>9.6</v>
      </c>
      <c r="G95" s="20">
        <v>-1.95</v>
      </c>
      <c r="H95" s="225">
        <v>22.2</v>
      </c>
      <c r="I95" s="229">
        <v>1010.3</v>
      </c>
      <c r="J95" s="18">
        <f t="shared" si="0"/>
        <v>1.0104465283378576</v>
      </c>
      <c r="K95" s="15">
        <v>-23.13</v>
      </c>
      <c r="L95" s="14">
        <v>-23.13</v>
      </c>
      <c r="M95" s="14"/>
      <c r="N95" s="14"/>
      <c r="O95" s="14"/>
      <c r="P95" s="13">
        <f t="shared" si="1"/>
        <v>-23.13</v>
      </c>
      <c r="Q95" s="19">
        <f t="shared" si="2"/>
        <v>0</v>
      </c>
      <c r="R95" s="18">
        <f>ABS(P95*J95*$E$24*$C$34*$C$35*$C$36*$C$37)</f>
        <v>1.9896155069599544</v>
      </c>
      <c r="S95" s="247">
        <f>R95/$C$30-1</f>
        <v>-4.1964429629858246E-3</v>
      </c>
      <c r="T95" s="17">
        <f>R95/$C$29-1</f>
        <v>-1.4065655619447726E-2</v>
      </c>
      <c r="U95" s="16">
        <v>2069.4699999999998</v>
      </c>
      <c r="V95" s="14">
        <v>2068.7800000000002</v>
      </c>
      <c r="W95" s="14"/>
      <c r="X95" s="14"/>
      <c r="Y95" s="14"/>
      <c r="Z95" s="14">
        <f t="shared" si="3"/>
        <v>2069.125</v>
      </c>
      <c r="AA95" s="12">
        <f>Z95/$C$31-1</f>
        <v>-2.6332700382192264E-4</v>
      </c>
      <c r="AB95" s="15">
        <v>2080.3000000000002</v>
      </c>
      <c r="AC95" s="14">
        <v>2079.65</v>
      </c>
      <c r="AD95" s="14"/>
      <c r="AE95" s="14"/>
      <c r="AF95" s="14"/>
      <c r="AG95" s="13">
        <f t="shared" si="4"/>
        <v>2079.9750000000004</v>
      </c>
      <c r="AH95" s="12">
        <f>AG95/$C$31-1</f>
        <v>4.9790546318979612E-3</v>
      </c>
      <c r="AI95" s="267"/>
      <c r="AJ95" s="275"/>
    </row>
    <row r="96" spans="2:36" ht="15.75" thickBot="1">
      <c r="B96" s="321">
        <v>44852</v>
      </c>
      <c r="C96" s="327" t="s">
        <v>92</v>
      </c>
      <c r="D96" s="10" t="s">
        <v>0</v>
      </c>
      <c r="E96" s="4">
        <v>26</v>
      </c>
      <c r="F96" s="11">
        <v>25.3</v>
      </c>
      <c r="G96" s="10">
        <v>-1.95</v>
      </c>
      <c r="H96" s="226">
        <v>22.2</v>
      </c>
      <c r="I96" s="230">
        <v>1010.3</v>
      </c>
      <c r="J96" s="8">
        <f t="shared" si="0"/>
        <v>1.0104465283378576</v>
      </c>
      <c r="K96" s="4">
        <v>-23.06</v>
      </c>
      <c r="L96" s="3">
        <v>-23.07</v>
      </c>
      <c r="M96" s="3"/>
      <c r="N96" s="3"/>
      <c r="O96" s="3"/>
      <c r="P96" s="2">
        <f t="shared" si="1"/>
        <v>-23.064999999999998</v>
      </c>
      <c r="Q96" s="9">
        <f t="shared" si="2"/>
        <v>-3.0657133370329861E-4</v>
      </c>
      <c r="R96" s="8">
        <f>ABS(P96*J96*$E$24*$D$34*$D$35*$D$36*$D$37)</f>
        <v>1.9805780617279563</v>
      </c>
      <c r="S96" s="248">
        <f>R96/$D$30-1</f>
        <v>-4.7346423477606647E-3</v>
      </c>
      <c r="T96" s="7">
        <f>R96/$D$29-1</f>
        <v>-1.9030182403191653E-2</v>
      </c>
      <c r="U96" s="6">
        <v>1720.18</v>
      </c>
      <c r="V96" s="3">
        <v>1720.23</v>
      </c>
      <c r="W96" s="3"/>
      <c r="X96" s="3"/>
      <c r="Y96" s="3"/>
      <c r="Z96" s="5">
        <f t="shared" si="3"/>
        <v>1720.2049999999999</v>
      </c>
      <c r="AA96" s="1">
        <f>Z96/$D$31-1</f>
        <v>2.5294080022320031E-4</v>
      </c>
      <c r="AB96" s="4">
        <v>1728.51</v>
      </c>
      <c r="AC96" s="3">
        <v>1728.58</v>
      </c>
      <c r="AD96" s="3"/>
      <c r="AE96" s="3"/>
      <c r="AF96" s="3"/>
      <c r="AG96" s="2">
        <f t="shared" si="4"/>
        <v>1728.5450000000001</v>
      </c>
      <c r="AH96" s="1">
        <f>AG96/$D$31-1</f>
        <v>5.1024264872627789E-3</v>
      </c>
      <c r="AI96" s="268"/>
      <c r="AJ96" s="275"/>
    </row>
    <row r="97" spans="2:36">
      <c r="B97" s="320">
        <v>44869</v>
      </c>
      <c r="C97" s="301" t="s">
        <v>92</v>
      </c>
      <c r="D97" s="20" t="s">
        <v>1</v>
      </c>
      <c r="E97" s="15">
        <v>10</v>
      </c>
      <c r="F97" s="21">
        <v>9.6</v>
      </c>
      <c r="G97" s="20">
        <v>6.84</v>
      </c>
      <c r="H97" s="15">
        <v>22.76</v>
      </c>
      <c r="I97" s="20">
        <v>1008.3</v>
      </c>
      <c r="J97" s="18">
        <f t="shared" si="0"/>
        <v>1.0143704489645378</v>
      </c>
      <c r="K97" s="15">
        <v>-23.23</v>
      </c>
      <c r="L97" s="14">
        <v>-23.22</v>
      </c>
      <c r="M97" s="14">
        <v>-23.23</v>
      </c>
      <c r="N97" s="14"/>
      <c r="O97" s="14"/>
      <c r="P97" s="13">
        <f t="shared" si="1"/>
        <v>-23.22666666666667</v>
      </c>
      <c r="Q97" s="19">
        <f t="shared" si="2"/>
        <v>-2.4857215952484897E-4</v>
      </c>
      <c r="R97" s="18">
        <f>ABS(P97*J97*$E$24*$C$34*$C$35*$C$36*$C$37)</f>
        <v>2.0056893305586194</v>
      </c>
      <c r="S97" s="247">
        <f>R97/$C$30-1</f>
        <v>3.8485137931028035E-3</v>
      </c>
      <c r="T97" s="17">
        <f>R97/$C$29-1</f>
        <v>-6.1004308431023002E-3</v>
      </c>
      <c r="U97" s="16">
        <v>2070.2600000000002</v>
      </c>
      <c r="V97" s="14">
        <v>2070.81</v>
      </c>
      <c r="W97" s="14">
        <v>2071</v>
      </c>
      <c r="X97" s="14"/>
      <c r="Y97" s="14"/>
      <c r="Z97" s="14">
        <f t="shared" si="3"/>
        <v>2070.69</v>
      </c>
      <c r="AA97" s="12">
        <f>Z97/$C$31-1</f>
        <v>4.9283219063900319E-4</v>
      </c>
      <c r="AB97" s="15">
        <v>2106.5100000000002</v>
      </c>
      <c r="AC97" s="14">
        <v>2107.14</v>
      </c>
      <c r="AD97" s="14">
        <v>2107.34</v>
      </c>
      <c r="AE97" s="14"/>
      <c r="AF97" s="14"/>
      <c r="AG97" s="13">
        <f t="shared" si="4"/>
        <v>2106.9966666666664</v>
      </c>
      <c r="AH97" s="12">
        <f>AG97/$C$31-1</f>
        <v>1.8035081277047338E-2</v>
      </c>
      <c r="AI97" s="267"/>
      <c r="AJ97" s="275"/>
    </row>
    <row r="98" spans="2:36" ht="15.75" thickBot="1">
      <c r="B98" s="321">
        <v>44869</v>
      </c>
      <c r="C98" s="327" t="s">
        <v>92</v>
      </c>
      <c r="D98" s="10" t="s">
        <v>0</v>
      </c>
      <c r="E98" s="4">
        <v>26</v>
      </c>
      <c r="F98" s="11">
        <v>25.3</v>
      </c>
      <c r="G98" s="10">
        <v>6.84</v>
      </c>
      <c r="H98" s="4">
        <v>22.76</v>
      </c>
      <c r="I98" s="10">
        <v>1008.3</v>
      </c>
      <c r="J98" s="8">
        <f t="shared" si="0"/>
        <v>1.0143704489645378</v>
      </c>
      <c r="K98" s="4">
        <v>-23.17</v>
      </c>
      <c r="L98" s="3">
        <v>-23.16</v>
      </c>
      <c r="M98" s="3">
        <v>-23.16</v>
      </c>
      <c r="N98" s="3"/>
      <c r="O98" s="3"/>
      <c r="P98" s="2">
        <f t="shared" si="1"/>
        <v>-23.16333333333333</v>
      </c>
      <c r="Q98" s="9">
        <f t="shared" si="2"/>
        <v>-2.4925180710449682E-4</v>
      </c>
      <c r="R98" s="8">
        <f>ABS(P98*J98*$E$24*$D$34*$D$35*$D$36*$D$37)</f>
        <v>1.9967459618075079</v>
      </c>
      <c r="S98" s="248">
        <f>R98/$D$30-1</f>
        <v>3.38993055653658E-3</v>
      </c>
      <c r="T98" s="7">
        <f>R98/$D$29-1</f>
        <v>-1.1022307178054636E-2</v>
      </c>
      <c r="U98" s="6">
        <v>1721.78</v>
      </c>
      <c r="V98" s="3">
        <v>1722.08</v>
      </c>
      <c r="W98" s="3">
        <v>1722.28</v>
      </c>
      <c r="X98" s="3"/>
      <c r="Y98" s="3"/>
      <c r="Z98" s="2">
        <f t="shared" si="3"/>
        <v>1722.0466666666664</v>
      </c>
      <c r="AA98" s="1">
        <f>Z98/$D$31-1</f>
        <v>1.3238204333523296E-3</v>
      </c>
      <c r="AB98" s="4">
        <v>1752.78</v>
      </c>
      <c r="AC98" s="3">
        <v>1753.07</v>
      </c>
      <c r="AD98" s="3">
        <v>1753.29</v>
      </c>
      <c r="AE98" s="3"/>
      <c r="AF98" s="3"/>
      <c r="AG98" s="2">
        <f t="shared" si="4"/>
        <v>1753.0466666666664</v>
      </c>
      <c r="AH98" s="1">
        <f>AG98/$D$31-1</f>
        <v>1.9349486656161208E-2</v>
      </c>
      <c r="AI98" s="269"/>
      <c r="AJ98" s="276"/>
    </row>
    <row r="99" spans="2:36">
      <c r="B99" s="320">
        <v>44957</v>
      </c>
      <c r="C99" s="329" t="s">
        <v>93</v>
      </c>
      <c r="D99" s="20" t="s">
        <v>1</v>
      </c>
      <c r="E99" s="15">
        <v>10</v>
      </c>
      <c r="F99" s="21">
        <v>9.6</v>
      </c>
      <c r="G99" s="20">
        <v>2.97</v>
      </c>
      <c r="H99" s="15">
        <v>22.28</v>
      </c>
      <c r="I99" s="20">
        <v>987</v>
      </c>
      <c r="J99" s="18">
        <v>1.0345801836979833</v>
      </c>
      <c r="K99" s="15">
        <v>-22.92</v>
      </c>
      <c r="L99" s="14">
        <v>-22.93</v>
      </c>
      <c r="M99" s="14">
        <v>-22.93</v>
      </c>
      <c r="N99" s="14"/>
      <c r="O99" s="14"/>
      <c r="P99" s="13">
        <v>-22.926666666666666</v>
      </c>
      <c r="Q99" s="19">
        <v>-2.5182477574418909E-4</v>
      </c>
      <c r="R99" s="18">
        <v>1.9934501664306277</v>
      </c>
      <c r="S99" s="17">
        <v>1.2306210098580461E-3</v>
      </c>
      <c r="T99" s="17">
        <v>-1.2165427933286455E-2</v>
      </c>
      <c r="U99" s="16">
        <v>2067.7600000000002</v>
      </c>
      <c r="V99" s="14">
        <v>2068.2600000000002</v>
      </c>
      <c r="W99" s="14">
        <v>2068.21</v>
      </c>
      <c r="X99" s="14"/>
      <c r="Y99" s="14"/>
      <c r="Z99" s="14">
        <v>2068.0766666666668</v>
      </c>
      <c r="AA99" s="12">
        <v>-7.6984897753418213E-4</v>
      </c>
      <c r="AB99" s="15">
        <v>2081.66</v>
      </c>
      <c r="AC99" s="14">
        <v>2081.54</v>
      </c>
      <c r="AD99" s="14">
        <v>2081.4299999999998</v>
      </c>
      <c r="AE99" s="14"/>
      <c r="AF99" s="14"/>
      <c r="AG99" s="13">
        <v>2081.5433333333331</v>
      </c>
      <c r="AH99" s="12">
        <v>5.7368243890731918E-3</v>
      </c>
      <c r="AI99" s="270"/>
      <c r="AJ99" s="251"/>
    </row>
    <row r="100" spans="2:36">
      <c r="B100" s="321">
        <v>44957</v>
      </c>
      <c r="C100" s="330"/>
      <c r="D100" s="10" t="s">
        <v>0</v>
      </c>
      <c r="E100" s="4">
        <v>26</v>
      </c>
      <c r="F100" s="11">
        <v>25.3</v>
      </c>
      <c r="G100" s="10">
        <v>3</v>
      </c>
      <c r="H100" s="4">
        <v>22.28</v>
      </c>
      <c r="I100" s="10">
        <v>987</v>
      </c>
      <c r="J100" s="8">
        <v>1.0345801836979833</v>
      </c>
      <c r="K100" s="4">
        <v>-22.84</v>
      </c>
      <c r="L100" s="3">
        <v>-22.85</v>
      </c>
      <c r="M100" s="3">
        <v>-22.83</v>
      </c>
      <c r="N100" s="3"/>
      <c r="O100" s="3"/>
      <c r="P100" s="2">
        <v>-22.84</v>
      </c>
      <c r="Q100" s="9">
        <v>-4.3782837127852731E-4</v>
      </c>
      <c r="R100" s="8">
        <v>1.9824650837966644</v>
      </c>
      <c r="S100" s="7">
        <v>-2.6975098504067319E-4</v>
      </c>
      <c r="T100" s="7">
        <v>-1.8095550373123159E-2</v>
      </c>
      <c r="U100" s="6">
        <v>1719.63</v>
      </c>
      <c r="V100" s="3">
        <v>1719.76</v>
      </c>
      <c r="W100" s="3">
        <v>1719.4</v>
      </c>
      <c r="X100" s="3"/>
      <c r="Y100" s="3"/>
      <c r="Z100" s="5">
        <v>1719.596666666667</v>
      </c>
      <c r="AA100" s="1">
        <v>-1.0078867135310254E-4</v>
      </c>
      <c r="AB100" s="4">
        <v>1730.06</v>
      </c>
      <c r="AC100" s="3">
        <v>1730.14</v>
      </c>
      <c r="AD100" s="3">
        <v>1729.75</v>
      </c>
      <c r="AE100" s="3"/>
      <c r="AF100" s="3"/>
      <c r="AG100" s="2">
        <v>1729.9833333333333</v>
      </c>
      <c r="AH100" s="1">
        <v>5.9387786351274841E-3</v>
      </c>
      <c r="AI100" s="270"/>
      <c r="AJ100" s="251"/>
    </row>
    <row r="101" spans="2:36">
      <c r="B101" s="320">
        <v>44999</v>
      </c>
      <c r="C101" s="328" t="s">
        <v>92</v>
      </c>
      <c r="D101" s="20" t="s">
        <v>1</v>
      </c>
      <c r="E101" s="15">
        <v>10</v>
      </c>
      <c r="F101" s="21">
        <v>9.6</v>
      </c>
      <c r="G101" s="20">
        <v>-2.0499999999999998</v>
      </c>
      <c r="H101" s="15">
        <v>23.6</v>
      </c>
      <c r="I101" s="20">
        <v>980</v>
      </c>
      <c r="J101" s="18">
        <f t="shared" ref="J101:J112" si="5">((H101+273.15)/293.15)*(1013.25/I101)</f>
        <v>1.046625630467094</v>
      </c>
      <c r="K101" s="15">
        <v>-22.37</v>
      </c>
      <c r="L101" s="14">
        <v>-22.37</v>
      </c>
      <c r="M101" s="14">
        <v>-22.38</v>
      </c>
      <c r="N101" s="14"/>
      <c r="O101" s="14"/>
      <c r="P101" s="13">
        <f t="shared" ref="P101:P112" si="6">AVERAGE(K101:O101)</f>
        <v>-22.373333333333335</v>
      </c>
      <c r="Q101" s="19">
        <f t="shared" ref="Q101:Q112" si="7">(STDEV(K101:O101))/P101</f>
        <v>-2.5805286167588385E-4</v>
      </c>
      <c r="R101" s="18">
        <f>ABS(P101*J101*$E$24*$C$34*$C$35*$C$36*$C$37)</f>
        <v>1.9934357712607829</v>
      </c>
      <c r="S101" s="17">
        <f>R101/$C$30-1</f>
        <v>-2.2843987683769384E-3</v>
      </c>
      <c r="T101" s="17">
        <f>R101/$C$29-1</f>
        <v>-1.2172561317748687E-2</v>
      </c>
      <c r="U101" s="16">
        <v>2067.4699999999998</v>
      </c>
      <c r="V101" s="14">
        <v>2067.3000000000002</v>
      </c>
      <c r="W101" s="14">
        <v>2068.23</v>
      </c>
      <c r="X101" s="14"/>
      <c r="Y101" s="14"/>
      <c r="Z101" s="13">
        <f t="shared" ref="Z101:Z112" si="8">AVERAGE(U101:Y101)</f>
        <v>2067.6666666666665</v>
      </c>
      <c r="AA101" s="12">
        <f>Z101/$C$31-1</f>
        <v>-9.6794819141865496E-4</v>
      </c>
      <c r="AB101" s="15">
        <v>2081.94</v>
      </c>
      <c r="AC101" s="14">
        <v>2081.65</v>
      </c>
      <c r="AD101" s="14">
        <v>2082.54</v>
      </c>
      <c r="AE101" s="14"/>
      <c r="AF101" s="14"/>
      <c r="AG101" s="13">
        <f t="shared" ref="AG101:AG112" si="9">AVERAGE(AB101:AF101)</f>
        <v>2082.0433333333335</v>
      </c>
      <c r="AH101" s="12">
        <f>AG101/$C$31-1</f>
        <v>5.9784087962493349E-3</v>
      </c>
      <c r="AI101" s="271"/>
      <c r="AJ101" s="251"/>
    </row>
    <row r="102" spans="2:36">
      <c r="B102" s="321">
        <v>44999</v>
      </c>
      <c r="C102" s="327"/>
      <c r="D102" s="10" t="s">
        <v>0</v>
      </c>
      <c r="E102" s="4">
        <v>26</v>
      </c>
      <c r="F102" s="11">
        <v>25.3</v>
      </c>
      <c r="G102" s="10">
        <v>-2.0499999999999998</v>
      </c>
      <c r="H102" s="4">
        <v>23.6</v>
      </c>
      <c r="I102" s="10">
        <v>980</v>
      </c>
      <c r="J102" s="8">
        <f t="shared" si="5"/>
        <v>1.046625630467094</v>
      </c>
      <c r="K102" s="4">
        <v>-22.3</v>
      </c>
      <c r="L102" s="3">
        <v>-22.28</v>
      </c>
      <c r="M102" s="3">
        <v>-22.29</v>
      </c>
      <c r="N102" s="3"/>
      <c r="O102" s="3"/>
      <c r="P102" s="2">
        <f t="shared" si="6"/>
        <v>-22.290000000000003</v>
      </c>
      <c r="Q102" s="9">
        <f t="shared" si="7"/>
        <v>-4.4863167339613216E-4</v>
      </c>
      <c r="R102" s="8">
        <f>ABS(P102*J102*$E$24*$D$34*$D$35*$D$36*$D$37)</f>
        <v>1.9825612043509129</v>
      </c>
      <c r="S102" s="7">
        <f>R102/$D$30-1</f>
        <v>-3.7380882658729631E-3</v>
      </c>
      <c r="T102" s="7">
        <f>R102/$D$29-1</f>
        <v>-1.8047942372009573E-2</v>
      </c>
      <c r="U102" s="6">
        <v>1720.34</v>
      </c>
      <c r="V102" s="3">
        <v>1720.15</v>
      </c>
      <c r="W102" s="3">
        <v>1720.57</v>
      </c>
      <c r="X102" s="3"/>
      <c r="Y102" s="3"/>
      <c r="Z102" s="2">
        <f t="shared" si="8"/>
        <v>1720.3533333333332</v>
      </c>
      <c r="AA102" s="1">
        <f>Z102/$D$31-1</f>
        <v>3.3919264397752613E-4</v>
      </c>
      <c r="AB102" s="4">
        <v>1731.56</v>
      </c>
      <c r="AC102" s="3">
        <v>1731.35</v>
      </c>
      <c r="AD102" s="3">
        <v>1731.75</v>
      </c>
      <c r="AE102" s="3"/>
      <c r="AF102" s="3"/>
      <c r="AG102" s="2">
        <f t="shared" si="9"/>
        <v>1731.5533333333333</v>
      </c>
      <c r="AH102" s="1">
        <f>AG102/$D$31-1</f>
        <v>6.8516914083471825E-3</v>
      </c>
      <c r="AI102" s="259"/>
      <c r="AJ102" s="251"/>
    </row>
    <row r="103" spans="2:36">
      <c r="B103" s="320">
        <v>45037</v>
      </c>
      <c r="C103" s="328" t="s">
        <v>92</v>
      </c>
      <c r="D103" s="20" t="s">
        <v>1</v>
      </c>
      <c r="E103" s="15">
        <v>10</v>
      </c>
      <c r="F103" s="24" t="s">
        <v>4</v>
      </c>
      <c r="G103" s="20">
        <v>-2.0699999999999998</v>
      </c>
      <c r="H103" s="15">
        <v>22.6</v>
      </c>
      <c r="I103" s="20">
        <v>1016</v>
      </c>
      <c r="J103" s="18">
        <f t="shared" si="5"/>
        <v>1.006138480541928</v>
      </c>
      <c r="K103" s="15">
        <v>-23.19</v>
      </c>
      <c r="L103" s="14">
        <v>-23.2</v>
      </c>
      <c r="M103" s="14">
        <v>-23.19</v>
      </c>
      <c r="N103" s="14"/>
      <c r="O103" s="14"/>
      <c r="P103" s="13">
        <f t="shared" si="6"/>
        <v>-23.193333333333332</v>
      </c>
      <c r="Q103" s="19">
        <f t="shared" si="7"/>
        <v>-2.4892940608918263E-4</v>
      </c>
      <c r="R103" s="18">
        <f>ABS(P103*J103*$E$25*$C$34*$C$35*$C$36*$C$37)</f>
        <v>1.9936019254048272</v>
      </c>
      <c r="S103" s="17">
        <f>R103/$C$30-1</f>
        <v>-2.2012385361225295E-3</v>
      </c>
      <c r="T103" s="17">
        <f>R103/$C$29-1</f>
        <v>-1.2090225270154908E-2</v>
      </c>
      <c r="U103" s="16">
        <v>2067.46</v>
      </c>
      <c r="V103" s="14">
        <v>2067.8200000000002</v>
      </c>
      <c r="W103" s="14">
        <v>2067.7800000000002</v>
      </c>
      <c r="X103" s="14"/>
      <c r="Y103" s="14"/>
      <c r="Z103" s="13">
        <f t="shared" si="8"/>
        <v>2067.686666666667</v>
      </c>
      <c r="AA103" s="12">
        <f>Z103/$C$31-1</f>
        <v>-9.5828481513149377E-4</v>
      </c>
      <c r="AB103" s="15">
        <v>2079.4</v>
      </c>
      <c r="AC103" s="14">
        <v>2079.67</v>
      </c>
      <c r="AD103" s="14">
        <v>2079.6799999999998</v>
      </c>
      <c r="AE103" s="14"/>
      <c r="AF103" s="14"/>
      <c r="AG103" s="13">
        <f t="shared" si="9"/>
        <v>2079.5833333333335</v>
      </c>
      <c r="AH103" s="12">
        <f>AG103/$C$31-1</f>
        <v>4.7898135129433861E-3</v>
      </c>
      <c r="AI103" s="272" t="s">
        <v>3</v>
      </c>
      <c r="AJ103" s="251"/>
    </row>
    <row r="104" spans="2:36">
      <c r="B104" s="321">
        <v>45037</v>
      </c>
      <c r="C104" s="327" t="s">
        <v>92</v>
      </c>
      <c r="D104" s="10" t="s">
        <v>0</v>
      </c>
      <c r="E104" s="4">
        <v>26</v>
      </c>
      <c r="F104" s="23" t="s">
        <v>2</v>
      </c>
      <c r="G104" s="10">
        <v>-2.02</v>
      </c>
      <c r="H104" s="4">
        <v>22.6</v>
      </c>
      <c r="I104" s="10">
        <v>1016</v>
      </c>
      <c r="J104" s="8">
        <f t="shared" si="5"/>
        <v>1.006138480541928</v>
      </c>
      <c r="K104" s="4">
        <v>-23.09</v>
      </c>
      <c r="L104" s="3">
        <v>-23.08</v>
      </c>
      <c r="M104" s="3">
        <v>-23.09</v>
      </c>
      <c r="N104" s="3"/>
      <c r="O104" s="3"/>
      <c r="P104" s="2">
        <f t="shared" si="6"/>
        <v>-23.08666666666667</v>
      </c>
      <c r="Q104" s="9">
        <f t="shared" si="7"/>
        <v>-2.5007952751503724E-4</v>
      </c>
      <c r="R104" s="8">
        <f>ABS(P104*J104*$E$25*$D$34*$D$35*$D$36*$D$37)</f>
        <v>1.9809863730459838</v>
      </c>
      <c r="S104" s="7">
        <f>R104/$D$30-1</f>
        <v>-4.529460780912653E-3</v>
      </c>
      <c r="T104" s="7">
        <f>R104/$D$29-1</f>
        <v>-1.8827947971280956E-2</v>
      </c>
      <c r="U104" s="6">
        <v>1719.71</v>
      </c>
      <c r="V104" s="3">
        <v>1719.35</v>
      </c>
      <c r="W104" s="3">
        <v>1719.88</v>
      </c>
      <c r="X104" s="3"/>
      <c r="Y104" s="3"/>
      <c r="Z104" s="2">
        <f t="shared" si="8"/>
        <v>1719.6466666666668</v>
      </c>
      <c r="AA104" s="1">
        <f>Z104/$D$31-1</f>
        <v>-7.1715016155216027E-5</v>
      </c>
      <c r="AB104" s="4">
        <v>1729.14</v>
      </c>
      <c r="AC104" s="3">
        <v>1728.7</v>
      </c>
      <c r="AD104" s="3">
        <v>1729.17</v>
      </c>
      <c r="AE104" s="3"/>
      <c r="AF104" s="3"/>
      <c r="AG104" s="2">
        <f t="shared" si="9"/>
        <v>1729.0033333333333</v>
      </c>
      <c r="AH104" s="1">
        <f>AG104/$D$31-1</f>
        <v>5.3689349932453112E-3</v>
      </c>
      <c r="AI104" s="273"/>
      <c r="AJ104" s="251"/>
    </row>
    <row r="105" spans="2:36">
      <c r="B105" s="320">
        <v>45076</v>
      </c>
      <c r="C105" s="328" t="s">
        <v>92</v>
      </c>
      <c r="D105" s="20" t="s">
        <v>1</v>
      </c>
      <c r="E105" s="15">
        <v>10</v>
      </c>
      <c r="F105" s="21">
        <v>9.6</v>
      </c>
      <c r="G105" s="20">
        <v>-2.1</v>
      </c>
      <c r="H105" s="15">
        <v>23.1</v>
      </c>
      <c r="I105" s="20">
        <v>1017</v>
      </c>
      <c r="J105" s="18">
        <f t="shared" si="5"/>
        <v>1.0068484828359638</v>
      </c>
      <c r="K105" s="15">
        <v>-23.24</v>
      </c>
      <c r="L105" s="14">
        <v>-23.24</v>
      </c>
      <c r="M105" s="14">
        <v>-23.24</v>
      </c>
      <c r="N105" s="14"/>
      <c r="O105" s="14"/>
      <c r="P105" s="13">
        <f t="shared" si="6"/>
        <v>-23.24</v>
      </c>
      <c r="Q105" s="19">
        <f t="shared" si="7"/>
        <v>0</v>
      </c>
      <c r="R105" s="18">
        <f>ABS(P105*J105*$E$25*$C$34*$C$35*$C$36*$C$37)</f>
        <v>1.9990228536860519</v>
      </c>
      <c r="S105" s="17">
        <f>R105/$C$30-1</f>
        <v>5.1193878180777475E-4</v>
      </c>
      <c r="T105" s="17">
        <f>R105/$C$29-1</f>
        <v>-9.403937717516242E-3</v>
      </c>
      <c r="U105" s="16">
        <v>2069.2399999999998</v>
      </c>
      <c r="V105" s="14">
        <v>2069.27</v>
      </c>
      <c r="W105" s="14">
        <v>2069.13</v>
      </c>
      <c r="X105" s="14"/>
      <c r="Y105" s="14"/>
      <c r="Z105" s="14">
        <f t="shared" si="8"/>
        <v>2069.2133333333336</v>
      </c>
      <c r="AA105" s="12">
        <f>Z105/$C$31-1</f>
        <v>-2.2064709188729381E-4</v>
      </c>
      <c r="AB105" s="15">
        <v>2082.42</v>
      </c>
      <c r="AC105" s="14">
        <v>2082.41</v>
      </c>
      <c r="AD105" s="14">
        <v>2082.36</v>
      </c>
      <c r="AE105" s="14"/>
      <c r="AF105" s="14"/>
      <c r="AG105" s="13">
        <f t="shared" si="9"/>
        <v>2082.396666666667</v>
      </c>
      <c r="AH105" s="12">
        <f>AG105/$C$31-1</f>
        <v>6.1491284439871841E-3</v>
      </c>
      <c r="AI105" s="270"/>
      <c r="AJ105" s="251"/>
    </row>
    <row r="106" spans="2:36">
      <c r="B106" s="321">
        <v>45076</v>
      </c>
      <c r="C106" s="327" t="s">
        <v>92</v>
      </c>
      <c r="D106" s="10" t="s">
        <v>0</v>
      </c>
      <c r="E106" s="4">
        <v>26</v>
      </c>
      <c r="F106" s="11">
        <v>25.3</v>
      </c>
      <c r="G106" s="10">
        <v>-2.1</v>
      </c>
      <c r="H106" s="4">
        <v>23.1</v>
      </c>
      <c r="I106" s="10">
        <v>1017</v>
      </c>
      <c r="J106" s="8">
        <f t="shared" si="5"/>
        <v>1.0068484828359638</v>
      </c>
      <c r="K106" s="4">
        <v>-23.14</v>
      </c>
      <c r="L106" s="3">
        <v>-23.14</v>
      </c>
      <c r="M106" s="3">
        <v>-23.15</v>
      </c>
      <c r="N106" s="3"/>
      <c r="O106" s="3"/>
      <c r="P106" s="2">
        <f t="shared" si="6"/>
        <v>-23.143333333333334</v>
      </c>
      <c r="Q106" s="9">
        <f t="shared" si="7"/>
        <v>-2.4946720546860617E-4</v>
      </c>
      <c r="R106" s="8">
        <f>ABS(P106*J106*$E$25*$D$34*$D$35*$D$36*$D$37)</f>
        <v>1.9872500971118101</v>
      </c>
      <c r="S106" s="7">
        <f>R106/$D$30-1</f>
        <v>-1.381860747834085E-3</v>
      </c>
      <c r="T106" s="7">
        <f>R106/$D$29-1</f>
        <v>-1.5725558637043058E-2</v>
      </c>
      <c r="U106" s="6">
        <v>1720.42</v>
      </c>
      <c r="V106" s="3">
        <v>1720.56</v>
      </c>
      <c r="W106" s="3">
        <v>1720.63</v>
      </c>
      <c r="X106" s="3"/>
      <c r="Y106" s="3"/>
      <c r="Z106" s="5">
        <f t="shared" si="8"/>
        <v>1720.5366666666669</v>
      </c>
      <c r="AA106" s="1">
        <f>Z106/$D$31-1</f>
        <v>4.4579604637062786E-4</v>
      </c>
      <c r="AB106" s="4">
        <v>1730.75</v>
      </c>
      <c r="AC106" s="3">
        <v>1730.83</v>
      </c>
      <c r="AD106" s="3">
        <v>1730.91</v>
      </c>
      <c r="AE106" s="3"/>
      <c r="AF106" s="3"/>
      <c r="AG106" s="2">
        <f t="shared" si="9"/>
        <v>1730.83</v>
      </c>
      <c r="AH106" s="1">
        <f>AG106/$D$31-1</f>
        <v>6.4310925298149968E-3</v>
      </c>
      <c r="AI106" s="270"/>
      <c r="AJ106" s="251"/>
    </row>
    <row r="107" spans="2:36">
      <c r="B107" s="320">
        <v>45090</v>
      </c>
      <c r="C107" s="328" t="s">
        <v>92</v>
      </c>
      <c r="D107" s="20" t="s">
        <v>1</v>
      </c>
      <c r="E107" s="15">
        <v>10</v>
      </c>
      <c r="F107" s="21">
        <v>9.6</v>
      </c>
      <c r="G107" s="20">
        <v>-2.1</v>
      </c>
      <c r="H107" s="15">
        <v>23.64</v>
      </c>
      <c r="I107" s="20">
        <v>1015</v>
      </c>
      <c r="J107" s="18">
        <f t="shared" si="5"/>
        <v>1.0106713051456535</v>
      </c>
      <c r="K107" s="15">
        <v>-23.16</v>
      </c>
      <c r="L107" s="14">
        <v>-23.15</v>
      </c>
      <c r="M107" s="14">
        <v>-23.16</v>
      </c>
      <c r="N107" s="14"/>
      <c r="O107" s="14"/>
      <c r="P107" s="13">
        <f t="shared" si="6"/>
        <v>-23.156666666666666</v>
      </c>
      <c r="Q107" s="19">
        <f t="shared" si="7"/>
        <v>-2.493235652179571E-4</v>
      </c>
      <c r="R107" s="18">
        <f>ABS(P107*J107*$E$25*$C$34*$C$35*$C$36*$C$37)</f>
        <v>1.9994175280984787</v>
      </c>
      <c r="S107" s="17">
        <f>R107/$C$30-1</f>
        <v>7.094735227621829E-4</v>
      </c>
      <c r="T107" s="17">
        <f>R107/$C$29-1</f>
        <v>-9.2083607044207705E-3</v>
      </c>
      <c r="U107" s="16">
        <v>2067.69</v>
      </c>
      <c r="V107" s="14">
        <v>2067.75</v>
      </c>
      <c r="W107" s="14">
        <v>2067.46</v>
      </c>
      <c r="X107" s="14"/>
      <c r="Y107" s="14"/>
      <c r="Z107" s="14">
        <f t="shared" si="8"/>
        <v>2067.6333333333337</v>
      </c>
      <c r="AA107" s="12">
        <f>Z107/$C$31-1</f>
        <v>-9.8405381856359053E-4</v>
      </c>
      <c r="AB107" s="15">
        <v>2080.85</v>
      </c>
      <c r="AC107" s="14">
        <v>2080.83</v>
      </c>
      <c r="AD107" s="14">
        <v>2080.59</v>
      </c>
      <c r="AE107" s="14"/>
      <c r="AF107" s="14"/>
      <c r="AG107" s="13">
        <f t="shared" si="9"/>
        <v>2080.7566666666667</v>
      </c>
      <c r="AH107" s="12">
        <f>AG107/$C$31-1</f>
        <v>5.3567315884497368E-3</v>
      </c>
      <c r="AI107" s="270"/>
      <c r="AJ107" s="251"/>
    </row>
    <row r="108" spans="2:36">
      <c r="B108" s="321">
        <v>45090</v>
      </c>
      <c r="C108" s="327" t="s">
        <v>92</v>
      </c>
      <c r="D108" s="10" t="s">
        <v>0</v>
      </c>
      <c r="E108" s="4">
        <v>26</v>
      </c>
      <c r="F108" s="11">
        <v>25.3</v>
      </c>
      <c r="G108" s="10">
        <v>-2.0499999999999998</v>
      </c>
      <c r="H108" s="4">
        <v>23.64</v>
      </c>
      <c r="I108" s="10">
        <v>1015</v>
      </c>
      <c r="J108" s="8">
        <f t="shared" si="5"/>
        <v>1.0106713051456535</v>
      </c>
      <c r="K108" s="4">
        <v>-23.1</v>
      </c>
      <c r="L108" s="3">
        <v>-23.1</v>
      </c>
      <c r="M108" s="3">
        <v>-23.11</v>
      </c>
      <c r="N108" s="3"/>
      <c r="O108" s="3"/>
      <c r="P108" s="2">
        <f t="shared" si="6"/>
        <v>-23.103333333333335</v>
      </c>
      <c r="Q108" s="9">
        <f t="shared" si="7"/>
        <v>-2.4989912098810163E-4</v>
      </c>
      <c r="R108" s="8">
        <f>ABS(P108*J108*$E$25*$D$34*$D$35*$D$36*$D$37)</f>
        <v>1.9913476042827567</v>
      </c>
      <c r="S108" s="7">
        <f>R108/$D$30-1</f>
        <v>6.7718808178729439E-4</v>
      </c>
      <c r="T108" s="7">
        <f>R108/$D$29-1</f>
        <v>-1.3696085050640572E-2</v>
      </c>
      <c r="U108" s="6">
        <v>1719.75</v>
      </c>
      <c r="V108" s="3">
        <v>1719.68</v>
      </c>
      <c r="W108" s="3">
        <v>1719.78</v>
      </c>
      <c r="X108" s="3"/>
      <c r="Y108" s="3"/>
      <c r="Z108" s="5">
        <f t="shared" si="8"/>
        <v>1719.7366666666667</v>
      </c>
      <c r="AA108" s="1">
        <f>Z108/$D$31-1</f>
        <v>-1.9382436798665026E-5</v>
      </c>
      <c r="AB108" s="4">
        <v>1729.86</v>
      </c>
      <c r="AC108" s="3">
        <v>1729.77</v>
      </c>
      <c r="AD108" s="3">
        <v>1729.86</v>
      </c>
      <c r="AE108" s="3"/>
      <c r="AF108" s="3"/>
      <c r="AG108" s="2">
        <f t="shared" si="9"/>
        <v>1729.83</v>
      </c>
      <c r="AH108" s="1">
        <f>AG108/$D$31-1</f>
        <v>5.8496194258534917E-3</v>
      </c>
      <c r="AI108" s="270"/>
      <c r="AJ108" s="251"/>
    </row>
    <row r="109" spans="2:36">
      <c r="B109" s="320">
        <v>45096</v>
      </c>
      <c r="C109" s="328" t="s">
        <v>92</v>
      </c>
      <c r="D109" s="20" t="s">
        <v>1</v>
      </c>
      <c r="E109" s="15">
        <v>10</v>
      </c>
      <c r="F109" s="21">
        <v>9.6</v>
      </c>
      <c r="G109" s="20">
        <v>-2.1800000000000002</v>
      </c>
      <c r="H109" s="15">
        <v>22.9</v>
      </c>
      <c r="I109" s="20">
        <v>1012</v>
      </c>
      <c r="J109" s="18">
        <f t="shared" si="5"/>
        <v>1.0111399433979689</v>
      </c>
      <c r="K109" s="15">
        <v>-23.22</v>
      </c>
      <c r="L109" s="14">
        <v>-23.21</v>
      </c>
      <c r="M109" s="14">
        <v>-23.24</v>
      </c>
      <c r="N109" s="14"/>
      <c r="O109" s="14"/>
      <c r="P109" s="13">
        <f t="shared" si="6"/>
        <v>-23.223333333333333</v>
      </c>
      <c r="Q109" s="19">
        <f t="shared" si="7"/>
        <v>-6.577545134140246E-4</v>
      </c>
      <c r="R109" s="18">
        <f>ABS(P109*J109*$E$25*$C$34*$C$35*$C$36*$C$37)</f>
        <v>2.006103511452654</v>
      </c>
      <c r="S109" s="17">
        <f>R109/$C$30-1</f>
        <v>4.0558115378648285E-3</v>
      </c>
      <c r="T109" s="17">
        <f>R109/$C$29-1</f>
        <v>-5.8951875854043045E-3</v>
      </c>
      <c r="U109" s="16">
        <v>2069.5700000000002</v>
      </c>
      <c r="V109" s="14">
        <v>2069.42</v>
      </c>
      <c r="W109" s="14">
        <v>2069.5500000000002</v>
      </c>
      <c r="X109" s="14"/>
      <c r="Y109" s="14"/>
      <c r="Z109" s="14">
        <f t="shared" si="8"/>
        <v>2069.5133333333333</v>
      </c>
      <c r="AA109" s="12">
        <f>Z109/$C$31-1</f>
        <v>-7.5696447581874438E-5</v>
      </c>
      <c r="AB109" s="15">
        <v>2080.59</v>
      </c>
      <c r="AC109" s="14">
        <v>2080.38</v>
      </c>
      <c r="AD109" s="14">
        <v>2080.5</v>
      </c>
      <c r="AE109" s="14"/>
      <c r="AF109" s="14"/>
      <c r="AG109" s="13">
        <f t="shared" si="9"/>
        <v>2080.4900000000002</v>
      </c>
      <c r="AH109" s="12">
        <f>AG109/$C$31-1</f>
        <v>5.227886571289142E-3</v>
      </c>
      <c r="AI109" s="258"/>
    </row>
    <row r="110" spans="2:36">
      <c r="B110" s="321">
        <v>45096</v>
      </c>
      <c r="C110" s="327" t="s">
        <v>92</v>
      </c>
      <c r="D110" s="10" t="s">
        <v>0</v>
      </c>
      <c r="E110" s="4">
        <v>26</v>
      </c>
      <c r="F110" s="11">
        <v>25.3</v>
      </c>
      <c r="G110" s="10">
        <v>-2.1800000000000002</v>
      </c>
      <c r="H110" s="4">
        <v>22.9</v>
      </c>
      <c r="I110" s="10">
        <v>1012</v>
      </c>
      <c r="J110" s="8">
        <f t="shared" si="5"/>
        <v>1.0111399433979689</v>
      </c>
      <c r="K110" s="4">
        <v>-23.1</v>
      </c>
      <c r="L110" s="3">
        <v>-23.1</v>
      </c>
      <c r="M110" s="3">
        <v>-23.11</v>
      </c>
      <c r="N110" s="3"/>
      <c r="O110" s="3"/>
      <c r="P110" s="2">
        <f t="shared" si="6"/>
        <v>-23.103333333333335</v>
      </c>
      <c r="Q110" s="9">
        <f t="shared" si="7"/>
        <v>-2.4989912098810163E-4</v>
      </c>
      <c r="R110" s="8">
        <f>ABS(P110*J110*$E$25*$D$34*$D$35*$D$36*$D$37)</f>
        <v>1.9922709724008305</v>
      </c>
      <c r="S110" s="7">
        <f>R110/$D$30-1</f>
        <v>1.1411921612214382E-3</v>
      </c>
      <c r="T110" s="7">
        <f>R110/$D$29-1</f>
        <v>-1.3238745715289602E-2</v>
      </c>
      <c r="U110" s="6">
        <v>1721.44</v>
      </c>
      <c r="V110" s="3">
        <v>1721.68</v>
      </c>
      <c r="W110" s="3">
        <v>1721.37</v>
      </c>
      <c r="X110" s="3"/>
      <c r="Y110" s="3"/>
      <c r="Z110" s="5">
        <f t="shared" si="8"/>
        <v>1721.4966666666667</v>
      </c>
      <c r="AA110" s="1">
        <f>Z110/$D$31-1</f>
        <v>1.0040102261736905E-3</v>
      </c>
      <c r="AB110" s="4">
        <v>1729.79</v>
      </c>
      <c r="AC110" s="3">
        <v>1729.96</v>
      </c>
      <c r="AD110" s="3">
        <v>1729.7</v>
      </c>
      <c r="AE110" s="3"/>
      <c r="AF110" s="3"/>
      <c r="AG110" s="2">
        <f t="shared" si="9"/>
        <v>1729.8166666666666</v>
      </c>
      <c r="AH110" s="1">
        <f>AG110/$D$31-1</f>
        <v>5.8418664511339369E-3</v>
      </c>
      <c r="AI110" s="259"/>
    </row>
    <row r="111" spans="2:36">
      <c r="B111" s="320">
        <v>45125</v>
      </c>
      <c r="C111" s="328" t="s">
        <v>92</v>
      </c>
      <c r="D111" s="20" t="s">
        <v>1</v>
      </c>
      <c r="E111" s="15">
        <v>10</v>
      </c>
      <c r="F111" s="21">
        <v>9.6</v>
      </c>
      <c r="G111" s="20">
        <v>-2.0099999999999998</v>
      </c>
      <c r="H111" s="15">
        <v>23.4</v>
      </c>
      <c r="I111" s="20">
        <v>1001.6</v>
      </c>
      <c r="J111" s="18">
        <f t="shared" si="5"/>
        <v>1.0233644504116626</v>
      </c>
      <c r="K111" s="22">
        <v>-22.9</v>
      </c>
      <c r="L111" s="14">
        <v>-22.91</v>
      </c>
      <c r="M111" s="14">
        <v>-22.89</v>
      </c>
      <c r="N111" s="14"/>
      <c r="O111" s="14"/>
      <c r="P111" s="13">
        <f t="shared" si="6"/>
        <v>-22.900000000000002</v>
      </c>
      <c r="Q111" s="19">
        <f t="shared" si="7"/>
        <v>-4.3668122270741421E-4</v>
      </c>
      <c r="R111" s="18">
        <f>ABS(P111*J111*$E$25*$C$34*$C$35*$C$36*$C$37)</f>
        <v>2.0020887450889511</v>
      </c>
      <c r="S111" s="17">
        <f>R111/$C$30-1</f>
        <v>2.0464189634390451E-3</v>
      </c>
      <c r="T111" s="17">
        <f>R111/$C$29-1</f>
        <v>-7.8846654663273785E-3</v>
      </c>
      <c r="U111" s="16">
        <v>2071.5500000000002</v>
      </c>
      <c r="V111" s="14">
        <v>2072.33</v>
      </c>
      <c r="W111" s="14">
        <v>2071.65</v>
      </c>
      <c r="X111" s="14"/>
      <c r="Y111" s="14"/>
      <c r="Z111" s="14">
        <f t="shared" si="8"/>
        <v>2071.8433333333337</v>
      </c>
      <c r="AA111" s="12">
        <f>Z111/$C$31-1</f>
        <v>1.0500868898586369E-3</v>
      </c>
      <c r="AB111" s="15">
        <v>2081.2399999999998</v>
      </c>
      <c r="AC111" s="14">
        <v>2081.94</v>
      </c>
      <c r="AD111" s="14">
        <v>2081.27</v>
      </c>
      <c r="AE111" s="14"/>
      <c r="AF111" s="14"/>
      <c r="AG111" s="13">
        <f t="shared" si="9"/>
        <v>2081.4833333333336</v>
      </c>
      <c r="AH111" s="12">
        <f>AG111/$C$31-1</f>
        <v>5.7078342602121523E-3</v>
      </c>
      <c r="AI111" s="258"/>
    </row>
    <row r="112" spans="2:36">
      <c r="B112" s="321">
        <v>45125</v>
      </c>
      <c r="C112" s="327" t="s">
        <v>92</v>
      </c>
      <c r="D112" s="10" t="s">
        <v>0</v>
      </c>
      <c r="E112" s="4">
        <v>26</v>
      </c>
      <c r="F112" s="11">
        <v>25.3</v>
      </c>
      <c r="G112" s="10">
        <v>-1.82</v>
      </c>
      <c r="H112" s="4">
        <v>23.4</v>
      </c>
      <c r="I112" s="10">
        <v>1001.6</v>
      </c>
      <c r="J112" s="8">
        <f t="shared" si="5"/>
        <v>1.0233644504116626</v>
      </c>
      <c r="K112" s="4">
        <v>-22.86</v>
      </c>
      <c r="L112" s="3">
        <v>-22.86</v>
      </c>
      <c r="M112" s="3">
        <v>-22.85</v>
      </c>
      <c r="N112" s="3"/>
      <c r="O112" s="3"/>
      <c r="P112" s="2">
        <f t="shared" si="6"/>
        <v>-22.856666666666666</v>
      </c>
      <c r="Q112" s="9">
        <f t="shared" si="7"/>
        <v>-2.5259600518718576E-4</v>
      </c>
      <c r="R112" s="8">
        <f>ABS(P112*J112*$E$25*$D$34*$D$35*$D$36*$D$37)</f>
        <v>1.9948292035230315</v>
      </c>
      <c r="S112" s="7">
        <f>R112/$D$30-1</f>
        <v>2.4267354387093043E-3</v>
      </c>
      <c r="T112" s="7">
        <f>R112/$D$29-1</f>
        <v>-1.1971667398201435E-2</v>
      </c>
      <c r="U112" s="6">
        <v>1724.21</v>
      </c>
      <c r="V112" s="3">
        <v>1724.5</v>
      </c>
      <c r="W112" s="3">
        <v>1724.17</v>
      </c>
      <c r="X112" s="3"/>
      <c r="Y112" s="3"/>
      <c r="Z112" s="5">
        <f t="shared" si="8"/>
        <v>1724.2933333333333</v>
      </c>
      <c r="AA112" s="1">
        <f>Z112/$D$31-1</f>
        <v>2.6301966735862159E-3</v>
      </c>
      <c r="AB112" s="4">
        <v>1731.56</v>
      </c>
      <c r="AC112" s="3">
        <v>1731.75</v>
      </c>
      <c r="AD112" s="3">
        <v>1731.41</v>
      </c>
      <c r="AE112" s="3"/>
      <c r="AF112" s="3"/>
      <c r="AG112" s="2">
        <f t="shared" si="9"/>
        <v>1731.5733333333335</v>
      </c>
      <c r="AH112" s="1">
        <f>AG112/$D$31-1</f>
        <v>6.8633208704265147E-3</v>
      </c>
      <c r="AI112" s="259"/>
    </row>
    <row r="113" spans="2:34">
      <c r="B113" s="320"/>
      <c r="C113" s="332"/>
      <c r="D113" s="20" t="s">
        <v>1</v>
      </c>
      <c r="E113" s="15">
        <v>10</v>
      </c>
      <c r="F113" s="21">
        <v>9.6</v>
      </c>
      <c r="G113" s="20"/>
      <c r="H113" s="15"/>
      <c r="I113" s="20"/>
      <c r="J113" s="18" t="e">
        <f t="shared" ref="J113:J136" si="10">((H113+273.15)/293.15)*(1013.25/I113)</f>
        <v>#DIV/0!</v>
      </c>
      <c r="K113" s="15"/>
      <c r="L113" s="14"/>
      <c r="M113" s="14"/>
      <c r="N113" s="14"/>
      <c r="O113" s="14"/>
      <c r="P113" s="13" t="e">
        <f t="shared" ref="P113:P136" si="11">AVERAGE(K113:O113)</f>
        <v>#DIV/0!</v>
      </c>
      <c r="Q113" s="19" t="e">
        <f t="shared" ref="Q113:Q136" si="12">(STDEV(K113:O113))/P113</f>
        <v>#DIV/0!</v>
      </c>
      <c r="R113" s="18" t="e">
        <f t="shared" ref="R113" si="13">ABS(P113*J113*$E$25*$C$34*$C$35*$C$36*$C$37)</f>
        <v>#DIV/0!</v>
      </c>
      <c r="S113" s="17" t="e">
        <f t="shared" ref="S113" si="14">R113/$C$30-1</f>
        <v>#DIV/0!</v>
      </c>
      <c r="T113" s="17" t="e">
        <f t="shared" ref="T113" si="15">R113/$C$29-1</f>
        <v>#DIV/0!</v>
      </c>
      <c r="U113" s="16"/>
      <c r="V113" s="14"/>
      <c r="W113" s="14"/>
      <c r="X113" s="14"/>
      <c r="Y113" s="14"/>
      <c r="Z113" s="14" t="e">
        <f t="shared" ref="Z113:Z136" si="16">AVERAGE(U113:Y113)</f>
        <v>#DIV/0!</v>
      </c>
      <c r="AA113" s="12" t="e">
        <f t="shared" ref="AA113" si="17">Z113/$C$31-1</f>
        <v>#DIV/0!</v>
      </c>
      <c r="AB113" s="15"/>
      <c r="AC113" s="14"/>
      <c r="AD113" s="14"/>
      <c r="AE113" s="14"/>
      <c r="AF113" s="14"/>
      <c r="AG113" s="13" t="e">
        <f t="shared" ref="AG113:AG136" si="18">AVERAGE(AB113:AF113)</f>
        <v>#DIV/0!</v>
      </c>
      <c r="AH113" s="12" t="e">
        <f t="shared" ref="AH113" si="19">AG113/$C$31-1</f>
        <v>#DIV/0!</v>
      </c>
    </row>
    <row r="114" spans="2:34">
      <c r="B114" s="331"/>
      <c r="C114" s="333"/>
      <c r="D114" s="10" t="s">
        <v>0</v>
      </c>
      <c r="E114" s="4">
        <v>26</v>
      </c>
      <c r="F114" s="11">
        <v>25.3</v>
      </c>
      <c r="G114" s="10"/>
      <c r="H114" s="4"/>
      <c r="I114" s="10"/>
      <c r="J114" s="8" t="e">
        <f t="shared" si="10"/>
        <v>#DIV/0!</v>
      </c>
      <c r="K114" s="4"/>
      <c r="L114" s="3"/>
      <c r="M114" s="3"/>
      <c r="N114" s="3"/>
      <c r="O114" s="3"/>
      <c r="P114" s="2" t="e">
        <f t="shared" si="11"/>
        <v>#DIV/0!</v>
      </c>
      <c r="Q114" s="9" t="e">
        <f t="shared" si="12"/>
        <v>#DIV/0!</v>
      </c>
      <c r="R114" s="8" t="e">
        <f t="shared" ref="R114" si="20">ABS(P114*J114*$E$25*$D$34*$D$35*$D$36*$D$37)</f>
        <v>#DIV/0!</v>
      </c>
      <c r="S114" s="7" t="e">
        <f t="shared" ref="S114" si="21">R114/$D$30-1</f>
        <v>#DIV/0!</v>
      </c>
      <c r="T114" s="7" t="e">
        <f t="shared" ref="T114" si="22">R114/$D$29-1</f>
        <v>#DIV/0!</v>
      </c>
      <c r="U114" s="6"/>
      <c r="V114" s="3"/>
      <c r="W114" s="3"/>
      <c r="X114" s="3"/>
      <c r="Y114" s="3"/>
      <c r="Z114" s="5" t="e">
        <f t="shared" si="16"/>
        <v>#DIV/0!</v>
      </c>
      <c r="AA114" s="1" t="e">
        <f t="shared" ref="AA114" si="23">Z114/$D$31-1</f>
        <v>#DIV/0!</v>
      </c>
      <c r="AB114" s="4"/>
      <c r="AC114" s="3"/>
      <c r="AD114" s="3"/>
      <c r="AE114" s="3"/>
      <c r="AF114" s="3"/>
      <c r="AG114" s="2" t="e">
        <f t="shared" si="18"/>
        <v>#DIV/0!</v>
      </c>
      <c r="AH114" s="1" t="e">
        <f t="shared" ref="AH114" si="24">AG114/$D$31-1</f>
        <v>#DIV/0!</v>
      </c>
    </row>
    <row r="115" spans="2:34">
      <c r="B115" s="320"/>
      <c r="C115" s="332"/>
      <c r="D115" s="20" t="s">
        <v>1</v>
      </c>
      <c r="E115" s="15">
        <v>10</v>
      </c>
      <c r="F115" s="21">
        <v>9.6</v>
      </c>
      <c r="G115" s="20"/>
      <c r="H115" s="15"/>
      <c r="I115" s="20"/>
      <c r="J115" s="18" t="e">
        <f t="shared" si="10"/>
        <v>#DIV/0!</v>
      </c>
      <c r="K115" s="15"/>
      <c r="L115" s="14"/>
      <c r="M115" s="14"/>
      <c r="N115" s="14"/>
      <c r="O115" s="14"/>
      <c r="P115" s="13" t="e">
        <f t="shared" si="11"/>
        <v>#DIV/0!</v>
      </c>
      <c r="Q115" s="19" t="e">
        <f t="shared" si="12"/>
        <v>#DIV/0!</v>
      </c>
      <c r="R115" s="18" t="e">
        <f t="shared" ref="R115" si="25">ABS(P115*J115*$E$25*$C$34*$C$35*$C$36*$C$37)</f>
        <v>#DIV/0!</v>
      </c>
      <c r="S115" s="17" t="e">
        <f t="shared" ref="S115" si="26">R115/$C$30-1</f>
        <v>#DIV/0!</v>
      </c>
      <c r="T115" s="17" t="e">
        <f t="shared" ref="T115" si="27">R115/$C$29-1</f>
        <v>#DIV/0!</v>
      </c>
      <c r="U115" s="16"/>
      <c r="V115" s="14"/>
      <c r="W115" s="14"/>
      <c r="X115" s="14"/>
      <c r="Y115" s="14"/>
      <c r="Z115" s="14" t="e">
        <f t="shared" si="16"/>
        <v>#DIV/0!</v>
      </c>
      <c r="AA115" s="12" t="e">
        <f t="shared" ref="AA115" si="28">Z115/$C$31-1</f>
        <v>#DIV/0!</v>
      </c>
      <c r="AB115" s="15"/>
      <c r="AC115" s="14"/>
      <c r="AD115" s="14"/>
      <c r="AE115" s="14"/>
      <c r="AF115" s="14"/>
      <c r="AG115" s="13" t="e">
        <f t="shared" si="18"/>
        <v>#DIV/0!</v>
      </c>
      <c r="AH115" s="12" t="e">
        <f t="shared" ref="AH115" si="29">AG115/$C$31-1</f>
        <v>#DIV/0!</v>
      </c>
    </row>
    <row r="116" spans="2:34">
      <c r="B116" s="331"/>
      <c r="C116" s="333"/>
      <c r="D116" s="10" t="s">
        <v>0</v>
      </c>
      <c r="E116" s="4">
        <v>26</v>
      </c>
      <c r="F116" s="11">
        <v>25.3</v>
      </c>
      <c r="G116" s="10"/>
      <c r="H116" s="4"/>
      <c r="I116" s="10"/>
      <c r="J116" s="8" t="e">
        <f t="shared" si="10"/>
        <v>#DIV/0!</v>
      </c>
      <c r="K116" s="4"/>
      <c r="L116" s="3"/>
      <c r="M116" s="3"/>
      <c r="N116" s="3"/>
      <c r="O116" s="3"/>
      <c r="P116" s="2" t="e">
        <f t="shared" si="11"/>
        <v>#DIV/0!</v>
      </c>
      <c r="Q116" s="9" t="e">
        <f t="shared" si="12"/>
        <v>#DIV/0!</v>
      </c>
      <c r="R116" s="8" t="e">
        <f t="shared" ref="R116" si="30">ABS(P116*J116*$E$25*$D$34*$D$35*$D$36*$D$37)</f>
        <v>#DIV/0!</v>
      </c>
      <c r="S116" s="7" t="e">
        <f t="shared" ref="S116" si="31">R116/$D$30-1</f>
        <v>#DIV/0!</v>
      </c>
      <c r="T116" s="7" t="e">
        <f t="shared" ref="T116" si="32">R116/$D$29-1</f>
        <v>#DIV/0!</v>
      </c>
      <c r="U116" s="6"/>
      <c r="V116" s="3"/>
      <c r="W116" s="3"/>
      <c r="X116" s="3"/>
      <c r="Y116" s="3"/>
      <c r="Z116" s="5" t="e">
        <f t="shared" si="16"/>
        <v>#DIV/0!</v>
      </c>
      <c r="AA116" s="1" t="e">
        <f t="shared" ref="AA116" si="33">Z116/$D$31-1</f>
        <v>#DIV/0!</v>
      </c>
      <c r="AB116" s="4"/>
      <c r="AC116" s="3"/>
      <c r="AD116" s="3"/>
      <c r="AE116" s="3"/>
      <c r="AF116" s="3"/>
      <c r="AG116" s="2" t="e">
        <f t="shared" si="18"/>
        <v>#DIV/0!</v>
      </c>
      <c r="AH116" s="1" t="e">
        <f t="shared" ref="AH116" si="34">AG116/$D$31-1</f>
        <v>#DIV/0!</v>
      </c>
    </row>
    <row r="117" spans="2:34">
      <c r="B117" s="320"/>
      <c r="C117" s="332"/>
      <c r="D117" s="20" t="s">
        <v>1</v>
      </c>
      <c r="E117" s="15">
        <v>10</v>
      </c>
      <c r="F117" s="21">
        <v>9.6</v>
      </c>
      <c r="G117" s="20"/>
      <c r="H117" s="15"/>
      <c r="I117" s="20"/>
      <c r="J117" s="18" t="e">
        <f t="shared" si="10"/>
        <v>#DIV/0!</v>
      </c>
      <c r="K117" s="15"/>
      <c r="L117" s="14"/>
      <c r="M117" s="14"/>
      <c r="N117" s="14"/>
      <c r="O117" s="14"/>
      <c r="P117" s="13" t="e">
        <f t="shared" si="11"/>
        <v>#DIV/0!</v>
      </c>
      <c r="Q117" s="19" t="e">
        <f t="shared" si="12"/>
        <v>#DIV/0!</v>
      </c>
      <c r="R117" s="18" t="e">
        <f t="shared" ref="R117" si="35">ABS(P117*J117*$E$25*$C$34*$C$35*$C$36*$C$37)</f>
        <v>#DIV/0!</v>
      </c>
      <c r="S117" s="17" t="e">
        <f t="shared" ref="S117" si="36">R117/$C$30-1</f>
        <v>#DIV/0!</v>
      </c>
      <c r="T117" s="17" t="e">
        <f t="shared" ref="T117" si="37">R117/$C$29-1</f>
        <v>#DIV/0!</v>
      </c>
      <c r="U117" s="16"/>
      <c r="V117" s="14"/>
      <c r="W117" s="14"/>
      <c r="X117" s="14"/>
      <c r="Y117" s="14"/>
      <c r="Z117" s="14" t="e">
        <f t="shared" si="16"/>
        <v>#DIV/0!</v>
      </c>
      <c r="AA117" s="12" t="e">
        <f t="shared" ref="AA117" si="38">Z117/$C$31-1</f>
        <v>#DIV/0!</v>
      </c>
      <c r="AB117" s="15"/>
      <c r="AC117" s="14"/>
      <c r="AD117" s="14"/>
      <c r="AE117" s="14"/>
      <c r="AF117" s="14"/>
      <c r="AG117" s="13" t="e">
        <f t="shared" si="18"/>
        <v>#DIV/0!</v>
      </c>
      <c r="AH117" s="12" t="e">
        <f t="shared" ref="AH117" si="39">AG117/$C$31-1</f>
        <v>#DIV/0!</v>
      </c>
    </row>
    <row r="118" spans="2:34">
      <c r="B118" s="331"/>
      <c r="C118" s="333"/>
      <c r="D118" s="10" t="s">
        <v>0</v>
      </c>
      <c r="E118" s="4">
        <v>26</v>
      </c>
      <c r="F118" s="11">
        <v>25.3</v>
      </c>
      <c r="G118" s="10"/>
      <c r="H118" s="4"/>
      <c r="I118" s="10"/>
      <c r="J118" s="8" t="e">
        <f t="shared" si="10"/>
        <v>#DIV/0!</v>
      </c>
      <c r="K118" s="4"/>
      <c r="L118" s="3"/>
      <c r="M118" s="3"/>
      <c r="N118" s="3"/>
      <c r="O118" s="3"/>
      <c r="P118" s="2" t="e">
        <f t="shared" si="11"/>
        <v>#DIV/0!</v>
      </c>
      <c r="Q118" s="9" t="e">
        <f t="shared" si="12"/>
        <v>#DIV/0!</v>
      </c>
      <c r="R118" s="8" t="e">
        <f t="shared" ref="R118" si="40">ABS(P118*J118*$E$25*$D$34*$D$35*$D$36*$D$37)</f>
        <v>#DIV/0!</v>
      </c>
      <c r="S118" s="7" t="e">
        <f t="shared" ref="S118" si="41">R118/$D$30-1</f>
        <v>#DIV/0!</v>
      </c>
      <c r="T118" s="7" t="e">
        <f t="shared" ref="T118" si="42">R118/$D$29-1</f>
        <v>#DIV/0!</v>
      </c>
      <c r="U118" s="6"/>
      <c r="V118" s="3"/>
      <c r="W118" s="3"/>
      <c r="X118" s="3"/>
      <c r="Y118" s="3"/>
      <c r="Z118" s="5" t="e">
        <f t="shared" si="16"/>
        <v>#DIV/0!</v>
      </c>
      <c r="AA118" s="1" t="e">
        <f t="shared" ref="AA118" si="43">Z118/$D$31-1</f>
        <v>#DIV/0!</v>
      </c>
      <c r="AB118" s="4"/>
      <c r="AC118" s="3"/>
      <c r="AD118" s="3"/>
      <c r="AE118" s="3"/>
      <c r="AF118" s="3"/>
      <c r="AG118" s="2" t="e">
        <f t="shared" si="18"/>
        <v>#DIV/0!</v>
      </c>
      <c r="AH118" s="1" t="e">
        <f t="shared" ref="AH118" si="44">AG118/$D$31-1</f>
        <v>#DIV/0!</v>
      </c>
    </row>
    <row r="119" spans="2:34">
      <c r="B119" s="320"/>
      <c r="C119" s="332"/>
      <c r="D119" s="20" t="s">
        <v>1</v>
      </c>
      <c r="E119" s="15">
        <v>10</v>
      </c>
      <c r="F119" s="21">
        <v>9.6</v>
      </c>
      <c r="G119" s="20"/>
      <c r="H119" s="15"/>
      <c r="I119" s="20"/>
      <c r="J119" s="18" t="e">
        <f t="shared" si="10"/>
        <v>#DIV/0!</v>
      </c>
      <c r="K119" s="15"/>
      <c r="L119" s="14"/>
      <c r="M119" s="14"/>
      <c r="N119" s="14"/>
      <c r="O119" s="14"/>
      <c r="P119" s="13" t="e">
        <f t="shared" si="11"/>
        <v>#DIV/0!</v>
      </c>
      <c r="Q119" s="19" t="e">
        <f t="shared" si="12"/>
        <v>#DIV/0!</v>
      </c>
      <c r="R119" s="18" t="e">
        <f t="shared" ref="R119" si="45">ABS(P119*J119*$E$25*$C$34*$C$35*$C$36*$C$37)</f>
        <v>#DIV/0!</v>
      </c>
      <c r="S119" s="17" t="e">
        <f t="shared" ref="S119" si="46">R119/$C$30-1</f>
        <v>#DIV/0!</v>
      </c>
      <c r="T119" s="17" t="e">
        <f t="shared" ref="T119" si="47">R119/$C$29-1</f>
        <v>#DIV/0!</v>
      </c>
      <c r="U119" s="16"/>
      <c r="V119" s="14"/>
      <c r="W119" s="14"/>
      <c r="X119" s="14"/>
      <c r="Y119" s="14"/>
      <c r="Z119" s="14" t="e">
        <f t="shared" si="16"/>
        <v>#DIV/0!</v>
      </c>
      <c r="AA119" s="12" t="e">
        <f t="shared" ref="AA119" si="48">Z119/$C$31-1</f>
        <v>#DIV/0!</v>
      </c>
      <c r="AB119" s="15"/>
      <c r="AC119" s="14"/>
      <c r="AD119" s="14"/>
      <c r="AE119" s="14"/>
      <c r="AF119" s="14"/>
      <c r="AG119" s="13" t="e">
        <f t="shared" si="18"/>
        <v>#DIV/0!</v>
      </c>
      <c r="AH119" s="12" t="e">
        <f t="shared" ref="AH119" si="49">AG119/$C$31-1</f>
        <v>#DIV/0!</v>
      </c>
    </row>
    <row r="120" spans="2:34">
      <c r="B120" s="331"/>
      <c r="C120" s="333"/>
      <c r="D120" s="10" t="s">
        <v>0</v>
      </c>
      <c r="E120" s="4">
        <v>26</v>
      </c>
      <c r="F120" s="11">
        <v>25.3</v>
      </c>
      <c r="G120" s="10"/>
      <c r="H120" s="4"/>
      <c r="I120" s="10"/>
      <c r="J120" s="8" t="e">
        <f t="shared" si="10"/>
        <v>#DIV/0!</v>
      </c>
      <c r="K120" s="4"/>
      <c r="L120" s="3"/>
      <c r="M120" s="3"/>
      <c r="N120" s="3"/>
      <c r="O120" s="3"/>
      <c r="P120" s="2" t="e">
        <f t="shared" si="11"/>
        <v>#DIV/0!</v>
      </c>
      <c r="Q120" s="9" t="e">
        <f t="shared" si="12"/>
        <v>#DIV/0!</v>
      </c>
      <c r="R120" s="8" t="e">
        <f t="shared" ref="R120" si="50">ABS(P120*J120*$E$25*$D$34*$D$35*$D$36*$D$37)</f>
        <v>#DIV/0!</v>
      </c>
      <c r="S120" s="7" t="e">
        <f t="shared" ref="S120" si="51">R120/$D$30-1</f>
        <v>#DIV/0!</v>
      </c>
      <c r="T120" s="7" t="e">
        <f t="shared" ref="T120" si="52">R120/$D$29-1</f>
        <v>#DIV/0!</v>
      </c>
      <c r="U120" s="6"/>
      <c r="V120" s="3"/>
      <c r="W120" s="3"/>
      <c r="X120" s="3"/>
      <c r="Y120" s="3"/>
      <c r="Z120" s="5" t="e">
        <f t="shared" si="16"/>
        <v>#DIV/0!</v>
      </c>
      <c r="AA120" s="1" t="e">
        <f t="shared" ref="AA120" si="53">Z120/$D$31-1</f>
        <v>#DIV/0!</v>
      </c>
      <c r="AB120" s="4"/>
      <c r="AC120" s="3"/>
      <c r="AD120" s="3"/>
      <c r="AE120" s="3"/>
      <c r="AF120" s="3"/>
      <c r="AG120" s="2" t="e">
        <f t="shared" si="18"/>
        <v>#DIV/0!</v>
      </c>
      <c r="AH120" s="1" t="e">
        <f t="shared" ref="AH120" si="54">AG120/$D$31-1</f>
        <v>#DIV/0!</v>
      </c>
    </row>
    <row r="121" spans="2:34">
      <c r="B121" s="320"/>
      <c r="C121" s="332"/>
      <c r="D121" s="20" t="s">
        <v>1</v>
      </c>
      <c r="E121" s="15">
        <v>10</v>
      </c>
      <c r="F121" s="21">
        <v>9.6</v>
      </c>
      <c r="G121" s="20"/>
      <c r="H121" s="15"/>
      <c r="I121" s="20"/>
      <c r="J121" s="18" t="e">
        <f t="shared" si="10"/>
        <v>#DIV/0!</v>
      </c>
      <c r="K121" s="15"/>
      <c r="L121" s="14"/>
      <c r="M121" s="14"/>
      <c r="N121" s="14"/>
      <c r="O121" s="14"/>
      <c r="P121" s="13" t="e">
        <f t="shared" si="11"/>
        <v>#DIV/0!</v>
      </c>
      <c r="Q121" s="19" t="e">
        <f t="shared" si="12"/>
        <v>#DIV/0!</v>
      </c>
      <c r="R121" s="18" t="e">
        <f t="shared" ref="R121" si="55">ABS(P121*J121*$E$25*$C$34*$C$35*$C$36*$C$37)</f>
        <v>#DIV/0!</v>
      </c>
      <c r="S121" s="17" t="e">
        <f t="shared" ref="S121" si="56">R121/$C$30-1</f>
        <v>#DIV/0!</v>
      </c>
      <c r="T121" s="17" t="e">
        <f t="shared" ref="T121" si="57">R121/$C$29-1</f>
        <v>#DIV/0!</v>
      </c>
      <c r="U121" s="16"/>
      <c r="V121" s="14"/>
      <c r="W121" s="14"/>
      <c r="X121" s="14"/>
      <c r="Y121" s="14"/>
      <c r="Z121" s="14" t="e">
        <f t="shared" si="16"/>
        <v>#DIV/0!</v>
      </c>
      <c r="AA121" s="12" t="e">
        <f t="shared" ref="AA121" si="58">Z121/$C$31-1</f>
        <v>#DIV/0!</v>
      </c>
      <c r="AB121" s="15"/>
      <c r="AC121" s="14"/>
      <c r="AD121" s="14"/>
      <c r="AE121" s="14"/>
      <c r="AF121" s="14"/>
      <c r="AG121" s="13" t="e">
        <f t="shared" si="18"/>
        <v>#DIV/0!</v>
      </c>
      <c r="AH121" s="12" t="e">
        <f t="shared" ref="AH121" si="59">AG121/$C$31-1</f>
        <v>#DIV/0!</v>
      </c>
    </row>
    <row r="122" spans="2:34">
      <c r="B122" s="331"/>
      <c r="C122" s="333"/>
      <c r="D122" s="10" t="s">
        <v>0</v>
      </c>
      <c r="E122" s="4">
        <v>26</v>
      </c>
      <c r="F122" s="11">
        <v>25.3</v>
      </c>
      <c r="G122" s="10"/>
      <c r="H122" s="4"/>
      <c r="I122" s="10"/>
      <c r="J122" s="8" t="e">
        <f t="shared" si="10"/>
        <v>#DIV/0!</v>
      </c>
      <c r="K122" s="4"/>
      <c r="L122" s="3"/>
      <c r="M122" s="3"/>
      <c r="N122" s="3"/>
      <c r="O122" s="3"/>
      <c r="P122" s="2" t="e">
        <f t="shared" si="11"/>
        <v>#DIV/0!</v>
      </c>
      <c r="Q122" s="9" t="e">
        <f t="shared" si="12"/>
        <v>#DIV/0!</v>
      </c>
      <c r="R122" s="8" t="e">
        <f t="shared" ref="R122" si="60">ABS(P122*J122*$E$25*$D$34*$D$35*$D$36*$D$37)</f>
        <v>#DIV/0!</v>
      </c>
      <c r="S122" s="7" t="e">
        <f t="shared" ref="S122" si="61">R122/$D$30-1</f>
        <v>#DIV/0!</v>
      </c>
      <c r="T122" s="7" t="e">
        <f t="shared" ref="T122" si="62">R122/$D$29-1</f>
        <v>#DIV/0!</v>
      </c>
      <c r="U122" s="6"/>
      <c r="V122" s="3"/>
      <c r="W122" s="3"/>
      <c r="X122" s="3"/>
      <c r="Y122" s="3"/>
      <c r="Z122" s="5" t="e">
        <f t="shared" si="16"/>
        <v>#DIV/0!</v>
      </c>
      <c r="AA122" s="1" t="e">
        <f t="shared" ref="AA122" si="63">Z122/$D$31-1</f>
        <v>#DIV/0!</v>
      </c>
      <c r="AB122" s="4"/>
      <c r="AC122" s="3"/>
      <c r="AD122" s="3"/>
      <c r="AE122" s="3"/>
      <c r="AF122" s="3"/>
      <c r="AG122" s="2" t="e">
        <f t="shared" si="18"/>
        <v>#DIV/0!</v>
      </c>
      <c r="AH122" s="1" t="e">
        <f t="shared" ref="AH122" si="64">AG122/$D$31-1</f>
        <v>#DIV/0!</v>
      </c>
    </row>
    <row r="123" spans="2:34">
      <c r="B123" s="320"/>
      <c r="C123" s="332"/>
      <c r="D123" s="20" t="s">
        <v>1</v>
      </c>
      <c r="E123" s="15">
        <v>10</v>
      </c>
      <c r="F123" s="21">
        <v>9.6</v>
      </c>
      <c r="G123" s="20"/>
      <c r="H123" s="15"/>
      <c r="I123" s="20"/>
      <c r="J123" s="18" t="e">
        <f t="shared" si="10"/>
        <v>#DIV/0!</v>
      </c>
      <c r="K123" s="15"/>
      <c r="L123" s="14"/>
      <c r="M123" s="14"/>
      <c r="N123" s="14"/>
      <c r="O123" s="14"/>
      <c r="P123" s="13" t="e">
        <f t="shared" si="11"/>
        <v>#DIV/0!</v>
      </c>
      <c r="Q123" s="19" t="e">
        <f t="shared" si="12"/>
        <v>#DIV/0!</v>
      </c>
      <c r="R123" s="18" t="e">
        <f t="shared" ref="R123" si="65">ABS(P123*J123*$E$25*$C$34*$C$35*$C$36*$C$37)</f>
        <v>#DIV/0!</v>
      </c>
      <c r="S123" s="17" t="e">
        <f t="shared" ref="S123" si="66">R123/$C$30-1</f>
        <v>#DIV/0!</v>
      </c>
      <c r="T123" s="17" t="e">
        <f t="shared" ref="T123" si="67">R123/$C$29-1</f>
        <v>#DIV/0!</v>
      </c>
      <c r="U123" s="16"/>
      <c r="V123" s="14"/>
      <c r="W123" s="14"/>
      <c r="X123" s="14"/>
      <c r="Y123" s="14"/>
      <c r="Z123" s="14" t="e">
        <f t="shared" si="16"/>
        <v>#DIV/0!</v>
      </c>
      <c r="AA123" s="12" t="e">
        <f t="shared" ref="AA123" si="68">Z123/$C$31-1</f>
        <v>#DIV/0!</v>
      </c>
      <c r="AB123" s="15"/>
      <c r="AC123" s="14"/>
      <c r="AD123" s="14"/>
      <c r="AE123" s="14"/>
      <c r="AF123" s="14"/>
      <c r="AG123" s="13" t="e">
        <f t="shared" si="18"/>
        <v>#DIV/0!</v>
      </c>
      <c r="AH123" s="12" t="e">
        <f t="shared" ref="AH123" si="69">AG123/$C$31-1</f>
        <v>#DIV/0!</v>
      </c>
    </row>
    <row r="124" spans="2:34">
      <c r="B124" s="331"/>
      <c r="C124" s="333"/>
      <c r="D124" s="10" t="s">
        <v>0</v>
      </c>
      <c r="E124" s="4">
        <v>26</v>
      </c>
      <c r="F124" s="11">
        <v>25.3</v>
      </c>
      <c r="G124" s="10"/>
      <c r="H124" s="4"/>
      <c r="I124" s="10"/>
      <c r="J124" s="8" t="e">
        <f t="shared" si="10"/>
        <v>#DIV/0!</v>
      </c>
      <c r="K124" s="4"/>
      <c r="L124" s="3"/>
      <c r="M124" s="3"/>
      <c r="N124" s="3"/>
      <c r="O124" s="3"/>
      <c r="P124" s="2" t="e">
        <f t="shared" si="11"/>
        <v>#DIV/0!</v>
      </c>
      <c r="Q124" s="9" t="e">
        <f t="shared" si="12"/>
        <v>#DIV/0!</v>
      </c>
      <c r="R124" s="8" t="e">
        <f t="shared" ref="R124" si="70">ABS(P124*J124*$E$25*$D$34*$D$35*$D$36*$D$37)</f>
        <v>#DIV/0!</v>
      </c>
      <c r="S124" s="7" t="e">
        <f t="shared" ref="S124" si="71">R124/$D$30-1</f>
        <v>#DIV/0!</v>
      </c>
      <c r="T124" s="7" t="e">
        <f t="shared" ref="T124" si="72">R124/$D$29-1</f>
        <v>#DIV/0!</v>
      </c>
      <c r="U124" s="6"/>
      <c r="V124" s="3"/>
      <c r="W124" s="3"/>
      <c r="X124" s="3"/>
      <c r="Y124" s="3"/>
      <c r="Z124" s="5" t="e">
        <f t="shared" si="16"/>
        <v>#DIV/0!</v>
      </c>
      <c r="AA124" s="1" t="e">
        <f t="shared" ref="AA124" si="73">Z124/$D$31-1</f>
        <v>#DIV/0!</v>
      </c>
      <c r="AB124" s="4"/>
      <c r="AC124" s="3"/>
      <c r="AD124" s="3"/>
      <c r="AE124" s="3"/>
      <c r="AF124" s="3"/>
      <c r="AG124" s="2" t="e">
        <f t="shared" si="18"/>
        <v>#DIV/0!</v>
      </c>
      <c r="AH124" s="1" t="e">
        <f t="shared" ref="AH124" si="74">AG124/$D$31-1</f>
        <v>#DIV/0!</v>
      </c>
    </row>
    <row r="125" spans="2:34">
      <c r="B125" s="320"/>
      <c r="C125" s="332"/>
      <c r="D125" s="20" t="s">
        <v>1</v>
      </c>
      <c r="E125" s="15">
        <v>10</v>
      </c>
      <c r="F125" s="21">
        <v>9.6</v>
      </c>
      <c r="G125" s="20"/>
      <c r="H125" s="15"/>
      <c r="I125" s="20"/>
      <c r="J125" s="18" t="e">
        <f t="shared" si="10"/>
        <v>#DIV/0!</v>
      </c>
      <c r="K125" s="15"/>
      <c r="L125" s="14"/>
      <c r="M125" s="14"/>
      <c r="N125" s="14"/>
      <c r="O125" s="14"/>
      <c r="P125" s="13" t="e">
        <f t="shared" si="11"/>
        <v>#DIV/0!</v>
      </c>
      <c r="Q125" s="19" t="e">
        <f t="shared" si="12"/>
        <v>#DIV/0!</v>
      </c>
      <c r="R125" s="18" t="e">
        <f t="shared" ref="R125" si="75">ABS(P125*J125*$E$25*$C$34*$C$35*$C$36*$C$37)</f>
        <v>#DIV/0!</v>
      </c>
      <c r="S125" s="17" t="e">
        <f t="shared" ref="S125" si="76">R125/$C$30-1</f>
        <v>#DIV/0!</v>
      </c>
      <c r="T125" s="17" t="e">
        <f t="shared" ref="T125" si="77">R125/$C$29-1</f>
        <v>#DIV/0!</v>
      </c>
      <c r="U125" s="16"/>
      <c r="V125" s="14"/>
      <c r="W125" s="14"/>
      <c r="X125" s="14"/>
      <c r="Y125" s="14"/>
      <c r="Z125" s="14" t="e">
        <f t="shared" si="16"/>
        <v>#DIV/0!</v>
      </c>
      <c r="AA125" s="12" t="e">
        <f t="shared" ref="AA125" si="78">Z125/$C$31-1</f>
        <v>#DIV/0!</v>
      </c>
      <c r="AB125" s="15"/>
      <c r="AC125" s="14"/>
      <c r="AD125" s="14"/>
      <c r="AE125" s="14"/>
      <c r="AF125" s="14"/>
      <c r="AG125" s="13" t="e">
        <f t="shared" si="18"/>
        <v>#DIV/0!</v>
      </c>
      <c r="AH125" s="12" t="e">
        <f t="shared" ref="AH125" si="79">AG125/$C$31-1</f>
        <v>#DIV/0!</v>
      </c>
    </row>
    <row r="126" spans="2:34">
      <c r="B126" s="331"/>
      <c r="C126" s="333"/>
      <c r="D126" s="10" t="s">
        <v>0</v>
      </c>
      <c r="E126" s="4">
        <v>26</v>
      </c>
      <c r="F126" s="11">
        <v>25.3</v>
      </c>
      <c r="G126" s="10"/>
      <c r="H126" s="4"/>
      <c r="I126" s="10"/>
      <c r="J126" s="8" t="e">
        <f t="shared" si="10"/>
        <v>#DIV/0!</v>
      </c>
      <c r="K126" s="4"/>
      <c r="L126" s="3"/>
      <c r="M126" s="3"/>
      <c r="N126" s="3"/>
      <c r="O126" s="3"/>
      <c r="P126" s="2" t="e">
        <f t="shared" si="11"/>
        <v>#DIV/0!</v>
      </c>
      <c r="Q126" s="9" t="e">
        <f t="shared" si="12"/>
        <v>#DIV/0!</v>
      </c>
      <c r="R126" s="8" t="e">
        <f t="shared" ref="R126" si="80">ABS(P126*J126*$E$25*$D$34*$D$35*$D$36*$D$37)</f>
        <v>#DIV/0!</v>
      </c>
      <c r="S126" s="7" t="e">
        <f t="shared" ref="S126" si="81">R126/$D$30-1</f>
        <v>#DIV/0!</v>
      </c>
      <c r="T126" s="7" t="e">
        <f t="shared" ref="T126" si="82">R126/$D$29-1</f>
        <v>#DIV/0!</v>
      </c>
      <c r="U126" s="6"/>
      <c r="V126" s="3"/>
      <c r="W126" s="3"/>
      <c r="X126" s="3"/>
      <c r="Y126" s="3"/>
      <c r="Z126" s="5" t="e">
        <f t="shared" si="16"/>
        <v>#DIV/0!</v>
      </c>
      <c r="AA126" s="1" t="e">
        <f t="shared" ref="AA126" si="83">Z126/$D$31-1</f>
        <v>#DIV/0!</v>
      </c>
      <c r="AB126" s="4"/>
      <c r="AC126" s="3"/>
      <c r="AD126" s="3"/>
      <c r="AE126" s="3"/>
      <c r="AF126" s="3"/>
      <c r="AG126" s="2" t="e">
        <f t="shared" si="18"/>
        <v>#DIV/0!</v>
      </c>
      <c r="AH126" s="1" t="e">
        <f t="shared" ref="AH126" si="84">AG126/$D$31-1</f>
        <v>#DIV/0!</v>
      </c>
    </row>
    <row r="127" spans="2:34">
      <c r="B127" s="320"/>
      <c r="C127" s="332"/>
      <c r="D127" s="20" t="s">
        <v>1</v>
      </c>
      <c r="E127" s="15">
        <v>10</v>
      </c>
      <c r="F127" s="21">
        <v>9.6</v>
      </c>
      <c r="G127" s="20"/>
      <c r="H127" s="15"/>
      <c r="I127" s="20"/>
      <c r="J127" s="18" t="e">
        <f t="shared" si="10"/>
        <v>#DIV/0!</v>
      </c>
      <c r="K127" s="15"/>
      <c r="L127" s="14"/>
      <c r="M127" s="14"/>
      <c r="N127" s="14"/>
      <c r="O127" s="14"/>
      <c r="P127" s="13" t="e">
        <f t="shared" si="11"/>
        <v>#DIV/0!</v>
      </c>
      <c r="Q127" s="19" t="e">
        <f t="shared" si="12"/>
        <v>#DIV/0!</v>
      </c>
      <c r="R127" s="18" t="e">
        <f t="shared" ref="R127" si="85">ABS(P127*J127*$E$25*$C$34*$C$35*$C$36*$C$37)</f>
        <v>#DIV/0!</v>
      </c>
      <c r="S127" s="17" t="e">
        <f t="shared" ref="S127" si="86">R127/$C$30-1</f>
        <v>#DIV/0!</v>
      </c>
      <c r="T127" s="17" t="e">
        <f t="shared" ref="T127" si="87">R127/$C$29-1</f>
        <v>#DIV/0!</v>
      </c>
      <c r="U127" s="16"/>
      <c r="V127" s="14"/>
      <c r="W127" s="14"/>
      <c r="X127" s="14"/>
      <c r="Y127" s="14"/>
      <c r="Z127" s="14" t="e">
        <f t="shared" si="16"/>
        <v>#DIV/0!</v>
      </c>
      <c r="AA127" s="12" t="e">
        <f t="shared" ref="AA127" si="88">Z127/$C$31-1</f>
        <v>#DIV/0!</v>
      </c>
      <c r="AB127" s="15"/>
      <c r="AC127" s="14"/>
      <c r="AD127" s="14"/>
      <c r="AE127" s="14"/>
      <c r="AF127" s="14"/>
      <c r="AG127" s="13" t="e">
        <f t="shared" si="18"/>
        <v>#DIV/0!</v>
      </c>
      <c r="AH127" s="12" t="e">
        <f t="shared" ref="AH127" si="89">AG127/$C$31-1</f>
        <v>#DIV/0!</v>
      </c>
    </row>
    <row r="128" spans="2:34">
      <c r="B128" s="331"/>
      <c r="C128" s="333"/>
      <c r="D128" s="10" t="s">
        <v>0</v>
      </c>
      <c r="E128" s="4">
        <v>26</v>
      </c>
      <c r="F128" s="11">
        <v>25.3</v>
      </c>
      <c r="G128" s="10"/>
      <c r="H128" s="4"/>
      <c r="I128" s="10"/>
      <c r="J128" s="8" t="e">
        <f t="shared" si="10"/>
        <v>#DIV/0!</v>
      </c>
      <c r="K128" s="4"/>
      <c r="L128" s="3"/>
      <c r="M128" s="3"/>
      <c r="N128" s="3"/>
      <c r="O128" s="3"/>
      <c r="P128" s="2" t="e">
        <f t="shared" si="11"/>
        <v>#DIV/0!</v>
      </c>
      <c r="Q128" s="9" t="e">
        <f t="shared" si="12"/>
        <v>#DIV/0!</v>
      </c>
      <c r="R128" s="8" t="e">
        <f t="shared" ref="R128" si="90">ABS(P128*J128*$E$25*$D$34*$D$35*$D$36*$D$37)</f>
        <v>#DIV/0!</v>
      </c>
      <c r="S128" s="7" t="e">
        <f t="shared" ref="S128" si="91">R128/$D$30-1</f>
        <v>#DIV/0!</v>
      </c>
      <c r="T128" s="7" t="e">
        <f t="shared" ref="T128" si="92">R128/$D$29-1</f>
        <v>#DIV/0!</v>
      </c>
      <c r="U128" s="6"/>
      <c r="V128" s="3"/>
      <c r="W128" s="3"/>
      <c r="X128" s="3"/>
      <c r="Y128" s="3"/>
      <c r="Z128" s="5" t="e">
        <f t="shared" si="16"/>
        <v>#DIV/0!</v>
      </c>
      <c r="AA128" s="1" t="e">
        <f t="shared" ref="AA128" si="93">Z128/$D$31-1</f>
        <v>#DIV/0!</v>
      </c>
      <c r="AB128" s="4"/>
      <c r="AC128" s="3"/>
      <c r="AD128" s="3"/>
      <c r="AE128" s="3"/>
      <c r="AF128" s="3"/>
      <c r="AG128" s="2" t="e">
        <f t="shared" si="18"/>
        <v>#DIV/0!</v>
      </c>
      <c r="AH128" s="1" t="e">
        <f t="shared" ref="AH128" si="94">AG128/$D$31-1</f>
        <v>#DIV/0!</v>
      </c>
    </row>
    <row r="129" spans="2:34">
      <c r="B129" s="320"/>
      <c r="C129" s="332"/>
      <c r="D129" s="20" t="s">
        <v>1</v>
      </c>
      <c r="E129" s="15">
        <v>10</v>
      </c>
      <c r="F129" s="21">
        <v>9.6</v>
      </c>
      <c r="G129" s="20"/>
      <c r="H129" s="15"/>
      <c r="I129" s="20"/>
      <c r="J129" s="18" t="e">
        <f t="shared" si="10"/>
        <v>#DIV/0!</v>
      </c>
      <c r="K129" s="15"/>
      <c r="L129" s="14"/>
      <c r="M129" s="14"/>
      <c r="N129" s="14"/>
      <c r="O129" s="14"/>
      <c r="P129" s="13" t="e">
        <f t="shared" si="11"/>
        <v>#DIV/0!</v>
      </c>
      <c r="Q129" s="19" t="e">
        <f t="shared" si="12"/>
        <v>#DIV/0!</v>
      </c>
      <c r="R129" s="18" t="e">
        <f t="shared" ref="R129" si="95">ABS(P129*J129*$E$25*$C$34*$C$35*$C$36*$C$37)</f>
        <v>#DIV/0!</v>
      </c>
      <c r="S129" s="17" t="e">
        <f t="shared" ref="S129" si="96">R129/$C$30-1</f>
        <v>#DIV/0!</v>
      </c>
      <c r="T129" s="17" t="e">
        <f t="shared" ref="T129" si="97">R129/$C$29-1</f>
        <v>#DIV/0!</v>
      </c>
      <c r="U129" s="16"/>
      <c r="V129" s="14"/>
      <c r="W129" s="14"/>
      <c r="X129" s="14"/>
      <c r="Y129" s="14"/>
      <c r="Z129" s="14" t="e">
        <f t="shared" si="16"/>
        <v>#DIV/0!</v>
      </c>
      <c r="AA129" s="12" t="e">
        <f t="shared" ref="AA129" si="98">Z129/$C$31-1</f>
        <v>#DIV/0!</v>
      </c>
      <c r="AB129" s="15"/>
      <c r="AC129" s="14"/>
      <c r="AD129" s="14"/>
      <c r="AE129" s="14"/>
      <c r="AF129" s="14"/>
      <c r="AG129" s="13" t="e">
        <f t="shared" si="18"/>
        <v>#DIV/0!</v>
      </c>
      <c r="AH129" s="12" t="e">
        <f t="shared" ref="AH129" si="99">AG129/$C$31-1</f>
        <v>#DIV/0!</v>
      </c>
    </row>
    <row r="130" spans="2:34">
      <c r="B130" s="331"/>
      <c r="C130" s="333"/>
      <c r="D130" s="10" t="s">
        <v>0</v>
      </c>
      <c r="E130" s="4">
        <v>26</v>
      </c>
      <c r="F130" s="11">
        <v>25.3</v>
      </c>
      <c r="G130" s="10"/>
      <c r="H130" s="4"/>
      <c r="I130" s="10"/>
      <c r="J130" s="8" t="e">
        <f t="shared" si="10"/>
        <v>#DIV/0!</v>
      </c>
      <c r="K130" s="4"/>
      <c r="L130" s="3"/>
      <c r="M130" s="3"/>
      <c r="N130" s="3"/>
      <c r="O130" s="3"/>
      <c r="P130" s="2" t="e">
        <f t="shared" si="11"/>
        <v>#DIV/0!</v>
      </c>
      <c r="Q130" s="9" t="e">
        <f t="shared" si="12"/>
        <v>#DIV/0!</v>
      </c>
      <c r="R130" s="8" t="e">
        <f t="shared" ref="R130" si="100">ABS(P130*J130*$E$25*$D$34*$D$35*$D$36*$D$37)</f>
        <v>#DIV/0!</v>
      </c>
      <c r="S130" s="7" t="e">
        <f t="shared" ref="S130" si="101">R130/$D$30-1</f>
        <v>#DIV/0!</v>
      </c>
      <c r="T130" s="7" t="e">
        <f t="shared" ref="T130" si="102">R130/$D$29-1</f>
        <v>#DIV/0!</v>
      </c>
      <c r="U130" s="6"/>
      <c r="V130" s="3"/>
      <c r="W130" s="3"/>
      <c r="X130" s="3"/>
      <c r="Y130" s="3"/>
      <c r="Z130" s="5" t="e">
        <f t="shared" si="16"/>
        <v>#DIV/0!</v>
      </c>
      <c r="AA130" s="1" t="e">
        <f t="shared" ref="AA130" si="103">Z130/$D$31-1</f>
        <v>#DIV/0!</v>
      </c>
      <c r="AB130" s="4"/>
      <c r="AC130" s="3"/>
      <c r="AD130" s="3"/>
      <c r="AE130" s="3"/>
      <c r="AF130" s="3"/>
      <c r="AG130" s="2" t="e">
        <f t="shared" si="18"/>
        <v>#DIV/0!</v>
      </c>
      <c r="AH130" s="1" t="e">
        <f t="shared" ref="AH130" si="104">AG130/$D$31-1</f>
        <v>#DIV/0!</v>
      </c>
    </row>
    <row r="131" spans="2:34">
      <c r="B131" s="320"/>
      <c r="C131" s="332"/>
      <c r="D131" s="20" t="s">
        <v>1</v>
      </c>
      <c r="E131" s="15">
        <v>10</v>
      </c>
      <c r="F131" s="21">
        <v>9.6</v>
      </c>
      <c r="G131" s="20"/>
      <c r="H131" s="15"/>
      <c r="I131" s="20"/>
      <c r="J131" s="18" t="e">
        <f t="shared" si="10"/>
        <v>#DIV/0!</v>
      </c>
      <c r="K131" s="15"/>
      <c r="L131" s="14"/>
      <c r="M131" s="14"/>
      <c r="N131" s="14"/>
      <c r="O131" s="14"/>
      <c r="P131" s="13" t="e">
        <f t="shared" si="11"/>
        <v>#DIV/0!</v>
      </c>
      <c r="Q131" s="19" t="e">
        <f t="shared" si="12"/>
        <v>#DIV/0!</v>
      </c>
      <c r="R131" s="18" t="e">
        <f t="shared" ref="R131" si="105">ABS(P131*J131*$E$25*$C$34*$C$35*$C$36*$C$37)</f>
        <v>#DIV/0!</v>
      </c>
      <c r="S131" s="17" t="e">
        <f t="shared" ref="S131" si="106">R131/$C$30-1</f>
        <v>#DIV/0!</v>
      </c>
      <c r="T131" s="17" t="e">
        <f t="shared" ref="T131" si="107">R131/$C$29-1</f>
        <v>#DIV/0!</v>
      </c>
      <c r="U131" s="16"/>
      <c r="V131" s="14"/>
      <c r="W131" s="14"/>
      <c r="X131" s="14"/>
      <c r="Y131" s="14"/>
      <c r="Z131" s="14" t="e">
        <f t="shared" si="16"/>
        <v>#DIV/0!</v>
      </c>
      <c r="AA131" s="12" t="e">
        <f t="shared" ref="AA131" si="108">Z131/$C$31-1</f>
        <v>#DIV/0!</v>
      </c>
      <c r="AB131" s="15"/>
      <c r="AC131" s="14"/>
      <c r="AD131" s="14"/>
      <c r="AE131" s="14"/>
      <c r="AF131" s="14"/>
      <c r="AG131" s="13" t="e">
        <f t="shared" si="18"/>
        <v>#DIV/0!</v>
      </c>
      <c r="AH131" s="12" t="e">
        <f t="shared" ref="AH131" si="109">AG131/$C$31-1</f>
        <v>#DIV/0!</v>
      </c>
    </row>
    <row r="132" spans="2:34">
      <c r="B132" s="331"/>
      <c r="C132" s="333"/>
      <c r="D132" s="10" t="s">
        <v>0</v>
      </c>
      <c r="E132" s="4">
        <v>26</v>
      </c>
      <c r="F132" s="11">
        <v>25.3</v>
      </c>
      <c r="G132" s="10"/>
      <c r="H132" s="4"/>
      <c r="I132" s="10"/>
      <c r="J132" s="8" t="e">
        <f t="shared" si="10"/>
        <v>#DIV/0!</v>
      </c>
      <c r="K132" s="4"/>
      <c r="L132" s="3"/>
      <c r="M132" s="3"/>
      <c r="N132" s="3"/>
      <c r="O132" s="3"/>
      <c r="P132" s="2" t="e">
        <f t="shared" si="11"/>
        <v>#DIV/0!</v>
      </c>
      <c r="Q132" s="9" t="e">
        <f t="shared" si="12"/>
        <v>#DIV/0!</v>
      </c>
      <c r="R132" s="8" t="e">
        <f t="shared" ref="R132" si="110">ABS(P132*J132*$E$25*$D$34*$D$35*$D$36*$D$37)</f>
        <v>#DIV/0!</v>
      </c>
      <c r="S132" s="7" t="e">
        <f t="shared" ref="S132" si="111">R132/$D$30-1</f>
        <v>#DIV/0!</v>
      </c>
      <c r="T132" s="7" t="e">
        <f t="shared" ref="T132" si="112">R132/$D$29-1</f>
        <v>#DIV/0!</v>
      </c>
      <c r="U132" s="6"/>
      <c r="V132" s="3"/>
      <c r="W132" s="3"/>
      <c r="X132" s="3"/>
      <c r="Y132" s="3"/>
      <c r="Z132" s="5" t="e">
        <f t="shared" si="16"/>
        <v>#DIV/0!</v>
      </c>
      <c r="AA132" s="1" t="e">
        <f t="shared" ref="AA132" si="113">Z132/$D$31-1</f>
        <v>#DIV/0!</v>
      </c>
      <c r="AB132" s="4"/>
      <c r="AC132" s="3"/>
      <c r="AD132" s="3"/>
      <c r="AE132" s="3"/>
      <c r="AF132" s="3"/>
      <c r="AG132" s="2" t="e">
        <f t="shared" si="18"/>
        <v>#DIV/0!</v>
      </c>
      <c r="AH132" s="1" t="e">
        <f t="shared" ref="AH132" si="114">AG132/$D$31-1</f>
        <v>#DIV/0!</v>
      </c>
    </row>
    <row r="133" spans="2:34">
      <c r="B133" s="320"/>
      <c r="C133" s="332"/>
      <c r="D133" s="20" t="s">
        <v>1</v>
      </c>
      <c r="E133" s="15">
        <v>10</v>
      </c>
      <c r="F133" s="21">
        <v>9.6</v>
      </c>
      <c r="G133" s="20"/>
      <c r="H133" s="15"/>
      <c r="I133" s="20"/>
      <c r="J133" s="18" t="e">
        <f t="shared" si="10"/>
        <v>#DIV/0!</v>
      </c>
      <c r="K133" s="15"/>
      <c r="L133" s="14"/>
      <c r="M133" s="14"/>
      <c r="N133" s="14"/>
      <c r="O133" s="14"/>
      <c r="P133" s="13" t="e">
        <f t="shared" si="11"/>
        <v>#DIV/0!</v>
      </c>
      <c r="Q133" s="19" t="e">
        <f t="shared" si="12"/>
        <v>#DIV/0!</v>
      </c>
      <c r="R133" s="18" t="e">
        <f t="shared" ref="R133" si="115">ABS(P133*J133*$E$25*$C$34*$C$35*$C$36*$C$37)</f>
        <v>#DIV/0!</v>
      </c>
      <c r="S133" s="17" t="e">
        <f t="shared" ref="S133" si="116">R133/$C$30-1</f>
        <v>#DIV/0!</v>
      </c>
      <c r="T133" s="17" t="e">
        <f t="shared" ref="T133" si="117">R133/$C$29-1</f>
        <v>#DIV/0!</v>
      </c>
      <c r="U133" s="16"/>
      <c r="V133" s="14"/>
      <c r="W133" s="14"/>
      <c r="X133" s="14"/>
      <c r="Y133" s="14"/>
      <c r="Z133" s="14" t="e">
        <f t="shared" si="16"/>
        <v>#DIV/0!</v>
      </c>
      <c r="AA133" s="12" t="e">
        <f t="shared" ref="AA133" si="118">Z133/$C$31-1</f>
        <v>#DIV/0!</v>
      </c>
      <c r="AB133" s="15"/>
      <c r="AC133" s="14"/>
      <c r="AD133" s="14"/>
      <c r="AE133" s="14"/>
      <c r="AF133" s="14"/>
      <c r="AG133" s="13" t="e">
        <f t="shared" si="18"/>
        <v>#DIV/0!</v>
      </c>
      <c r="AH133" s="12" t="e">
        <f t="shared" ref="AH133" si="119">AG133/$C$31-1</f>
        <v>#DIV/0!</v>
      </c>
    </row>
    <row r="134" spans="2:34">
      <c r="B134" s="331"/>
      <c r="C134" s="333"/>
      <c r="D134" s="10" t="s">
        <v>0</v>
      </c>
      <c r="E134" s="4">
        <v>26</v>
      </c>
      <c r="F134" s="11">
        <v>25.3</v>
      </c>
      <c r="G134" s="10"/>
      <c r="H134" s="4"/>
      <c r="I134" s="10"/>
      <c r="J134" s="8" t="e">
        <f t="shared" si="10"/>
        <v>#DIV/0!</v>
      </c>
      <c r="K134" s="4"/>
      <c r="L134" s="3"/>
      <c r="M134" s="3"/>
      <c r="N134" s="3"/>
      <c r="O134" s="3"/>
      <c r="P134" s="2" t="e">
        <f t="shared" si="11"/>
        <v>#DIV/0!</v>
      </c>
      <c r="Q134" s="9" t="e">
        <f t="shared" si="12"/>
        <v>#DIV/0!</v>
      </c>
      <c r="R134" s="8" t="e">
        <f t="shared" ref="R134" si="120">ABS(P134*J134*$E$25*$D$34*$D$35*$D$36*$D$37)</f>
        <v>#DIV/0!</v>
      </c>
      <c r="S134" s="7" t="e">
        <f t="shared" ref="S134" si="121">R134/$D$30-1</f>
        <v>#DIV/0!</v>
      </c>
      <c r="T134" s="7" t="e">
        <f t="shared" ref="T134" si="122">R134/$D$29-1</f>
        <v>#DIV/0!</v>
      </c>
      <c r="U134" s="6"/>
      <c r="V134" s="3"/>
      <c r="W134" s="3"/>
      <c r="X134" s="3"/>
      <c r="Y134" s="3"/>
      <c r="Z134" s="5" t="e">
        <f t="shared" si="16"/>
        <v>#DIV/0!</v>
      </c>
      <c r="AA134" s="1" t="e">
        <f t="shared" ref="AA134" si="123">Z134/$D$31-1</f>
        <v>#DIV/0!</v>
      </c>
      <c r="AB134" s="4"/>
      <c r="AC134" s="3"/>
      <c r="AD134" s="3"/>
      <c r="AE134" s="3"/>
      <c r="AF134" s="3"/>
      <c r="AG134" s="2" t="e">
        <f t="shared" si="18"/>
        <v>#DIV/0!</v>
      </c>
      <c r="AH134" s="1" t="e">
        <f t="shared" ref="AH134" si="124">AG134/$D$31-1</f>
        <v>#DIV/0!</v>
      </c>
    </row>
    <row r="135" spans="2:34">
      <c r="B135" s="320"/>
      <c r="C135" s="332"/>
      <c r="D135" s="20" t="s">
        <v>1</v>
      </c>
      <c r="E135" s="15">
        <v>10</v>
      </c>
      <c r="F135" s="21">
        <v>9.6</v>
      </c>
      <c r="G135" s="20"/>
      <c r="H135" s="15"/>
      <c r="I135" s="20"/>
      <c r="J135" s="18" t="e">
        <f t="shared" si="10"/>
        <v>#DIV/0!</v>
      </c>
      <c r="K135" s="15"/>
      <c r="L135" s="14"/>
      <c r="M135" s="14"/>
      <c r="N135" s="14"/>
      <c r="O135" s="14"/>
      <c r="P135" s="13" t="e">
        <f t="shared" si="11"/>
        <v>#DIV/0!</v>
      </c>
      <c r="Q135" s="19" t="e">
        <f t="shared" si="12"/>
        <v>#DIV/0!</v>
      </c>
      <c r="R135" s="18" t="e">
        <f t="shared" ref="R135" si="125">ABS(P135*J135*$E$25*$C$34*$C$35*$C$36*$C$37)</f>
        <v>#DIV/0!</v>
      </c>
      <c r="S135" s="17" t="e">
        <f t="shared" ref="S135" si="126">R135/$C$30-1</f>
        <v>#DIV/0!</v>
      </c>
      <c r="T135" s="17" t="e">
        <f t="shared" ref="T135" si="127">R135/$C$29-1</f>
        <v>#DIV/0!</v>
      </c>
      <c r="U135" s="16"/>
      <c r="V135" s="14"/>
      <c r="W135" s="14"/>
      <c r="X135" s="14"/>
      <c r="Y135" s="14"/>
      <c r="Z135" s="14" t="e">
        <f t="shared" si="16"/>
        <v>#DIV/0!</v>
      </c>
      <c r="AA135" s="12" t="e">
        <f t="shared" ref="AA135" si="128">Z135/$C$31-1</f>
        <v>#DIV/0!</v>
      </c>
      <c r="AB135" s="15"/>
      <c r="AC135" s="14"/>
      <c r="AD135" s="14"/>
      <c r="AE135" s="14"/>
      <c r="AF135" s="14"/>
      <c r="AG135" s="13" t="e">
        <f t="shared" si="18"/>
        <v>#DIV/0!</v>
      </c>
      <c r="AH135" s="12" t="e">
        <f t="shared" ref="AH135" si="129">AG135/$C$31-1</f>
        <v>#DIV/0!</v>
      </c>
    </row>
    <row r="136" spans="2:34">
      <c r="B136" s="331"/>
      <c r="C136" s="333"/>
      <c r="D136" s="10" t="s">
        <v>0</v>
      </c>
      <c r="E136" s="4">
        <v>26</v>
      </c>
      <c r="F136" s="11">
        <v>25.3</v>
      </c>
      <c r="G136" s="10"/>
      <c r="H136" s="4"/>
      <c r="I136" s="10"/>
      <c r="J136" s="8" t="e">
        <f t="shared" si="10"/>
        <v>#DIV/0!</v>
      </c>
      <c r="K136" s="4"/>
      <c r="L136" s="3"/>
      <c r="M136" s="3"/>
      <c r="N136" s="3"/>
      <c r="O136" s="3"/>
      <c r="P136" s="2" t="e">
        <f t="shared" si="11"/>
        <v>#DIV/0!</v>
      </c>
      <c r="Q136" s="9" t="e">
        <f t="shared" si="12"/>
        <v>#DIV/0!</v>
      </c>
      <c r="R136" s="8" t="e">
        <f t="shared" ref="R136" si="130">ABS(P136*J136*$E$25*$D$34*$D$35*$D$36*$D$37)</f>
        <v>#DIV/0!</v>
      </c>
      <c r="S136" s="7" t="e">
        <f t="shared" ref="S136" si="131">R136/$D$30-1</f>
        <v>#DIV/0!</v>
      </c>
      <c r="T136" s="7" t="e">
        <f t="shared" ref="T136" si="132">R136/$D$29-1</f>
        <v>#DIV/0!</v>
      </c>
      <c r="U136" s="6"/>
      <c r="V136" s="3"/>
      <c r="W136" s="3"/>
      <c r="X136" s="3"/>
      <c r="Y136" s="3"/>
      <c r="Z136" s="5" t="e">
        <f t="shared" si="16"/>
        <v>#DIV/0!</v>
      </c>
      <c r="AA136" s="1" t="e">
        <f t="shared" ref="AA136" si="133">Z136/$D$31-1</f>
        <v>#DIV/0!</v>
      </c>
      <c r="AB136" s="4"/>
      <c r="AC136" s="3"/>
      <c r="AD136" s="3"/>
      <c r="AE136" s="3"/>
      <c r="AF136" s="3"/>
      <c r="AG136" s="2" t="e">
        <f t="shared" si="18"/>
        <v>#DIV/0!</v>
      </c>
      <c r="AH136" s="1" t="e">
        <f t="shared" ref="AH136" si="134">AG136/$D$31-1</f>
        <v>#DIV/0!</v>
      </c>
    </row>
    <row r="137" spans="2:34">
      <c r="B137" s="320"/>
      <c r="C137" s="332"/>
      <c r="D137" s="20" t="s">
        <v>1</v>
      </c>
      <c r="E137" s="15">
        <v>10</v>
      </c>
      <c r="F137" s="21">
        <v>9.6</v>
      </c>
      <c r="G137" s="20"/>
      <c r="H137" s="15"/>
      <c r="I137" s="20"/>
      <c r="J137" s="18" t="e">
        <f t="shared" ref="J137:J200" si="135">((H137+273.15)/293.15)*(1013.25/I137)</f>
        <v>#DIV/0!</v>
      </c>
      <c r="K137" s="15"/>
      <c r="L137" s="14"/>
      <c r="M137" s="14"/>
      <c r="N137" s="14"/>
      <c r="O137" s="14"/>
      <c r="P137" s="13" t="e">
        <f t="shared" ref="P137:P200" si="136">AVERAGE(K137:O137)</f>
        <v>#DIV/0!</v>
      </c>
      <c r="Q137" s="19" t="e">
        <f t="shared" ref="Q137:Q200" si="137">(STDEV(K137:O137))/P137</f>
        <v>#DIV/0!</v>
      </c>
      <c r="R137" s="18" t="e">
        <f t="shared" ref="R137" si="138">ABS(P137*J137*$E$25*$C$34*$C$35*$C$36*$C$37)</f>
        <v>#DIV/0!</v>
      </c>
      <c r="S137" s="17" t="e">
        <f t="shared" ref="S137" si="139">R137/$C$30-1</f>
        <v>#DIV/0!</v>
      </c>
      <c r="T137" s="17" t="e">
        <f t="shared" ref="T137" si="140">R137/$C$29-1</f>
        <v>#DIV/0!</v>
      </c>
      <c r="U137" s="16"/>
      <c r="V137" s="14"/>
      <c r="W137" s="14"/>
      <c r="X137" s="14"/>
      <c r="Y137" s="14"/>
      <c r="Z137" s="14" t="e">
        <f t="shared" ref="Z137:Z200" si="141">AVERAGE(U137:Y137)</f>
        <v>#DIV/0!</v>
      </c>
      <c r="AA137" s="12" t="e">
        <f t="shared" ref="AA137" si="142">Z137/$C$31-1</f>
        <v>#DIV/0!</v>
      </c>
      <c r="AB137" s="15"/>
      <c r="AC137" s="14"/>
      <c r="AD137" s="14"/>
      <c r="AE137" s="14"/>
      <c r="AF137" s="14"/>
      <c r="AG137" s="13" t="e">
        <f t="shared" ref="AG137:AG200" si="143">AVERAGE(AB137:AF137)</f>
        <v>#DIV/0!</v>
      </c>
      <c r="AH137" s="12" t="e">
        <f t="shared" ref="AH137" si="144">AG137/$C$31-1</f>
        <v>#DIV/0!</v>
      </c>
    </row>
    <row r="138" spans="2:34">
      <c r="B138" s="331"/>
      <c r="C138" s="333"/>
      <c r="D138" s="10" t="s">
        <v>0</v>
      </c>
      <c r="E138" s="4">
        <v>26</v>
      </c>
      <c r="F138" s="11">
        <v>25.3</v>
      </c>
      <c r="G138" s="10"/>
      <c r="H138" s="4"/>
      <c r="I138" s="10"/>
      <c r="J138" s="8" t="e">
        <f t="shared" si="135"/>
        <v>#DIV/0!</v>
      </c>
      <c r="K138" s="4"/>
      <c r="L138" s="3"/>
      <c r="M138" s="3"/>
      <c r="N138" s="3"/>
      <c r="O138" s="3"/>
      <c r="P138" s="2" t="e">
        <f t="shared" si="136"/>
        <v>#DIV/0!</v>
      </c>
      <c r="Q138" s="9" t="e">
        <f t="shared" si="137"/>
        <v>#DIV/0!</v>
      </c>
      <c r="R138" s="8" t="e">
        <f t="shared" ref="R138" si="145">ABS(P138*J138*$E$25*$D$34*$D$35*$D$36*$D$37)</f>
        <v>#DIV/0!</v>
      </c>
      <c r="S138" s="7" t="e">
        <f t="shared" ref="S138" si="146">R138/$D$30-1</f>
        <v>#DIV/0!</v>
      </c>
      <c r="T138" s="7" t="e">
        <f t="shared" ref="T138" si="147">R138/$D$29-1</f>
        <v>#DIV/0!</v>
      </c>
      <c r="U138" s="6"/>
      <c r="V138" s="3"/>
      <c r="W138" s="3"/>
      <c r="X138" s="3"/>
      <c r="Y138" s="3"/>
      <c r="Z138" s="5" t="e">
        <f t="shared" si="141"/>
        <v>#DIV/0!</v>
      </c>
      <c r="AA138" s="1" t="e">
        <f t="shared" ref="AA138" si="148">Z138/$D$31-1</f>
        <v>#DIV/0!</v>
      </c>
      <c r="AB138" s="4"/>
      <c r="AC138" s="3"/>
      <c r="AD138" s="3"/>
      <c r="AE138" s="3"/>
      <c r="AF138" s="3"/>
      <c r="AG138" s="2" t="e">
        <f t="shared" si="143"/>
        <v>#DIV/0!</v>
      </c>
      <c r="AH138" s="1" t="e">
        <f t="shared" ref="AH138" si="149">AG138/$D$31-1</f>
        <v>#DIV/0!</v>
      </c>
    </row>
    <row r="139" spans="2:34">
      <c r="B139" s="320"/>
      <c r="C139" s="332"/>
      <c r="D139" s="20" t="s">
        <v>1</v>
      </c>
      <c r="E139" s="15">
        <v>10</v>
      </c>
      <c r="F139" s="21">
        <v>9.6</v>
      </c>
      <c r="G139" s="20"/>
      <c r="H139" s="15"/>
      <c r="I139" s="20"/>
      <c r="J139" s="18" t="e">
        <f t="shared" si="135"/>
        <v>#DIV/0!</v>
      </c>
      <c r="K139" s="15"/>
      <c r="L139" s="14"/>
      <c r="M139" s="14"/>
      <c r="N139" s="14"/>
      <c r="O139" s="14"/>
      <c r="P139" s="13" t="e">
        <f t="shared" si="136"/>
        <v>#DIV/0!</v>
      </c>
      <c r="Q139" s="19" t="e">
        <f t="shared" si="137"/>
        <v>#DIV/0!</v>
      </c>
      <c r="R139" s="18" t="e">
        <f t="shared" ref="R139" si="150">ABS(P139*J139*$E$25*$C$34*$C$35*$C$36*$C$37)</f>
        <v>#DIV/0!</v>
      </c>
      <c r="S139" s="17" t="e">
        <f t="shared" ref="S139" si="151">R139/$C$30-1</f>
        <v>#DIV/0!</v>
      </c>
      <c r="T139" s="17" t="e">
        <f t="shared" ref="T139" si="152">R139/$C$29-1</f>
        <v>#DIV/0!</v>
      </c>
      <c r="U139" s="16"/>
      <c r="V139" s="14"/>
      <c r="W139" s="14"/>
      <c r="X139" s="14"/>
      <c r="Y139" s="14"/>
      <c r="Z139" s="14" t="e">
        <f t="shared" si="141"/>
        <v>#DIV/0!</v>
      </c>
      <c r="AA139" s="12" t="e">
        <f t="shared" ref="AA139" si="153">Z139/$C$31-1</f>
        <v>#DIV/0!</v>
      </c>
      <c r="AB139" s="15"/>
      <c r="AC139" s="14"/>
      <c r="AD139" s="14"/>
      <c r="AE139" s="14"/>
      <c r="AF139" s="14"/>
      <c r="AG139" s="13" t="e">
        <f t="shared" si="143"/>
        <v>#DIV/0!</v>
      </c>
      <c r="AH139" s="12" t="e">
        <f t="shared" ref="AH139" si="154">AG139/$C$31-1</f>
        <v>#DIV/0!</v>
      </c>
    </row>
    <row r="140" spans="2:34">
      <c r="B140" s="331"/>
      <c r="C140" s="333"/>
      <c r="D140" s="10" t="s">
        <v>0</v>
      </c>
      <c r="E140" s="4">
        <v>26</v>
      </c>
      <c r="F140" s="11">
        <v>25.3</v>
      </c>
      <c r="G140" s="10"/>
      <c r="H140" s="4"/>
      <c r="I140" s="10"/>
      <c r="J140" s="8" t="e">
        <f t="shared" si="135"/>
        <v>#DIV/0!</v>
      </c>
      <c r="K140" s="4"/>
      <c r="L140" s="3"/>
      <c r="M140" s="3"/>
      <c r="N140" s="3"/>
      <c r="O140" s="3"/>
      <c r="P140" s="2" t="e">
        <f t="shared" si="136"/>
        <v>#DIV/0!</v>
      </c>
      <c r="Q140" s="9" t="e">
        <f t="shared" si="137"/>
        <v>#DIV/0!</v>
      </c>
      <c r="R140" s="8" t="e">
        <f t="shared" ref="R140" si="155">ABS(P140*J140*$E$25*$D$34*$D$35*$D$36*$D$37)</f>
        <v>#DIV/0!</v>
      </c>
      <c r="S140" s="7" t="e">
        <f t="shared" ref="S140" si="156">R140/$D$30-1</f>
        <v>#DIV/0!</v>
      </c>
      <c r="T140" s="7" t="e">
        <f t="shared" ref="T140" si="157">R140/$D$29-1</f>
        <v>#DIV/0!</v>
      </c>
      <c r="U140" s="6"/>
      <c r="V140" s="3"/>
      <c r="W140" s="3"/>
      <c r="X140" s="3"/>
      <c r="Y140" s="3"/>
      <c r="Z140" s="5" t="e">
        <f t="shared" si="141"/>
        <v>#DIV/0!</v>
      </c>
      <c r="AA140" s="1" t="e">
        <f t="shared" ref="AA140" si="158">Z140/$D$31-1</f>
        <v>#DIV/0!</v>
      </c>
      <c r="AB140" s="4"/>
      <c r="AC140" s="3"/>
      <c r="AD140" s="3"/>
      <c r="AE140" s="3"/>
      <c r="AF140" s="3"/>
      <c r="AG140" s="2" t="e">
        <f t="shared" si="143"/>
        <v>#DIV/0!</v>
      </c>
      <c r="AH140" s="1" t="e">
        <f t="shared" ref="AH140" si="159">AG140/$D$31-1</f>
        <v>#DIV/0!</v>
      </c>
    </row>
    <row r="141" spans="2:34">
      <c r="B141" s="320"/>
      <c r="C141" s="332"/>
      <c r="D141" s="20" t="s">
        <v>1</v>
      </c>
      <c r="E141" s="15">
        <v>10</v>
      </c>
      <c r="F141" s="21">
        <v>9.6</v>
      </c>
      <c r="G141" s="20"/>
      <c r="H141" s="15"/>
      <c r="I141" s="20"/>
      <c r="J141" s="18" t="e">
        <f t="shared" si="135"/>
        <v>#DIV/0!</v>
      </c>
      <c r="K141" s="15"/>
      <c r="L141" s="14"/>
      <c r="M141" s="14"/>
      <c r="N141" s="14"/>
      <c r="O141" s="14"/>
      <c r="P141" s="13" t="e">
        <f t="shared" si="136"/>
        <v>#DIV/0!</v>
      </c>
      <c r="Q141" s="19" t="e">
        <f t="shared" si="137"/>
        <v>#DIV/0!</v>
      </c>
      <c r="R141" s="18" t="e">
        <f t="shared" ref="R141" si="160">ABS(P141*J141*$E$25*$C$34*$C$35*$C$36*$C$37)</f>
        <v>#DIV/0!</v>
      </c>
      <c r="S141" s="17" t="e">
        <f t="shared" ref="S141" si="161">R141/$C$30-1</f>
        <v>#DIV/0!</v>
      </c>
      <c r="T141" s="17" t="e">
        <f t="shared" ref="T141" si="162">R141/$C$29-1</f>
        <v>#DIV/0!</v>
      </c>
      <c r="U141" s="16"/>
      <c r="V141" s="14"/>
      <c r="W141" s="14"/>
      <c r="X141" s="14"/>
      <c r="Y141" s="14"/>
      <c r="Z141" s="14" t="e">
        <f t="shared" si="141"/>
        <v>#DIV/0!</v>
      </c>
      <c r="AA141" s="12" t="e">
        <f t="shared" ref="AA141" si="163">Z141/$C$31-1</f>
        <v>#DIV/0!</v>
      </c>
      <c r="AB141" s="15"/>
      <c r="AC141" s="14"/>
      <c r="AD141" s="14"/>
      <c r="AE141" s="14"/>
      <c r="AF141" s="14"/>
      <c r="AG141" s="13" t="e">
        <f t="shared" si="143"/>
        <v>#DIV/0!</v>
      </c>
      <c r="AH141" s="12" t="e">
        <f t="shared" ref="AH141" si="164">AG141/$C$31-1</f>
        <v>#DIV/0!</v>
      </c>
    </row>
    <row r="142" spans="2:34">
      <c r="B142" s="331"/>
      <c r="C142" s="333"/>
      <c r="D142" s="10" t="s">
        <v>0</v>
      </c>
      <c r="E142" s="4">
        <v>26</v>
      </c>
      <c r="F142" s="11">
        <v>25.3</v>
      </c>
      <c r="G142" s="10"/>
      <c r="H142" s="4"/>
      <c r="I142" s="10"/>
      <c r="J142" s="8" t="e">
        <f t="shared" si="135"/>
        <v>#DIV/0!</v>
      </c>
      <c r="K142" s="4"/>
      <c r="L142" s="3"/>
      <c r="M142" s="3"/>
      <c r="N142" s="3"/>
      <c r="O142" s="3"/>
      <c r="P142" s="2" t="e">
        <f t="shared" si="136"/>
        <v>#DIV/0!</v>
      </c>
      <c r="Q142" s="9" t="e">
        <f t="shared" si="137"/>
        <v>#DIV/0!</v>
      </c>
      <c r="R142" s="8" t="e">
        <f t="shared" ref="R142" si="165">ABS(P142*J142*$E$25*$D$34*$D$35*$D$36*$D$37)</f>
        <v>#DIV/0!</v>
      </c>
      <c r="S142" s="7" t="e">
        <f t="shared" ref="S142" si="166">R142/$D$30-1</f>
        <v>#DIV/0!</v>
      </c>
      <c r="T142" s="7" t="e">
        <f t="shared" ref="T142" si="167">R142/$D$29-1</f>
        <v>#DIV/0!</v>
      </c>
      <c r="U142" s="6"/>
      <c r="V142" s="3"/>
      <c r="W142" s="3"/>
      <c r="X142" s="3"/>
      <c r="Y142" s="3"/>
      <c r="Z142" s="5" t="e">
        <f t="shared" si="141"/>
        <v>#DIV/0!</v>
      </c>
      <c r="AA142" s="1" t="e">
        <f t="shared" ref="AA142" si="168">Z142/$D$31-1</f>
        <v>#DIV/0!</v>
      </c>
      <c r="AB142" s="4"/>
      <c r="AC142" s="3"/>
      <c r="AD142" s="3"/>
      <c r="AE142" s="3"/>
      <c r="AF142" s="3"/>
      <c r="AG142" s="2" t="e">
        <f t="shared" si="143"/>
        <v>#DIV/0!</v>
      </c>
      <c r="AH142" s="1" t="e">
        <f t="shared" ref="AH142" si="169">AG142/$D$31-1</f>
        <v>#DIV/0!</v>
      </c>
    </row>
    <row r="143" spans="2:34">
      <c r="B143" s="320"/>
      <c r="C143" s="332"/>
      <c r="D143" s="20" t="s">
        <v>1</v>
      </c>
      <c r="E143" s="15">
        <v>10</v>
      </c>
      <c r="F143" s="21">
        <v>9.6</v>
      </c>
      <c r="G143" s="20"/>
      <c r="H143" s="15"/>
      <c r="I143" s="20"/>
      <c r="J143" s="18" t="e">
        <f t="shared" si="135"/>
        <v>#DIV/0!</v>
      </c>
      <c r="K143" s="15"/>
      <c r="L143" s="14"/>
      <c r="M143" s="14"/>
      <c r="N143" s="14"/>
      <c r="O143" s="14"/>
      <c r="P143" s="13" t="e">
        <f t="shared" si="136"/>
        <v>#DIV/0!</v>
      </c>
      <c r="Q143" s="19" t="e">
        <f t="shared" si="137"/>
        <v>#DIV/0!</v>
      </c>
      <c r="R143" s="18" t="e">
        <f t="shared" ref="R143" si="170">ABS(P143*J143*$E$25*$C$34*$C$35*$C$36*$C$37)</f>
        <v>#DIV/0!</v>
      </c>
      <c r="S143" s="17" t="e">
        <f t="shared" ref="S143" si="171">R143/$C$30-1</f>
        <v>#DIV/0!</v>
      </c>
      <c r="T143" s="17" t="e">
        <f t="shared" ref="T143" si="172">R143/$C$29-1</f>
        <v>#DIV/0!</v>
      </c>
      <c r="U143" s="16"/>
      <c r="V143" s="14"/>
      <c r="W143" s="14"/>
      <c r="X143" s="14"/>
      <c r="Y143" s="14"/>
      <c r="Z143" s="14" t="e">
        <f t="shared" si="141"/>
        <v>#DIV/0!</v>
      </c>
      <c r="AA143" s="12" t="e">
        <f t="shared" ref="AA143" si="173">Z143/$C$31-1</f>
        <v>#DIV/0!</v>
      </c>
      <c r="AB143" s="15"/>
      <c r="AC143" s="14"/>
      <c r="AD143" s="14"/>
      <c r="AE143" s="14"/>
      <c r="AF143" s="14"/>
      <c r="AG143" s="13" t="e">
        <f t="shared" si="143"/>
        <v>#DIV/0!</v>
      </c>
      <c r="AH143" s="12" t="e">
        <f t="shared" ref="AH143" si="174">AG143/$C$31-1</f>
        <v>#DIV/0!</v>
      </c>
    </row>
    <row r="144" spans="2:34">
      <c r="B144" s="331"/>
      <c r="C144" s="333"/>
      <c r="D144" s="10" t="s">
        <v>0</v>
      </c>
      <c r="E144" s="4">
        <v>26</v>
      </c>
      <c r="F144" s="11">
        <v>25.3</v>
      </c>
      <c r="G144" s="10"/>
      <c r="H144" s="4"/>
      <c r="I144" s="10"/>
      <c r="J144" s="8" t="e">
        <f t="shared" si="135"/>
        <v>#DIV/0!</v>
      </c>
      <c r="K144" s="4"/>
      <c r="L144" s="3"/>
      <c r="M144" s="3"/>
      <c r="N144" s="3"/>
      <c r="O144" s="3"/>
      <c r="P144" s="2" t="e">
        <f t="shared" si="136"/>
        <v>#DIV/0!</v>
      </c>
      <c r="Q144" s="9" t="e">
        <f t="shared" si="137"/>
        <v>#DIV/0!</v>
      </c>
      <c r="R144" s="8" t="e">
        <f t="shared" ref="R144" si="175">ABS(P144*J144*$E$25*$D$34*$D$35*$D$36*$D$37)</f>
        <v>#DIV/0!</v>
      </c>
      <c r="S144" s="7" t="e">
        <f t="shared" ref="S144" si="176">R144/$D$30-1</f>
        <v>#DIV/0!</v>
      </c>
      <c r="T144" s="7" t="e">
        <f t="shared" ref="T144" si="177">R144/$D$29-1</f>
        <v>#DIV/0!</v>
      </c>
      <c r="U144" s="6"/>
      <c r="V144" s="3"/>
      <c r="W144" s="3"/>
      <c r="X144" s="3"/>
      <c r="Y144" s="3"/>
      <c r="Z144" s="5" t="e">
        <f t="shared" si="141"/>
        <v>#DIV/0!</v>
      </c>
      <c r="AA144" s="1" t="e">
        <f t="shared" ref="AA144" si="178">Z144/$D$31-1</f>
        <v>#DIV/0!</v>
      </c>
      <c r="AB144" s="4"/>
      <c r="AC144" s="3"/>
      <c r="AD144" s="3"/>
      <c r="AE144" s="3"/>
      <c r="AF144" s="3"/>
      <c r="AG144" s="2" t="e">
        <f t="shared" si="143"/>
        <v>#DIV/0!</v>
      </c>
      <c r="AH144" s="1" t="e">
        <f t="shared" ref="AH144" si="179">AG144/$D$31-1</f>
        <v>#DIV/0!</v>
      </c>
    </row>
    <row r="145" spans="2:34">
      <c r="B145" s="320"/>
      <c r="C145" s="332"/>
      <c r="D145" s="20" t="s">
        <v>1</v>
      </c>
      <c r="E145" s="15">
        <v>10</v>
      </c>
      <c r="F145" s="21">
        <v>9.6</v>
      </c>
      <c r="G145" s="20"/>
      <c r="H145" s="15"/>
      <c r="I145" s="20"/>
      <c r="J145" s="18" t="e">
        <f t="shared" si="135"/>
        <v>#DIV/0!</v>
      </c>
      <c r="K145" s="15"/>
      <c r="L145" s="14"/>
      <c r="M145" s="14"/>
      <c r="N145" s="14"/>
      <c r="O145" s="14"/>
      <c r="P145" s="13" t="e">
        <f t="shared" si="136"/>
        <v>#DIV/0!</v>
      </c>
      <c r="Q145" s="19" t="e">
        <f t="shared" si="137"/>
        <v>#DIV/0!</v>
      </c>
      <c r="R145" s="18" t="e">
        <f t="shared" ref="R145" si="180">ABS(P145*J145*$E$25*$C$34*$C$35*$C$36*$C$37)</f>
        <v>#DIV/0!</v>
      </c>
      <c r="S145" s="17" t="e">
        <f t="shared" ref="S145" si="181">R145/$C$30-1</f>
        <v>#DIV/0!</v>
      </c>
      <c r="T145" s="17" t="e">
        <f t="shared" ref="T145" si="182">R145/$C$29-1</f>
        <v>#DIV/0!</v>
      </c>
      <c r="U145" s="16"/>
      <c r="V145" s="14"/>
      <c r="W145" s="14"/>
      <c r="X145" s="14"/>
      <c r="Y145" s="14"/>
      <c r="Z145" s="14" t="e">
        <f t="shared" si="141"/>
        <v>#DIV/0!</v>
      </c>
      <c r="AA145" s="12" t="e">
        <f t="shared" ref="AA145" si="183">Z145/$C$31-1</f>
        <v>#DIV/0!</v>
      </c>
      <c r="AB145" s="15"/>
      <c r="AC145" s="14"/>
      <c r="AD145" s="14"/>
      <c r="AE145" s="14"/>
      <c r="AF145" s="14"/>
      <c r="AG145" s="13" t="e">
        <f t="shared" si="143"/>
        <v>#DIV/0!</v>
      </c>
      <c r="AH145" s="12" t="e">
        <f t="shared" ref="AH145" si="184">AG145/$C$31-1</f>
        <v>#DIV/0!</v>
      </c>
    </row>
    <row r="146" spans="2:34">
      <c r="B146" s="331"/>
      <c r="C146" s="333"/>
      <c r="D146" s="10" t="s">
        <v>0</v>
      </c>
      <c r="E146" s="4">
        <v>26</v>
      </c>
      <c r="F146" s="11">
        <v>25.3</v>
      </c>
      <c r="G146" s="10"/>
      <c r="H146" s="4"/>
      <c r="I146" s="10"/>
      <c r="J146" s="8" t="e">
        <f t="shared" si="135"/>
        <v>#DIV/0!</v>
      </c>
      <c r="K146" s="4"/>
      <c r="L146" s="3"/>
      <c r="M146" s="3"/>
      <c r="N146" s="3"/>
      <c r="O146" s="3"/>
      <c r="P146" s="2" t="e">
        <f t="shared" si="136"/>
        <v>#DIV/0!</v>
      </c>
      <c r="Q146" s="9" t="e">
        <f t="shared" si="137"/>
        <v>#DIV/0!</v>
      </c>
      <c r="R146" s="8" t="e">
        <f t="shared" ref="R146" si="185">ABS(P146*J146*$E$25*$D$34*$D$35*$D$36*$D$37)</f>
        <v>#DIV/0!</v>
      </c>
      <c r="S146" s="7" t="e">
        <f t="shared" ref="S146" si="186">R146/$D$30-1</f>
        <v>#DIV/0!</v>
      </c>
      <c r="T146" s="7" t="e">
        <f t="shared" ref="T146" si="187">R146/$D$29-1</f>
        <v>#DIV/0!</v>
      </c>
      <c r="U146" s="6"/>
      <c r="V146" s="3"/>
      <c r="W146" s="3"/>
      <c r="X146" s="3"/>
      <c r="Y146" s="3"/>
      <c r="Z146" s="5" t="e">
        <f t="shared" si="141"/>
        <v>#DIV/0!</v>
      </c>
      <c r="AA146" s="1" t="e">
        <f t="shared" ref="AA146" si="188">Z146/$D$31-1</f>
        <v>#DIV/0!</v>
      </c>
      <c r="AB146" s="4"/>
      <c r="AC146" s="3"/>
      <c r="AD146" s="3"/>
      <c r="AE146" s="3"/>
      <c r="AF146" s="3"/>
      <c r="AG146" s="2" t="e">
        <f t="shared" si="143"/>
        <v>#DIV/0!</v>
      </c>
      <c r="AH146" s="1" t="e">
        <f t="shared" ref="AH146" si="189">AG146/$D$31-1</f>
        <v>#DIV/0!</v>
      </c>
    </row>
    <row r="147" spans="2:34">
      <c r="B147" s="320"/>
      <c r="C147" s="332"/>
      <c r="D147" s="20" t="s">
        <v>1</v>
      </c>
      <c r="E147" s="15">
        <v>10</v>
      </c>
      <c r="F147" s="21">
        <v>9.6</v>
      </c>
      <c r="G147" s="20"/>
      <c r="H147" s="15"/>
      <c r="I147" s="20"/>
      <c r="J147" s="18" t="e">
        <f t="shared" si="135"/>
        <v>#DIV/0!</v>
      </c>
      <c r="K147" s="15"/>
      <c r="L147" s="14"/>
      <c r="M147" s="14"/>
      <c r="N147" s="14"/>
      <c r="O147" s="14"/>
      <c r="P147" s="13" t="e">
        <f t="shared" si="136"/>
        <v>#DIV/0!</v>
      </c>
      <c r="Q147" s="19" t="e">
        <f t="shared" si="137"/>
        <v>#DIV/0!</v>
      </c>
      <c r="R147" s="18" t="e">
        <f t="shared" ref="R147" si="190">ABS(P147*J147*$E$25*$C$34*$C$35*$C$36*$C$37)</f>
        <v>#DIV/0!</v>
      </c>
      <c r="S147" s="17" t="e">
        <f t="shared" ref="S147" si="191">R147/$C$30-1</f>
        <v>#DIV/0!</v>
      </c>
      <c r="T147" s="17" t="e">
        <f t="shared" ref="T147" si="192">R147/$C$29-1</f>
        <v>#DIV/0!</v>
      </c>
      <c r="U147" s="16"/>
      <c r="V147" s="14"/>
      <c r="W147" s="14"/>
      <c r="X147" s="14"/>
      <c r="Y147" s="14"/>
      <c r="Z147" s="14" t="e">
        <f t="shared" si="141"/>
        <v>#DIV/0!</v>
      </c>
      <c r="AA147" s="12" t="e">
        <f t="shared" ref="AA147" si="193">Z147/$C$31-1</f>
        <v>#DIV/0!</v>
      </c>
      <c r="AB147" s="15"/>
      <c r="AC147" s="14"/>
      <c r="AD147" s="14"/>
      <c r="AE147" s="14"/>
      <c r="AF147" s="14"/>
      <c r="AG147" s="13" t="e">
        <f t="shared" si="143"/>
        <v>#DIV/0!</v>
      </c>
      <c r="AH147" s="12" t="e">
        <f t="shared" ref="AH147" si="194">AG147/$C$31-1</f>
        <v>#DIV/0!</v>
      </c>
    </row>
    <row r="148" spans="2:34">
      <c r="B148" s="331"/>
      <c r="C148" s="333"/>
      <c r="D148" s="10" t="s">
        <v>0</v>
      </c>
      <c r="E148" s="4">
        <v>26</v>
      </c>
      <c r="F148" s="11">
        <v>25.3</v>
      </c>
      <c r="G148" s="10"/>
      <c r="H148" s="4"/>
      <c r="I148" s="10"/>
      <c r="J148" s="8" t="e">
        <f t="shared" si="135"/>
        <v>#DIV/0!</v>
      </c>
      <c r="K148" s="4"/>
      <c r="L148" s="3"/>
      <c r="M148" s="3"/>
      <c r="N148" s="3"/>
      <c r="O148" s="3"/>
      <c r="P148" s="2" t="e">
        <f t="shared" si="136"/>
        <v>#DIV/0!</v>
      </c>
      <c r="Q148" s="9" t="e">
        <f t="shared" si="137"/>
        <v>#DIV/0!</v>
      </c>
      <c r="R148" s="8" t="e">
        <f t="shared" ref="R148" si="195">ABS(P148*J148*$E$25*$D$34*$D$35*$D$36*$D$37)</f>
        <v>#DIV/0!</v>
      </c>
      <c r="S148" s="7" t="e">
        <f t="shared" ref="S148" si="196">R148/$D$30-1</f>
        <v>#DIV/0!</v>
      </c>
      <c r="T148" s="7" t="e">
        <f t="shared" ref="T148" si="197">R148/$D$29-1</f>
        <v>#DIV/0!</v>
      </c>
      <c r="U148" s="6"/>
      <c r="V148" s="3"/>
      <c r="W148" s="3"/>
      <c r="X148" s="3"/>
      <c r="Y148" s="3"/>
      <c r="Z148" s="5" t="e">
        <f t="shared" si="141"/>
        <v>#DIV/0!</v>
      </c>
      <c r="AA148" s="1" t="e">
        <f t="shared" ref="AA148" si="198">Z148/$D$31-1</f>
        <v>#DIV/0!</v>
      </c>
      <c r="AB148" s="4"/>
      <c r="AC148" s="3"/>
      <c r="AD148" s="3"/>
      <c r="AE148" s="3"/>
      <c r="AF148" s="3"/>
      <c r="AG148" s="2" t="e">
        <f t="shared" si="143"/>
        <v>#DIV/0!</v>
      </c>
      <c r="AH148" s="1" t="e">
        <f t="shared" ref="AH148" si="199">AG148/$D$31-1</f>
        <v>#DIV/0!</v>
      </c>
    </row>
    <row r="149" spans="2:34">
      <c r="B149" s="320"/>
      <c r="C149" s="332"/>
      <c r="D149" s="20" t="s">
        <v>1</v>
      </c>
      <c r="E149" s="15">
        <v>10</v>
      </c>
      <c r="F149" s="21">
        <v>9.6</v>
      </c>
      <c r="G149" s="20"/>
      <c r="H149" s="15"/>
      <c r="I149" s="20"/>
      <c r="J149" s="18" t="e">
        <f t="shared" si="135"/>
        <v>#DIV/0!</v>
      </c>
      <c r="K149" s="15"/>
      <c r="L149" s="14"/>
      <c r="M149" s="14"/>
      <c r="N149" s="14"/>
      <c r="O149" s="14"/>
      <c r="P149" s="13" t="e">
        <f t="shared" si="136"/>
        <v>#DIV/0!</v>
      </c>
      <c r="Q149" s="19" t="e">
        <f t="shared" si="137"/>
        <v>#DIV/0!</v>
      </c>
      <c r="R149" s="18" t="e">
        <f t="shared" ref="R149" si="200">ABS(P149*J149*$E$25*$C$34*$C$35*$C$36*$C$37)</f>
        <v>#DIV/0!</v>
      </c>
      <c r="S149" s="17" t="e">
        <f t="shared" ref="S149" si="201">R149/$C$30-1</f>
        <v>#DIV/0!</v>
      </c>
      <c r="T149" s="17" t="e">
        <f t="shared" ref="T149" si="202">R149/$C$29-1</f>
        <v>#DIV/0!</v>
      </c>
      <c r="U149" s="16"/>
      <c r="V149" s="14"/>
      <c r="W149" s="14"/>
      <c r="X149" s="14"/>
      <c r="Y149" s="14"/>
      <c r="Z149" s="14" t="e">
        <f t="shared" si="141"/>
        <v>#DIV/0!</v>
      </c>
      <c r="AA149" s="12" t="e">
        <f t="shared" ref="AA149" si="203">Z149/$C$31-1</f>
        <v>#DIV/0!</v>
      </c>
      <c r="AB149" s="15"/>
      <c r="AC149" s="14"/>
      <c r="AD149" s="14"/>
      <c r="AE149" s="14"/>
      <c r="AF149" s="14"/>
      <c r="AG149" s="13" t="e">
        <f t="shared" si="143"/>
        <v>#DIV/0!</v>
      </c>
      <c r="AH149" s="12" t="e">
        <f t="shared" ref="AH149" si="204">AG149/$C$31-1</f>
        <v>#DIV/0!</v>
      </c>
    </row>
    <row r="150" spans="2:34">
      <c r="B150" s="331"/>
      <c r="C150" s="333"/>
      <c r="D150" s="10" t="s">
        <v>0</v>
      </c>
      <c r="E150" s="4">
        <v>26</v>
      </c>
      <c r="F150" s="11">
        <v>25.3</v>
      </c>
      <c r="G150" s="10"/>
      <c r="H150" s="4"/>
      <c r="I150" s="10"/>
      <c r="J150" s="8" t="e">
        <f t="shared" si="135"/>
        <v>#DIV/0!</v>
      </c>
      <c r="K150" s="4"/>
      <c r="L150" s="3"/>
      <c r="M150" s="3"/>
      <c r="N150" s="3"/>
      <c r="O150" s="3"/>
      <c r="P150" s="2" t="e">
        <f t="shared" si="136"/>
        <v>#DIV/0!</v>
      </c>
      <c r="Q150" s="9" t="e">
        <f t="shared" si="137"/>
        <v>#DIV/0!</v>
      </c>
      <c r="R150" s="8" t="e">
        <f t="shared" ref="R150" si="205">ABS(P150*J150*$E$25*$D$34*$D$35*$D$36*$D$37)</f>
        <v>#DIV/0!</v>
      </c>
      <c r="S150" s="7" t="e">
        <f t="shared" ref="S150" si="206">R150/$D$30-1</f>
        <v>#DIV/0!</v>
      </c>
      <c r="T150" s="7" t="e">
        <f t="shared" ref="T150" si="207">R150/$D$29-1</f>
        <v>#DIV/0!</v>
      </c>
      <c r="U150" s="6"/>
      <c r="V150" s="3"/>
      <c r="W150" s="3"/>
      <c r="X150" s="3"/>
      <c r="Y150" s="3"/>
      <c r="Z150" s="5" t="e">
        <f t="shared" si="141"/>
        <v>#DIV/0!</v>
      </c>
      <c r="AA150" s="1" t="e">
        <f t="shared" ref="AA150" si="208">Z150/$D$31-1</f>
        <v>#DIV/0!</v>
      </c>
      <c r="AB150" s="4"/>
      <c r="AC150" s="3"/>
      <c r="AD150" s="3"/>
      <c r="AE150" s="3"/>
      <c r="AF150" s="3"/>
      <c r="AG150" s="2" t="e">
        <f t="shared" si="143"/>
        <v>#DIV/0!</v>
      </c>
      <c r="AH150" s="1" t="e">
        <f t="shared" ref="AH150" si="209">AG150/$D$31-1</f>
        <v>#DIV/0!</v>
      </c>
    </row>
    <row r="151" spans="2:34">
      <c r="B151" s="320"/>
      <c r="C151" s="332"/>
      <c r="D151" s="20" t="s">
        <v>1</v>
      </c>
      <c r="E151" s="15">
        <v>10</v>
      </c>
      <c r="F151" s="21">
        <v>9.6</v>
      </c>
      <c r="G151" s="20"/>
      <c r="H151" s="15"/>
      <c r="I151" s="20"/>
      <c r="J151" s="18" t="e">
        <f t="shared" si="135"/>
        <v>#DIV/0!</v>
      </c>
      <c r="K151" s="15"/>
      <c r="L151" s="14"/>
      <c r="M151" s="14"/>
      <c r="N151" s="14"/>
      <c r="O151" s="14"/>
      <c r="P151" s="13" t="e">
        <f t="shared" si="136"/>
        <v>#DIV/0!</v>
      </c>
      <c r="Q151" s="19" t="e">
        <f t="shared" si="137"/>
        <v>#DIV/0!</v>
      </c>
      <c r="R151" s="18" t="e">
        <f t="shared" ref="R151" si="210">ABS(P151*J151*$E$25*$C$34*$C$35*$C$36*$C$37)</f>
        <v>#DIV/0!</v>
      </c>
      <c r="S151" s="17" t="e">
        <f t="shared" ref="S151" si="211">R151/$C$30-1</f>
        <v>#DIV/0!</v>
      </c>
      <c r="T151" s="17" t="e">
        <f t="shared" ref="T151" si="212">R151/$C$29-1</f>
        <v>#DIV/0!</v>
      </c>
      <c r="U151" s="16"/>
      <c r="V151" s="14"/>
      <c r="W151" s="14"/>
      <c r="X151" s="14"/>
      <c r="Y151" s="14"/>
      <c r="Z151" s="14" t="e">
        <f t="shared" si="141"/>
        <v>#DIV/0!</v>
      </c>
      <c r="AA151" s="12" t="e">
        <f t="shared" ref="AA151" si="213">Z151/$C$31-1</f>
        <v>#DIV/0!</v>
      </c>
      <c r="AB151" s="15"/>
      <c r="AC151" s="14"/>
      <c r="AD151" s="14"/>
      <c r="AE151" s="14"/>
      <c r="AF151" s="14"/>
      <c r="AG151" s="13" t="e">
        <f t="shared" si="143"/>
        <v>#DIV/0!</v>
      </c>
      <c r="AH151" s="12" t="e">
        <f t="shared" ref="AH151" si="214">AG151/$C$31-1</f>
        <v>#DIV/0!</v>
      </c>
    </row>
    <row r="152" spans="2:34">
      <c r="B152" s="331"/>
      <c r="C152" s="333"/>
      <c r="D152" s="10" t="s">
        <v>0</v>
      </c>
      <c r="E152" s="4">
        <v>26</v>
      </c>
      <c r="F152" s="11">
        <v>25.3</v>
      </c>
      <c r="G152" s="10"/>
      <c r="H152" s="4"/>
      <c r="I152" s="10"/>
      <c r="J152" s="8" t="e">
        <f t="shared" si="135"/>
        <v>#DIV/0!</v>
      </c>
      <c r="K152" s="4"/>
      <c r="L152" s="3"/>
      <c r="M152" s="3"/>
      <c r="N152" s="3"/>
      <c r="O152" s="3"/>
      <c r="P152" s="2" t="e">
        <f t="shared" si="136"/>
        <v>#DIV/0!</v>
      </c>
      <c r="Q152" s="9" t="e">
        <f t="shared" si="137"/>
        <v>#DIV/0!</v>
      </c>
      <c r="R152" s="8" t="e">
        <f t="shared" ref="R152" si="215">ABS(P152*J152*$E$25*$D$34*$D$35*$D$36*$D$37)</f>
        <v>#DIV/0!</v>
      </c>
      <c r="S152" s="7" t="e">
        <f t="shared" ref="S152" si="216">R152/$D$30-1</f>
        <v>#DIV/0!</v>
      </c>
      <c r="T152" s="7" t="e">
        <f t="shared" ref="T152" si="217">R152/$D$29-1</f>
        <v>#DIV/0!</v>
      </c>
      <c r="U152" s="6"/>
      <c r="V152" s="3"/>
      <c r="W152" s="3"/>
      <c r="X152" s="3"/>
      <c r="Y152" s="3"/>
      <c r="Z152" s="5" t="e">
        <f t="shared" si="141"/>
        <v>#DIV/0!</v>
      </c>
      <c r="AA152" s="1" t="e">
        <f t="shared" ref="AA152" si="218">Z152/$D$31-1</f>
        <v>#DIV/0!</v>
      </c>
      <c r="AB152" s="4"/>
      <c r="AC152" s="3"/>
      <c r="AD152" s="3"/>
      <c r="AE152" s="3"/>
      <c r="AF152" s="3"/>
      <c r="AG152" s="2" t="e">
        <f t="shared" si="143"/>
        <v>#DIV/0!</v>
      </c>
      <c r="AH152" s="1" t="e">
        <f t="shared" ref="AH152" si="219">AG152/$D$31-1</f>
        <v>#DIV/0!</v>
      </c>
    </row>
    <row r="153" spans="2:34">
      <c r="B153" s="320"/>
      <c r="C153" s="332"/>
      <c r="D153" s="20" t="s">
        <v>1</v>
      </c>
      <c r="E153" s="15">
        <v>10</v>
      </c>
      <c r="F153" s="21">
        <v>9.6</v>
      </c>
      <c r="G153" s="20"/>
      <c r="H153" s="15"/>
      <c r="I153" s="20"/>
      <c r="J153" s="18" t="e">
        <f t="shared" si="135"/>
        <v>#DIV/0!</v>
      </c>
      <c r="K153" s="15"/>
      <c r="L153" s="14"/>
      <c r="M153" s="14"/>
      <c r="N153" s="14"/>
      <c r="O153" s="14"/>
      <c r="P153" s="13" t="e">
        <f t="shared" si="136"/>
        <v>#DIV/0!</v>
      </c>
      <c r="Q153" s="19" t="e">
        <f t="shared" si="137"/>
        <v>#DIV/0!</v>
      </c>
      <c r="R153" s="18" t="e">
        <f t="shared" ref="R153" si="220">ABS(P153*J153*$E$25*$C$34*$C$35*$C$36*$C$37)</f>
        <v>#DIV/0!</v>
      </c>
      <c r="S153" s="17" t="e">
        <f t="shared" ref="S153" si="221">R153/$C$30-1</f>
        <v>#DIV/0!</v>
      </c>
      <c r="T153" s="17" t="e">
        <f t="shared" ref="T153" si="222">R153/$C$29-1</f>
        <v>#DIV/0!</v>
      </c>
      <c r="U153" s="16"/>
      <c r="V153" s="14"/>
      <c r="W153" s="14"/>
      <c r="X153" s="14"/>
      <c r="Y153" s="14"/>
      <c r="Z153" s="14" t="e">
        <f t="shared" si="141"/>
        <v>#DIV/0!</v>
      </c>
      <c r="AA153" s="12" t="e">
        <f t="shared" ref="AA153" si="223">Z153/$C$31-1</f>
        <v>#DIV/0!</v>
      </c>
      <c r="AB153" s="15"/>
      <c r="AC153" s="14"/>
      <c r="AD153" s="14"/>
      <c r="AE153" s="14"/>
      <c r="AF153" s="14"/>
      <c r="AG153" s="13" t="e">
        <f t="shared" si="143"/>
        <v>#DIV/0!</v>
      </c>
      <c r="AH153" s="12" t="e">
        <f t="shared" ref="AH153" si="224">AG153/$C$31-1</f>
        <v>#DIV/0!</v>
      </c>
    </row>
    <row r="154" spans="2:34">
      <c r="B154" s="331"/>
      <c r="C154" s="333"/>
      <c r="D154" s="10" t="s">
        <v>0</v>
      </c>
      <c r="E154" s="4">
        <v>26</v>
      </c>
      <c r="F154" s="11">
        <v>25.3</v>
      </c>
      <c r="G154" s="10"/>
      <c r="H154" s="4"/>
      <c r="I154" s="10"/>
      <c r="J154" s="8" t="e">
        <f t="shared" si="135"/>
        <v>#DIV/0!</v>
      </c>
      <c r="K154" s="4"/>
      <c r="L154" s="3"/>
      <c r="M154" s="3"/>
      <c r="N154" s="3"/>
      <c r="O154" s="3"/>
      <c r="P154" s="2" t="e">
        <f t="shared" si="136"/>
        <v>#DIV/0!</v>
      </c>
      <c r="Q154" s="9" t="e">
        <f t="shared" si="137"/>
        <v>#DIV/0!</v>
      </c>
      <c r="R154" s="8" t="e">
        <f t="shared" ref="R154" si="225">ABS(P154*J154*$E$25*$D$34*$D$35*$D$36*$D$37)</f>
        <v>#DIV/0!</v>
      </c>
      <c r="S154" s="7" t="e">
        <f t="shared" ref="S154" si="226">R154/$D$30-1</f>
        <v>#DIV/0!</v>
      </c>
      <c r="T154" s="7" t="e">
        <f t="shared" ref="T154" si="227">R154/$D$29-1</f>
        <v>#DIV/0!</v>
      </c>
      <c r="U154" s="6"/>
      <c r="V154" s="3"/>
      <c r="W154" s="3"/>
      <c r="X154" s="3"/>
      <c r="Y154" s="3"/>
      <c r="Z154" s="5" t="e">
        <f t="shared" si="141"/>
        <v>#DIV/0!</v>
      </c>
      <c r="AA154" s="1" t="e">
        <f t="shared" ref="AA154" si="228">Z154/$D$31-1</f>
        <v>#DIV/0!</v>
      </c>
      <c r="AB154" s="4"/>
      <c r="AC154" s="3"/>
      <c r="AD154" s="3"/>
      <c r="AE154" s="3"/>
      <c r="AF154" s="3"/>
      <c r="AG154" s="2" t="e">
        <f t="shared" si="143"/>
        <v>#DIV/0!</v>
      </c>
      <c r="AH154" s="1" t="e">
        <f t="shared" ref="AH154" si="229">AG154/$D$31-1</f>
        <v>#DIV/0!</v>
      </c>
    </row>
    <row r="155" spans="2:34">
      <c r="B155" s="320"/>
      <c r="C155" s="332"/>
      <c r="D155" s="20" t="s">
        <v>1</v>
      </c>
      <c r="E155" s="15">
        <v>10</v>
      </c>
      <c r="F155" s="21">
        <v>9.6</v>
      </c>
      <c r="G155" s="20"/>
      <c r="H155" s="15"/>
      <c r="I155" s="20"/>
      <c r="J155" s="18" t="e">
        <f t="shared" si="135"/>
        <v>#DIV/0!</v>
      </c>
      <c r="K155" s="15"/>
      <c r="L155" s="14"/>
      <c r="M155" s="14"/>
      <c r="N155" s="14"/>
      <c r="O155" s="14"/>
      <c r="P155" s="13" t="e">
        <f t="shared" si="136"/>
        <v>#DIV/0!</v>
      </c>
      <c r="Q155" s="19" t="e">
        <f t="shared" si="137"/>
        <v>#DIV/0!</v>
      </c>
      <c r="R155" s="18" t="e">
        <f t="shared" ref="R155" si="230">ABS(P155*J155*$E$25*$C$34*$C$35*$C$36*$C$37)</f>
        <v>#DIV/0!</v>
      </c>
      <c r="S155" s="17" t="e">
        <f t="shared" ref="S155" si="231">R155/$C$30-1</f>
        <v>#DIV/0!</v>
      </c>
      <c r="T155" s="17" t="e">
        <f t="shared" ref="T155" si="232">R155/$C$29-1</f>
        <v>#DIV/0!</v>
      </c>
      <c r="U155" s="16"/>
      <c r="V155" s="14"/>
      <c r="W155" s="14"/>
      <c r="X155" s="14"/>
      <c r="Y155" s="14"/>
      <c r="Z155" s="14" t="e">
        <f t="shared" si="141"/>
        <v>#DIV/0!</v>
      </c>
      <c r="AA155" s="12" t="e">
        <f t="shared" ref="AA155" si="233">Z155/$C$31-1</f>
        <v>#DIV/0!</v>
      </c>
      <c r="AB155" s="15"/>
      <c r="AC155" s="14"/>
      <c r="AD155" s="14"/>
      <c r="AE155" s="14"/>
      <c r="AF155" s="14"/>
      <c r="AG155" s="13" t="e">
        <f t="shared" si="143"/>
        <v>#DIV/0!</v>
      </c>
      <c r="AH155" s="12" t="e">
        <f t="shared" ref="AH155" si="234">AG155/$C$31-1</f>
        <v>#DIV/0!</v>
      </c>
    </row>
    <row r="156" spans="2:34">
      <c r="B156" s="331"/>
      <c r="C156" s="333"/>
      <c r="D156" s="10" t="s">
        <v>0</v>
      </c>
      <c r="E156" s="4">
        <v>26</v>
      </c>
      <c r="F156" s="11">
        <v>25.3</v>
      </c>
      <c r="G156" s="10"/>
      <c r="H156" s="4"/>
      <c r="I156" s="10"/>
      <c r="J156" s="8" t="e">
        <f t="shared" si="135"/>
        <v>#DIV/0!</v>
      </c>
      <c r="K156" s="4"/>
      <c r="L156" s="3"/>
      <c r="M156" s="3"/>
      <c r="N156" s="3"/>
      <c r="O156" s="3"/>
      <c r="P156" s="2" t="e">
        <f t="shared" si="136"/>
        <v>#DIV/0!</v>
      </c>
      <c r="Q156" s="9" t="e">
        <f t="shared" si="137"/>
        <v>#DIV/0!</v>
      </c>
      <c r="R156" s="8" t="e">
        <f t="shared" ref="R156" si="235">ABS(P156*J156*$E$25*$D$34*$D$35*$D$36*$D$37)</f>
        <v>#DIV/0!</v>
      </c>
      <c r="S156" s="7" t="e">
        <f t="shared" ref="S156" si="236">R156/$D$30-1</f>
        <v>#DIV/0!</v>
      </c>
      <c r="T156" s="7" t="e">
        <f t="shared" ref="T156" si="237">R156/$D$29-1</f>
        <v>#DIV/0!</v>
      </c>
      <c r="U156" s="6"/>
      <c r="V156" s="3"/>
      <c r="W156" s="3"/>
      <c r="X156" s="3"/>
      <c r="Y156" s="3"/>
      <c r="Z156" s="5" t="e">
        <f t="shared" si="141"/>
        <v>#DIV/0!</v>
      </c>
      <c r="AA156" s="1" t="e">
        <f t="shared" ref="AA156" si="238">Z156/$D$31-1</f>
        <v>#DIV/0!</v>
      </c>
      <c r="AB156" s="4"/>
      <c r="AC156" s="3"/>
      <c r="AD156" s="3"/>
      <c r="AE156" s="3"/>
      <c r="AF156" s="3"/>
      <c r="AG156" s="2" t="e">
        <f t="shared" si="143"/>
        <v>#DIV/0!</v>
      </c>
      <c r="AH156" s="1" t="e">
        <f t="shared" ref="AH156" si="239">AG156/$D$31-1</f>
        <v>#DIV/0!</v>
      </c>
    </row>
    <row r="157" spans="2:34">
      <c r="B157" s="320"/>
      <c r="C157" s="332"/>
      <c r="D157" s="20" t="s">
        <v>1</v>
      </c>
      <c r="E157" s="15">
        <v>10</v>
      </c>
      <c r="F157" s="21">
        <v>9.6</v>
      </c>
      <c r="G157" s="20"/>
      <c r="H157" s="15"/>
      <c r="I157" s="20"/>
      <c r="J157" s="18" t="e">
        <f t="shared" si="135"/>
        <v>#DIV/0!</v>
      </c>
      <c r="K157" s="15"/>
      <c r="L157" s="14"/>
      <c r="M157" s="14"/>
      <c r="N157" s="14"/>
      <c r="O157" s="14"/>
      <c r="P157" s="13" t="e">
        <f t="shared" si="136"/>
        <v>#DIV/0!</v>
      </c>
      <c r="Q157" s="19" t="e">
        <f t="shared" si="137"/>
        <v>#DIV/0!</v>
      </c>
      <c r="R157" s="18" t="e">
        <f t="shared" ref="R157" si="240">ABS(P157*J157*$E$25*$C$34*$C$35*$C$36*$C$37)</f>
        <v>#DIV/0!</v>
      </c>
      <c r="S157" s="17" t="e">
        <f t="shared" ref="S157" si="241">R157/$C$30-1</f>
        <v>#DIV/0!</v>
      </c>
      <c r="T157" s="17" t="e">
        <f t="shared" ref="T157" si="242">R157/$C$29-1</f>
        <v>#DIV/0!</v>
      </c>
      <c r="U157" s="16"/>
      <c r="V157" s="14"/>
      <c r="W157" s="14"/>
      <c r="X157" s="14"/>
      <c r="Y157" s="14"/>
      <c r="Z157" s="14" t="e">
        <f t="shared" si="141"/>
        <v>#DIV/0!</v>
      </c>
      <c r="AA157" s="12" t="e">
        <f t="shared" ref="AA157" si="243">Z157/$C$31-1</f>
        <v>#DIV/0!</v>
      </c>
      <c r="AB157" s="15"/>
      <c r="AC157" s="14"/>
      <c r="AD157" s="14"/>
      <c r="AE157" s="14"/>
      <c r="AF157" s="14"/>
      <c r="AG157" s="13" t="e">
        <f t="shared" si="143"/>
        <v>#DIV/0!</v>
      </c>
      <c r="AH157" s="12" t="e">
        <f t="shared" ref="AH157" si="244">AG157/$C$31-1</f>
        <v>#DIV/0!</v>
      </c>
    </row>
    <row r="158" spans="2:34">
      <c r="B158" s="331"/>
      <c r="C158" s="333"/>
      <c r="D158" s="10" t="s">
        <v>0</v>
      </c>
      <c r="E158" s="4">
        <v>26</v>
      </c>
      <c r="F158" s="11">
        <v>25.3</v>
      </c>
      <c r="G158" s="10"/>
      <c r="H158" s="4"/>
      <c r="I158" s="10"/>
      <c r="J158" s="8" t="e">
        <f t="shared" si="135"/>
        <v>#DIV/0!</v>
      </c>
      <c r="K158" s="4"/>
      <c r="L158" s="3"/>
      <c r="M158" s="3"/>
      <c r="N158" s="3"/>
      <c r="O158" s="3"/>
      <c r="P158" s="2" t="e">
        <f t="shared" si="136"/>
        <v>#DIV/0!</v>
      </c>
      <c r="Q158" s="9" t="e">
        <f t="shared" si="137"/>
        <v>#DIV/0!</v>
      </c>
      <c r="R158" s="8" t="e">
        <f t="shared" ref="R158" si="245">ABS(P158*J158*$E$25*$D$34*$D$35*$D$36*$D$37)</f>
        <v>#DIV/0!</v>
      </c>
      <c r="S158" s="7" t="e">
        <f t="shared" ref="S158" si="246">R158/$D$30-1</f>
        <v>#DIV/0!</v>
      </c>
      <c r="T158" s="7" t="e">
        <f t="shared" ref="T158" si="247">R158/$D$29-1</f>
        <v>#DIV/0!</v>
      </c>
      <c r="U158" s="6"/>
      <c r="V158" s="3"/>
      <c r="W158" s="3"/>
      <c r="X158" s="3"/>
      <c r="Y158" s="3"/>
      <c r="Z158" s="5" t="e">
        <f t="shared" si="141"/>
        <v>#DIV/0!</v>
      </c>
      <c r="AA158" s="1" t="e">
        <f t="shared" ref="AA158" si="248">Z158/$D$31-1</f>
        <v>#DIV/0!</v>
      </c>
      <c r="AB158" s="4"/>
      <c r="AC158" s="3"/>
      <c r="AD158" s="3"/>
      <c r="AE158" s="3"/>
      <c r="AF158" s="3"/>
      <c r="AG158" s="2" t="e">
        <f t="shared" si="143"/>
        <v>#DIV/0!</v>
      </c>
      <c r="AH158" s="1" t="e">
        <f t="shared" ref="AH158" si="249">AG158/$D$31-1</f>
        <v>#DIV/0!</v>
      </c>
    </row>
    <row r="159" spans="2:34">
      <c r="B159" s="320"/>
      <c r="C159" s="332"/>
      <c r="D159" s="20" t="s">
        <v>1</v>
      </c>
      <c r="E159" s="15">
        <v>10</v>
      </c>
      <c r="F159" s="21">
        <v>9.6</v>
      </c>
      <c r="G159" s="20"/>
      <c r="H159" s="15"/>
      <c r="I159" s="20"/>
      <c r="J159" s="18" t="e">
        <f t="shared" si="135"/>
        <v>#DIV/0!</v>
      </c>
      <c r="K159" s="15"/>
      <c r="L159" s="14"/>
      <c r="M159" s="14"/>
      <c r="N159" s="14"/>
      <c r="O159" s="14"/>
      <c r="P159" s="13" t="e">
        <f t="shared" si="136"/>
        <v>#DIV/0!</v>
      </c>
      <c r="Q159" s="19" t="e">
        <f t="shared" si="137"/>
        <v>#DIV/0!</v>
      </c>
      <c r="R159" s="18" t="e">
        <f t="shared" ref="R159" si="250">ABS(P159*J159*$E$25*$C$34*$C$35*$C$36*$C$37)</f>
        <v>#DIV/0!</v>
      </c>
      <c r="S159" s="17" t="e">
        <f t="shared" ref="S159" si="251">R159/$C$30-1</f>
        <v>#DIV/0!</v>
      </c>
      <c r="T159" s="17" t="e">
        <f t="shared" ref="T159" si="252">R159/$C$29-1</f>
        <v>#DIV/0!</v>
      </c>
      <c r="U159" s="16"/>
      <c r="V159" s="14"/>
      <c r="W159" s="14"/>
      <c r="X159" s="14"/>
      <c r="Y159" s="14"/>
      <c r="Z159" s="14" t="e">
        <f t="shared" si="141"/>
        <v>#DIV/0!</v>
      </c>
      <c r="AA159" s="12" t="e">
        <f t="shared" ref="AA159" si="253">Z159/$C$31-1</f>
        <v>#DIV/0!</v>
      </c>
      <c r="AB159" s="15"/>
      <c r="AC159" s="14"/>
      <c r="AD159" s="14"/>
      <c r="AE159" s="14"/>
      <c r="AF159" s="14"/>
      <c r="AG159" s="13" t="e">
        <f t="shared" si="143"/>
        <v>#DIV/0!</v>
      </c>
      <c r="AH159" s="12" t="e">
        <f t="shared" ref="AH159" si="254">AG159/$C$31-1</f>
        <v>#DIV/0!</v>
      </c>
    </row>
    <row r="160" spans="2:34">
      <c r="B160" s="331"/>
      <c r="C160" s="333"/>
      <c r="D160" s="10" t="s">
        <v>0</v>
      </c>
      <c r="E160" s="4">
        <v>26</v>
      </c>
      <c r="F160" s="11">
        <v>25.3</v>
      </c>
      <c r="G160" s="10"/>
      <c r="H160" s="4"/>
      <c r="I160" s="10"/>
      <c r="J160" s="8" t="e">
        <f t="shared" si="135"/>
        <v>#DIV/0!</v>
      </c>
      <c r="K160" s="4"/>
      <c r="L160" s="3"/>
      <c r="M160" s="3"/>
      <c r="N160" s="3"/>
      <c r="O160" s="3"/>
      <c r="P160" s="2" t="e">
        <f t="shared" si="136"/>
        <v>#DIV/0!</v>
      </c>
      <c r="Q160" s="9" t="e">
        <f t="shared" si="137"/>
        <v>#DIV/0!</v>
      </c>
      <c r="R160" s="8" t="e">
        <f t="shared" ref="R160" si="255">ABS(P160*J160*$E$25*$D$34*$D$35*$D$36*$D$37)</f>
        <v>#DIV/0!</v>
      </c>
      <c r="S160" s="7" t="e">
        <f t="shared" ref="S160" si="256">R160/$D$30-1</f>
        <v>#DIV/0!</v>
      </c>
      <c r="T160" s="7" t="e">
        <f t="shared" ref="T160" si="257">R160/$D$29-1</f>
        <v>#DIV/0!</v>
      </c>
      <c r="U160" s="6"/>
      <c r="V160" s="3"/>
      <c r="W160" s="3"/>
      <c r="X160" s="3"/>
      <c r="Y160" s="3"/>
      <c r="Z160" s="5" t="e">
        <f t="shared" si="141"/>
        <v>#DIV/0!</v>
      </c>
      <c r="AA160" s="1" t="e">
        <f t="shared" ref="AA160" si="258">Z160/$D$31-1</f>
        <v>#DIV/0!</v>
      </c>
      <c r="AB160" s="4"/>
      <c r="AC160" s="3"/>
      <c r="AD160" s="3"/>
      <c r="AE160" s="3"/>
      <c r="AF160" s="3"/>
      <c r="AG160" s="2" t="e">
        <f t="shared" si="143"/>
        <v>#DIV/0!</v>
      </c>
      <c r="AH160" s="1" t="e">
        <f t="shared" ref="AH160" si="259">AG160/$D$31-1</f>
        <v>#DIV/0!</v>
      </c>
    </row>
    <row r="161" spans="2:34">
      <c r="B161" s="320"/>
      <c r="C161" s="332"/>
      <c r="D161" s="20" t="s">
        <v>1</v>
      </c>
      <c r="E161" s="15">
        <v>10</v>
      </c>
      <c r="F161" s="21">
        <v>9.6</v>
      </c>
      <c r="G161" s="20"/>
      <c r="H161" s="15"/>
      <c r="I161" s="20"/>
      <c r="J161" s="18" t="e">
        <f t="shared" si="135"/>
        <v>#DIV/0!</v>
      </c>
      <c r="K161" s="15"/>
      <c r="L161" s="14"/>
      <c r="M161" s="14"/>
      <c r="N161" s="14"/>
      <c r="O161" s="14"/>
      <c r="P161" s="13" t="e">
        <f t="shared" si="136"/>
        <v>#DIV/0!</v>
      </c>
      <c r="Q161" s="19" t="e">
        <f t="shared" si="137"/>
        <v>#DIV/0!</v>
      </c>
      <c r="R161" s="18" t="e">
        <f t="shared" ref="R161" si="260">ABS(P161*J161*$E$25*$C$34*$C$35*$C$36*$C$37)</f>
        <v>#DIV/0!</v>
      </c>
      <c r="S161" s="17" t="e">
        <f t="shared" ref="S161" si="261">R161/$C$30-1</f>
        <v>#DIV/0!</v>
      </c>
      <c r="T161" s="17" t="e">
        <f t="shared" ref="T161" si="262">R161/$C$29-1</f>
        <v>#DIV/0!</v>
      </c>
      <c r="U161" s="16"/>
      <c r="V161" s="14"/>
      <c r="W161" s="14"/>
      <c r="X161" s="14"/>
      <c r="Y161" s="14"/>
      <c r="Z161" s="14" t="e">
        <f t="shared" si="141"/>
        <v>#DIV/0!</v>
      </c>
      <c r="AA161" s="12" t="e">
        <f t="shared" ref="AA161" si="263">Z161/$C$31-1</f>
        <v>#DIV/0!</v>
      </c>
      <c r="AB161" s="15"/>
      <c r="AC161" s="14"/>
      <c r="AD161" s="14"/>
      <c r="AE161" s="14"/>
      <c r="AF161" s="14"/>
      <c r="AG161" s="13" t="e">
        <f t="shared" si="143"/>
        <v>#DIV/0!</v>
      </c>
      <c r="AH161" s="12" t="e">
        <f t="shared" ref="AH161" si="264">AG161/$C$31-1</f>
        <v>#DIV/0!</v>
      </c>
    </row>
    <row r="162" spans="2:34">
      <c r="B162" s="331"/>
      <c r="C162" s="333"/>
      <c r="D162" s="10" t="s">
        <v>0</v>
      </c>
      <c r="E162" s="4">
        <v>26</v>
      </c>
      <c r="F162" s="11">
        <v>25.3</v>
      </c>
      <c r="G162" s="10"/>
      <c r="H162" s="4"/>
      <c r="I162" s="10"/>
      <c r="J162" s="8" t="e">
        <f t="shared" si="135"/>
        <v>#DIV/0!</v>
      </c>
      <c r="K162" s="4"/>
      <c r="L162" s="3"/>
      <c r="M162" s="3"/>
      <c r="N162" s="3"/>
      <c r="O162" s="3"/>
      <c r="P162" s="2" t="e">
        <f t="shared" si="136"/>
        <v>#DIV/0!</v>
      </c>
      <c r="Q162" s="9" t="e">
        <f t="shared" si="137"/>
        <v>#DIV/0!</v>
      </c>
      <c r="R162" s="8" t="e">
        <f t="shared" ref="R162" si="265">ABS(P162*J162*$E$25*$D$34*$D$35*$D$36*$D$37)</f>
        <v>#DIV/0!</v>
      </c>
      <c r="S162" s="7" t="e">
        <f t="shared" ref="S162" si="266">R162/$D$30-1</f>
        <v>#DIV/0!</v>
      </c>
      <c r="T162" s="7" t="e">
        <f t="shared" ref="T162" si="267">R162/$D$29-1</f>
        <v>#DIV/0!</v>
      </c>
      <c r="U162" s="6"/>
      <c r="V162" s="3"/>
      <c r="W162" s="3"/>
      <c r="X162" s="3"/>
      <c r="Y162" s="3"/>
      <c r="Z162" s="5" t="e">
        <f t="shared" si="141"/>
        <v>#DIV/0!</v>
      </c>
      <c r="AA162" s="1" t="e">
        <f t="shared" ref="AA162" si="268">Z162/$D$31-1</f>
        <v>#DIV/0!</v>
      </c>
      <c r="AB162" s="4"/>
      <c r="AC162" s="3"/>
      <c r="AD162" s="3"/>
      <c r="AE162" s="3"/>
      <c r="AF162" s="3"/>
      <c r="AG162" s="2" t="e">
        <f t="shared" si="143"/>
        <v>#DIV/0!</v>
      </c>
      <c r="AH162" s="1" t="e">
        <f t="shared" ref="AH162" si="269">AG162/$D$31-1</f>
        <v>#DIV/0!</v>
      </c>
    </row>
    <row r="163" spans="2:34">
      <c r="B163" s="320"/>
      <c r="C163" s="332"/>
      <c r="D163" s="20" t="s">
        <v>1</v>
      </c>
      <c r="E163" s="15">
        <v>10</v>
      </c>
      <c r="F163" s="21">
        <v>9.6</v>
      </c>
      <c r="G163" s="20"/>
      <c r="H163" s="15"/>
      <c r="I163" s="20"/>
      <c r="J163" s="18" t="e">
        <f t="shared" si="135"/>
        <v>#DIV/0!</v>
      </c>
      <c r="K163" s="15"/>
      <c r="L163" s="14"/>
      <c r="M163" s="14"/>
      <c r="N163" s="14"/>
      <c r="O163" s="14"/>
      <c r="P163" s="13" t="e">
        <f t="shared" si="136"/>
        <v>#DIV/0!</v>
      </c>
      <c r="Q163" s="19" t="e">
        <f t="shared" si="137"/>
        <v>#DIV/0!</v>
      </c>
      <c r="R163" s="18" t="e">
        <f t="shared" ref="R163" si="270">ABS(P163*J163*$E$25*$C$34*$C$35*$C$36*$C$37)</f>
        <v>#DIV/0!</v>
      </c>
      <c r="S163" s="17" t="e">
        <f t="shared" ref="S163" si="271">R163/$C$30-1</f>
        <v>#DIV/0!</v>
      </c>
      <c r="T163" s="17" t="e">
        <f t="shared" ref="T163" si="272">R163/$C$29-1</f>
        <v>#DIV/0!</v>
      </c>
      <c r="U163" s="16"/>
      <c r="V163" s="14"/>
      <c r="W163" s="14"/>
      <c r="X163" s="14"/>
      <c r="Y163" s="14"/>
      <c r="Z163" s="14" t="e">
        <f t="shared" si="141"/>
        <v>#DIV/0!</v>
      </c>
      <c r="AA163" s="12" t="e">
        <f t="shared" ref="AA163" si="273">Z163/$C$31-1</f>
        <v>#DIV/0!</v>
      </c>
      <c r="AB163" s="15"/>
      <c r="AC163" s="14"/>
      <c r="AD163" s="14"/>
      <c r="AE163" s="14"/>
      <c r="AF163" s="14"/>
      <c r="AG163" s="13" t="e">
        <f t="shared" si="143"/>
        <v>#DIV/0!</v>
      </c>
      <c r="AH163" s="12" t="e">
        <f t="shared" ref="AH163" si="274">AG163/$C$31-1</f>
        <v>#DIV/0!</v>
      </c>
    </row>
    <row r="164" spans="2:34">
      <c r="B164" s="331"/>
      <c r="C164" s="333"/>
      <c r="D164" s="10" t="s">
        <v>0</v>
      </c>
      <c r="E164" s="4">
        <v>26</v>
      </c>
      <c r="F164" s="11">
        <v>25.3</v>
      </c>
      <c r="G164" s="10"/>
      <c r="H164" s="4"/>
      <c r="I164" s="10"/>
      <c r="J164" s="8" t="e">
        <f t="shared" si="135"/>
        <v>#DIV/0!</v>
      </c>
      <c r="K164" s="4"/>
      <c r="L164" s="3"/>
      <c r="M164" s="3"/>
      <c r="N164" s="3"/>
      <c r="O164" s="3"/>
      <c r="P164" s="2" t="e">
        <f t="shared" si="136"/>
        <v>#DIV/0!</v>
      </c>
      <c r="Q164" s="9" t="e">
        <f t="shared" si="137"/>
        <v>#DIV/0!</v>
      </c>
      <c r="R164" s="8" t="e">
        <f t="shared" ref="R164" si="275">ABS(P164*J164*$E$25*$D$34*$D$35*$D$36*$D$37)</f>
        <v>#DIV/0!</v>
      </c>
      <c r="S164" s="7" t="e">
        <f t="shared" ref="S164" si="276">R164/$D$30-1</f>
        <v>#DIV/0!</v>
      </c>
      <c r="T164" s="7" t="e">
        <f t="shared" ref="T164" si="277">R164/$D$29-1</f>
        <v>#DIV/0!</v>
      </c>
      <c r="U164" s="6"/>
      <c r="V164" s="3"/>
      <c r="W164" s="3"/>
      <c r="X164" s="3"/>
      <c r="Y164" s="3"/>
      <c r="Z164" s="5" t="e">
        <f t="shared" si="141"/>
        <v>#DIV/0!</v>
      </c>
      <c r="AA164" s="1" t="e">
        <f t="shared" ref="AA164" si="278">Z164/$D$31-1</f>
        <v>#DIV/0!</v>
      </c>
      <c r="AB164" s="4"/>
      <c r="AC164" s="3"/>
      <c r="AD164" s="3"/>
      <c r="AE164" s="3"/>
      <c r="AF164" s="3"/>
      <c r="AG164" s="2" t="e">
        <f t="shared" si="143"/>
        <v>#DIV/0!</v>
      </c>
      <c r="AH164" s="1" t="e">
        <f t="shared" ref="AH164" si="279">AG164/$D$31-1</f>
        <v>#DIV/0!</v>
      </c>
    </row>
    <row r="165" spans="2:34">
      <c r="B165" s="320"/>
      <c r="C165" s="332"/>
      <c r="D165" s="20" t="s">
        <v>1</v>
      </c>
      <c r="E165" s="15">
        <v>10</v>
      </c>
      <c r="F165" s="21">
        <v>9.6</v>
      </c>
      <c r="G165" s="20"/>
      <c r="H165" s="15"/>
      <c r="I165" s="20"/>
      <c r="J165" s="18" t="e">
        <f t="shared" si="135"/>
        <v>#DIV/0!</v>
      </c>
      <c r="K165" s="15"/>
      <c r="L165" s="14"/>
      <c r="M165" s="14"/>
      <c r="N165" s="14"/>
      <c r="O165" s="14"/>
      <c r="P165" s="13" t="e">
        <f t="shared" si="136"/>
        <v>#DIV/0!</v>
      </c>
      <c r="Q165" s="19" t="e">
        <f t="shared" si="137"/>
        <v>#DIV/0!</v>
      </c>
      <c r="R165" s="18" t="e">
        <f t="shared" ref="R165" si="280">ABS(P165*J165*$E$25*$C$34*$C$35*$C$36*$C$37)</f>
        <v>#DIV/0!</v>
      </c>
      <c r="S165" s="17" t="e">
        <f t="shared" ref="S165" si="281">R165/$C$30-1</f>
        <v>#DIV/0!</v>
      </c>
      <c r="T165" s="17" t="e">
        <f t="shared" ref="T165" si="282">R165/$C$29-1</f>
        <v>#DIV/0!</v>
      </c>
      <c r="U165" s="16"/>
      <c r="V165" s="14"/>
      <c r="W165" s="14"/>
      <c r="X165" s="14"/>
      <c r="Y165" s="14"/>
      <c r="Z165" s="14" t="e">
        <f t="shared" si="141"/>
        <v>#DIV/0!</v>
      </c>
      <c r="AA165" s="12" t="e">
        <f t="shared" ref="AA165" si="283">Z165/$C$31-1</f>
        <v>#DIV/0!</v>
      </c>
      <c r="AB165" s="15"/>
      <c r="AC165" s="14"/>
      <c r="AD165" s="14"/>
      <c r="AE165" s="14"/>
      <c r="AF165" s="14"/>
      <c r="AG165" s="13" t="e">
        <f t="shared" si="143"/>
        <v>#DIV/0!</v>
      </c>
      <c r="AH165" s="12" t="e">
        <f t="shared" ref="AH165" si="284">AG165/$C$31-1</f>
        <v>#DIV/0!</v>
      </c>
    </row>
    <row r="166" spans="2:34">
      <c r="B166" s="331"/>
      <c r="C166" s="333"/>
      <c r="D166" s="10" t="s">
        <v>0</v>
      </c>
      <c r="E166" s="4">
        <v>26</v>
      </c>
      <c r="F166" s="11">
        <v>25.3</v>
      </c>
      <c r="G166" s="10"/>
      <c r="H166" s="4"/>
      <c r="I166" s="10"/>
      <c r="J166" s="8" t="e">
        <f t="shared" si="135"/>
        <v>#DIV/0!</v>
      </c>
      <c r="K166" s="4"/>
      <c r="L166" s="3"/>
      <c r="M166" s="3"/>
      <c r="N166" s="3"/>
      <c r="O166" s="3"/>
      <c r="P166" s="2" t="e">
        <f t="shared" si="136"/>
        <v>#DIV/0!</v>
      </c>
      <c r="Q166" s="9" t="e">
        <f t="shared" si="137"/>
        <v>#DIV/0!</v>
      </c>
      <c r="R166" s="8" t="e">
        <f t="shared" ref="R166" si="285">ABS(P166*J166*$E$25*$D$34*$D$35*$D$36*$D$37)</f>
        <v>#DIV/0!</v>
      </c>
      <c r="S166" s="7" t="e">
        <f t="shared" ref="S166" si="286">R166/$D$30-1</f>
        <v>#DIV/0!</v>
      </c>
      <c r="T166" s="7" t="e">
        <f t="shared" ref="T166" si="287">R166/$D$29-1</f>
        <v>#DIV/0!</v>
      </c>
      <c r="U166" s="6"/>
      <c r="V166" s="3"/>
      <c r="W166" s="3"/>
      <c r="X166" s="3"/>
      <c r="Y166" s="3"/>
      <c r="Z166" s="5" t="e">
        <f t="shared" si="141"/>
        <v>#DIV/0!</v>
      </c>
      <c r="AA166" s="1" t="e">
        <f t="shared" ref="AA166" si="288">Z166/$D$31-1</f>
        <v>#DIV/0!</v>
      </c>
      <c r="AB166" s="4"/>
      <c r="AC166" s="3"/>
      <c r="AD166" s="3"/>
      <c r="AE166" s="3"/>
      <c r="AF166" s="3"/>
      <c r="AG166" s="2" t="e">
        <f t="shared" si="143"/>
        <v>#DIV/0!</v>
      </c>
      <c r="AH166" s="1" t="e">
        <f t="shared" ref="AH166" si="289">AG166/$D$31-1</f>
        <v>#DIV/0!</v>
      </c>
    </row>
    <row r="167" spans="2:34">
      <c r="B167" s="320"/>
      <c r="C167" s="332"/>
      <c r="D167" s="20" t="s">
        <v>1</v>
      </c>
      <c r="E167" s="15">
        <v>10</v>
      </c>
      <c r="F167" s="21">
        <v>9.6</v>
      </c>
      <c r="G167" s="20"/>
      <c r="H167" s="15"/>
      <c r="I167" s="20"/>
      <c r="J167" s="18" t="e">
        <f t="shared" si="135"/>
        <v>#DIV/0!</v>
      </c>
      <c r="K167" s="15"/>
      <c r="L167" s="14"/>
      <c r="M167" s="14"/>
      <c r="N167" s="14"/>
      <c r="O167" s="14"/>
      <c r="P167" s="13" t="e">
        <f t="shared" si="136"/>
        <v>#DIV/0!</v>
      </c>
      <c r="Q167" s="19" t="e">
        <f t="shared" si="137"/>
        <v>#DIV/0!</v>
      </c>
      <c r="R167" s="18" t="e">
        <f t="shared" ref="R167" si="290">ABS(P167*J167*$E$25*$C$34*$C$35*$C$36*$C$37)</f>
        <v>#DIV/0!</v>
      </c>
      <c r="S167" s="17" t="e">
        <f t="shared" ref="S167" si="291">R167/$C$30-1</f>
        <v>#DIV/0!</v>
      </c>
      <c r="T167" s="17" t="e">
        <f t="shared" ref="T167" si="292">R167/$C$29-1</f>
        <v>#DIV/0!</v>
      </c>
      <c r="U167" s="16"/>
      <c r="V167" s="14"/>
      <c r="W167" s="14"/>
      <c r="X167" s="14"/>
      <c r="Y167" s="14"/>
      <c r="Z167" s="14" t="e">
        <f t="shared" si="141"/>
        <v>#DIV/0!</v>
      </c>
      <c r="AA167" s="12" t="e">
        <f t="shared" ref="AA167" si="293">Z167/$C$31-1</f>
        <v>#DIV/0!</v>
      </c>
      <c r="AB167" s="15"/>
      <c r="AC167" s="14"/>
      <c r="AD167" s="14"/>
      <c r="AE167" s="14"/>
      <c r="AF167" s="14"/>
      <c r="AG167" s="13" t="e">
        <f t="shared" si="143"/>
        <v>#DIV/0!</v>
      </c>
      <c r="AH167" s="12" t="e">
        <f t="shared" ref="AH167" si="294">AG167/$C$31-1</f>
        <v>#DIV/0!</v>
      </c>
    </row>
    <row r="168" spans="2:34">
      <c r="B168" s="331"/>
      <c r="C168" s="333"/>
      <c r="D168" s="10" t="s">
        <v>0</v>
      </c>
      <c r="E168" s="4">
        <v>26</v>
      </c>
      <c r="F168" s="11">
        <v>25.3</v>
      </c>
      <c r="G168" s="10"/>
      <c r="H168" s="4"/>
      <c r="I168" s="10"/>
      <c r="J168" s="8" t="e">
        <f t="shared" si="135"/>
        <v>#DIV/0!</v>
      </c>
      <c r="K168" s="4"/>
      <c r="L168" s="3"/>
      <c r="M168" s="3"/>
      <c r="N168" s="3"/>
      <c r="O168" s="3"/>
      <c r="P168" s="2" t="e">
        <f t="shared" si="136"/>
        <v>#DIV/0!</v>
      </c>
      <c r="Q168" s="9" t="e">
        <f t="shared" si="137"/>
        <v>#DIV/0!</v>
      </c>
      <c r="R168" s="8" t="e">
        <f t="shared" ref="R168" si="295">ABS(P168*J168*$E$25*$D$34*$D$35*$D$36*$D$37)</f>
        <v>#DIV/0!</v>
      </c>
      <c r="S168" s="7" t="e">
        <f t="shared" ref="S168" si="296">R168/$D$30-1</f>
        <v>#DIV/0!</v>
      </c>
      <c r="T168" s="7" t="e">
        <f t="shared" ref="T168" si="297">R168/$D$29-1</f>
        <v>#DIV/0!</v>
      </c>
      <c r="U168" s="6"/>
      <c r="V168" s="3"/>
      <c r="W168" s="3"/>
      <c r="X168" s="3"/>
      <c r="Y168" s="3"/>
      <c r="Z168" s="5" t="e">
        <f t="shared" si="141"/>
        <v>#DIV/0!</v>
      </c>
      <c r="AA168" s="1" t="e">
        <f t="shared" ref="AA168" si="298">Z168/$D$31-1</f>
        <v>#DIV/0!</v>
      </c>
      <c r="AB168" s="4"/>
      <c r="AC168" s="3"/>
      <c r="AD168" s="3"/>
      <c r="AE168" s="3"/>
      <c r="AF168" s="3"/>
      <c r="AG168" s="2" t="e">
        <f t="shared" si="143"/>
        <v>#DIV/0!</v>
      </c>
      <c r="AH168" s="1" t="e">
        <f t="shared" ref="AH168" si="299">AG168/$D$31-1</f>
        <v>#DIV/0!</v>
      </c>
    </row>
    <row r="169" spans="2:34">
      <c r="B169" s="320"/>
      <c r="C169" s="332"/>
      <c r="D169" s="20" t="s">
        <v>1</v>
      </c>
      <c r="E169" s="15">
        <v>10</v>
      </c>
      <c r="F169" s="21">
        <v>9.6</v>
      </c>
      <c r="G169" s="20"/>
      <c r="H169" s="15"/>
      <c r="I169" s="20"/>
      <c r="J169" s="18" t="e">
        <f t="shared" si="135"/>
        <v>#DIV/0!</v>
      </c>
      <c r="K169" s="15"/>
      <c r="L169" s="14"/>
      <c r="M169" s="14"/>
      <c r="N169" s="14"/>
      <c r="O169" s="14"/>
      <c r="P169" s="13" t="e">
        <f t="shared" si="136"/>
        <v>#DIV/0!</v>
      </c>
      <c r="Q169" s="19" t="e">
        <f t="shared" si="137"/>
        <v>#DIV/0!</v>
      </c>
      <c r="R169" s="18" t="e">
        <f t="shared" ref="R169" si="300">ABS(P169*J169*$E$25*$C$34*$C$35*$C$36*$C$37)</f>
        <v>#DIV/0!</v>
      </c>
      <c r="S169" s="17" t="e">
        <f t="shared" ref="S169" si="301">R169/$C$30-1</f>
        <v>#DIV/0!</v>
      </c>
      <c r="T169" s="17" t="e">
        <f t="shared" ref="T169" si="302">R169/$C$29-1</f>
        <v>#DIV/0!</v>
      </c>
      <c r="U169" s="16"/>
      <c r="V169" s="14"/>
      <c r="W169" s="14"/>
      <c r="X169" s="14"/>
      <c r="Y169" s="14"/>
      <c r="Z169" s="14" t="e">
        <f t="shared" si="141"/>
        <v>#DIV/0!</v>
      </c>
      <c r="AA169" s="12" t="e">
        <f t="shared" ref="AA169" si="303">Z169/$C$31-1</f>
        <v>#DIV/0!</v>
      </c>
      <c r="AB169" s="15"/>
      <c r="AC169" s="14"/>
      <c r="AD169" s="14"/>
      <c r="AE169" s="14"/>
      <c r="AF169" s="14"/>
      <c r="AG169" s="13" t="e">
        <f t="shared" si="143"/>
        <v>#DIV/0!</v>
      </c>
      <c r="AH169" s="12" t="e">
        <f t="shared" ref="AH169" si="304">AG169/$C$31-1</f>
        <v>#DIV/0!</v>
      </c>
    </row>
    <row r="170" spans="2:34">
      <c r="B170" s="331"/>
      <c r="C170" s="333"/>
      <c r="D170" s="10" t="s">
        <v>0</v>
      </c>
      <c r="E170" s="4">
        <v>26</v>
      </c>
      <c r="F170" s="11">
        <v>25.3</v>
      </c>
      <c r="G170" s="10"/>
      <c r="H170" s="4"/>
      <c r="I170" s="10"/>
      <c r="J170" s="8" t="e">
        <f t="shared" si="135"/>
        <v>#DIV/0!</v>
      </c>
      <c r="K170" s="4"/>
      <c r="L170" s="3"/>
      <c r="M170" s="3"/>
      <c r="N170" s="3"/>
      <c r="O170" s="3"/>
      <c r="P170" s="2" t="e">
        <f t="shared" si="136"/>
        <v>#DIV/0!</v>
      </c>
      <c r="Q170" s="9" t="e">
        <f t="shared" si="137"/>
        <v>#DIV/0!</v>
      </c>
      <c r="R170" s="8" t="e">
        <f t="shared" ref="R170" si="305">ABS(P170*J170*$E$25*$D$34*$D$35*$D$36*$D$37)</f>
        <v>#DIV/0!</v>
      </c>
      <c r="S170" s="7" t="e">
        <f t="shared" ref="S170" si="306">R170/$D$30-1</f>
        <v>#DIV/0!</v>
      </c>
      <c r="T170" s="7" t="e">
        <f t="shared" ref="T170" si="307">R170/$D$29-1</f>
        <v>#DIV/0!</v>
      </c>
      <c r="U170" s="6"/>
      <c r="V170" s="3"/>
      <c r="W170" s="3"/>
      <c r="X170" s="3"/>
      <c r="Y170" s="3"/>
      <c r="Z170" s="5" t="e">
        <f t="shared" si="141"/>
        <v>#DIV/0!</v>
      </c>
      <c r="AA170" s="1" t="e">
        <f t="shared" ref="AA170" si="308">Z170/$D$31-1</f>
        <v>#DIV/0!</v>
      </c>
      <c r="AB170" s="4"/>
      <c r="AC170" s="3"/>
      <c r="AD170" s="3"/>
      <c r="AE170" s="3"/>
      <c r="AF170" s="3"/>
      <c r="AG170" s="2" t="e">
        <f t="shared" si="143"/>
        <v>#DIV/0!</v>
      </c>
      <c r="AH170" s="1" t="e">
        <f t="shared" ref="AH170" si="309">AG170/$D$31-1</f>
        <v>#DIV/0!</v>
      </c>
    </row>
    <row r="171" spans="2:34">
      <c r="B171" s="320"/>
      <c r="C171" s="332"/>
      <c r="D171" s="20" t="s">
        <v>1</v>
      </c>
      <c r="E171" s="15">
        <v>10</v>
      </c>
      <c r="F171" s="21">
        <v>9.6</v>
      </c>
      <c r="G171" s="20"/>
      <c r="H171" s="15"/>
      <c r="I171" s="20"/>
      <c r="J171" s="18" t="e">
        <f t="shared" si="135"/>
        <v>#DIV/0!</v>
      </c>
      <c r="K171" s="15"/>
      <c r="L171" s="14"/>
      <c r="M171" s="14"/>
      <c r="N171" s="14"/>
      <c r="O171" s="14"/>
      <c r="P171" s="13" t="e">
        <f t="shared" si="136"/>
        <v>#DIV/0!</v>
      </c>
      <c r="Q171" s="19" t="e">
        <f t="shared" si="137"/>
        <v>#DIV/0!</v>
      </c>
      <c r="R171" s="18" t="e">
        <f t="shared" ref="R171" si="310">ABS(P171*J171*$E$25*$C$34*$C$35*$C$36*$C$37)</f>
        <v>#DIV/0!</v>
      </c>
      <c r="S171" s="17" t="e">
        <f t="shared" ref="S171" si="311">R171/$C$30-1</f>
        <v>#DIV/0!</v>
      </c>
      <c r="T171" s="17" t="e">
        <f t="shared" ref="T171" si="312">R171/$C$29-1</f>
        <v>#DIV/0!</v>
      </c>
      <c r="U171" s="16"/>
      <c r="V171" s="14"/>
      <c r="W171" s="14"/>
      <c r="X171" s="14"/>
      <c r="Y171" s="14"/>
      <c r="Z171" s="14" t="e">
        <f t="shared" si="141"/>
        <v>#DIV/0!</v>
      </c>
      <c r="AA171" s="12" t="e">
        <f t="shared" ref="AA171" si="313">Z171/$C$31-1</f>
        <v>#DIV/0!</v>
      </c>
      <c r="AB171" s="15"/>
      <c r="AC171" s="14"/>
      <c r="AD171" s="14"/>
      <c r="AE171" s="14"/>
      <c r="AF171" s="14"/>
      <c r="AG171" s="13" t="e">
        <f t="shared" si="143"/>
        <v>#DIV/0!</v>
      </c>
      <c r="AH171" s="12" t="e">
        <f t="shared" ref="AH171" si="314">AG171/$C$31-1</f>
        <v>#DIV/0!</v>
      </c>
    </row>
    <row r="172" spans="2:34">
      <c r="B172" s="331"/>
      <c r="C172" s="333"/>
      <c r="D172" s="10" t="s">
        <v>0</v>
      </c>
      <c r="E172" s="4">
        <v>26</v>
      </c>
      <c r="F172" s="11">
        <v>25.3</v>
      </c>
      <c r="G172" s="10"/>
      <c r="H172" s="4"/>
      <c r="I172" s="10"/>
      <c r="J172" s="8" t="e">
        <f t="shared" si="135"/>
        <v>#DIV/0!</v>
      </c>
      <c r="K172" s="4"/>
      <c r="L172" s="3"/>
      <c r="M172" s="3"/>
      <c r="N172" s="3"/>
      <c r="O172" s="3"/>
      <c r="P172" s="2" t="e">
        <f t="shared" si="136"/>
        <v>#DIV/0!</v>
      </c>
      <c r="Q172" s="9" t="e">
        <f t="shared" si="137"/>
        <v>#DIV/0!</v>
      </c>
      <c r="R172" s="8" t="e">
        <f t="shared" ref="R172" si="315">ABS(P172*J172*$E$25*$D$34*$D$35*$D$36*$D$37)</f>
        <v>#DIV/0!</v>
      </c>
      <c r="S172" s="7" t="e">
        <f t="shared" ref="S172" si="316">R172/$D$30-1</f>
        <v>#DIV/0!</v>
      </c>
      <c r="T172" s="7" t="e">
        <f t="shared" ref="T172" si="317">R172/$D$29-1</f>
        <v>#DIV/0!</v>
      </c>
      <c r="U172" s="6"/>
      <c r="V172" s="3"/>
      <c r="W172" s="3"/>
      <c r="X172" s="3"/>
      <c r="Y172" s="3"/>
      <c r="Z172" s="5" t="e">
        <f t="shared" si="141"/>
        <v>#DIV/0!</v>
      </c>
      <c r="AA172" s="1" t="e">
        <f t="shared" ref="AA172" si="318">Z172/$D$31-1</f>
        <v>#DIV/0!</v>
      </c>
      <c r="AB172" s="4"/>
      <c r="AC172" s="3"/>
      <c r="AD172" s="3"/>
      <c r="AE172" s="3"/>
      <c r="AF172" s="3"/>
      <c r="AG172" s="2" t="e">
        <f t="shared" si="143"/>
        <v>#DIV/0!</v>
      </c>
      <c r="AH172" s="1" t="e">
        <f t="shared" ref="AH172" si="319">AG172/$D$31-1</f>
        <v>#DIV/0!</v>
      </c>
    </row>
    <row r="173" spans="2:34">
      <c r="B173" s="320"/>
      <c r="C173" s="332"/>
      <c r="D173" s="20" t="s">
        <v>1</v>
      </c>
      <c r="E173" s="15">
        <v>10</v>
      </c>
      <c r="F173" s="21">
        <v>9.6</v>
      </c>
      <c r="G173" s="20"/>
      <c r="H173" s="15"/>
      <c r="I173" s="20"/>
      <c r="J173" s="18" t="e">
        <f t="shared" si="135"/>
        <v>#DIV/0!</v>
      </c>
      <c r="K173" s="15"/>
      <c r="L173" s="14"/>
      <c r="M173" s="14"/>
      <c r="N173" s="14"/>
      <c r="O173" s="14"/>
      <c r="P173" s="13" t="e">
        <f t="shared" si="136"/>
        <v>#DIV/0!</v>
      </c>
      <c r="Q173" s="19" t="e">
        <f t="shared" si="137"/>
        <v>#DIV/0!</v>
      </c>
      <c r="R173" s="18" t="e">
        <f t="shared" ref="R173" si="320">ABS(P173*J173*$E$25*$C$34*$C$35*$C$36*$C$37)</f>
        <v>#DIV/0!</v>
      </c>
      <c r="S173" s="17" t="e">
        <f t="shared" ref="S173" si="321">R173/$C$30-1</f>
        <v>#DIV/0!</v>
      </c>
      <c r="T173" s="17" t="e">
        <f t="shared" ref="T173" si="322">R173/$C$29-1</f>
        <v>#DIV/0!</v>
      </c>
      <c r="U173" s="16"/>
      <c r="V173" s="14"/>
      <c r="W173" s="14"/>
      <c r="X173" s="14"/>
      <c r="Y173" s="14"/>
      <c r="Z173" s="14" t="e">
        <f t="shared" si="141"/>
        <v>#DIV/0!</v>
      </c>
      <c r="AA173" s="12" t="e">
        <f t="shared" ref="AA173" si="323">Z173/$C$31-1</f>
        <v>#DIV/0!</v>
      </c>
      <c r="AB173" s="15"/>
      <c r="AC173" s="14"/>
      <c r="AD173" s="14"/>
      <c r="AE173" s="14"/>
      <c r="AF173" s="14"/>
      <c r="AG173" s="13" t="e">
        <f t="shared" si="143"/>
        <v>#DIV/0!</v>
      </c>
      <c r="AH173" s="12" t="e">
        <f t="shared" ref="AH173" si="324">AG173/$C$31-1</f>
        <v>#DIV/0!</v>
      </c>
    </row>
    <row r="174" spans="2:34">
      <c r="B174" s="331"/>
      <c r="C174" s="333"/>
      <c r="D174" s="10" t="s">
        <v>0</v>
      </c>
      <c r="E174" s="4">
        <v>26</v>
      </c>
      <c r="F174" s="11">
        <v>25.3</v>
      </c>
      <c r="G174" s="10"/>
      <c r="H174" s="4"/>
      <c r="I174" s="10"/>
      <c r="J174" s="8" t="e">
        <f t="shared" si="135"/>
        <v>#DIV/0!</v>
      </c>
      <c r="K174" s="4"/>
      <c r="L174" s="3"/>
      <c r="M174" s="3"/>
      <c r="N174" s="3"/>
      <c r="O174" s="3"/>
      <c r="P174" s="2" t="e">
        <f t="shared" si="136"/>
        <v>#DIV/0!</v>
      </c>
      <c r="Q174" s="9" t="e">
        <f t="shared" si="137"/>
        <v>#DIV/0!</v>
      </c>
      <c r="R174" s="8" t="e">
        <f t="shared" ref="R174" si="325">ABS(P174*J174*$E$25*$D$34*$D$35*$D$36*$D$37)</f>
        <v>#DIV/0!</v>
      </c>
      <c r="S174" s="7" t="e">
        <f t="shared" ref="S174" si="326">R174/$D$30-1</f>
        <v>#DIV/0!</v>
      </c>
      <c r="T174" s="7" t="e">
        <f t="shared" ref="T174" si="327">R174/$D$29-1</f>
        <v>#DIV/0!</v>
      </c>
      <c r="U174" s="6"/>
      <c r="V174" s="3"/>
      <c r="W174" s="3"/>
      <c r="X174" s="3"/>
      <c r="Y174" s="3"/>
      <c r="Z174" s="5" t="e">
        <f t="shared" si="141"/>
        <v>#DIV/0!</v>
      </c>
      <c r="AA174" s="1" t="e">
        <f t="shared" ref="AA174" si="328">Z174/$D$31-1</f>
        <v>#DIV/0!</v>
      </c>
      <c r="AB174" s="4"/>
      <c r="AC174" s="3"/>
      <c r="AD174" s="3"/>
      <c r="AE174" s="3"/>
      <c r="AF174" s="3"/>
      <c r="AG174" s="2" t="e">
        <f t="shared" si="143"/>
        <v>#DIV/0!</v>
      </c>
      <c r="AH174" s="1" t="e">
        <f t="shared" ref="AH174" si="329">AG174/$D$31-1</f>
        <v>#DIV/0!</v>
      </c>
    </row>
    <row r="175" spans="2:34">
      <c r="B175" s="320"/>
      <c r="C175" s="332"/>
      <c r="D175" s="20" t="s">
        <v>1</v>
      </c>
      <c r="E175" s="15">
        <v>10</v>
      </c>
      <c r="F175" s="21">
        <v>9.6</v>
      </c>
      <c r="G175" s="20"/>
      <c r="H175" s="15"/>
      <c r="I175" s="20"/>
      <c r="J175" s="18" t="e">
        <f t="shared" si="135"/>
        <v>#DIV/0!</v>
      </c>
      <c r="K175" s="15"/>
      <c r="L175" s="14"/>
      <c r="M175" s="14"/>
      <c r="N175" s="14"/>
      <c r="O175" s="14"/>
      <c r="P175" s="13" t="e">
        <f t="shared" si="136"/>
        <v>#DIV/0!</v>
      </c>
      <c r="Q175" s="19" t="e">
        <f t="shared" si="137"/>
        <v>#DIV/0!</v>
      </c>
      <c r="R175" s="18" t="e">
        <f t="shared" ref="R175" si="330">ABS(P175*J175*$E$25*$C$34*$C$35*$C$36*$C$37)</f>
        <v>#DIV/0!</v>
      </c>
      <c r="S175" s="17" t="e">
        <f t="shared" ref="S175" si="331">R175/$C$30-1</f>
        <v>#DIV/0!</v>
      </c>
      <c r="T175" s="17" t="e">
        <f t="shared" ref="T175" si="332">R175/$C$29-1</f>
        <v>#DIV/0!</v>
      </c>
      <c r="U175" s="16"/>
      <c r="V175" s="14"/>
      <c r="W175" s="14"/>
      <c r="X175" s="14"/>
      <c r="Y175" s="14"/>
      <c r="Z175" s="14" t="e">
        <f t="shared" si="141"/>
        <v>#DIV/0!</v>
      </c>
      <c r="AA175" s="12" t="e">
        <f t="shared" ref="AA175" si="333">Z175/$C$31-1</f>
        <v>#DIV/0!</v>
      </c>
      <c r="AB175" s="15"/>
      <c r="AC175" s="14"/>
      <c r="AD175" s="14"/>
      <c r="AE175" s="14"/>
      <c r="AF175" s="14"/>
      <c r="AG175" s="13" t="e">
        <f t="shared" si="143"/>
        <v>#DIV/0!</v>
      </c>
      <c r="AH175" s="12" t="e">
        <f t="shared" ref="AH175" si="334">AG175/$C$31-1</f>
        <v>#DIV/0!</v>
      </c>
    </row>
    <row r="176" spans="2:34">
      <c r="B176" s="331"/>
      <c r="C176" s="333"/>
      <c r="D176" s="10" t="s">
        <v>0</v>
      </c>
      <c r="E176" s="4">
        <v>26</v>
      </c>
      <c r="F176" s="11">
        <v>25.3</v>
      </c>
      <c r="G176" s="10"/>
      <c r="H176" s="4"/>
      <c r="I176" s="10"/>
      <c r="J176" s="8" t="e">
        <f t="shared" si="135"/>
        <v>#DIV/0!</v>
      </c>
      <c r="K176" s="4"/>
      <c r="L176" s="3"/>
      <c r="M176" s="3"/>
      <c r="N176" s="3"/>
      <c r="O176" s="3"/>
      <c r="P176" s="2" t="e">
        <f t="shared" si="136"/>
        <v>#DIV/0!</v>
      </c>
      <c r="Q176" s="9" t="e">
        <f t="shared" si="137"/>
        <v>#DIV/0!</v>
      </c>
      <c r="R176" s="8" t="e">
        <f t="shared" ref="R176" si="335">ABS(P176*J176*$E$25*$D$34*$D$35*$D$36*$D$37)</f>
        <v>#DIV/0!</v>
      </c>
      <c r="S176" s="7" t="e">
        <f t="shared" ref="S176" si="336">R176/$D$30-1</f>
        <v>#DIV/0!</v>
      </c>
      <c r="T176" s="7" t="e">
        <f t="shared" ref="T176" si="337">R176/$D$29-1</f>
        <v>#DIV/0!</v>
      </c>
      <c r="U176" s="6"/>
      <c r="V176" s="3"/>
      <c r="W176" s="3"/>
      <c r="X176" s="3"/>
      <c r="Y176" s="3"/>
      <c r="Z176" s="5" t="e">
        <f t="shared" si="141"/>
        <v>#DIV/0!</v>
      </c>
      <c r="AA176" s="1" t="e">
        <f t="shared" ref="AA176" si="338">Z176/$D$31-1</f>
        <v>#DIV/0!</v>
      </c>
      <c r="AB176" s="4"/>
      <c r="AC176" s="3"/>
      <c r="AD176" s="3"/>
      <c r="AE176" s="3"/>
      <c r="AF176" s="3"/>
      <c r="AG176" s="2" t="e">
        <f t="shared" si="143"/>
        <v>#DIV/0!</v>
      </c>
      <c r="AH176" s="1" t="e">
        <f t="shared" ref="AH176" si="339">AG176/$D$31-1</f>
        <v>#DIV/0!</v>
      </c>
    </row>
    <row r="177" spans="2:34">
      <c r="B177" s="320"/>
      <c r="C177" s="332"/>
      <c r="D177" s="20" t="s">
        <v>1</v>
      </c>
      <c r="E177" s="15">
        <v>10</v>
      </c>
      <c r="F177" s="21">
        <v>9.6</v>
      </c>
      <c r="G177" s="20"/>
      <c r="H177" s="15"/>
      <c r="I177" s="20"/>
      <c r="J177" s="18" t="e">
        <f t="shared" si="135"/>
        <v>#DIV/0!</v>
      </c>
      <c r="K177" s="15"/>
      <c r="L177" s="14"/>
      <c r="M177" s="14"/>
      <c r="N177" s="14"/>
      <c r="O177" s="14"/>
      <c r="P177" s="13" t="e">
        <f t="shared" si="136"/>
        <v>#DIV/0!</v>
      </c>
      <c r="Q177" s="19" t="e">
        <f t="shared" si="137"/>
        <v>#DIV/0!</v>
      </c>
      <c r="R177" s="18" t="e">
        <f t="shared" ref="R177" si="340">ABS(P177*J177*$E$25*$C$34*$C$35*$C$36*$C$37)</f>
        <v>#DIV/0!</v>
      </c>
      <c r="S177" s="17" t="e">
        <f t="shared" ref="S177" si="341">R177/$C$30-1</f>
        <v>#DIV/0!</v>
      </c>
      <c r="T177" s="17" t="e">
        <f t="shared" ref="T177" si="342">R177/$C$29-1</f>
        <v>#DIV/0!</v>
      </c>
      <c r="U177" s="16"/>
      <c r="V177" s="14"/>
      <c r="W177" s="14"/>
      <c r="X177" s="14"/>
      <c r="Y177" s="14"/>
      <c r="Z177" s="14" t="e">
        <f t="shared" si="141"/>
        <v>#DIV/0!</v>
      </c>
      <c r="AA177" s="12" t="e">
        <f t="shared" ref="AA177" si="343">Z177/$C$31-1</f>
        <v>#DIV/0!</v>
      </c>
      <c r="AB177" s="15"/>
      <c r="AC177" s="14"/>
      <c r="AD177" s="14"/>
      <c r="AE177" s="14"/>
      <c r="AF177" s="14"/>
      <c r="AG177" s="13" t="e">
        <f t="shared" si="143"/>
        <v>#DIV/0!</v>
      </c>
      <c r="AH177" s="12" t="e">
        <f t="shared" ref="AH177" si="344">AG177/$C$31-1</f>
        <v>#DIV/0!</v>
      </c>
    </row>
    <row r="178" spans="2:34">
      <c r="B178" s="331"/>
      <c r="C178" s="333"/>
      <c r="D178" s="10" t="s">
        <v>0</v>
      </c>
      <c r="E178" s="4">
        <v>26</v>
      </c>
      <c r="F178" s="11">
        <v>25.3</v>
      </c>
      <c r="G178" s="10"/>
      <c r="H178" s="4"/>
      <c r="I178" s="10"/>
      <c r="J178" s="8" t="e">
        <f t="shared" si="135"/>
        <v>#DIV/0!</v>
      </c>
      <c r="K178" s="4"/>
      <c r="L178" s="3"/>
      <c r="M178" s="3"/>
      <c r="N178" s="3"/>
      <c r="O178" s="3"/>
      <c r="P178" s="2" t="e">
        <f t="shared" si="136"/>
        <v>#DIV/0!</v>
      </c>
      <c r="Q178" s="9" t="e">
        <f t="shared" si="137"/>
        <v>#DIV/0!</v>
      </c>
      <c r="R178" s="8" t="e">
        <f t="shared" ref="R178" si="345">ABS(P178*J178*$E$25*$D$34*$D$35*$D$36*$D$37)</f>
        <v>#DIV/0!</v>
      </c>
      <c r="S178" s="7" t="e">
        <f t="shared" ref="S178" si="346">R178/$D$30-1</f>
        <v>#DIV/0!</v>
      </c>
      <c r="T178" s="7" t="e">
        <f t="shared" ref="T178" si="347">R178/$D$29-1</f>
        <v>#DIV/0!</v>
      </c>
      <c r="U178" s="6"/>
      <c r="V178" s="3"/>
      <c r="W178" s="3"/>
      <c r="X178" s="3"/>
      <c r="Y178" s="3"/>
      <c r="Z178" s="5" t="e">
        <f t="shared" si="141"/>
        <v>#DIV/0!</v>
      </c>
      <c r="AA178" s="1" t="e">
        <f t="shared" ref="AA178" si="348">Z178/$D$31-1</f>
        <v>#DIV/0!</v>
      </c>
      <c r="AB178" s="4"/>
      <c r="AC178" s="3"/>
      <c r="AD178" s="3"/>
      <c r="AE178" s="3"/>
      <c r="AF178" s="3"/>
      <c r="AG178" s="2" t="e">
        <f t="shared" si="143"/>
        <v>#DIV/0!</v>
      </c>
      <c r="AH178" s="1" t="e">
        <f t="shared" ref="AH178" si="349">AG178/$D$31-1</f>
        <v>#DIV/0!</v>
      </c>
    </row>
    <row r="179" spans="2:34">
      <c r="B179" s="320"/>
      <c r="C179" s="332"/>
      <c r="D179" s="20" t="s">
        <v>1</v>
      </c>
      <c r="E179" s="15">
        <v>10</v>
      </c>
      <c r="F179" s="21">
        <v>9.6</v>
      </c>
      <c r="G179" s="20"/>
      <c r="H179" s="15"/>
      <c r="I179" s="20"/>
      <c r="J179" s="18" t="e">
        <f t="shared" si="135"/>
        <v>#DIV/0!</v>
      </c>
      <c r="K179" s="15"/>
      <c r="L179" s="14"/>
      <c r="M179" s="14"/>
      <c r="N179" s="14"/>
      <c r="O179" s="14"/>
      <c r="P179" s="13" t="e">
        <f t="shared" si="136"/>
        <v>#DIV/0!</v>
      </c>
      <c r="Q179" s="19" t="e">
        <f t="shared" si="137"/>
        <v>#DIV/0!</v>
      </c>
      <c r="R179" s="18" t="e">
        <f t="shared" ref="R179" si="350">ABS(P179*J179*$E$25*$C$34*$C$35*$C$36*$C$37)</f>
        <v>#DIV/0!</v>
      </c>
      <c r="S179" s="17" t="e">
        <f t="shared" ref="S179" si="351">R179/$C$30-1</f>
        <v>#DIV/0!</v>
      </c>
      <c r="T179" s="17" t="e">
        <f t="shared" ref="T179" si="352">R179/$C$29-1</f>
        <v>#DIV/0!</v>
      </c>
      <c r="U179" s="16"/>
      <c r="V179" s="14"/>
      <c r="W179" s="14"/>
      <c r="X179" s="14"/>
      <c r="Y179" s="14"/>
      <c r="Z179" s="14" t="e">
        <f t="shared" si="141"/>
        <v>#DIV/0!</v>
      </c>
      <c r="AA179" s="12" t="e">
        <f t="shared" ref="AA179" si="353">Z179/$C$31-1</f>
        <v>#DIV/0!</v>
      </c>
      <c r="AB179" s="15"/>
      <c r="AC179" s="14"/>
      <c r="AD179" s="14"/>
      <c r="AE179" s="14"/>
      <c r="AF179" s="14"/>
      <c r="AG179" s="13" t="e">
        <f t="shared" si="143"/>
        <v>#DIV/0!</v>
      </c>
      <c r="AH179" s="12" t="e">
        <f t="shared" ref="AH179" si="354">AG179/$C$31-1</f>
        <v>#DIV/0!</v>
      </c>
    </row>
    <row r="180" spans="2:34">
      <c r="B180" s="331"/>
      <c r="C180" s="333"/>
      <c r="D180" s="10" t="s">
        <v>0</v>
      </c>
      <c r="E180" s="4">
        <v>26</v>
      </c>
      <c r="F180" s="11">
        <v>25.3</v>
      </c>
      <c r="G180" s="10"/>
      <c r="H180" s="4"/>
      <c r="I180" s="10"/>
      <c r="J180" s="8" t="e">
        <f t="shared" si="135"/>
        <v>#DIV/0!</v>
      </c>
      <c r="K180" s="4"/>
      <c r="L180" s="3"/>
      <c r="M180" s="3"/>
      <c r="N180" s="3"/>
      <c r="O180" s="3"/>
      <c r="P180" s="2" t="e">
        <f t="shared" si="136"/>
        <v>#DIV/0!</v>
      </c>
      <c r="Q180" s="9" t="e">
        <f t="shared" si="137"/>
        <v>#DIV/0!</v>
      </c>
      <c r="R180" s="8" t="e">
        <f t="shared" ref="R180" si="355">ABS(P180*J180*$E$25*$D$34*$D$35*$D$36*$D$37)</f>
        <v>#DIV/0!</v>
      </c>
      <c r="S180" s="7" t="e">
        <f t="shared" ref="S180" si="356">R180/$D$30-1</f>
        <v>#DIV/0!</v>
      </c>
      <c r="T180" s="7" t="e">
        <f t="shared" ref="T180" si="357">R180/$D$29-1</f>
        <v>#DIV/0!</v>
      </c>
      <c r="U180" s="6"/>
      <c r="V180" s="3"/>
      <c r="W180" s="3"/>
      <c r="X180" s="3"/>
      <c r="Y180" s="3"/>
      <c r="Z180" s="5" t="e">
        <f t="shared" si="141"/>
        <v>#DIV/0!</v>
      </c>
      <c r="AA180" s="1" t="e">
        <f t="shared" ref="AA180" si="358">Z180/$D$31-1</f>
        <v>#DIV/0!</v>
      </c>
      <c r="AB180" s="4"/>
      <c r="AC180" s="3"/>
      <c r="AD180" s="3"/>
      <c r="AE180" s="3"/>
      <c r="AF180" s="3"/>
      <c r="AG180" s="2" t="e">
        <f t="shared" si="143"/>
        <v>#DIV/0!</v>
      </c>
      <c r="AH180" s="1" t="e">
        <f t="shared" ref="AH180" si="359">AG180/$D$31-1</f>
        <v>#DIV/0!</v>
      </c>
    </row>
    <row r="181" spans="2:34">
      <c r="B181" s="320"/>
      <c r="C181" s="332"/>
      <c r="D181" s="20" t="s">
        <v>1</v>
      </c>
      <c r="E181" s="15">
        <v>10</v>
      </c>
      <c r="F181" s="21">
        <v>9.6</v>
      </c>
      <c r="G181" s="20"/>
      <c r="H181" s="15"/>
      <c r="I181" s="20"/>
      <c r="J181" s="18" t="e">
        <f t="shared" si="135"/>
        <v>#DIV/0!</v>
      </c>
      <c r="K181" s="15"/>
      <c r="L181" s="14"/>
      <c r="M181" s="14"/>
      <c r="N181" s="14"/>
      <c r="O181" s="14"/>
      <c r="P181" s="13" t="e">
        <f t="shared" si="136"/>
        <v>#DIV/0!</v>
      </c>
      <c r="Q181" s="19" t="e">
        <f t="shared" si="137"/>
        <v>#DIV/0!</v>
      </c>
      <c r="R181" s="18" t="e">
        <f t="shared" ref="R181" si="360">ABS(P181*J181*$E$25*$C$34*$C$35*$C$36*$C$37)</f>
        <v>#DIV/0!</v>
      </c>
      <c r="S181" s="17" t="e">
        <f t="shared" ref="S181" si="361">R181/$C$30-1</f>
        <v>#DIV/0!</v>
      </c>
      <c r="T181" s="17" t="e">
        <f t="shared" ref="T181" si="362">R181/$C$29-1</f>
        <v>#DIV/0!</v>
      </c>
      <c r="U181" s="16"/>
      <c r="V181" s="14"/>
      <c r="W181" s="14"/>
      <c r="X181" s="14"/>
      <c r="Y181" s="14"/>
      <c r="Z181" s="14" t="e">
        <f t="shared" si="141"/>
        <v>#DIV/0!</v>
      </c>
      <c r="AA181" s="12" t="e">
        <f t="shared" ref="AA181" si="363">Z181/$C$31-1</f>
        <v>#DIV/0!</v>
      </c>
      <c r="AB181" s="15"/>
      <c r="AC181" s="14"/>
      <c r="AD181" s="14"/>
      <c r="AE181" s="14"/>
      <c r="AF181" s="14"/>
      <c r="AG181" s="13" t="e">
        <f t="shared" si="143"/>
        <v>#DIV/0!</v>
      </c>
      <c r="AH181" s="12" t="e">
        <f t="shared" ref="AH181" si="364">AG181/$C$31-1</f>
        <v>#DIV/0!</v>
      </c>
    </row>
    <row r="182" spans="2:34">
      <c r="B182" s="331"/>
      <c r="C182" s="333"/>
      <c r="D182" s="10" t="s">
        <v>0</v>
      </c>
      <c r="E182" s="4">
        <v>26</v>
      </c>
      <c r="F182" s="11">
        <v>25.3</v>
      </c>
      <c r="G182" s="10"/>
      <c r="H182" s="4"/>
      <c r="I182" s="10"/>
      <c r="J182" s="8" t="e">
        <f t="shared" si="135"/>
        <v>#DIV/0!</v>
      </c>
      <c r="K182" s="4"/>
      <c r="L182" s="3"/>
      <c r="M182" s="3"/>
      <c r="N182" s="3"/>
      <c r="O182" s="3"/>
      <c r="P182" s="2" t="e">
        <f t="shared" si="136"/>
        <v>#DIV/0!</v>
      </c>
      <c r="Q182" s="9" t="e">
        <f t="shared" si="137"/>
        <v>#DIV/0!</v>
      </c>
      <c r="R182" s="8" t="e">
        <f t="shared" ref="R182" si="365">ABS(P182*J182*$E$25*$D$34*$D$35*$D$36*$D$37)</f>
        <v>#DIV/0!</v>
      </c>
      <c r="S182" s="7" t="e">
        <f t="shared" ref="S182" si="366">R182/$D$30-1</f>
        <v>#DIV/0!</v>
      </c>
      <c r="T182" s="7" t="e">
        <f t="shared" ref="T182" si="367">R182/$D$29-1</f>
        <v>#DIV/0!</v>
      </c>
      <c r="U182" s="6"/>
      <c r="V182" s="3"/>
      <c r="W182" s="3"/>
      <c r="X182" s="3"/>
      <c r="Y182" s="3"/>
      <c r="Z182" s="5" t="e">
        <f t="shared" si="141"/>
        <v>#DIV/0!</v>
      </c>
      <c r="AA182" s="1" t="e">
        <f t="shared" ref="AA182" si="368">Z182/$D$31-1</f>
        <v>#DIV/0!</v>
      </c>
      <c r="AB182" s="4"/>
      <c r="AC182" s="3"/>
      <c r="AD182" s="3"/>
      <c r="AE182" s="3"/>
      <c r="AF182" s="3"/>
      <c r="AG182" s="2" t="e">
        <f t="shared" si="143"/>
        <v>#DIV/0!</v>
      </c>
      <c r="AH182" s="1" t="e">
        <f t="shared" ref="AH182" si="369">AG182/$D$31-1</f>
        <v>#DIV/0!</v>
      </c>
    </row>
    <row r="183" spans="2:34">
      <c r="B183" s="320"/>
      <c r="C183" s="332"/>
      <c r="D183" s="20" t="s">
        <v>1</v>
      </c>
      <c r="E183" s="15">
        <v>10</v>
      </c>
      <c r="F183" s="21">
        <v>9.6</v>
      </c>
      <c r="G183" s="20"/>
      <c r="H183" s="15"/>
      <c r="I183" s="20"/>
      <c r="J183" s="18" t="e">
        <f t="shared" si="135"/>
        <v>#DIV/0!</v>
      </c>
      <c r="K183" s="15"/>
      <c r="L183" s="14"/>
      <c r="M183" s="14"/>
      <c r="N183" s="14"/>
      <c r="O183" s="14"/>
      <c r="P183" s="13" t="e">
        <f t="shared" si="136"/>
        <v>#DIV/0!</v>
      </c>
      <c r="Q183" s="19" t="e">
        <f t="shared" si="137"/>
        <v>#DIV/0!</v>
      </c>
      <c r="R183" s="18" t="e">
        <f t="shared" ref="R183" si="370">ABS(P183*J183*$E$25*$C$34*$C$35*$C$36*$C$37)</f>
        <v>#DIV/0!</v>
      </c>
      <c r="S183" s="17" t="e">
        <f t="shared" ref="S183" si="371">R183/$C$30-1</f>
        <v>#DIV/0!</v>
      </c>
      <c r="T183" s="17" t="e">
        <f t="shared" ref="T183" si="372">R183/$C$29-1</f>
        <v>#DIV/0!</v>
      </c>
      <c r="U183" s="16"/>
      <c r="V183" s="14"/>
      <c r="W183" s="14"/>
      <c r="X183" s="14"/>
      <c r="Y183" s="14"/>
      <c r="Z183" s="14" t="e">
        <f t="shared" si="141"/>
        <v>#DIV/0!</v>
      </c>
      <c r="AA183" s="12" t="e">
        <f t="shared" ref="AA183" si="373">Z183/$C$31-1</f>
        <v>#DIV/0!</v>
      </c>
      <c r="AB183" s="15"/>
      <c r="AC183" s="14"/>
      <c r="AD183" s="14"/>
      <c r="AE183" s="14"/>
      <c r="AF183" s="14"/>
      <c r="AG183" s="13" t="e">
        <f t="shared" si="143"/>
        <v>#DIV/0!</v>
      </c>
      <c r="AH183" s="12" t="e">
        <f t="shared" ref="AH183" si="374">AG183/$C$31-1</f>
        <v>#DIV/0!</v>
      </c>
    </row>
    <row r="184" spans="2:34">
      <c r="B184" s="331"/>
      <c r="C184" s="333"/>
      <c r="D184" s="10" t="s">
        <v>0</v>
      </c>
      <c r="E184" s="4">
        <v>26</v>
      </c>
      <c r="F184" s="11">
        <v>25.3</v>
      </c>
      <c r="G184" s="10"/>
      <c r="H184" s="4"/>
      <c r="I184" s="10"/>
      <c r="J184" s="8" t="e">
        <f t="shared" si="135"/>
        <v>#DIV/0!</v>
      </c>
      <c r="K184" s="4"/>
      <c r="L184" s="3"/>
      <c r="M184" s="3"/>
      <c r="N184" s="3"/>
      <c r="O184" s="3"/>
      <c r="P184" s="2" t="e">
        <f t="shared" si="136"/>
        <v>#DIV/0!</v>
      </c>
      <c r="Q184" s="9" t="e">
        <f t="shared" si="137"/>
        <v>#DIV/0!</v>
      </c>
      <c r="R184" s="8" t="e">
        <f t="shared" ref="R184" si="375">ABS(P184*J184*$E$25*$D$34*$D$35*$D$36*$D$37)</f>
        <v>#DIV/0!</v>
      </c>
      <c r="S184" s="7" t="e">
        <f t="shared" ref="S184" si="376">R184/$D$30-1</f>
        <v>#DIV/0!</v>
      </c>
      <c r="T184" s="7" t="e">
        <f t="shared" ref="T184" si="377">R184/$D$29-1</f>
        <v>#DIV/0!</v>
      </c>
      <c r="U184" s="6"/>
      <c r="V184" s="3"/>
      <c r="W184" s="3"/>
      <c r="X184" s="3"/>
      <c r="Y184" s="3"/>
      <c r="Z184" s="5" t="e">
        <f t="shared" si="141"/>
        <v>#DIV/0!</v>
      </c>
      <c r="AA184" s="1" t="e">
        <f t="shared" ref="AA184" si="378">Z184/$D$31-1</f>
        <v>#DIV/0!</v>
      </c>
      <c r="AB184" s="4"/>
      <c r="AC184" s="3"/>
      <c r="AD184" s="3"/>
      <c r="AE184" s="3"/>
      <c r="AF184" s="3"/>
      <c r="AG184" s="2" t="e">
        <f t="shared" si="143"/>
        <v>#DIV/0!</v>
      </c>
      <c r="AH184" s="1" t="e">
        <f t="shared" ref="AH184" si="379">AG184/$D$31-1</f>
        <v>#DIV/0!</v>
      </c>
    </row>
    <row r="185" spans="2:34">
      <c r="B185" s="320"/>
      <c r="C185" s="332"/>
      <c r="D185" s="20" t="s">
        <v>1</v>
      </c>
      <c r="E185" s="15">
        <v>10</v>
      </c>
      <c r="F185" s="21">
        <v>9.6</v>
      </c>
      <c r="G185" s="20"/>
      <c r="H185" s="15"/>
      <c r="I185" s="20"/>
      <c r="J185" s="18" t="e">
        <f t="shared" si="135"/>
        <v>#DIV/0!</v>
      </c>
      <c r="K185" s="15"/>
      <c r="L185" s="14"/>
      <c r="M185" s="14"/>
      <c r="N185" s="14"/>
      <c r="O185" s="14"/>
      <c r="P185" s="13" t="e">
        <f t="shared" si="136"/>
        <v>#DIV/0!</v>
      </c>
      <c r="Q185" s="19" t="e">
        <f t="shared" si="137"/>
        <v>#DIV/0!</v>
      </c>
      <c r="R185" s="18" t="e">
        <f t="shared" ref="R185" si="380">ABS(P185*J185*$E$25*$C$34*$C$35*$C$36*$C$37)</f>
        <v>#DIV/0!</v>
      </c>
      <c r="S185" s="17" t="e">
        <f t="shared" ref="S185" si="381">R185/$C$30-1</f>
        <v>#DIV/0!</v>
      </c>
      <c r="T185" s="17" t="e">
        <f t="shared" ref="T185" si="382">R185/$C$29-1</f>
        <v>#DIV/0!</v>
      </c>
      <c r="U185" s="16"/>
      <c r="V185" s="14"/>
      <c r="W185" s="14"/>
      <c r="X185" s="14"/>
      <c r="Y185" s="14"/>
      <c r="Z185" s="14" t="e">
        <f t="shared" si="141"/>
        <v>#DIV/0!</v>
      </c>
      <c r="AA185" s="12" t="e">
        <f t="shared" ref="AA185" si="383">Z185/$C$31-1</f>
        <v>#DIV/0!</v>
      </c>
      <c r="AB185" s="15"/>
      <c r="AC185" s="14"/>
      <c r="AD185" s="14"/>
      <c r="AE185" s="14"/>
      <c r="AF185" s="14"/>
      <c r="AG185" s="13" t="e">
        <f t="shared" si="143"/>
        <v>#DIV/0!</v>
      </c>
      <c r="AH185" s="12" t="e">
        <f t="shared" ref="AH185" si="384">AG185/$C$31-1</f>
        <v>#DIV/0!</v>
      </c>
    </row>
    <row r="186" spans="2:34">
      <c r="B186" s="331"/>
      <c r="C186" s="333"/>
      <c r="D186" s="10" t="s">
        <v>0</v>
      </c>
      <c r="E186" s="4">
        <v>26</v>
      </c>
      <c r="F186" s="11">
        <v>25.3</v>
      </c>
      <c r="G186" s="10"/>
      <c r="H186" s="4"/>
      <c r="I186" s="10"/>
      <c r="J186" s="8" t="e">
        <f t="shared" si="135"/>
        <v>#DIV/0!</v>
      </c>
      <c r="K186" s="4"/>
      <c r="L186" s="3"/>
      <c r="M186" s="3"/>
      <c r="N186" s="3"/>
      <c r="O186" s="3"/>
      <c r="P186" s="2" t="e">
        <f t="shared" si="136"/>
        <v>#DIV/0!</v>
      </c>
      <c r="Q186" s="9" t="e">
        <f t="shared" si="137"/>
        <v>#DIV/0!</v>
      </c>
      <c r="R186" s="8" t="e">
        <f t="shared" ref="R186" si="385">ABS(P186*J186*$E$25*$D$34*$D$35*$D$36*$D$37)</f>
        <v>#DIV/0!</v>
      </c>
      <c r="S186" s="7" t="e">
        <f t="shared" ref="S186" si="386">R186/$D$30-1</f>
        <v>#DIV/0!</v>
      </c>
      <c r="T186" s="7" t="e">
        <f t="shared" ref="T186" si="387">R186/$D$29-1</f>
        <v>#DIV/0!</v>
      </c>
      <c r="U186" s="6"/>
      <c r="V186" s="3"/>
      <c r="W186" s="3"/>
      <c r="X186" s="3"/>
      <c r="Y186" s="3"/>
      <c r="Z186" s="5" t="e">
        <f t="shared" si="141"/>
        <v>#DIV/0!</v>
      </c>
      <c r="AA186" s="1" t="e">
        <f t="shared" ref="AA186" si="388">Z186/$D$31-1</f>
        <v>#DIV/0!</v>
      </c>
      <c r="AB186" s="4"/>
      <c r="AC186" s="3"/>
      <c r="AD186" s="3"/>
      <c r="AE186" s="3"/>
      <c r="AF186" s="3"/>
      <c r="AG186" s="2" t="e">
        <f t="shared" si="143"/>
        <v>#DIV/0!</v>
      </c>
      <c r="AH186" s="1" t="e">
        <f t="shared" ref="AH186" si="389">AG186/$D$31-1</f>
        <v>#DIV/0!</v>
      </c>
    </row>
    <row r="187" spans="2:34">
      <c r="B187" s="320"/>
      <c r="C187" s="332"/>
      <c r="D187" s="20" t="s">
        <v>1</v>
      </c>
      <c r="E187" s="15">
        <v>10</v>
      </c>
      <c r="F187" s="21">
        <v>9.6</v>
      </c>
      <c r="G187" s="20"/>
      <c r="H187" s="15"/>
      <c r="I187" s="20"/>
      <c r="J187" s="18" t="e">
        <f t="shared" si="135"/>
        <v>#DIV/0!</v>
      </c>
      <c r="K187" s="15"/>
      <c r="L187" s="14"/>
      <c r="M187" s="14"/>
      <c r="N187" s="14"/>
      <c r="O187" s="14"/>
      <c r="P187" s="13" t="e">
        <f t="shared" si="136"/>
        <v>#DIV/0!</v>
      </c>
      <c r="Q187" s="19" t="e">
        <f t="shared" si="137"/>
        <v>#DIV/0!</v>
      </c>
      <c r="R187" s="18" t="e">
        <f t="shared" ref="R187" si="390">ABS(P187*J187*$E$25*$C$34*$C$35*$C$36*$C$37)</f>
        <v>#DIV/0!</v>
      </c>
      <c r="S187" s="17" t="e">
        <f t="shared" ref="S187" si="391">R187/$C$30-1</f>
        <v>#DIV/0!</v>
      </c>
      <c r="T187" s="17" t="e">
        <f t="shared" ref="T187" si="392">R187/$C$29-1</f>
        <v>#DIV/0!</v>
      </c>
      <c r="U187" s="16"/>
      <c r="V187" s="14"/>
      <c r="W187" s="14"/>
      <c r="X187" s="14"/>
      <c r="Y187" s="14"/>
      <c r="Z187" s="14" t="e">
        <f t="shared" si="141"/>
        <v>#DIV/0!</v>
      </c>
      <c r="AA187" s="12" t="e">
        <f t="shared" ref="AA187" si="393">Z187/$C$31-1</f>
        <v>#DIV/0!</v>
      </c>
      <c r="AB187" s="15"/>
      <c r="AC187" s="14"/>
      <c r="AD187" s="14"/>
      <c r="AE187" s="14"/>
      <c r="AF187" s="14"/>
      <c r="AG187" s="13" t="e">
        <f t="shared" si="143"/>
        <v>#DIV/0!</v>
      </c>
      <c r="AH187" s="12" t="e">
        <f t="shared" ref="AH187" si="394">AG187/$C$31-1</f>
        <v>#DIV/0!</v>
      </c>
    </row>
    <row r="188" spans="2:34">
      <c r="B188" s="331"/>
      <c r="C188" s="333"/>
      <c r="D188" s="10" t="s">
        <v>0</v>
      </c>
      <c r="E188" s="4">
        <v>26</v>
      </c>
      <c r="F188" s="11">
        <v>25.3</v>
      </c>
      <c r="G188" s="10"/>
      <c r="H188" s="4"/>
      <c r="I188" s="10"/>
      <c r="J188" s="8" t="e">
        <f t="shared" si="135"/>
        <v>#DIV/0!</v>
      </c>
      <c r="K188" s="4"/>
      <c r="L188" s="3"/>
      <c r="M188" s="3"/>
      <c r="N188" s="3"/>
      <c r="O188" s="3"/>
      <c r="P188" s="2" t="e">
        <f t="shared" si="136"/>
        <v>#DIV/0!</v>
      </c>
      <c r="Q188" s="9" t="e">
        <f t="shared" si="137"/>
        <v>#DIV/0!</v>
      </c>
      <c r="R188" s="8" t="e">
        <f t="shared" ref="R188" si="395">ABS(P188*J188*$E$25*$D$34*$D$35*$D$36*$D$37)</f>
        <v>#DIV/0!</v>
      </c>
      <c r="S188" s="7" t="e">
        <f t="shared" ref="S188" si="396">R188/$D$30-1</f>
        <v>#DIV/0!</v>
      </c>
      <c r="T188" s="7" t="e">
        <f t="shared" ref="T188" si="397">R188/$D$29-1</f>
        <v>#DIV/0!</v>
      </c>
      <c r="U188" s="6"/>
      <c r="V188" s="3"/>
      <c r="W188" s="3"/>
      <c r="X188" s="3"/>
      <c r="Y188" s="3"/>
      <c r="Z188" s="5" t="e">
        <f t="shared" si="141"/>
        <v>#DIV/0!</v>
      </c>
      <c r="AA188" s="1" t="e">
        <f t="shared" ref="AA188" si="398">Z188/$D$31-1</f>
        <v>#DIV/0!</v>
      </c>
      <c r="AB188" s="4"/>
      <c r="AC188" s="3"/>
      <c r="AD188" s="3"/>
      <c r="AE188" s="3"/>
      <c r="AF188" s="3"/>
      <c r="AG188" s="2" t="e">
        <f t="shared" si="143"/>
        <v>#DIV/0!</v>
      </c>
      <c r="AH188" s="1" t="e">
        <f t="shared" ref="AH188" si="399">AG188/$D$31-1</f>
        <v>#DIV/0!</v>
      </c>
    </row>
    <row r="189" spans="2:34">
      <c r="B189" s="320"/>
      <c r="C189" s="332"/>
      <c r="D189" s="20" t="s">
        <v>1</v>
      </c>
      <c r="E189" s="15">
        <v>10</v>
      </c>
      <c r="F189" s="21">
        <v>9.6</v>
      </c>
      <c r="G189" s="20"/>
      <c r="H189" s="15"/>
      <c r="I189" s="20"/>
      <c r="J189" s="18" t="e">
        <f t="shared" si="135"/>
        <v>#DIV/0!</v>
      </c>
      <c r="K189" s="15"/>
      <c r="L189" s="14"/>
      <c r="M189" s="14"/>
      <c r="N189" s="14"/>
      <c r="O189" s="14"/>
      <c r="P189" s="13" t="e">
        <f t="shared" si="136"/>
        <v>#DIV/0!</v>
      </c>
      <c r="Q189" s="19" t="e">
        <f t="shared" si="137"/>
        <v>#DIV/0!</v>
      </c>
      <c r="R189" s="18" t="e">
        <f t="shared" ref="R189" si="400">ABS(P189*J189*$E$25*$C$34*$C$35*$C$36*$C$37)</f>
        <v>#DIV/0!</v>
      </c>
      <c r="S189" s="17" t="e">
        <f t="shared" ref="S189" si="401">R189/$C$30-1</f>
        <v>#DIV/0!</v>
      </c>
      <c r="T189" s="17" t="e">
        <f t="shared" ref="T189" si="402">R189/$C$29-1</f>
        <v>#DIV/0!</v>
      </c>
      <c r="U189" s="16"/>
      <c r="V189" s="14"/>
      <c r="W189" s="14"/>
      <c r="X189" s="14"/>
      <c r="Y189" s="14"/>
      <c r="Z189" s="14" t="e">
        <f t="shared" si="141"/>
        <v>#DIV/0!</v>
      </c>
      <c r="AA189" s="12" t="e">
        <f t="shared" ref="AA189" si="403">Z189/$C$31-1</f>
        <v>#DIV/0!</v>
      </c>
      <c r="AB189" s="15"/>
      <c r="AC189" s="14"/>
      <c r="AD189" s="14"/>
      <c r="AE189" s="14"/>
      <c r="AF189" s="14"/>
      <c r="AG189" s="13" t="e">
        <f t="shared" si="143"/>
        <v>#DIV/0!</v>
      </c>
      <c r="AH189" s="12" t="e">
        <f t="shared" ref="AH189" si="404">AG189/$C$31-1</f>
        <v>#DIV/0!</v>
      </c>
    </row>
    <row r="190" spans="2:34">
      <c r="B190" s="331"/>
      <c r="C190" s="333"/>
      <c r="D190" s="10" t="s">
        <v>0</v>
      </c>
      <c r="E190" s="4">
        <v>26</v>
      </c>
      <c r="F190" s="11">
        <v>25.3</v>
      </c>
      <c r="G190" s="10"/>
      <c r="H190" s="4"/>
      <c r="I190" s="10"/>
      <c r="J190" s="8" t="e">
        <f t="shared" si="135"/>
        <v>#DIV/0!</v>
      </c>
      <c r="K190" s="4"/>
      <c r="L190" s="3"/>
      <c r="M190" s="3"/>
      <c r="N190" s="3"/>
      <c r="O190" s="3"/>
      <c r="P190" s="2" t="e">
        <f t="shared" si="136"/>
        <v>#DIV/0!</v>
      </c>
      <c r="Q190" s="9" t="e">
        <f t="shared" si="137"/>
        <v>#DIV/0!</v>
      </c>
      <c r="R190" s="8" t="e">
        <f t="shared" ref="R190" si="405">ABS(P190*J190*$E$25*$D$34*$D$35*$D$36*$D$37)</f>
        <v>#DIV/0!</v>
      </c>
      <c r="S190" s="7" t="e">
        <f t="shared" ref="S190" si="406">R190/$D$30-1</f>
        <v>#DIV/0!</v>
      </c>
      <c r="T190" s="7" t="e">
        <f t="shared" ref="T190" si="407">R190/$D$29-1</f>
        <v>#DIV/0!</v>
      </c>
      <c r="U190" s="6"/>
      <c r="V190" s="3"/>
      <c r="W190" s="3"/>
      <c r="X190" s="3"/>
      <c r="Y190" s="3"/>
      <c r="Z190" s="5" t="e">
        <f t="shared" si="141"/>
        <v>#DIV/0!</v>
      </c>
      <c r="AA190" s="1" t="e">
        <f t="shared" ref="AA190" si="408">Z190/$D$31-1</f>
        <v>#DIV/0!</v>
      </c>
      <c r="AB190" s="4"/>
      <c r="AC190" s="3"/>
      <c r="AD190" s="3"/>
      <c r="AE190" s="3"/>
      <c r="AF190" s="3"/>
      <c r="AG190" s="2" t="e">
        <f t="shared" si="143"/>
        <v>#DIV/0!</v>
      </c>
      <c r="AH190" s="1" t="e">
        <f t="shared" ref="AH190" si="409">AG190/$D$31-1</f>
        <v>#DIV/0!</v>
      </c>
    </row>
    <row r="191" spans="2:34">
      <c r="B191" s="320"/>
      <c r="C191" s="332"/>
      <c r="D191" s="20" t="s">
        <v>1</v>
      </c>
      <c r="E191" s="15">
        <v>10</v>
      </c>
      <c r="F191" s="21">
        <v>9.6</v>
      </c>
      <c r="G191" s="20"/>
      <c r="H191" s="15"/>
      <c r="I191" s="20"/>
      <c r="J191" s="18" t="e">
        <f t="shared" si="135"/>
        <v>#DIV/0!</v>
      </c>
      <c r="K191" s="15"/>
      <c r="L191" s="14"/>
      <c r="M191" s="14"/>
      <c r="N191" s="14"/>
      <c r="O191" s="14"/>
      <c r="P191" s="13" t="e">
        <f t="shared" si="136"/>
        <v>#DIV/0!</v>
      </c>
      <c r="Q191" s="19" t="e">
        <f t="shared" si="137"/>
        <v>#DIV/0!</v>
      </c>
      <c r="R191" s="18" t="e">
        <f t="shared" ref="R191" si="410">ABS(P191*J191*$E$25*$C$34*$C$35*$C$36*$C$37)</f>
        <v>#DIV/0!</v>
      </c>
      <c r="S191" s="17" t="e">
        <f t="shared" ref="S191" si="411">R191/$C$30-1</f>
        <v>#DIV/0!</v>
      </c>
      <c r="T191" s="17" t="e">
        <f t="shared" ref="T191" si="412">R191/$C$29-1</f>
        <v>#DIV/0!</v>
      </c>
      <c r="U191" s="16"/>
      <c r="V191" s="14"/>
      <c r="W191" s="14"/>
      <c r="X191" s="14"/>
      <c r="Y191" s="14"/>
      <c r="Z191" s="14" t="e">
        <f t="shared" si="141"/>
        <v>#DIV/0!</v>
      </c>
      <c r="AA191" s="12" t="e">
        <f t="shared" ref="AA191" si="413">Z191/$C$31-1</f>
        <v>#DIV/0!</v>
      </c>
      <c r="AB191" s="15"/>
      <c r="AC191" s="14"/>
      <c r="AD191" s="14"/>
      <c r="AE191" s="14"/>
      <c r="AF191" s="14"/>
      <c r="AG191" s="13" t="e">
        <f t="shared" si="143"/>
        <v>#DIV/0!</v>
      </c>
      <c r="AH191" s="12" t="e">
        <f t="shared" ref="AH191" si="414">AG191/$C$31-1</f>
        <v>#DIV/0!</v>
      </c>
    </row>
    <row r="192" spans="2:34">
      <c r="B192" s="331"/>
      <c r="C192" s="333"/>
      <c r="D192" s="10" t="s">
        <v>0</v>
      </c>
      <c r="E192" s="4">
        <v>26</v>
      </c>
      <c r="F192" s="11">
        <v>25.3</v>
      </c>
      <c r="G192" s="10"/>
      <c r="H192" s="4"/>
      <c r="I192" s="10"/>
      <c r="J192" s="8" t="e">
        <f t="shared" si="135"/>
        <v>#DIV/0!</v>
      </c>
      <c r="K192" s="4"/>
      <c r="L192" s="3"/>
      <c r="M192" s="3"/>
      <c r="N192" s="3"/>
      <c r="O192" s="3"/>
      <c r="P192" s="2" t="e">
        <f t="shared" si="136"/>
        <v>#DIV/0!</v>
      </c>
      <c r="Q192" s="9" t="e">
        <f t="shared" si="137"/>
        <v>#DIV/0!</v>
      </c>
      <c r="R192" s="8" t="e">
        <f t="shared" ref="R192" si="415">ABS(P192*J192*$E$25*$D$34*$D$35*$D$36*$D$37)</f>
        <v>#DIV/0!</v>
      </c>
      <c r="S192" s="7" t="e">
        <f t="shared" ref="S192" si="416">R192/$D$30-1</f>
        <v>#DIV/0!</v>
      </c>
      <c r="T192" s="7" t="e">
        <f t="shared" ref="T192" si="417">R192/$D$29-1</f>
        <v>#DIV/0!</v>
      </c>
      <c r="U192" s="6"/>
      <c r="V192" s="3"/>
      <c r="W192" s="3"/>
      <c r="X192" s="3"/>
      <c r="Y192" s="3"/>
      <c r="Z192" s="5" t="e">
        <f t="shared" si="141"/>
        <v>#DIV/0!</v>
      </c>
      <c r="AA192" s="1" t="e">
        <f t="shared" ref="AA192" si="418">Z192/$D$31-1</f>
        <v>#DIV/0!</v>
      </c>
      <c r="AB192" s="4"/>
      <c r="AC192" s="3"/>
      <c r="AD192" s="3"/>
      <c r="AE192" s="3"/>
      <c r="AF192" s="3"/>
      <c r="AG192" s="2" t="e">
        <f t="shared" si="143"/>
        <v>#DIV/0!</v>
      </c>
      <c r="AH192" s="1" t="e">
        <f t="shared" ref="AH192" si="419">AG192/$D$31-1</f>
        <v>#DIV/0!</v>
      </c>
    </row>
    <row r="193" spans="2:34">
      <c r="B193" s="320"/>
      <c r="C193" s="332"/>
      <c r="D193" s="20" t="s">
        <v>1</v>
      </c>
      <c r="E193" s="15">
        <v>10</v>
      </c>
      <c r="F193" s="21">
        <v>9.6</v>
      </c>
      <c r="G193" s="20"/>
      <c r="H193" s="15"/>
      <c r="I193" s="20"/>
      <c r="J193" s="18" t="e">
        <f t="shared" si="135"/>
        <v>#DIV/0!</v>
      </c>
      <c r="K193" s="15"/>
      <c r="L193" s="14"/>
      <c r="M193" s="14"/>
      <c r="N193" s="14"/>
      <c r="O193" s="14"/>
      <c r="P193" s="13" t="e">
        <f t="shared" si="136"/>
        <v>#DIV/0!</v>
      </c>
      <c r="Q193" s="19" t="e">
        <f t="shared" si="137"/>
        <v>#DIV/0!</v>
      </c>
      <c r="R193" s="18" t="e">
        <f t="shared" ref="R193" si="420">ABS(P193*J193*$E$25*$C$34*$C$35*$C$36*$C$37)</f>
        <v>#DIV/0!</v>
      </c>
      <c r="S193" s="17" t="e">
        <f t="shared" ref="S193" si="421">R193/$C$30-1</f>
        <v>#DIV/0!</v>
      </c>
      <c r="T193" s="17" t="e">
        <f t="shared" ref="T193" si="422">R193/$C$29-1</f>
        <v>#DIV/0!</v>
      </c>
      <c r="U193" s="16"/>
      <c r="V193" s="14"/>
      <c r="W193" s="14"/>
      <c r="X193" s="14"/>
      <c r="Y193" s="14"/>
      <c r="Z193" s="14" t="e">
        <f t="shared" si="141"/>
        <v>#DIV/0!</v>
      </c>
      <c r="AA193" s="12" t="e">
        <f t="shared" ref="AA193" si="423">Z193/$C$31-1</f>
        <v>#DIV/0!</v>
      </c>
      <c r="AB193" s="15"/>
      <c r="AC193" s="14"/>
      <c r="AD193" s="14"/>
      <c r="AE193" s="14"/>
      <c r="AF193" s="14"/>
      <c r="AG193" s="13" t="e">
        <f t="shared" si="143"/>
        <v>#DIV/0!</v>
      </c>
      <c r="AH193" s="12" t="e">
        <f t="shared" ref="AH193" si="424">AG193/$C$31-1</f>
        <v>#DIV/0!</v>
      </c>
    </row>
    <row r="194" spans="2:34">
      <c r="B194" s="331"/>
      <c r="C194" s="333"/>
      <c r="D194" s="10" t="s">
        <v>0</v>
      </c>
      <c r="E194" s="4">
        <v>26</v>
      </c>
      <c r="F194" s="11">
        <v>25.3</v>
      </c>
      <c r="G194" s="10"/>
      <c r="H194" s="4"/>
      <c r="I194" s="10"/>
      <c r="J194" s="8" t="e">
        <f t="shared" si="135"/>
        <v>#DIV/0!</v>
      </c>
      <c r="K194" s="4"/>
      <c r="L194" s="3"/>
      <c r="M194" s="3"/>
      <c r="N194" s="3"/>
      <c r="O194" s="3"/>
      <c r="P194" s="2" t="e">
        <f t="shared" si="136"/>
        <v>#DIV/0!</v>
      </c>
      <c r="Q194" s="9" t="e">
        <f t="shared" si="137"/>
        <v>#DIV/0!</v>
      </c>
      <c r="R194" s="8" t="e">
        <f t="shared" ref="R194" si="425">ABS(P194*J194*$E$25*$D$34*$D$35*$D$36*$D$37)</f>
        <v>#DIV/0!</v>
      </c>
      <c r="S194" s="7" t="e">
        <f t="shared" ref="S194" si="426">R194/$D$30-1</f>
        <v>#DIV/0!</v>
      </c>
      <c r="T194" s="7" t="e">
        <f t="shared" ref="T194" si="427">R194/$D$29-1</f>
        <v>#DIV/0!</v>
      </c>
      <c r="U194" s="6"/>
      <c r="V194" s="3"/>
      <c r="W194" s="3"/>
      <c r="X194" s="3"/>
      <c r="Y194" s="3"/>
      <c r="Z194" s="5" t="e">
        <f t="shared" si="141"/>
        <v>#DIV/0!</v>
      </c>
      <c r="AA194" s="1" t="e">
        <f t="shared" ref="AA194" si="428">Z194/$D$31-1</f>
        <v>#DIV/0!</v>
      </c>
      <c r="AB194" s="4"/>
      <c r="AC194" s="3"/>
      <c r="AD194" s="3"/>
      <c r="AE194" s="3"/>
      <c r="AF194" s="3"/>
      <c r="AG194" s="2" t="e">
        <f t="shared" si="143"/>
        <v>#DIV/0!</v>
      </c>
      <c r="AH194" s="1" t="e">
        <f t="shared" ref="AH194" si="429">AG194/$D$31-1</f>
        <v>#DIV/0!</v>
      </c>
    </row>
    <row r="195" spans="2:34">
      <c r="B195" s="320"/>
      <c r="C195" s="332"/>
      <c r="D195" s="20" t="s">
        <v>1</v>
      </c>
      <c r="E195" s="15">
        <v>10</v>
      </c>
      <c r="F195" s="21">
        <v>9.6</v>
      </c>
      <c r="G195" s="20"/>
      <c r="H195" s="15"/>
      <c r="I195" s="20"/>
      <c r="J195" s="18" t="e">
        <f t="shared" si="135"/>
        <v>#DIV/0!</v>
      </c>
      <c r="K195" s="15"/>
      <c r="L195" s="14"/>
      <c r="M195" s="14"/>
      <c r="N195" s="14"/>
      <c r="O195" s="14"/>
      <c r="P195" s="13" t="e">
        <f t="shared" si="136"/>
        <v>#DIV/0!</v>
      </c>
      <c r="Q195" s="19" t="e">
        <f t="shared" si="137"/>
        <v>#DIV/0!</v>
      </c>
      <c r="R195" s="18" t="e">
        <f t="shared" ref="R195" si="430">ABS(P195*J195*$E$25*$C$34*$C$35*$C$36*$C$37)</f>
        <v>#DIV/0!</v>
      </c>
      <c r="S195" s="17" t="e">
        <f t="shared" ref="S195" si="431">R195/$C$30-1</f>
        <v>#DIV/0!</v>
      </c>
      <c r="T195" s="17" t="e">
        <f t="shared" ref="T195" si="432">R195/$C$29-1</f>
        <v>#DIV/0!</v>
      </c>
      <c r="U195" s="16"/>
      <c r="V195" s="14"/>
      <c r="W195" s="14"/>
      <c r="X195" s="14"/>
      <c r="Y195" s="14"/>
      <c r="Z195" s="14" t="e">
        <f t="shared" si="141"/>
        <v>#DIV/0!</v>
      </c>
      <c r="AA195" s="12" t="e">
        <f t="shared" ref="AA195" si="433">Z195/$C$31-1</f>
        <v>#DIV/0!</v>
      </c>
      <c r="AB195" s="15"/>
      <c r="AC195" s="14"/>
      <c r="AD195" s="14"/>
      <c r="AE195" s="14"/>
      <c r="AF195" s="14"/>
      <c r="AG195" s="13" t="e">
        <f t="shared" si="143"/>
        <v>#DIV/0!</v>
      </c>
      <c r="AH195" s="12" t="e">
        <f t="shared" ref="AH195" si="434">AG195/$C$31-1</f>
        <v>#DIV/0!</v>
      </c>
    </row>
    <row r="196" spans="2:34">
      <c r="B196" s="331"/>
      <c r="C196" s="333"/>
      <c r="D196" s="10" t="s">
        <v>0</v>
      </c>
      <c r="E196" s="4">
        <v>26</v>
      </c>
      <c r="F196" s="11">
        <v>25.3</v>
      </c>
      <c r="G196" s="10"/>
      <c r="H196" s="4"/>
      <c r="I196" s="10"/>
      <c r="J196" s="8" t="e">
        <f t="shared" si="135"/>
        <v>#DIV/0!</v>
      </c>
      <c r="K196" s="4"/>
      <c r="L196" s="3"/>
      <c r="M196" s="3"/>
      <c r="N196" s="3"/>
      <c r="O196" s="3"/>
      <c r="P196" s="2" t="e">
        <f t="shared" si="136"/>
        <v>#DIV/0!</v>
      </c>
      <c r="Q196" s="9" t="e">
        <f t="shared" si="137"/>
        <v>#DIV/0!</v>
      </c>
      <c r="R196" s="8" t="e">
        <f t="shared" ref="R196" si="435">ABS(P196*J196*$E$25*$D$34*$D$35*$D$36*$D$37)</f>
        <v>#DIV/0!</v>
      </c>
      <c r="S196" s="7" t="e">
        <f t="shared" ref="S196" si="436">R196/$D$30-1</f>
        <v>#DIV/0!</v>
      </c>
      <c r="T196" s="7" t="e">
        <f t="shared" ref="T196" si="437">R196/$D$29-1</f>
        <v>#DIV/0!</v>
      </c>
      <c r="U196" s="6"/>
      <c r="V196" s="3"/>
      <c r="W196" s="3"/>
      <c r="X196" s="3"/>
      <c r="Y196" s="3"/>
      <c r="Z196" s="5" t="e">
        <f t="shared" si="141"/>
        <v>#DIV/0!</v>
      </c>
      <c r="AA196" s="1" t="e">
        <f t="shared" ref="AA196" si="438">Z196/$D$31-1</f>
        <v>#DIV/0!</v>
      </c>
      <c r="AB196" s="4"/>
      <c r="AC196" s="3"/>
      <c r="AD196" s="3"/>
      <c r="AE196" s="3"/>
      <c r="AF196" s="3"/>
      <c r="AG196" s="2" t="e">
        <f t="shared" si="143"/>
        <v>#DIV/0!</v>
      </c>
      <c r="AH196" s="1" t="e">
        <f t="shared" ref="AH196" si="439">AG196/$D$31-1</f>
        <v>#DIV/0!</v>
      </c>
    </row>
    <row r="197" spans="2:34">
      <c r="B197" s="320"/>
      <c r="C197" s="332"/>
      <c r="D197" s="20" t="s">
        <v>1</v>
      </c>
      <c r="E197" s="15">
        <v>10</v>
      </c>
      <c r="F197" s="21">
        <v>9.6</v>
      </c>
      <c r="G197" s="20"/>
      <c r="H197" s="15"/>
      <c r="I197" s="20"/>
      <c r="J197" s="18" t="e">
        <f t="shared" si="135"/>
        <v>#DIV/0!</v>
      </c>
      <c r="K197" s="15"/>
      <c r="L197" s="14"/>
      <c r="M197" s="14"/>
      <c r="N197" s="14"/>
      <c r="O197" s="14"/>
      <c r="P197" s="13" t="e">
        <f t="shared" si="136"/>
        <v>#DIV/0!</v>
      </c>
      <c r="Q197" s="19" t="e">
        <f t="shared" si="137"/>
        <v>#DIV/0!</v>
      </c>
      <c r="R197" s="18" t="e">
        <f t="shared" ref="R197" si="440">ABS(P197*J197*$E$25*$C$34*$C$35*$C$36*$C$37)</f>
        <v>#DIV/0!</v>
      </c>
      <c r="S197" s="17" t="e">
        <f t="shared" ref="S197" si="441">R197/$C$30-1</f>
        <v>#DIV/0!</v>
      </c>
      <c r="T197" s="17" t="e">
        <f t="shared" ref="T197" si="442">R197/$C$29-1</f>
        <v>#DIV/0!</v>
      </c>
      <c r="U197" s="16"/>
      <c r="V197" s="14"/>
      <c r="W197" s="14"/>
      <c r="X197" s="14"/>
      <c r="Y197" s="14"/>
      <c r="Z197" s="14" t="e">
        <f t="shared" si="141"/>
        <v>#DIV/0!</v>
      </c>
      <c r="AA197" s="12" t="e">
        <f t="shared" ref="AA197" si="443">Z197/$C$31-1</f>
        <v>#DIV/0!</v>
      </c>
      <c r="AB197" s="15"/>
      <c r="AC197" s="14"/>
      <c r="AD197" s="14"/>
      <c r="AE197" s="14"/>
      <c r="AF197" s="14"/>
      <c r="AG197" s="13" t="e">
        <f t="shared" si="143"/>
        <v>#DIV/0!</v>
      </c>
      <c r="AH197" s="12" t="e">
        <f t="shared" ref="AH197" si="444">AG197/$C$31-1</f>
        <v>#DIV/0!</v>
      </c>
    </row>
    <row r="198" spans="2:34">
      <c r="B198" s="331"/>
      <c r="C198" s="333"/>
      <c r="D198" s="10" t="s">
        <v>0</v>
      </c>
      <c r="E198" s="4">
        <v>26</v>
      </c>
      <c r="F198" s="11">
        <v>25.3</v>
      </c>
      <c r="G198" s="10"/>
      <c r="H198" s="4"/>
      <c r="I198" s="10"/>
      <c r="J198" s="8" t="e">
        <f t="shared" si="135"/>
        <v>#DIV/0!</v>
      </c>
      <c r="K198" s="4"/>
      <c r="L198" s="3"/>
      <c r="M198" s="3"/>
      <c r="N198" s="3"/>
      <c r="O198" s="3"/>
      <c r="P198" s="2" t="e">
        <f t="shared" si="136"/>
        <v>#DIV/0!</v>
      </c>
      <c r="Q198" s="9" t="e">
        <f t="shared" si="137"/>
        <v>#DIV/0!</v>
      </c>
      <c r="R198" s="8" t="e">
        <f t="shared" ref="R198" si="445">ABS(P198*J198*$E$25*$D$34*$D$35*$D$36*$D$37)</f>
        <v>#DIV/0!</v>
      </c>
      <c r="S198" s="7" t="e">
        <f t="shared" ref="S198" si="446">R198/$D$30-1</f>
        <v>#DIV/0!</v>
      </c>
      <c r="T198" s="7" t="e">
        <f t="shared" ref="T198" si="447">R198/$D$29-1</f>
        <v>#DIV/0!</v>
      </c>
      <c r="U198" s="6"/>
      <c r="V198" s="3"/>
      <c r="W198" s="3"/>
      <c r="X198" s="3"/>
      <c r="Y198" s="3"/>
      <c r="Z198" s="5" t="e">
        <f t="shared" si="141"/>
        <v>#DIV/0!</v>
      </c>
      <c r="AA198" s="1" t="e">
        <f t="shared" ref="AA198" si="448">Z198/$D$31-1</f>
        <v>#DIV/0!</v>
      </c>
      <c r="AB198" s="4"/>
      <c r="AC198" s="3"/>
      <c r="AD198" s="3"/>
      <c r="AE198" s="3"/>
      <c r="AF198" s="3"/>
      <c r="AG198" s="2" t="e">
        <f t="shared" si="143"/>
        <v>#DIV/0!</v>
      </c>
      <c r="AH198" s="1" t="e">
        <f t="shared" ref="AH198" si="449">AG198/$D$31-1</f>
        <v>#DIV/0!</v>
      </c>
    </row>
    <row r="199" spans="2:34">
      <c r="B199" s="320"/>
      <c r="C199" s="332"/>
      <c r="D199" s="20" t="s">
        <v>1</v>
      </c>
      <c r="E199" s="15">
        <v>10</v>
      </c>
      <c r="F199" s="21">
        <v>9.6</v>
      </c>
      <c r="G199" s="20"/>
      <c r="H199" s="15"/>
      <c r="I199" s="20"/>
      <c r="J199" s="18" t="e">
        <f t="shared" si="135"/>
        <v>#DIV/0!</v>
      </c>
      <c r="K199" s="15"/>
      <c r="L199" s="14"/>
      <c r="M199" s="14"/>
      <c r="N199" s="14"/>
      <c r="O199" s="14"/>
      <c r="P199" s="13" t="e">
        <f t="shared" si="136"/>
        <v>#DIV/0!</v>
      </c>
      <c r="Q199" s="19" t="e">
        <f t="shared" si="137"/>
        <v>#DIV/0!</v>
      </c>
      <c r="R199" s="18" t="e">
        <f t="shared" ref="R199" si="450">ABS(P199*J199*$E$25*$C$34*$C$35*$C$36*$C$37)</f>
        <v>#DIV/0!</v>
      </c>
      <c r="S199" s="17" t="e">
        <f t="shared" ref="S199" si="451">R199/$C$30-1</f>
        <v>#DIV/0!</v>
      </c>
      <c r="T199" s="17" t="e">
        <f t="shared" ref="T199" si="452">R199/$C$29-1</f>
        <v>#DIV/0!</v>
      </c>
      <c r="U199" s="16"/>
      <c r="V199" s="14"/>
      <c r="W199" s="14"/>
      <c r="X199" s="14"/>
      <c r="Y199" s="14"/>
      <c r="Z199" s="14" t="e">
        <f t="shared" si="141"/>
        <v>#DIV/0!</v>
      </c>
      <c r="AA199" s="12" t="e">
        <f t="shared" ref="AA199" si="453">Z199/$C$31-1</f>
        <v>#DIV/0!</v>
      </c>
      <c r="AB199" s="15"/>
      <c r="AC199" s="14"/>
      <c r="AD199" s="14"/>
      <c r="AE199" s="14"/>
      <c r="AF199" s="14"/>
      <c r="AG199" s="13" t="e">
        <f t="shared" si="143"/>
        <v>#DIV/0!</v>
      </c>
      <c r="AH199" s="12" t="e">
        <f t="shared" ref="AH199" si="454">AG199/$C$31-1</f>
        <v>#DIV/0!</v>
      </c>
    </row>
    <row r="200" spans="2:34">
      <c r="B200" s="331"/>
      <c r="C200" s="333"/>
      <c r="D200" s="10" t="s">
        <v>0</v>
      </c>
      <c r="E200" s="4">
        <v>26</v>
      </c>
      <c r="F200" s="11">
        <v>25.3</v>
      </c>
      <c r="G200" s="10"/>
      <c r="H200" s="4"/>
      <c r="I200" s="10"/>
      <c r="J200" s="8" t="e">
        <f t="shared" si="135"/>
        <v>#DIV/0!</v>
      </c>
      <c r="K200" s="4"/>
      <c r="L200" s="3"/>
      <c r="M200" s="3"/>
      <c r="N200" s="3"/>
      <c r="O200" s="3"/>
      <c r="P200" s="2" t="e">
        <f t="shared" si="136"/>
        <v>#DIV/0!</v>
      </c>
      <c r="Q200" s="9" t="e">
        <f t="shared" si="137"/>
        <v>#DIV/0!</v>
      </c>
      <c r="R200" s="8" t="e">
        <f t="shared" ref="R200" si="455">ABS(P200*J200*$E$25*$D$34*$D$35*$D$36*$D$37)</f>
        <v>#DIV/0!</v>
      </c>
      <c r="S200" s="7" t="e">
        <f t="shared" ref="S200" si="456">R200/$D$30-1</f>
        <v>#DIV/0!</v>
      </c>
      <c r="T200" s="7" t="e">
        <f t="shared" ref="T200" si="457">R200/$D$29-1</f>
        <v>#DIV/0!</v>
      </c>
      <c r="U200" s="6"/>
      <c r="V200" s="3"/>
      <c r="W200" s="3"/>
      <c r="X200" s="3"/>
      <c r="Y200" s="3"/>
      <c r="Z200" s="5" t="e">
        <f t="shared" si="141"/>
        <v>#DIV/0!</v>
      </c>
      <c r="AA200" s="1" t="e">
        <f t="shared" ref="AA200" si="458">Z200/$D$31-1</f>
        <v>#DIV/0!</v>
      </c>
      <c r="AB200" s="4"/>
      <c r="AC200" s="3"/>
      <c r="AD200" s="3"/>
      <c r="AE200" s="3"/>
      <c r="AF200" s="3"/>
      <c r="AG200" s="2" t="e">
        <f t="shared" si="143"/>
        <v>#DIV/0!</v>
      </c>
      <c r="AH200" s="1" t="e">
        <f t="shared" ref="AH200" si="459">AG200/$D$31-1</f>
        <v>#DIV/0!</v>
      </c>
    </row>
  </sheetData>
  <sortState ref="B43:AI112">
    <sortCondition ref="B43:B112"/>
  </sortState>
  <mergeCells count="183">
    <mergeCell ref="B181:B182"/>
    <mergeCell ref="C181:C182"/>
    <mergeCell ref="B183:B184"/>
    <mergeCell ref="C183:C184"/>
    <mergeCell ref="B185:B186"/>
    <mergeCell ref="C185:C186"/>
    <mergeCell ref="B175:B176"/>
    <mergeCell ref="B199:B200"/>
    <mergeCell ref="C199:C200"/>
    <mergeCell ref="B193:B194"/>
    <mergeCell ref="C193:C194"/>
    <mergeCell ref="B195:B196"/>
    <mergeCell ref="C195:C196"/>
    <mergeCell ref="B197:B198"/>
    <mergeCell ref="C197:C198"/>
    <mergeCell ref="B187:B188"/>
    <mergeCell ref="C187:C188"/>
    <mergeCell ref="B189:B190"/>
    <mergeCell ref="C189:C190"/>
    <mergeCell ref="B191:B192"/>
    <mergeCell ref="C191:C192"/>
    <mergeCell ref="C175:C176"/>
    <mergeCell ref="B177:B178"/>
    <mergeCell ref="C177:C178"/>
    <mergeCell ref="B179:B180"/>
    <mergeCell ref="C179:C180"/>
    <mergeCell ref="B169:B170"/>
    <mergeCell ref="C169:C170"/>
    <mergeCell ref="B171:B172"/>
    <mergeCell ref="C171:C172"/>
    <mergeCell ref="B173:B174"/>
    <mergeCell ref="C173:C174"/>
    <mergeCell ref="B163:B164"/>
    <mergeCell ref="C163:C164"/>
    <mergeCell ref="B165:B166"/>
    <mergeCell ref="C165:C166"/>
    <mergeCell ref="B167:B168"/>
    <mergeCell ref="C167:C168"/>
    <mergeCell ref="B157:B158"/>
    <mergeCell ref="C157:C158"/>
    <mergeCell ref="B159:B160"/>
    <mergeCell ref="C159:C160"/>
    <mergeCell ref="B161:B162"/>
    <mergeCell ref="C161:C162"/>
    <mergeCell ref="B151:B152"/>
    <mergeCell ref="C151:C152"/>
    <mergeCell ref="B153:B154"/>
    <mergeCell ref="C153:C154"/>
    <mergeCell ref="B155:B156"/>
    <mergeCell ref="C155:C156"/>
    <mergeCell ref="B145:B146"/>
    <mergeCell ref="C145:C146"/>
    <mergeCell ref="B147:B148"/>
    <mergeCell ref="C147:C148"/>
    <mergeCell ref="B149:B150"/>
    <mergeCell ref="C149:C150"/>
    <mergeCell ref="B139:B140"/>
    <mergeCell ref="C139:C140"/>
    <mergeCell ref="B141:B142"/>
    <mergeCell ref="C141:C142"/>
    <mergeCell ref="B143:B144"/>
    <mergeCell ref="C143:C144"/>
    <mergeCell ref="B133:B134"/>
    <mergeCell ref="C133:C134"/>
    <mergeCell ref="B135:B136"/>
    <mergeCell ref="C135:C136"/>
    <mergeCell ref="B137:B138"/>
    <mergeCell ref="C137:C138"/>
    <mergeCell ref="B127:B128"/>
    <mergeCell ref="C127:C128"/>
    <mergeCell ref="B129:B130"/>
    <mergeCell ref="C129:C130"/>
    <mergeCell ref="B131:B132"/>
    <mergeCell ref="C131:C132"/>
    <mergeCell ref="B121:B122"/>
    <mergeCell ref="C121:C122"/>
    <mergeCell ref="B123:B124"/>
    <mergeCell ref="C123:C124"/>
    <mergeCell ref="B125:B126"/>
    <mergeCell ref="C125:C126"/>
    <mergeCell ref="B115:B116"/>
    <mergeCell ref="C115:C116"/>
    <mergeCell ref="B117:B118"/>
    <mergeCell ref="C117:C118"/>
    <mergeCell ref="B119:B120"/>
    <mergeCell ref="C119:C120"/>
    <mergeCell ref="B109:B110"/>
    <mergeCell ref="C109:C110"/>
    <mergeCell ref="B111:B112"/>
    <mergeCell ref="C111:C112"/>
    <mergeCell ref="B113:B114"/>
    <mergeCell ref="C113:C114"/>
    <mergeCell ref="B103:B104"/>
    <mergeCell ref="C103:C104"/>
    <mergeCell ref="B105:B106"/>
    <mergeCell ref="C105:C106"/>
    <mergeCell ref="B107:B108"/>
    <mergeCell ref="C107:C108"/>
    <mergeCell ref="B97:B98"/>
    <mergeCell ref="C97:C98"/>
    <mergeCell ref="B99:B100"/>
    <mergeCell ref="C99:C100"/>
    <mergeCell ref="B101:B102"/>
    <mergeCell ref="C101:C102"/>
    <mergeCell ref="B91:B92"/>
    <mergeCell ref="C91:C92"/>
    <mergeCell ref="B93:B94"/>
    <mergeCell ref="C93:C94"/>
    <mergeCell ref="B95:B96"/>
    <mergeCell ref="C95:C96"/>
    <mergeCell ref="B85:B86"/>
    <mergeCell ref="C85:C86"/>
    <mergeCell ref="B87:B88"/>
    <mergeCell ref="C87:C88"/>
    <mergeCell ref="B89:B90"/>
    <mergeCell ref="C89:C90"/>
    <mergeCell ref="B79:B80"/>
    <mergeCell ref="C79:C80"/>
    <mergeCell ref="B81:B82"/>
    <mergeCell ref="C81:C82"/>
    <mergeCell ref="B83:B84"/>
    <mergeCell ref="C83:C84"/>
    <mergeCell ref="B73:B74"/>
    <mergeCell ref="C73:C74"/>
    <mergeCell ref="B75:B76"/>
    <mergeCell ref="C75:C76"/>
    <mergeCell ref="B77:B78"/>
    <mergeCell ref="C77:C78"/>
    <mergeCell ref="B71:B72"/>
    <mergeCell ref="AB41:AF41"/>
    <mergeCell ref="B43:B44"/>
    <mergeCell ref="B59:B60"/>
    <mergeCell ref="B61:B62"/>
    <mergeCell ref="U41:Y41"/>
    <mergeCell ref="K41:O41"/>
    <mergeCell ref="C63:C64"/>
    <mergeCell ref="C65:C66"/>
    <mergeCell ref="C67:C68"/>
    <mergeCell ref="C69:C70"/>
    <mergeCell ref="C71:C72"/>
    <mergeCell ref="C53:C54"/>
    <mergeCell ref="C55:C56"/>
    <mergeCell ref="C57:C58"/>
    <mergeCell ref="C59:C60"/>
    <mergeCell ref="C61:C62"/>
    <mergeCell ref="B53:B54"/>
    <mergeCell ref="B55:B56"/>
    <mergeCell ref="B57:B58"/>
    <mergeCell ref="C43:C44"/>
    <mergeCell ref="B51:B52"/>
    <mergeCell ref="B63:B64"/>
    <mergeCell ref="B65:B66"/>
    <mergeCell ref="B67:B68"/>
    <mergeCell ref="B69:B70"/>
    <mergeCell ref="B24:B25"/>
    <mergeCell ref="C24:D24"/>
    <mergeCell ref="C25:D25"/>
    <mergeCell ref="B39:E39"/>
    <mergeCell ref="C45:C46"/>
    <mergeCell ref="C47:C48"/>
    <mergeCell ref="C49:C50"/>
    <mergeCell ref="C51:C52"/>
    <mergeCell ref="C17:D17"/>
    <mergeCell ref="C18:D18"/>
    <mergeCell ref="C19:D19"/>
    <mergeCell ref="B20:B23"/>
    <mergeCell ref="C20:D20"/>
    <mergeCell ref="C21:D21"/>
    <mergeCell ref="C22:D22"/>
    <mergeCell ref="C23:D23"/>
    <mergeCell ref="B45:B46"/>
    <mergeCell ref="B47:B48"/>
    <mergeCell ref="B49:B50"/>
    <mergeCell ref="AJ93:AJ98"/>
    <mergeCell ref="N10:P10"/>
    <mergeCell ref="N11:P11"/>
    <mergeCell ref="C13:E13"/>
    <mergeCell ref="C15:E15"/>
    <mergeCell ref="C16:D16"/>
    <mergeCell ref="AJ59:AJ60"/>
    <mergeCell ref="AJ63:AJ64"/>
    <mergeCell ref="AI47:AI56"/>
    <mergeCell ref="AJ43:AJ58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B22C-E07C-4A87-9E21-E822947E143E}">
  <dimension ref="B2:AI99"/>
  <sheetViews>
    <sheetView showGridLines="0" tabSelected="1" zoomScale="87" workbookViewId="0">
      <selection activeCell="O31" sqref="O31"/>
    </sheetView>
  </sheetViews>
  <sheetFormatPr defaultColWidth="9.140625" defaultRowHeight="15"/>
  <cols>
    <col min="1" max="1" width="3" customWidth="1"/>
    <col min="2" max="2" width="22.85546875" customWidth="1"/>
    <col min="3" max="3" width="12.42578125" bestFit="1" customWidth="1"/>
    <col min="4" max="4" width="13.5703125" bestFit="1" customWidth="1"/>
    <col min="5" max="5" width="13.7109375" bestFit="1" customWidth="1"/>
    <col min="6" max="6" width="10.85546875" customWidth="1"/>
    <col min="14" max="14" width="7.140625" bestFit="1" customWidth="1"/>
    <col min="15" max="15" width="13.42578125" bestFit="1" customWidth="1"/>
    <col min="16" max="16" width="6.85546875" bestFit="1" customWidth="1"/>
    <col min="17" max="17" width="13.28515625" bestFit="1" customWidth="1"/>
    <col min="18" max="18" width="14.42578125" bestFit="1" customWidth="1"/>
    <col min="19" max="19" width="14.42578125" customWidth="1"/>
    <col min="20" max="22" width="8.42578125" bestFit="1" customWidth="1"/>
    <col min="23" max="24" width="5.5703125" bestFit="1" customWidth="1"/>
    <col min="25" max="25" width="13.140625" bestFit="1" customWidth="1"/>
    <col min="26" max="26" width="14.42578125" bestFit="1" customWidth="1"/>
    <col min="27" max="29" width="8.42578125" bestFit="1" customWidth="1"/>
    <col min="30" max="31" width="6" bestFit="1" customWidth="1"/>
    <col min="32" max="32" width="13.140625" bestFit="1" customWidth="1"/>
    <col min="33" max="33" width="15.85546875" customWidth="1"/>
    <col min="34" max="34" width="26.42578125" customWidth="1"/>
    <col min="35" max="35" width="45.85546875" customWidth="1"/>
  </cols>
  <sheetData>
    <row r="2" spans="2:16">
      <c r="B2" s="198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6"/>
    </row>
    <row r="3" spans="2:16">
      <c r="B3" s="195"/>
      <c r="P3" s="194"/>
    </row>
    <row r="4" spans="2:16">
      <c r="B4" s="193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1"/>
    </row>
    <row r="5" spans="2:16" ht="15.75">
      <c r="B5" s="190"/>
      <c r="C5" s="188"/>
      <c r="D5" s="189"/>
      <c r="E5" s="189"/>
      <c r="F5" s="189"/>
      <c r="G5" s="187"/>
      <c r="H5" s="187"/>
      <c r="I5" s="187"/>
      <c r="J5" s="188"/>
      <c r="K5" s="187"/>
      <c r="L5" s="187"/>
      <c r="M5" s="186" t="s">
        <v>87</v>
      </c>
      <c r="N5" s="185"/>
      <c r="O5" s="184"/>
      <c r="P5" s="183"/>
    </row>
    <row r="6" spans="2:16" ht="15.75">
      <c r="B6" s="177" t="s">
        <v>86</v>
      </c>
      <c r="C6" s="171"/>
      <c r="D6" s="175"/>
      <c r="E6" s="175"/>
      <c r="F6" s="175"/>
      <c r="G6" s="174"/>
      <c r="H6" s="174"/>
      <c r="I6" s="174"/>
      <c r="J6" s="171"/>
      <c r="K6" s="171"/>
      <c r="L6" s="171"/>
      <c r="M6" s="170"/>
      <c r="N6" s="177" t="s">
        <v>85</v>
      </c>
      <c r="O6" s="171"/>
      <c r="P6" s="170"/>
    </row>
    <row r="7" spans="2:16" ht="15.75">
      <c r="B7" s="182" t="s">
        <v>84</v>
      </c>
      <c r="C7" s="154"/>
      <c r="D7" s="156"/>
      <c r="E7" s="156"/>
      <c r="F7" s="156"/>
      <c r="G7" s="155"/>
      <c r="H7" s="155"/>
      <c r="I7" s="155"/>
      <c r="J7" s="154"/>
      <c r="K7" s="154"/>
      <c r="L7" s="154"/>
      <c r="M7" s="181"/>
      <c r="N7" s="180" t="s">
        <v>83</v>
      </c>
      <c r="O7" s="179"/>
      <c r="P7" s="178"/>
    </row>
    <row r="8" spans="2:16" ht="15.75">
      <c r="B8" s="177" t="s">
        <v>82</v>
      </c>
      <c r="C8" s="171"/>
      <c r="D8" s="176"/>
      <c r="E8" s="175"/>
      <c r="F8" s="175"/>
      <c r="G8" s="174"/>
      <c r="H8" s="174"/>
      <c r="I8" s="174"/>
      <c r="J8" s="171"/>
      <c r="K8" s="171"/>
      <c r="L8" s="171"/>
      <c r="M8" s="173" t="s">
        <v>81</v>
      </c>
      <c r="N8" s="172"/>
      <c r="O8" s="171"/>
      <c r="P8" s="170"/>
    </row>
    <row r="9" spans="2:16" ht="15.75">
      <c r="B9" s="164" t="s">
        <v>80</v>
      </c>
      <c r="C9" s="160"/>
      <c r="D9" s="169" t="s">
        <v>79</v>
      </c>
      <c r="E9" s="168"/>
      <c r="F9" s="168"/>
      <c r="G9" s="161"/>
      <c r="H9" s="161"/>
      <c r="I9" s="161"/>
      <c r="J9" s="160"/>
      <c r="K9" s="160"/>
      <c r="L9" s="161"/>
      <c r="M9" s="167"/>
      <c r="N9" s="166"/>
      <c r="O9" s="160"/>
      <c r="P9" s="165"/>
    </row>
    <row r="10" spans="2:16" ht="15.75">
      <c r="B10" s="164" t="s">
        <v>78</v>
      </c>
      <c r="C10" s="160"/>
      <c r="D10" s="163"/>
      <c r="E10" s="162"/>
      <c r="F10" s="162"/>
      <c r="G10" s="161"/>
      <c r="H10" s="161"/>
      <c r="I10" s="161"/>
      <c r="J10" s="160"/>
      <c r="K10" s="160"/>
      <c r="L10" s="160"/>
      <c r="M10" s="159" t="s">
        <v>77</v>
      </c>
      <c r="N10" s="277"/>
      <c r="O10" s="278"/>
      <c r="P10" s="279"/>
    </row>
    <row r="11" spans="2:16" ht="15.75">
      <c r="B11" s="158" t="s">
        <v>76</v>
      </c>
      <c r="C11" s="154"/>
      <c r="D11" s="157"/>
      <c r="E11" s="156"/>
      <c r="F11" s="156"/>
      <c r="G11" s="155"/>
      <c r="H11" s="155"/>
      <c r="I11" s="155"/>
      <c r="J11" s="154"/>
      <c r="K11" s="154"/>
      <c r="L11" s="154"/>
      <c r="M11" s="153" t="s">
        <v>75</v>
      </c>
      <c r="N11" s="280"/>
      <c r="O11" s="281"/>
      <c r="P11" s="282"/>
    </row>
    <row r="12" spans="2:16" ht="15.75" thickBot="1"/>
    <row r="13" spans="2:16" ht="15.75" thickBot="1">
      <c r="B13" s="152" t="s">
        <v>74</v>
      </c>
      <c r="C13" s="283" t="s">
        <v>89</v>
      </c>
      <c r="D13" s="284"/>
      <c r="E13" s="285"/>
      <c r="F13" s="151"/>
    </row>
    <row r="14" spans="2:16" ht="15.75" thickBot="1">
      <c r="F14" s="132"/>
    </row>
    <row r="15" spans="2:16">
      <c r="B15" s="150" t="s">
        <v>72</v>
      </c>
      <c r="C15" s="286" t="s">
        <v>71</v>
      </c>
      <c r="D15" s="286"/>
      <c r="E15" s="287"/>
      <c r="F15" s="147"/>
    </row>
    <row r="16" spans="2:16">
      <c r="B16" s="149" t="s">
        <v>70</v>
      </c>
      <c r="C16" s="288" t="s">
        <v>69</v>
      </c>
      <c r="D16" s="289"/>
      <c r="E16" s="148"/>
      <c r="F16" s="147"/>
    </row>
    <row r="17" spans="2:17">
      <c r="B17" s="146" t="s">
        <v>68</v>
      </c>
      <c r="C17" s="305" t="s">
        <v>67</v>
      </c>
      <c r="D17" s="305"/>
      <c r="E17" s="145"/>
      <c r="F17" s="132"/>
    </row>
    <row r="18" spans="2:17">
      <c r="B18" s="146" t="s">
        <v>66</v>
      </c>
      <c r="C18" s="305" t="s">
        <v>65</v>
      </c>
      <c r="D18" s="305"/>
      <c r="E18" s="145"/>
      <c r="F18" s="132"/>
    </row>
    <row r="19" spans="2:17" ht="15.75" thickBot="1">
      <c r="B19" s="144" t="s">
        <v>64</v>
      </c>
      <c r="C19" s="306"/>
      <c r="D19" s="306"/>
      <c r="E19" s="117" t="s">
        <v>63</v>
      </c>
      <c r="F19" s="132"/>
    </row>
    <row r="20" spans="2:17">
      <c r="B20" s="307" t="s">
        <v>62</v>
      </c>
      <c r="C20" s="310" t="s">
        <v>61</v>
      </c>
      <c r="D20" s="310"/>
      <c r="E20" s="143" t="s">
        <v>60</v>
      </c>
      <c r="F20" s="132"/>
    </row>
    <row r="21" spans="2:17">
      <c r="B21" s="308"/>
      <c r="C21" s="311" t="s">
        <v>59</v>
      </c>
      <c r="D21" s="311"/>
      <c r="E21" s="142" t="s">
        <v>58</v>
      </c>
      <c r="F21" s="132"/>
    </row>
    <row r="22" spans="2:17" ht="12" customHeight="1">
      <c r="B22" s="308"/>
      <c r="C22" s="312" t="s">
        <v>57</v>
      </c>
      <c r="D22" s="312"/>
      <c r="E22" s="141" t="s">
        <v>56</v>
      </c>
      <c r="F22" s="132"/>
      <c r="Q22" s="140"/>
    </row>
    <row r="23" spans="2:17" ht="15.75" thickBot="1">
      <c r="B23" s="309"/>
      <c r="C23" s="313" t="s">
        <v>55</v>
      </c>
      <c r="D23" s="313"/>
      <c r="E23" s="139">
        <v>-200</v>
      </c>
      <c r="F23" s="132"/>
    </row>
    <row r="24" spans="2:17">
      <c r="B24" s="296" t="s">
        <v>54</v>
      </c>
      <c r="C24" s="298" t="s">
        <v>53</v>
      </c>
      <c r="D24" s="298"/>
      <c r="E24" s="138">
        <v>8.4599999999999995E-2</v>
      </c>
    </row>
    <row r="25" spans="2:17" ht="15.75" thickBot="1">
      <c r="B25" s="297"/>
      <c r="C25" s="299" t="s">
        <v>52</v>
      </c>
      <c r="D25" s="299"/>
      <c r="E25" s="137">
        <v>8.4900000000000003E-2</v>
      </c>
      <c r="F25" s="136">
        <f>E25/E24-1</f>
        <v>3.5460992907803135E-3</v>
      </c>
    </row>
    <row r="26" spans="2:17" ht="15.75" thickBot="1">
      <c r="B26" s="132"/>
      <c r="C26" s="132"/>
      <c r="D26" s="132"/>
      <c r="E26" s="132"/>
      <c r="F26" s="132"/>
    </row>
    <row r="27" spans="2:17" ht="15.75" thickBot="1">
      <c r="B27" s="131" t="s">
        <v>40</v>
      </c>
      <c r="C27" s="130" t="s">
        <v>1</v>
      </c>
      <c r="D27" s="130" t="s">
        <v>0</v>
      </c>
      <c r="E27" s="129"/>
    </row>
    <row r="28" spans="2:17">
      <c r="B28" s="128" t="s">
        <v>51</v>
      </c>
      <c r="C28" s="127">
        <v>2.004</v>
      </c>
      <c r="D28" s="127">
        <v>2.0259999999999998</v>
      </c>
      <c r="E28" s="126"/>
    </row>
    <row r="29" spans="2:17">
      <c r="B29" s="221" t="s">
        <v>50</v>
      </c>
      <c r="C29" s="220">
        <v>1.9850000000000001</v>
      </c>
      <c r="D29" s="220">
        <v>2.0059999999999998</v>
      </c>
      <c r="E29" s="219"/>
      <c r="F29" s="125">
        <f>1.979/C29-1</f>
        <v>-3.0226700251889671E-3</v>
      </c>
      <c r="G29" s="125">
        <f>1.999/2.006-1</f>
        <v>-3.4895314057824534E-3</v>
      </c>
    </row>
    <row r="30" spans="2:17">
      <c r="B30" s="113" t="s">
        <v>49</v>
      </c>
      <c r="C30" s="120">
        <v>2069.67</v>
      </c>
      <c r="D30" s="120">
        <v>1719.77</v>
      </c>
      <c r="E30" s="119"/>
    </row>
    <row r="31" spans="2:17" ht="15.75" thickBot="1">
      <c r="B31" s="118" t="s">
        <v>48</v>
      </c>
      <c r="C31" s="37">
        <v>10</v>
      </c>
      <c r="D31" s="37">
        <v>26</v>
      </c>
      <c r="E31" s="117"/>
    </row>
    <row r="32" spans="2:17">
      <c r="B32" s="116" t="s">
        <v>47</v>
      </c>
      <c r="C32" s="115"/>
      <c r="D32" s="115"/>
      <c r="E32" s="114"/>
    </row>
    <row r="33" spans="2:35">
      <c r="B33" s="113" t="s">
        <v>46</v>
      </c>
      <c r="C33" s="109">
        <v>1</v>
      </c>
      <c r="D33" s="109">
        <v>1</v>
      </c>
      <c r="E33" s="108"/>
    </row>
    <row r="34" spans="2:35">
      <c r="B34" s="110" t="s">
        <v>45</v>
      </c>
      <c r="C34" s="109">
        <v>1.0057</v>
      </c>
      <c r="D34" s="112">
        <v>1.004</v>
      </c>
      <c r="E34" s="111"/>
    </row>
    <row r="35" spans="2:35">
      <c r="B35" s="110" t="s">
        <v>44</v>
      </c>
      <c r="C35" s="109">
        <v>1</v>
      </c>
      <c r="D35" s="109">
        <v>1</v>
      </c>
      <c r="E35" s="108"/>
    </row>
    <row r="36" spans="2:35" ht="15.75" thickBot="1">
      <c r="B36" s="107" t="s">
        <v>43</v>
      </c>
      <c r="C36" s="106">
        <v>1.0005559412041301</v>
      </c>
      <c r="D36" s="106">
        <v>1.00050921574411</v>
      </c>
      <c r="E36" s="105"/>
    </row>
    <row r="38" spans="2:35">
      <c r="B38" s="300" t="s">
        <v>42</v>
      </c>
      <c r="C38" s="300"/>
      <c r="D38" s="300"/>
      <c r="E38" s="300"/>
    </row>
    <row r="39" spans="2:35" ht="15.75" thickBot="1"/>
    <row r="40" spans="2:35" ht="51">
      <c r="B40" s="104" t="s">
        <v>41</v>
      </c>
      <c r="C40" s="223" t="s">
        <v>90</v>
      </c>
      <c r="D40" s="98" t="s">
        <v>40</v>
      </c>
      <c r="E40" s="102" t="s">
        <v>39</v>
      </c>
      <c r="F40" s="103" t="s">
        <v>38</v>
      </c>
      <c r="G40" s="98" t="s">
        <v>37</v>
      </c>
      <c r="H40" s="102" t="s">
        <v>36</v>
      </c>
      <c r="I40" s="98" t="s">
        <v>35</v>
      </c>
      <c r="J40" s="99" t="s">
        <v>34</v>
      </c>
      <c r="K40" s="322" t="s">
        <v>33</v>
      </c>
      <c r="L40" s="323"/>
      <c r="M40" s="323"/>
      <c r="N40" s="323"/>
      <c r="O40" s="324"/>
      <c r="P40" s="96" t="s">
        <v>32</v>
      </c>
      <c r="Q40" s="101" t="s">
        <v>31</v>
      </c>
      <c r="R40" s="100" t="s">
        <v>30</v>
      </c>
      <c r="S40" s="99" t="s">
        <v>29</v>
      </c>
      <c r="T40" s="99" t="s">
        <v>28</v>
      </c>
      <c r="U40" s="322" t="s">
        <v>27</v>
      </c>
      <c r="V40" s="323"/>
      <c r="W40" s="323"/>
      <c r="X40" s="323"/>
      <c r="Y40" s="324"/>
      <c r="Z40" s="96" t="s">
        <v>25</v>
      </c>
      <c r="AA40" s="98" t="s">
        <v>24</v>
      </c>
      <c r="AB40" s="322" t="s">
        <v>26</v>
      </c>
      <c r="AC40" s="323"/>
      <c r="AD40" s="323"/>
      <c r="AE40" s="323"/>
      <c r="AF40" s="324"/>
      <c r="AG40" s="96" t="s">
        <v>25</v>
      </c>
      <c r="AH40" s="95" t="s">
        <v>24</v>
      </c>
    </row>
    <row r="41" spans="2:35" ht="15.75" thickBot="1">
      <c r="B41" s="94" t="s">
        <v>23</v>
      </c>
      <c r="C41" s="222" t="s">
        <v>91</v>
      </c>
      <c r="D41" s="89"/>
      <c r="E41" s="88" t="s">
        <v>22</v>
      </c>
      <c r="F41" s="93" t="s">
        <v>22</v>
      </c>
      <c r="G41" s="89" t="s">
        <v>22</v>
      </c>
      <c r="H41" s="92" t="s">
        <v>20</v>
      </c>
      <c r="I41" s="89" t="s">
        <v>21</v>
      </c>
      <c r="J41" s="91" t="s">
        <v>20</v>
      </c>
      <c r="K41" s="88" t="s">
        <v>19</v>
      </c>
      <c r="L41" s="87" t="s">
        <v>18</v>
      </c>
      <c r="M41" s="87" t="s">
        <v>17</v>
      </c>
      <c r="N41" s="87" t="s">
        <v>16</v>
      </c>
      <c r="O41" s="87" t="s">
        <v>15</v>
      </c>
      <c r="P41" s="87" t="s">
        <v>14</v>
      </c>
      <c r="Q41" s="89" t="s">
        <v>12</v>
      </c>
      <c r="R41" s="90" t="s">
        <v>13</v>
      </c>
      <c r="S41" s="90" t="s">
        <v>12</v>
      </c>
      <c r="T41" s="90" t="s">
        <v>12</v>
      </c>
      <c r="U41" s="88" t="s">
        <v>11</v>
      </c>
      <c r="V41" s="87" t="s">
        <v>10</v>
      </c>
      <c r="W41" s="87" t="s">
        <v>9</v>
      </c>
      <c r="X41" s="87" t="s">
        <v>8</v>
      </c>
      <c r="Y41" s="87" t="s">
        <v>7</v>
      </c>
      <c r="Z41" s="87"/>
      <c r="AA41" s="89"/>
      <c r="AB41" s="88" t="s">
        <v>11</v>
      </c>
      <c r="AC41" s="87" t="s">
        <v>10</v>
      </c>
      <c r="AD41" s="87" t="s">
        <v>9</v>
      </c>
      <c r="AE41" s="87" t="s">
        <v>8</v>
      </c>
      <c r="AF41" s="87" t="s">
        <v>7</v>
      </c>
      <c r="AG41" s="87"/>
      <c r="AH41" s="86"/>
    </row>
    <row r="42" spans="2:35" ht="15" customHeight="1">
      <c r="B42" s="325">
        <v>44397</v>
      </c>
      <c r="C42" s="301" t="s">
        <v>92</v>
      </c>
      <c r="D42" s="83" t="s">
        <v>1</v>
      </c>
      <c r="E42" s="85">
        <v>10</v>
      </c>
      <c r="F42" s="84">
        <v>9.6</v>
      </c>
      <c r="G42" s="83"/>
      <c r="H42" s="82">
        <v>22.23</v>
      </c>
      <c r="I42" s="81">
        <v>1006</v>
      </c>
      <c r="J42" s="76">
        <f>((H42+273.15)/293.15)*(1013.25/I42)</f>
        <v>1.0148686085770895</v>
      </c>
      <c r="K42" s="80">
        <v>-22.93</v>
      </c>
      <c r="L42" s="79">
        <v>-22.91</v>
      </c>
      <c r="M42" s="78">
        <v>-22.95</v>
      </c>
      <c r="N42" s="73"/>
      <c r="O42" s="73"/>
      <c r="P42" s="72">
        <f>AVERAGE(K42:O42)</f>
        <v>-22.930000000000003</v>
      </c>
      <c r="Q42" s="77">
        <f>(STDEV(K42:O42))/P42</f>
        <v>-8.7221979938942741E-4</v>
      </c>
      <c r="R42" s="76">
        <f>ABS(P42*J42*$E$24*$C$33*$C$34*$C$35*$C$36)</f>
        <v>1.9810437298977412</v>
      </c>
      <c r="S42" s="218">
        <f>R42/$C$29-1</f>
        <v>-1.9930831749415123E-3</v>
      </c>
      <c r="T42" s="217">
        <f>R42/$C$28-1</f>
        <v>-1.1455224601925496E-2</v>
      </c>
      <c r="U42" s="216">
        <v>2074.2800000000002</v>
      </c>
      <c r="V42" s="72">
        <v>2074.4</v>
      </c>
      <c r="W42" s="72">
        <v>2044.53</v>
      </c>
      <c r="X42" s="73"/>
      <c r="Y42" s="73"/>
      <c r="Z42" s="72">
        <f>AVERAGE(U42:Y42)</f>
        <v>2064.4033333333332</v>
      </c>
      <c r="AA42" s="71">
        <f>Z42/$C$30-1</f>
        <v>-2.5446890889209151E-3</v>
      </c>
      <c r="AB42" s="216">
        <v>2075.79</v>
      </c>
      <c r="AC42" s="72">
        <v>2075.79</v>
      </c>
      <c r="AD42" s="72">
        <v>2075.9899999999998</v>
      </c>
      <c r="AE42" s="73"/>
      <c r="AF42" s="73"/>
      <c r="AG42" s="72">
        <f>AVERAGE(AB42:AF42)</f>
        <v>2075.8566666666666</v>
      </c>
      <c r="AH42" s="71">
        <f>AG42/$C$30-1</f>
        <v>2.9892043981245564E-3</v>
      </c>
      <c r="AI42" s="369" t="s">
        <v>94</v>
      </c>
    </row>
    <row r="43" spans="2:35" ht="15" customHeight="1" thickBot="1">
      <c r="B43" s="318"/>
      <c r="C43" s="302"/>
      <c r="D43" s="67" t="s">
        <v>0</v>
      </c>
      <c r="E43" s="69">
        <v>26</v>
      </c>
      <c r="F43" s="68">
        <v>25.3</v>
      </c>
      <c r="G43" s="67"/>
      <c r="H43" s="45">
        <v>22.23</v>
      </c>
      <c r="I43" s="44">
        <v>1006</v>
      </c>
      <c r="J43" s="66">
        <f>((H43+273.15)/293.15)*(1013.25/I43)</f>
        <v>1.0148686085770895</v>
      </c>
      <c r="K43" s="53">
        <v>-23.24</v>
      </c>
      <c r="L43" s="52">
        <v>-23.24</v>
      </c>
      <c r="M43" s="52">
        <v>-23.25</v>
      </c>
      <c r="N43" s="63"/>
      <c r="O43" s="63"/>
      <c r="P43" s="62">
        <f>AVERAGE(K43:O43)</f>
        <v>-23.243333333333329</v>
      </c>
      <c r="Q43" s="65">
        <f>(STDEV(K43:O43))/P43</f>
        <v>-2.4839392048890696E-4</v>
      </c>
      <c r="R43" s="66">
        <f>ABS(P43*J43*$E$24*$D$33*$D$34*$D$35*$D$36)</f>
        <v>2.0046261851186027</v>
      </c>
      <c r="S43" s="215">
        <f>R43/$D$29-1</f>
        <v>-6.8485288205244466E-4</v>
      </c>
      <c r="T43" s="214">
        <f>R43/$D$28-1</f>
        <v>-1.0549760553502985E-2</v>
      </c>
      <c r="U43" s="213">
        <v>1725.06</v>
      </c>
      <c r="V43" s="212">
        <v>1725.12</v>
      </c>
      <c r="W43" s="212">
        <v>1725.34</v>
      </c>
      <c r="X43" s="63"/>
      <c r="Y43" s="63"/>
      <c r="Z43" s="62">
        <f>AVERAGE(U43:Y43)</f>
        <v>1725.1733333333332</v>
      </c>
      <c r="AA43" s="61">
        <f>Z43/$D$30-1</f>
        <v>3.1418930050723937E-3</v>
      </c>
      <c r="AB43" s="213">
        <v>1725.39</v>
      </c>
      <c r="AC43" s="212">
        <v>1725.46</v>
      </c>
      <c r="AD43" s="212">
        <v>1725.7</v>
      </c>
      <c r="AE43" s="63"/>
      <c r="AF43" s="63"/>
      <c r="AG43" s="62">
        <f>AVERAGE(AB43:AF43)</f>
        <v>1725.5166666666667</v>
      </c>
      <c r="AH43" s="61">
        <f>AG43/$D$30-1</f>
        <v>3.3415321040992652E-3</v>
      </c>
      <c r="AI43" s="371"/>
    </row>
    <row r="44" spans="2:35" ht="15" customHeight="1">
      <c r="B44" s="325">
        <v>44404</v>
      </c>
      <c r="C44" s="303" t="s">
        <v>93</v>
      </c>
      <c r="D44" s="20" t="s">
        <v>1</v>
      </c>
      <c r="E44" s="15">
        <v>10</v>
      </c>
      <c r="F44" s="21">
        <v>9.6</v>
      </c>
      <c r="G44" s="20"/>
      <c r="H44" s="47">
        <v>22.63</v>
      </c>
      <c r="I44" s="46">
        <v>1007</v>
      </c>
      <c r="J44" s="18">
        <f>((H44+273.15)/293.15)*(1013.25/I44)</f>
        <v>1.0152337526111355</v>
      </c>
      <c r="K44" s="57">
        <v>-23.18</v>
      </c>
      <c r="L44" s="56">
        <v>-23.2</v>
      </c>
      <c r="M44" s="55">
        <v>-23.18</v>
      </c>
      <c r="N44" s="14"/>
      <c r="O44" s="14"/>
      <c r="P44" s="13">
        <f>AVERAGE(K44:O44)</f>
        <v>-23.186666666666667</v>
      </c>
      <c r="Q44" s="19">
        <f>(STDEV(K44:O44))/P44</f>
        <v>-4.9800195732284088E-4</v>
      </c>
      <c r="R44" s="18">
        <f>ABS(P44*J44*$E$24*$C$33*$C$34*$C$35*$C$36)</f>
        <v>2.0039392647665566</v>
      </c>
      <c r="S44" s="336">
        <f>R44/$C$29-1</f>
        <v>9.5411913181644437E-3</v>
      </c>
      <c r="T44" s="200">
        <f>R44/$C$28-1</f>
        <v>-3.030700271622333E-5</v>
      </c>
      <c r="U44" s="22">
        <v>2074.56</v>
      </c>
      <c r="V44" s="13">
        <v>2074.61</v>
      </c>
      <c r="W44" s="13">
        <v>2074.75</v>
      </c>
      <c r="X44" s="14"/>
      <c r="Y44" s="14"/>
      <c r="Z44" s="13">
        <f>AVERAGE(U44:Y44)</f>
        <v>2074.64</v>
      </c>
      <c r="AA44" s="12">
        <f>Z44/$C$30-1</f>
        <v>2.4013490073295785E-3</v>
      </c>
      <c r="AB44" s="22">
        <v>2076.2600000000002</v>
      </c>
      <c r="AC44" s="13">
        <v>2076.2600000000002</v>
      </c>
      <c r="AD44" s="13">
        <v>2076.42</v>
      </c>
      <c r="AE44" s="14"/>
      <c r="AF44" s="14"/>
      <c r="AG44" s="13">
        <f>AVERAGE(AB44:AF44)</f>
        <v>2076.3133333333335</v>
      </c>
      <c r="AH44" s="12">
        <f>AG44/$C$30-1</f>
        <v>3.2098514900120723E-3</v>
      </c>
      <c r="AI44" s="367" t="s">
        <v>94</v>
      </c>
    </row>
    <row r="45" spans="2:35" ht="15" customHeight="1" thickBot="1">
      <c r="B45" s="373">
        <v>44404</v>
      </c>
      <c r="C45" s="304"/>
      <c r="D45" s="10" t="s">
        <v>0</v>
      </c>
      <c r="E45" s="4">
        <v>26</v>
      </c>
      <c r="F45" s="11">
        <v>25.3</v>
      </c>
      <c r="G45" s="10"/>
      <c r="H45" s="45">
        <v>22.63</v>
      </c>
      <c r="I45" s="44">
        <v>1007</v>
      </c>
      <c r="J45" s="8">
        <f>((H45+273.15)/293.15)*(1013.25/I45)</f>
        <v>1.0152337526111355</v>
      </c>
      <c r="K45" s="53">
        <v>-23.49</v>
      </c>
      <c r="L45" s="52">
        <v>-23.46</v>
      </c>
      <c r="M45" s="52">
        <v>-23.46</v>
      </c>
      <c r="N45" s="3"/>
      <c r="O45" s="3"/>
      <c r="P45" s="2">
        <f>AVERAGE(K45:O45)</f>
        <v>-23.47</v>
      </c>
      <c r="Q45" s="9">
        <f>(STDEV(K45:O45))/P45</f>
        <v>-7.379850053552356E-4</v>
      </c>
      <c r="R45" s="8">
        <f>ABS(P45*J45*$E$24*$D$33*$D$34*$D$35*$D$36)</f>
        <v>2.0249033864363737</v>
      </c>
      <c r="S45" s="337">
        <f>R45/$D$29-1</f>
        <v>9.4234229493388444E-3</v>
      </c>
      <c r="T45" s="199">
        <f>R45/$D$28-1</f>
        <v>-5.4127026832484493E-4</v>
      </c>
      <c r="U45" s="49">
        <v>1724.77</v>
      </c>
      <c r="V45" s="48">
        <v>1724.56</v>
      </c>
      <c r="W45" s="48">
        <v>1724.69</v>
      </c>
      <c r="X45" s="3"/>
      <c r="Y45" s="3"/>
      <c r="Z45" s="2">
        <f>AVERAGE(U45:Y45)</f>
        <v>1724.6733333333334</v>
      </c>
      <c r="AA45" s="1">
        <f>Z45/$D$30-1</f>
        <v>2.8511564530917521E-3</v>
      </c>
      <c r="AB45" s="49">
        <v>1725.27</v>
      </c>
      <c r="AC45" s="48">
        <v>1724.97</v>
      </c>
      <c r="AD45" s="48">
        <v>1725.11</v>
      </c>
      <c r="AE45" s="3"/>
      <c r="AF45" s="3"/>
      <c r="AG45" s="2">
        <f>AVERAGE(AB45:AF45)</f>
        <v>1725.1166666666666</v>
      </c>
      <c r="AH45" s="1">
        <f>AG45/$D$30-1</f>
        <v>3.1089428625146187E-3</v>
      </c>
      <c r="AI45" s="367"/>
    </row>
    <row r="46" spans="2:35" ht="15" customHeight="1">
      <c r="B46" s="325">
        <v>44406</v>
      </c>
      <c r="C46" s="303" t="s">
        <v>93</v>
      </c>
      <c r="D46" s="33" t="s">
        <v>1</v>
      </c>
      <c r="E46" s="28">
        <v>10</v>
      </c>
      <c r="F46" s="34">
        <v>9.6</v>
      </c>
      <c r="G46" s="33"/>
      <c r="H46" s="47">
        <v>22.93</v>
      </c>
      <c r="I46" s="46">
        <v>994</v>
      </c>
      <c r="J46" s="31">
        <f>((H46+273.15)/293.15)*(1013.25/I46)</f>
        <v>1.0295546432269207</v>
      </c>
      <c r="K46" s="57">
        <v>-22.78</v>
      </c>
      <c r="L46" s="56">
        <v>-22.88</v>
      </c>
      <c r="M46" s="56">
        <v>-22.81</v>
      </c>
      <c r="N46" s="27"/>
      <c r="O46" s="27"/>
      <c r="P46" s="26">
        <f>AVERAGE(K46:O46)</f>
        <v>-22.823333333333334</v>
      </c>
      <c r="Q46" s="32">
        <f>(STDEV(K46:O46))/P46</f>
        <v>-2.2484013901475672E-3</v>
      </c>
      <c r="R46" s="18">
        <f>ABS(P46*J46*$E$24*$C$33*$C$34*$C$35*$C$36)</f>
        <v>2.0003623093107366</v>
      </c>
      <c r="S46" s="338">
        <f>R46/$C$29-1</f>
        <v>7.7391986452073347E-3</v>
      </c>
      <c r="T46" s="201">
        <f>R46/$C$28-1</f>
        <v>-1.8152149148020769E-3</v>
      </c>
      <c r="U46" s="50">
        <v>2071.77</v>
      </c>
      <c r="V46" s="26">
        <v>2071.9899999999998</v>
      </c>
      <c r="W46" s="26">
        <v>2071.9</v>
      </c>
      <c r="X46" s="27"/>
      <c r="Y46" s="27"/>
      <c r="Z46" s="26">
        <f>AVERAGE(U46:Y46)</f>
        <v>2071.8866666666668</v>
      </c>
      <c r="AA46" s="25">
        <f>Z46/$C$30-1</f>
        <v>1.071024205147042E-3</v>
      </c>
      <c r="AB46" s="50">
        <v>2073.5100000000002</v>
      </c>
      <c r="AC46" s="26">
        <v>2073.69</v>
      </c>
      <c r="AD46" s="26">
        <v>2073.63</v>
      </c>
      <c r="AE46" s="27"/>
      <c r="AF46" s="27"/>
      <c r="AG46" s="26">
        <f>AVERAGE(AB46:AF46)</f>
        <v>2073.61</v>
      </c>
      <c r="AH46" s="25">
        <f>AG46/$C$30-1</f>
        <v>1.9036851285469947E-3</v>
      </c>
      <c r="AI46" s="367"/>
    </row>
    <row r="47" spans="2:35" ht="15" customHeight="1" thickBot="1">
      <c r="B47" s="373">
        <v>44406</v>
      </c>
      <c r="C47" s="304"/>
      <c r="D47" s="67" t="s">
        <v>0</v>
      </c>
      <c r="E47" s="69">
        <v>26</v>
      </c>
      <c r="F47" s="68">
        <v>25.3</v>
      </c>
      <c r="G47" s="67"/>
      <c r="H47" s="45">
        <v>22.93</v>
      </c>
      <c r="I47" s="44">
        <v>994</v>
      </c>
      <c r="J47" s="66">
        <f>((H47+273.15)/293.15)*(1013.25/I47)</f>
        <v>1.0295546432269207</v>
      </c>
      <c r="K47" s="53">
        <v>-23.13</v>
      </c>
      <c r="L47" s="52">
        <v>-23.12</v>
      </c>
      <c r="M47" s="52">
        <v>-23.14</v>
      </c>
      <c r="N47" s="63"/>
      <c r="O47" s="63"/>
      <c r="P47" s="62">
        <f>AVERAGE(K47:O47)</f>
        <v>-23.13</v>
      </c>
      <c r="Q47" s="65">
        <f>(STDEV(K47:O47))/P47</f>
        <v>-4.3233895373972277E-4</v>
      </c>
      <c r="R47" s="8">
        <f>ABS(P47*J47*$E$24*$D$33*$D$34*$D$35*$D$36)</f>
        <v>2.0237189737026258</v>
      </c>
      <c r="S47" s="335">
        <f>R47/$D$29-1</f>
        <v>8.8329878876500789E-3</v>
      </c>
      <c r="T47" s="214">
        <f>R47/$D$28-1</f>
        <v>-1.1258767509250145E-3</v>
      </c>
      <c r="U47" s="213">
        <v>1722.66</v>
      </c>
      <c r="V47" s="212">
        <v>1722.67</v>
      </c>
      <c r="W47" s="212">
        <v>1722.68</v>
      </c>
      <c r="X47" s="63"/>
      <c r="Y47" s="63"/>
      <c r="Z47" s="62">
        <f>AVERAGE(U47:Y47)</f>
        <v>1722.67</v>
      </c>
      <c r="AA47" s="61">
        <f>Z47/$D$30-1</f>
        <v>1.6862720014885202E-3</v>
      </c>
      <c r="AB47" s="213">
        <v>1723.21</v>
      </c>
      <c r="AC47" s="212">
        <v>1723.21</v>
      </c>
      <c r="AD47" s="212">
        <v>1723.26</v>
      </c>
      <c r="AE47" s="63"/>
      <c r="AF47" s="63"/>
      <c r="AG47" s="62">
        <f>AVERAGE(AB47:AF47)</f>
        <v>1723.2266666666667</v>
      </c>
      <c r="AH47" s="61">
        <f>AG47/$D$30-1</f>
        <v>2.0099586960271587E-3</v>
      </c>
      <c r="AI47" s="367"/>
    </row>
    <row r="48" spans="2:35" ht="15" customHeight="1">
      <c r="B48" s="325">
        <v>44410</v>
      </c>
      <c r="C48" s="303" t="s">
        <v>93</v>
      </c>
      <c r="D48" s="20" t="s">
        <v>1</v>
      </c>
      <c r="E48" s="15">
        <v>10</v>
      </c>
      <c r="F48" s="21">
        <v>9.6</v>
      </c>
      <c r="G48" s="20"/>
      <c r="H48" s="47">
        <v>22.62</v>
      </c>
      <c r="I48" s="46">
        <v>1000</v>
      </c>
      <c r="J48" s="18">
        <f>((H48+273.15)/293.15)*(1013.25/I48)</f>
        <v>1.0223058246631418</v>
      </c>
      <c r="K48" s="57">
        <v>-23.07</v>
      </c>
      <c r="L48" s="56">
        <v>-23.03</v>
      </c>
      <c r="M48" s="56">
        <v>-23.09</v>
      </c>
      <c r="N48" s="14"/>
      <c r="O48" s="14"/>
      <c r="P48" s="13">
        <f>AVERAGE(K48:O48)</f>
        <v>-23.063333333333333</v>
      </c>
      <c r="Q48" s="19">
        <f>(STDEV(K48:O48))/P48</f>
        <v>-1.3246352637536472E-3</v>
      </c>
      <c r="R48" s="18">
        <f>ABS(P48*J48*$E$24*$C$33*$C$34*$C$35*$C$36)</f>
        <v>2.007165111088709</v>
      </c>
      <c r="S48" s="336">
        <f>R48/$C$29-1</f>
        <v>1.1166302815470486E-2</v>
      </c>
      <c r="T48" s="200">
        <f>R48/$C$28-1</f>
        <v>1.579396750852835E-3</v>
      </c>
      <c r="U48" s="22">
        <v>2075.9</v>
      </c>
      <c r="V48" s="13">
        <v>2075.4299999999998</v>
      </c>
      <c r="W48" s="13">
        <v>2075.1799999999998</v>
      </c>
      <c r="X48" s="14"/>
      <c r="Y48" s="14"/>
      <c r="Z48" s="13">
        <f>AVERAGE(U48:Y48)</f>
        <v>2075.5033333333336</v>
      </c>
      <c r="AA48" s="12">
        <f>Z48/$C$30-1</f>
        <v>2.8184847503869292E-3</v>
      </c>
      <c r="AB48" s="22">
        <v>2077.35</v>
      </c>
      <c r="AC48" s="13">
        <v>2076.94</v>
      </c>
      <c r="AD48" s="13">
        <v>2076.73</v>
      </c>
      <c r="AE48" s="14"/>
      <c r="AF48" s="14"/>
      <c r="AG48" s="13">
        <f>AVERAGE(AB48:AF48)</f>
        <v>2077.0066666666667</v>
      </c>
      <c r="AH48" s="12">
        <f>AG48/$C$30-1</f>
        <v>3.5448485346294412E-3</v>
      </c>
      <c r="AI48" s="367"/>
    </row>
    <row r="49" spans="2:35" ht="15" customHeight="1" thickBot="1">
      <c r="B49" s="373">
        <v>44410</v>
      </c>
      <c r="C49" s="304" t="s">
        <v>93</v>
      </c>
      <c r="D49" s="10" t="s">
        <v>0</v>
      </c>
      <c r="E49" s="4">
        <v>26</v>
      </c>
      <c r="F49" s="11">
        <v>25.3</v>
      </c>
      <c r="G49" s="10"/>
      <c r="H49" s="45">
        <v>22.62</v>
      </c>
      <c r="I49" s="44">
        <v>1000</v>
      </c>
      <c r="J49" s="8">
        <f>((H49+273.15)/293.15)*(1013.25/I49)</f>
        <v>1.0223058246631418</v>
      </c>
      <c r="K49" s="53">
        <v>-23.38</v>
      </c>
      <c r="L49" s="52">
        <v>-23.37</v>
      </c>
      <c r="M49" s="52">
        <v>-23.38</v>
      </c>
      <c r="N49" s="3"/>
      <c r="O49" s="3"/>
      <c r="P49" s="2">
        <f>AVERAGE(K49:O49)</f>
        <v>-23.376666666666665</v>
      </c>
      <c r="Q49" s="9">
        <f>(STDEV(K49:O49))/P49</f>
        <v>-2.4697715778818378E-4</v>
      </c>
      <c r="R49" s="8">
        <f>ABS(P49*J49*$E$24*$D$33*$D$34*$D$35*$D$36)</f>
        <v>2.0309002289479317</v>
      </c>
      <c r="S49" s="337">
        <f>R49/$D$29-1</f>
        <v>1.2412875846426585E-2</v>
      </c>
      <c r="T49" s="199">
        <f>R49/$D$28-1</f>
        <v>2.418671741328593E-3</v>
      </c>
      <c r="U49" s="49">
        <v>1727.32</v>
      </c>
      <c r="V49" s="48">
        <v>1727.24</v>
      </c>
      <c r="W49" s="48">
        <v>1728.89</v>
      </c>
      <c r="X49" s="3"/>
      <c r="Y49" s="3"/>
      <c r="Z49" s="2">
        <f>AVERAGE(U49:Y49)</f>
        <v>1727.8166666666666</v>
      </c>
      <c r="AA49" s="1">
        <f>Z49/$D$30-1</f>
        <v>4.6789202432107047E-3</v>
      </c>
      <c r="AB49" s="49">
        <v>1727.68</v>
      </c>
      <c r="AC49" s="48">
        <v>1727.58</v>
      </c>
      <c r="AD49" s="48">
        <v>1729.25</v>
      </c>
      <c r="AE49" s="3"/>
      <c r="AF49" s="3"/>
      <c r="AG49" s="2">
        <f>AVERAGE(AB49:AF49)</f>
        <v>1728.17</v>
      </c>
      <c r="AH49" s="1">
        <f>AG49/$D$30-1</f>
        <v>4.8843740732773533E-3</v>
      </c>
      <c r="AI49" s="367"/>
    </row>
    <row r="50" spans="2:35" ht="15" customHeight="1">
      <c r="B50" s="325">
        <v>44411</v>
      </c>
      <c r="C50" s="303" t="s">
        <v>93</v>
      </c>
      <c r="D50" s="33" t="s">
        <v>1</v>
      </c>
      <c r="E50" s="28">
        <v>10</v>
      </c>
      <c r="F50" s="34">
        <v>9.6</v>
      </c>
      <c r="G50" s="33"/>
      <c r="H50" s="47">
        <v>22.26</v>
      </c>
      <c r="I50" s="46">
        <v>1006</v>
      </c>
      <c r="J50" s="31">
        <f>((H50+273.15)/293.15)*(1013.25/I50)</f>
        <v>1.0149716827806825</v>
      </c>
      <c r="K50" s="57">
        <v>-23.19</v>
      </c>
      <c r="L50" s="56">
        <v>-23.27</v>
      </c>
      <c r="M50" s="56">
        <v>-23.25</v>
      </c>
      <c r="N50" s="27"/>
      <c r="O50" s="27"/>
      <c r="P50" s="26">
        <f>AVERAGE(K50:O50)</f>
        <v>-23.236666666666668</v>
      </c>
      <c r="Q50" s="32">
        <f>(STDEV(K50:O50))/P50</f>
        <v>-1.7917079324051828E-3</v>
      </c>
      <c r="R50" s="18">
        <f>ABS(P50*J50*$E$24*$C$33*$C$34*$C$35*$C$36)</f>
        <v>2.0077421756819906</v>
      </c>
      <c r="S50" s="338">
        <f>R50/$C$29-1</f>
        <v>1.1457015456922237E-2</v>
      </c>
      <c r="T50" s="201">
        <f>R50/$C$28-1</f>
        <v>1.8673531347259686E-3</v>
      </c>
      <c r="U50" s="50">
        <v>2075.75</v>
      </c>
      <c r="V50" s="26">
        <v>2076.02</v>
      </c>
      <c r="W50" s="26">
        <v>2075.15</v>
      </c>
      <c r="X50" s="27"/>
      <c r="Y50" s="27"/>
      <c r="Z50" s="26">
        <f>AVERAGE(U50:Y50)</f>
        <v>2075.64</v>
      </c>
      <c r="AA50" s="25">
        <f>Z50/$C$30-1</f>
        <v>2.8845178216816425E-3</v>
      </c>
      <c r="AB50" s="50">
        <v>2077.0500000000002</v>
      </c>
      <c r="AC50" s="26">
        <v>2077.12</v>
      </c>
      <c r="AD50" s="26">
        <v>2076.59</v>
      </c>
      <c r="AE50" s="27"/>
      <c r="AF50" s="27"/>
      <c r="AG50" s="26">
        <f>AVERAGE(AB50:AF50)</f>
        <v>2076.92</v>
      </c>
      <c r="AH50" s="25">
        <f>AG50/$C$30-1</f>
        <v>3.5029739040524088E-3</v>
      </c>
      <c r="AI50" s="367"/>
    </row>
    <row r="51" spans="2:35" ht="15" customHeight="1" thickBot="1">
      <c r="B51" s="373">
        <v>44411</v>
      </c>
      <c r="C51" s="304" t="s">
        <v>93</v>
      </c>
      <c r="D51" s="42" t="s">
        <v>0</v>
      </c>
      <c r="E51" s="38">
        <v>26</v>
      </c>
      <c r="F51" s="43">
        <v>25.3</v>
      </c>
      <c r="G51" s="42"/>
      <c r="H51" s="208">
        <v>22.26</v>
      </c>
      <c r="I51" s="207">
        <v>1006</v>
      </c>
      <c r="J51" s="40">
        <f>((H51+273.15)/293.15)*(1013.25/I51)</f>
        <v>1.0149716827806825</v>
      </c>
      <c r="K51" s="206">
        <v>-23.44</v>
      </c>
      <c r="L51" s="205">
        <v>-23.46</v>
      </c>
      <c r="M51" s="205">
        <v>-23.44</v>
      </c>
      <c r="N51" s="37"/>
      <c r="O51" s="37"/>
      <c r="P51" s="36">
        <f>AVERAGE(K51:O51)</f>
        <v>-23.446666666666669</v>
      </c>
      <c r="Q51" s="41">
        <f>(STDEV(K51:O51))/P51</f>
        <v>-4.9247961545886842E-4</v>
      </c>
      <c r="R51" s="40">
        <f>ABS(P51*J51*$E$24*$D$33*$D$34*$D$35*$D$36)</f>
        <v>2.0223680904423103</v>
      </c>
      <c r="S51" s="339">
        <f>R51/$D$29-1</f>
        <v>8.1595665215905555E-3</v>
      </c>
      <c r="T51" s="204">
        <f>R51/$D$28-1</f>
        <v>-1.7926503246246117E-3</v>
      </c>
      <c r="U51" s="203">
        <v>1722.99</v>
      </c>
      <c r="V51" s="202">
        <v>1722.9</v>
      </c>
      <c r="W51" s="202">
        <v>1722.78</v>
      </c>
      <c r="X51" s="37"/>
      <c r="Y51" s="37"/>
      <c r="Z51" s="36">
        <f>AVERAGE(U51:Y51)</f>
        <v>1722.89</v>
      </c>
      <c r="AA51" s="35">
        <f>Z51/$D$30-1</f>
        <v>1.8141960843602867E-3</v>
      </c>
      <c r="AB51" s="203">
        <v>1723.02</v>
      </c>
      <c r="AC51" s="202">
        <v>1722.89</v>
      </c>
      <c r="AD51" s="202">
        <v>1722.71</v>
      </c>
      <c r="AE51" s="37"/>
      <c r="AF51" s="37"/>
      <c r="AG51" s="36">
        <f>AVERAGE(AB51:AF51)</f>
        <v>1722.8733333333332</v>
      </c>
      <c r="AH51" s="35">
        <f>AG51/$D$30-1</f>
        <v>1.8045048659607321E-3</v>
      </c>
      <c r="AI51" s="367"/>
    </row>
    <row r="52" spans="2:35" ht="15" customHeight="1">
      <c r="B52" s="325">
        <v>44413</v>
      </c>
      <c r="C52" s="303" t="s">
        <v>93</v>
      </c>
      <c r="D52" s="33" t="s">
        <v>1</v>
      </c>
      <c r="E52" s="28">
        <v>10</v>
      </c>
      <c r="F52" s="34">
        <v>9.6</v>
      </c>
      <c r="G52" s="33"/>
      <c r="H52" s="224">
        <v>22.315999999999999</v>
      </c>
      <c r="I52" s="228">
        <v>1011</v>
      </c>
      <c r="J52" s="31">
        <f>((H52+273.15)/293.15)*(1013.25/I52)</f>
        <v>1.0101434940538943</v>
      </c>
      <c r="K52" s="57">
        <v>-23.3</v>
      </c>
      <c r="L52" s="56">
        <v>-23.31</v>
      </c>
      <c r="M52" s="55">
        <v>-23.34</v>
      </c>
      <c r="N52" s="27"/>
      <c r="O52" s="27"/>
      <c r="P52" s="26">
        <f>AVERAGE(K52:O52)</f>
        <v>-23.316666666666666</v>
      </c>
      <c r="Q52" s="32">
        <f>(STDEV(K52:O52))/P52</f>
        <v>-8.9278027139361692E-4</v>
      </c>
      <c r="R52" s="31">
        <f>ABS(P52*J52*$E$24*$C$33*$C$34*$C$35*$C$36)</f>
        <v>2.0050708511180759</v>
      </c>
      <c r="S52" s="338">
        <f>R52/$C$29-1</f>
        <v>1.0111260009106227E-2</v>
      </c>
      <c r="T52" s="201">
        <f>R52/$C$28-1</f>
        <v>5.3435684534730576E-4</v>
      </c>
      <c r="U52" s="50">
        <v>2077.7399999999998</v>
      </c>
      <c r="V52" s="26">
        <v>2077.77</v>
      </c>
      <c r="W52" s="26">
        <v>2078.64</v>
      </c>
      <c r="X52" s="27"/>
      <c r="Y52" s="27"/>
      <c r="Z52" s="26">
        <f>AVERAGE(U52:Y52)</f>
        <v>2078.0499999999997</v>
      </c>
      <c r="AA52" s="25">
        <f>Z52/$C$30-1</f>
        <v>4.0489546642699104E-3</v>
      </c>
      <c r="AB52" s="50">
        <v>2078.85</v>
      </c>
      <c r="AC52" s="26">
        <v>2078.92</v>
      </c>
      <c r="AD52" s="26">
        <v>2079.73</v>
      </c>
      <c r="AE52" s="27"/>
      <c r="AF52" s="27"/>
      <c r="AG52" s="26">
        <f>AVERAGE(AB52:AF52)</f>
        <v>2079.1666666666665</v>
      </c>
      <c r="AH52" s="25">
        <f>AG52/$C$30-1</f>
        <v>4.5884931736297485E-3</v>
      </c>
      <c r="AI52" s="367"/>
    </row>
    <row r="53" spans="2:35" ht="15" customHeight="1" thickBot="1">
      <c r="B53" s="373">
        <v>44413</v>
      </c>
      <c r="C53" s="304" t="s">
        <v>93</v>
      </c>
      <c r="D53" s="10" t="s">
        <v>0</v>
      </c>
      <c r="E53" s="4">
        <v>26</v>
      </c>
      <c r="F53" s="11">
        <v>25.3</v>
      </c>
      <c r="G53" s="10"/>
      <c r="H53" s="226">
        <v>22.315999999999999</v>
      </c>
      <c r="I53" s="230">
        <v>1011</v>
      </c>
      <c r="J53" s="8">
        <f>((H53+273.15)/293.15)*(1013.25/I53)</f>
        <v>1.0101434940538943</v>
      </c>
      <c r="K53" s="53">
        <v>-23.55</v>
      </c>
      <c r="L53" s="52">
        <v>-23.55</v>
      </c>
      <c r="M53" s="52">
        <v>-23.62</v>
      </c>
      <c r="N53" s="3"/>
      <c r="O53" s="3"/>
      <c r="P53" s="2">
        <f>AVERAGE(K53:O53)</f>
        <v>-23.573333333333334</v>
      </c>
      <c r="Q53" s="9">
        <f>(STDEV(K53:O53))/P53</f>
        <v>-1.7144168061343594E-3</v>
      </c>
      <c r="R53" s="8">
        <f>ABS(P53*J53*$E$24*$D$33*$D$34*$D$35*$D$36)</f>
        <v>2.0236212789647863</v>
      </c>
      <c r="S53" s="337">
        <f>R53/$D$29-1</f>
        <v>8.7842866225256167E-3</v>
      </c>
      <c r="T53" s="199">
        <f>R53/$D$28-1</f>
        <v>-1.1740972533136329E-3</v>
      </c>
      <c r="U53" s="49">
        <v>1723.95</v>
      </c>
      <c r="V53" s="48">
        <v>1723.77</v>
      </c>
      <c r="W53" s="48">
        <v>1727.12</v>
      </c>
      <c r="X53" s="3"/>
      <c r="Y53" s="3"/>
      <c r="Z53" s="2">
        <f>AVERAGE(U53:Y53)</f>
        <v>1724.9466666666667</v>
      </c>
      <c r="AA53" s="1">
        <f>Z53/$D$30-1</f>
        <v>3.0100924348410718E-3</v>
      </c>
      <c r="AB53" s="49">
        <v>1724.06</v>
      </c>
      <c r="AC53" s="48">
        <v>1723.77</v>
      </c>
      <c r="AD53" s="48">
        <v>1727.15</v>
      </c>
      <c r="AE53" s="3"/>
      <c r="AF53" s="3"/>
      <c r="AG53" s="2">
        <f>AVERAGE(AB53:AF53)</f>
        <v>1724.9933333333331</v>
      </c>
      <c r="AH53" s="1">
        <f>AG53/$D$30-1</f>
        <v>3.0372278463592917E-3</v>
      </c>
      <c r="AI53" s="368"/>
    </row>
    <row r="54" spans="2:35" ht="15" customHeight="1">
      <c r="B54" s="325">
        <v>44441</v>
      </c>
      <c r="C54" s="303" t="s">
        <v>93</v>
      </c>
      <c r="D54" s="20" t="s">
        <v>1</v>
      </c>
      <c r="E54" s="15">
        <v>10</v>
      </c>
      <c r="F54" s="21">
        <v>9.6</v>
      </c>
      <c r="G54" s="20">
        <v>-2.36</v>
      </c>
      <c r="H54" s="15">
        <v>22.93</v>
      </c>
      <c r="I54" s="20">
        <v>1012</v>
      </c>
      <c r="J54" s="18">
        <f>((H54+273.15)/293.15)*(1013.25/I54)</f>
        <v>1.011242406489683</v>
      </c>
      <c r="K54" s="15">
        <v>-23.24</v>
      </c>
      <c r="L54" s="14">
        <v>-23.24</v>
      </c>
      <c r="M54" s="14">
        <v>-23.27</v>
      </c>
      <c r="N54" s="14"/>
      <c r="O54" s="14"/>
      <c r="P54" s="14">
        <f>AVERAGE(K54:O54)</f>
        <v>-23.25</v>
      </c>
      <c r="Q54" s="19">
        <f>(STDEV(K54:O54))/P54</f>
        <v>-7.4496808927696466E-4</v>
      </c>
      <c r="R54" s="18">
        <f>ABS(P54*J54*$E$24*$C$33*$C$34*$C$35*$C$36)</f>
        <v>2.0015130172698656</v>
      </c>
      <c r="S54" s="17">
        <f>R54/$C$29-1</f>
        <v>8.3189003878416656E-3</v>
      </c>
      <c r="T54" s="200">
        <f>R54/$C$28-1</f>
        <v>-1.2410093463743888E-3</v>
      </c>
      <c r="U54" s="15">
        <v>2071.5700000000002</v>
      </c>
      <c r="V54" s="14">
        <v>2070.23</v>
      </c>
      <c r="W54" s="14">
        <v>2069.96</v>
      </c>
      <c r="X54" s="14"/>
      <c r="Y54" s="14"/>
      <c r="Z54" s="13">
        <f>AVERAGE(U54:Y54)</f>
        <v>2070.5866666666666</v>
      </c>
      <c r="AA54" s="12">
        <f>Z54/$C$30-1</f>
        <v>4.4290474648933653E-4</v>
      </c>
      <c r="AB54" s="15">
        <v>2072.65</v>
      </c>
      <c r="AC54" s="14">
        <v>2071.2800000000002</v>
      </c>
      <c r="AD54" s="14">
        <v>2070.98</v>
      </c>
      <c r="AE54" s="14"/>
      <c r="AF54" s="14"/>
      <c r="AG54" s="13">
        <f>AVERAGE(AB54:AF54)</f>
        <v>2071.6366666666668</v>
      </c>
      <c r="AH54" s="12">
        <f>AG54/$C$30-1</f>
        <v>9.502320015590815E-4</v>
      </c>
      <c r="AI54" s="340"/>
    </row>
    <row r="55" spans="2:35" ht="15" customHeight="1" thickBot="1">
      <c r="B55" s="373">
        <v>44441</v>
      </c>
      <c r="C55" s="304" t="s">
        <v>93</v>
      </c>
      <c r="D55" s="10" t="s">
        <v>0</v>
      </c>
      <c r="E55" s="4">
        <v>26</v>
      </c>
      <c r="F55" s="11">
        <v>25.3</v>
      </c>
      <c r="G55" s="10">
        <v>-2.2799999999999998</v>
      </c>
      <c r="H55" s="4">
        <v>22.93</v>
      </c>
      <c r="I55" s="10">
        <v>1012</v>
      </c>
      <c r="J55" s="8">
        <f>((H55+273.15)/293.15)*(1013.25/I55)</f>
        <v>1.011242406489683</v>
      </c>
      <c r="K55" s="4">
        <v>-23.59</v>
      </c>
      <c r="L55" s="3">
        <v>-23.61</v>
      </c>
      <c r="M55" s="3">
        <v>-23.59</v>
      </c>
      <c r="N55" s="3"/>
      <c r="O55" s="3"/>
      <c r="P55" s="2">
        <f>AVERAGE(K55:O55)</f>
        <v>-23.596666666666668</v>
      </c>
      <c r="Q55" s="9">
        <f>(STDEV(K55:O55))/P55</f>
        <v>-4.8934900623501633E-4</v>
      </c>
      <c r="R55" s="8">
        <f>ABS(P55*J55*$E$24*$D$33*$D$34*$D$35*$D$36)</f>
        <v>2.0278279289756305</v>
      </c>
      <c r="S55" s="7">
        <f>R55/$D$29-1</f>
        <v>1.0881320526236582E-2</v>
      </c>
      <c r="T55" s="199">
        <f>R55/$D$28-1</f>
        <v>9.0223542726097783E-4</v>
      </c>
      <c r="U55" s="4">
        <v>1722.55</v>
      </c>
      <c r="V55" s="3">
        <v>1722.66</v>
      </c>
      <c r="W55" s="3">
        <v>1722.78</v>
      </c>
      <c r="X55" s="3"/>
      <c r="Y55" s="3"/>
      <c r="Z55" s="2">
        <f>AVERAGE(U55:Y55)</f>
        <v>1722.6633333333332</v>
      </c>
      <c r="AA55" s="1">
        <f>Z55/$D$30-1</f>
        <v>1.6823955141287428E-3</v>
      </c>
      <c r="AB55" s="4">
        <v>1722.72</v>
      </c>
      <c r="AC55" s="3">
        <v>1722.77</v>
      </c>
      <c r="AD55" s="3">
        <v>1722.9</v>
      </c>
      <c r="AE55" s="3"/>
      <c r="AF55" s="3"/>
      <c r="AG55" s="2">
        <f>AVERAGE(AB55:AF55)</f>
        <v>1722.7966666666664</v>
      </c>
      <c r="AH55" s="1">
        <f>AG55/$D$30-1</f>
        <v>1.7599252613236249E-3</v>
      </c>
      <c r="AI55" s="341"/>
    </row>
    <row r="56" spans="2:35" ht="15" customHeight="1">
      <c r="B56" s="325">
        <v>44473</v>
      </c>
      <c r="C56" s="301" t="s">
        <v>92</v>
      </c>
      <c r="D56" s="20" t="s">
        <v>1</v>
      </c>
      <c r="E56" s="15">
        <v>10</v>
      </c>
      <c r="F56" s="21">
        <v>9.6</v>
      </c>
      <c r="G56" s="20"/>
      <c r="H56" s="225">
        <v>23.2</v>
      </c>
      <c r="I56" s="229">
        <v>1005.5</v>
      </c>
      <c r="J56" s="18">
        <f>((H56+273.15)/293.15)*(1013.25/I56)</f>
        <v>1.0187076570928797</v>
      </c>
      <c r="K56" s="232">
        <v>-22.93</v>
      </c>
      <c r="L56" s="233">
        <v>-22.91</v>
      </c>
      <c r="M56" s="233"/>
      <c r="N56" s="14"/>
      <c r="O56" s="14"/>
      <c r="P56" s="13">
        <f>AVERAGE(K56:O56)</f>
        <v>-22.92</v>
      </c>
      <c r="Q56" s="19">
        <f>(STDEV(K56:O56))/P56</f>
        <v>-6.1702162407201785E-4</v>
      </c>
      <c r="R56" s="18">
        <f>ABS(P56*J56*$E$24*$C$33*$C$34*$C$35*$C$36)</f>
        <v>1.9876704080897836</v>
      </c>
      <c r="S56" s="211">
        <f>R56/$C$29-1</f>
        <v>1.3452937480018523E-3</v>
      </c>
      <c r="T56" s="200">
        <f>R56/$C$28-1</f>
        <v>-8.1484989571938282E-3</v>
      </c>
      <c r="U56" s="22"/>
      <c r="V56" s="13"/>
      <c r="W56" s="13"/>
      <c r="X56" s="14"/>
      <c r="Y56" s="14"/>
      <c r="Z56" s="13" t="e">
        <f>AVERAGE(U56:Y56)</f>
        <v>#DIV/0!</v>
      </c>
      <c r="AA56" s="12" t="e">
        <f>Z56/$C$30-1</f>
        <v>#DIV/0!</v>
      </c>
      <c r="AB56" s="22"/>
      <c r="AC56" s="13"/>
      <c r="AD56" s="13"/>
      <c r="AE56" s="14"/>
      <c r="AF56" s="14"/>
      <c r="AG56" s="13" t="e">
        <f>AVERAGE(AB56:AF56)</f>
        <v>#DIV/0!</v>
      </c>
      <c r="AH56" s="12" t="e">
        <f>AG56/$C$30-1</f>
        <v>#DIV/0!</v>
      </c>
      <c r="AI56" s="369" t="s">
        <v>94</v>
      </c>
    </row>
    <row r="57" spans="2:35" ht="15" customHeight="1" thickBot="1">
      <c r="B57" s="373">
        <v>44473</v>
      </c>
      <c r="C57" s="302"/>
      <c r="D57" s="10" t="s">
        <v>0</v>
      </c>
      <c r="E57" s="4">
        <v>26</v>
      </c>
      <c r="F57" s="11">
        <v>25.3</v>
      </c>
      <c r="G57" s="10"/>
      <c r="H57" s="226">
        <v>23.2</v>
      </c>
      <c r="I57" s="230">
        <v>1005.5</v>
      </c>
      <c r="J57" s="8">
        <f>((H57+273.15)/293.15)*(1013.25/I57)</f>
        <v>1.0187076570928797</v>
      </c>
      <c r="K57" s="53">
        <v>-23.17</v>
      </c>
      <c r="L57" s="52">
        <v>-23.26</v>
      </c>
      <c r="M57" s="52"/>
      <c r="N57" s="3"/>
      <c r="O57" s="3"/>
      <c r="P57" s="2">
        <f>AVERAGE(K57:O57)</f>
        <v>-23.215000000000003</v>
      </c>
      <c r="Q57" s="9">
        <f>(STDEV(K57:O57))/P57</f>
        <v>-2.741314249700158E-3</v>
      </c>
      <c r="R57" s="8">
        <f>ABS(P57*J57*$E$24*$D$33*$D$34*$D$35*$D$36)</f>
        <v>2.0097564340292418</v>
      </c>
      <c r="S57" s="210">
        <f>R57/$D$29-1</f>
        <v>1.8725992169701389E-3</v>
      </c>
      <c r="T57" s="199">
        <f>R57/$D$28-1</f>
        <v>-8.0175547733257746E-3</v>
      </c>
      <c r="U57" s="49"/>
      <c r="V57" s="48"/>
      <c r="W57" s="48"/>
      <c r="X57" s="3"/>
      <c r="Y57" s="3"/>
      <c r="Z57" s="2" t="e">
        <f>AVERAGE(U57:Y57)</f>
        <v>#DIV/0!</v>
      </c>
      <c r="AA57" s="1" t="e">
        <f>Z57/$D$30-1</f>
        <v>#DIV/0!</v>
      </c>
      <c r="AB57" s="49"/>
      <c r="AC57" s="48"/>
      <c r="AD57" s="48"/>
      <c r="AE57" s="3"/>
      <c r="AF57" s="3"/>
      <c r="AG57" s="2" t="e">
        <f>AVERAGE(AB57:AF57)</f>
        <v>#DIV/0!</v>
      </c>
      <c r="AH57" s="1" t="e">
        <f>AG57/$D$30-1</f>
        <v>#DIV/0!</v>
      </c>
      <c r="AI57" s="371"/>
    </row>
    <row r="58" spans="2:35" ht="15" customHeight="1">
      <c r="B58" s="325">
        <v>44486</v>
      </c>
      <c r="C58" s="303" t="s">
        <v>93</v>
      </c>
      <c r="D58" s="20" t="s">
        <v>1</v>
      </c>
      <c r="E58" s="15">
        <v>10</v>
      </c>
      <c r="F58" s="21">
        <v>9.6</v>
      </c>
      <c r="G58" s="342">
        <v>-2.6</v>
      </c>
      <c r="H58" s="15">
        <v>22.2</v>
      </c>
      <c r="I58" s="20">
        <v>1006</v>
      </c>
      <c r="J58" s="18">
        <f>((H58+273.15)/293.15)*(1013.25/I58)</f>
        <v>1.0147655343734965</v>
      </c>
      <c r="K58" s="15">
        <v>-23.35</v>
      </c>
      <c r="L58" s="14">
        <v>-23.4</v>
      </c>
      <c r="M58" s="14">
        <v>-23.35</v>
      </c>
      <c r="N58" s="14"/>
      <c r="O58" s="14"/>
      <c r="P58" s="13">
        <f>AVERAGE(K58:O58)</f>
        <v>-23.366666666666664</v>
      </c>
      <c r="Q58" s="19">
        <f>(STDEV(K58:O58))/P58</f>
        <v>-1.2354142707337939E-3</v>
      </c>
      <c r="R58" s="18">
        <f>ABS(P58*J58*$E$24*$C$33*$C$34*$C$35*$C$36)</f>
        <v>2.0185646335616942</v>
      </c>
      <c r="S58" s="17">
        <f>R58/$C$29-1</f>
        <v>1.6909135295563704E-2</v>
      </c>
      <c r="T58" s="200">
        <f>R58/$C$28-1</f>
        <v>7.2677812184103185E-3</v>
      </c>
      <c r="U58" s="15">
        <v>2072.25</v>
      </c>
      <c r="V58" s="14">
        <v>2072.17</v>
      </c>
      <c r="W58" s="14">
        <v>2072.25</v>
      </c>
      <c r="X58" s="14"/>
      <c r="Y58" s="14"/>
      <c r="Z58" s="13">
        <f>AVERAGE(U58:Y58)</f>
        <v>2072.2233333333334</v>
      </c>
      <c r="AA58" s="12">
        <f>Z58/$C$30-1</f>
        <v>1.2336910393122569E-3</v>
      </c>
      <c r="AB58" s="15">
        <v>2073.63</v>
      </c>
      <c r="AC58" s="14">
        <v>2073.62</v>
      </c>
      <c r="AD58" s="14">
        <v>2073.61</v>
      </c>
      <c r="AE58" s="14"/>
      <c r="AF58" s="14"/>
      <c r="AG58" s="13">
        <f>AVERAGE(AB58:AF58)</f>
        <v>2073.6200000000003</v>
      </c>
      <c r="AH58" s="12">
        <f>AG58/$C$30-1</f>
        <v>1.9085168166907973E-3</v>
      </c>
      <c r="AI58" s="238"/>
    </row>
    <row r="59" spans="2:35" ht="15" customHeight="1" thickBot="1">
      <c r="B59" s="373">
        <v>44486</v>
      </c>
      <c r="C59" s="304"/>
      <c r="D59" s="10" t="s">
        <v>0</v>
      </c>
      <c r="E59" s="4">
        <v>26</v>
      </c>
      <c r="F59" s="11">
        <v>25.3</v>
      </c>
      <c r="G59" s="343">
        <v>-2.41</v>
      </c>
      <c r="H59" s="4">
        <v>22.2</v>
      </c>
      <c r="I59" s="10">
        <v>1006</v>
      </c>
      <c r="J59" s="8">
        <f>((H59+273.15)/293.15)*(1013.25/I59)</f>
        <v>1.0147655343734965</v>
      </c>
      <c r="K59" s="4">
        <v>-23.7</v>
      </c>
      <c r="L59" s="3">
        <v>-23.65</v>
      </c>
      <c r="M59" s="3">
        <v>-23.65</v>
      </c>
      <c r="N59" s="3"/>
      <c r="O59" s="3"/>
      <c r="P59" s="2">
        <f>AVERAGE(K59:O59)</f>
        <v>-23.666666666666668</v>
      </c>
      <c r="Q59" s="9">
        <f>(STDEV(K59:O59))/P59</f>
        <v>-1.2197540898372548E-3</v>
      </c>
      <c r="R59" s="8">
        <f>ABS(P59*J59*$E$24*$D$33*$D$34*$D$35*$D$36)</f>
        <v>2.04092935154772</v>
      </c>
      <c r="S59" s="7">
        <f>R59/$D$29-1</f>
        <v>1.7412438458484614E-2</v>
      </c>
      <c r="T59" s="199">
        <f>R59/$D$28-1</f>
        <v>7.3688803295757221E-3</v>
      </c>
      <c r="U59" s="4">
        <v>1722.75</v>
      </c>
      <c r="V59" s="3">
        <v>1723.08</v>
      </c>
      <c r="W59" s="3">
        <v>1723.38</v>
      </c>
      <c r="X59" s="3"/>
      <c r="Y59" s="3"/>
      <c r="Z59" s="2">
        <f>AVERAGE(U59:Y59)</f>
        <v>1723.07</v>
      </c>
      <c r="AA59" s="1">
        <f>Z59/$D$30-1</f>
        <v>1.9188612430731666E-3</v>
      </c>
      <c r="AB59" s="4">
        <v>1723.11</v>
      </c>
      <c r="AC59" s="3">
        <v>1723.35</v>
      </c>
      <c r="AD59" s="3">
        <v>1723.66</v>
      </c>
      <c r="AE59" s="3"/>
      <c r="AF59" s="3"/>
      <c r="AG59" s="2">
        <f>AVERAGE(AB59:AF59)</f>
        <v>1723.3733333333332</v>
      </c>
      <c r="AH59" s="1">
        <f>AG59/$D$30-1</f>
        <v>2.0952414179415957E-3</v>
      </c>
      <c r="AI59" s="238"/>
    </row>
    <row r="60" spans="2:35" ht="15" customHeight="1">
      <c r="B60" s="325">
        <v>44501</v>
      </c>
      <c r="C60" s="303" t="s">
        <v>93</v>
      </c>
      <c r="D60" s="83" t="s">
        <v>1</v>
      </c>
      <c r="E60" s="85">
        <v>10</v>
      </c>
      <c r="F60" s="84">
        <v>9.6</v>
      </c>
      <c r="G60" s="83">
        <v>-2.23</v>
      </c>
      <c r="H60" s="361">
        <v>22.617999999999999</v>
      </c>
      <c r="I60" s="361">
        <v>996</v>
      </c>
      <c r="J60" s="76">
        <f>((H60+273.15)/293.15)*(1013.25/I60)</f>
        <v>1.026404529939646</v>
      </c>
      <c r="K60" s="85">
        <v>-23.06</v>
      </c>
      <c r="L60" s="73">
        <v>-23.08</v>
      </c>
      <c r="M60" s="73">
        <v>-23.07</v>
      </c>
      <c r="N60" s="73"/>
      <c r="O60" s="73"/>
      <c r="P60" s="72">
        <f>AVERAGE(K60:O60)</f>
        <v>-23.070000000000004</v>
      </c>
      <c r="Q60" s="77">
        <f>(STDEV(K60:O60))/P60</f>
        <v>-4.3346337234502751E-4</v>
      </c>
      <c r="R60" s="76">
        <f>ABS(P60*J60*$E$24*$C$33*$C$34*$C$35*$C$36)</f>
        <v>2.015794903673382</v>
      </c>
      <c r="S60" s="75">
        <f>R60/$C$29-1</f>
        <v>1.5513805377018519E-2</v>
      </c>
      <c r="T60" s="217">
        <f>R60/$C$28-1</f>
        <v>5.8856804757394521E-3</v>
      </c>
      <c r="U60" s="85">
        <v>2076.15</v>
      </c>
      <c r="V60" s="73">
        <v>2076.21</v>
      </c>
      <c r="W60" s="73">
        <v>2076.2800000000002</v>
      </c>
      <c r="X60" s="73"/>
      <c r="Y60" s="73"/>
      <c r="Z60" s="72">
        <f>AVERAGE(U60:Y60)</f>
        <v>2076.2133333333336</v>
      </c>
      <c r="AA60" s="71">
        <f>Z60/$C$30-1</f>
        <v>3.1615346085769325E-3</v>
      </c>
      <c r="AB60" s="85">
        <v>2077.65</v>
      </c>
      <c r="AC60" s="73">
        <v>2077.67</v>
      </c>
      <c r="AD60" s="73">
        <v>2077.75</v>
      </c>
      <c r="AE60" s="73"/>
      <c r="AF60" s="73"/>
      <c r="AG60" s="72">
        <f>AVERAGE(AB60:AF60)</f>
        <v>2077.69</v>
      </c>
      <c r="AH60" s="71">
        <f>AG60/$C$30-1</f>
        <v>3.8750138911034515E-3</v>
      </c>
      <c r="AI60" s="364"/>
    </row>
    <row r="61" spans="2:35" ht="15" customHeight="1" thickBot="1">
      <c r="B61" s="373">
        <v>44501</v>
      </c>
      <c r="C61" s="304" t="s">
        <v>93</v>
      </c>
      <c r="D61" s="67" t="s">
        <v>0</v>
      </c>
      <c r="E61" s="69">
        <v>26</v>
      </c>
      <c r="F61" s="68">
        <v>25.3</v>
      </c>
      <c r="G61" s="67">
        <v>-2.23</v>
      </c>
      <c r="H61" s="6">
        <v>22.617999999999999</v>
      </c>
      <c r="I61" s="6">
        <v>996</v>
      </c>
      <c r="J61" s="66">
        <f>((H61+273.15)/293.15)*(1013.25/I61)</f>
        <v>1.026404529939646</v>
      </c>
      <c r="K61" s="4">
        <v>-23.37</v>
      </c>
      <c r="L61" s="3">
        <v>-23.36</v>
      </c>
      <c r="M61" s="3">
        <v>-23.37</v>
      </c>
      <c r="N61" s="63"/>
      <c r="O61" s="63"/>
      <c r="P61" s="62">
        <f>AVERAGE(K61:O61)</f>
        <v>-23.366666666666671</v>
      </c>
      <c r="Q61" s="65">
        <f>(STDEV(K61:O61))/P61</f>
        <v>-2.4708285414681136E-4</v>
      </c>
      <c r="R61" s="66">
        <f>ABS(P61*J61*$E$24*$D$33*$D$34*$D$35*$D$36)</f>
        <v>2.0381704111193351</v>
      </c>
      <c r="S61" s="64">
        <f>R61/$D$29-1</f>
        <v>1.6037094276837083E-2</v>
      </c>
      <c r="T61" s="214">
        <f>R61/$D$28-1</f>
        <v>6.0071130895040792E-3</v>
      </c>
      <c r="U61" s="69">
        <v>1725.57</v>
      </c>
      <c r="V61" s="63">
        <v>1725.63</v>
      </c>
      <c r="W61" s="63">
        <v>1725.68</v>
      </c>
      <c r="X61" s="63"/>
      <c r="Y61" s="63"/>
      <c r="Z61" s="62">
        <f>AVERAGE(U61:Y61)</f>
        <v>1725.6266666666668</v>
      </c>
      <c r="AA61" s="61">
        <f>Z61/$D$30-1</f>
        <v>3.4054941455350374E-3</v>
      </c>
      <c r="AB61" s="69">
        <v>1725.93</v>
      </c>
      <c r="AC61" s="63">
        <v>1726.01</v>
      </c>
      <c r="AD61" s="63">
        <v>1726.02</v>
      </c>
      <c r="AE61" s="63"/>
      <c r="AF61" s="63"/>
      <c r="AG61" s="62">
        <f>AVERAGE(AB61:AF61)</f>
        <v>1725.9866666666667</v>
      </c>
      <c r="AH61" s="61">
        <f>AG61/$D$30-1</f>
        <v>3.6148244629612414E-3</v>
      </c>
      <c r="AI61" s="271"/>
    </row>
    <row r="62" spans="2:35" ht="15" customHeight="1">
      <c r="B62" s="325">
        <v>44540</v>
      </c>
      <c r="C62" s="303" t="s">
        <v>93</v>
      </c>
      <c r="D62" s="20" t="s">
        <v>1</v>
      </c>
      <c r="E62" s="15">
        <v>10</v>
      </c>
      <c r="F62" s="21">
        <v>9.6</v>
      </c>
      <c r="G62" s="20">
        <v>-2.19</v>
      </c>
      <c r="H62" s="29">
        <v>22.8</v>
      </c>
      <c r="I62" s="29">
        <v>1004</v>
      </c>
      <c r="J62" s="18">
        <f>((H62+273.15)/293.15)*(1013.25/I62)</f>
        <v>1.0188525702749296</v>
      </c>
      <c r="K62" s="28">
        <v>-23.26</v>
      </c>
      <c r="L62" s="27">
        <v>-23.19</v>
      </c>
      <c r="M62" s="27">
        <v>-23.17</v>
      </c>
      <c r="N62" s="14"/>
      <c r="O62" s="14"/>
      <c r="P62" s="13">
        <f>AVERAGE(K62:O62)</f>
        <v>-23.206666666666667</v>
      </c>
      <c r="Q62" s="19">
        <f>(STDEV(K62:O62))/P62</f>
        <v>-2.036404320419107E-3</v>
      </c>
      <c r="R62" s="18">
        <f>ABS(P62*J62*$E$24*$C$33*$C$34*$C$35*$C$36)</f>
        <v>2.0128170283577358</v>
      </c>
      <c r="S62" s="17">
        <f>R62/$C$29-1</f>
        <v>1.4013616301126186E-2</v>
      </c>
      <c r="T62" s="200">
        <f>R62/$C$28-1</f>
        <v>4.3997147493690658E-3</v>
      </c>
      <c r="U62" s="15">
        <v>2072.56</v>
      </c>
      <c r="V62" s="14">
        <v>2072.63</v>
      </c>
      <c r="W62" s="14">
        <v>2072.5500000000002</v>
      </c>
      <c r="X62" s="14"/>
      <c r="Y62" s="14"/>
      <c r="Z62" s="13">
        <f>AVERAGE(U62:Y62)</f>
        <v>2072.5800000000004</v>
      </c>
      <c r="AA62" s="12">
        <f>Z62/$C$30-1</f>
        <v>1.4060212497646329E-3</v>
      </c>
      <c r="AB62" s="15">
        <v>2073.54</v>
      </c>
      <c r="AC62" s="14">
        <v>2073.48</v>
      </c>
      <c r="AD62" s="14">
        <v>2073.4499999999998</v>
      </c>
      <c r="AE62" s="14"/>
      <c r="AF62" s="14"/>
      <c r="AG62" s="13">
        <f>AVERAGE(AB62:AF62)</f>
        <v>2073.4900000000002</v>
      </c>
      <c r="AH62" s="12">
        <f>AG62/$C$30-1</f>
        <v>1.8457048708249157E-3</v>
      </c>
      <c r="AI62" s="271"/>
    </row>
    <row r="63" spans="2:35" ht="15" customHeight="1" thickBot="1">
      <c r="B63" s="373">
        <v>44540</v>
      </c>
      <c r="C63" s="304" t="s">
        <v>93</v>
      </c>
      <c r="D63" s="10" t="s">
        <v>0</v>
      </c>
      <c r="E63" s="4">
        <v>26</v>
      </c>
      <c r="F63" s="11">
        <v>25.3</v>
      </c>
      <c r="G63" s="10">
        <v>-2.19</v>
      </c>
      <c r="H63" s="6">
        <v>22.8</v>
      </c>
      <c r="I63" s="6">
        <v>1004</v>
      </c>
      <c r="J63" s="8">
        <f>((H63+273.15)/293.15)*(1013.25/I63)</f>
        <v>1.0188525702749296</v>
      </c>
      <c r="K63" s="4">
        <v>-23.44</v>
      </c>
      <c r="L63" s="3">
        <v>-23.45</v>
      </c>
      <c r="M63" s="3">
        <v>-23.45</v>
      </c>
      <c r="N63" s="3"/>
      <c r="O63" s="3"/>
      <c r="P63" s="2">
        <f>AVERAGE(K63:O63)</f>
        <v>-23.446666666666669</v>
      </c>
      <c r="Q63" s="9">
        <f>(STDEV(K63:O63))/P63</f>
        <v>-2.4623980772939046E-4</v>
      </c>
      <c r="R63" s="8">
        <f>ABS(P63*J63*$E$24*$D$33*$D$34*$D$35*$D$36)</f>
        <v>2.0301009002971226</v>
      </c>
      <c r="S63" s="7">
        <f>R63/$D$29-1</f>
        <v>1.201440692777811E-2</v>
      </c>
      <c r="T63" s="199">
        <f>R63/$D$28-1</f>
        <v>2.0241363756776654E-3</v>
      </c>
      <c r="U63" s="4">
        <v>1722.46</v>
      </c>
      <c r="V63" s="3">
        <v>1722.45</v>
      </c>
      <c r="W63" s="3">
        <v>1722.61</v>
      </c>
      <c r="X63" s="3"/>
      <c r="Y63" s="3"/>
      <c r="Z63" s="2">
        <f>AVERAGE(U63:Y63)</f>
        <v>1722.5066666666664</v>
      </c>
      <c r="AA63" s="1">
        <f>Z63/$D$30-1</f>
        <v>1.5912980611747507E-3</v>
      </c>
      <c r="AB63" s="4">
        <v>1722.5</v>
      </c>
      <c r="AC63" s="3">
        <v>1722.45</v>
      </c>
      <c r="AD63" s="3">
        <v>1722.52</v>
      </c>
      <c r="AE63" s="3"/>
      <c r="AF63" s="3"/>
      <c r="AG63" s="2">
        <f>AVERAGE(AB63:AF63)</f>
        <v>1722.4899999999998</v>
      </c>
      <c r="AH63" s="1">
        <f>AG63/$D$30-1</f>
        <v>1.5816068427754182E-3</v>
      </c>
      <c r="AI63" s="271"/>
    </row>
    <row r="64" spans="2:35" ht="15" customHeight="1">
      <c r="B64" s="325">
        <v>44607</v>
      </c>
      <c r="C64" s="303" t="s">
        <v>93</v>
      </c>
      <c r="D64" s="33" t="s">
        <v>1</v>
      </c>
      <c r="E64" s="28">
        <v>10</v>
      </c>
      <c r="F64" s="34">
        <v>9.6</v>
      </c>
      <c r="G64" s="33">
        <v>-2.17</v>
      </c>
      <c r="H64" s="29">
        <v>22.23</v>
      </c>
      <c r="I64" s="29">
        <v>991.3</v>
      </c>
      <c r="J64" s="31">
        <f>((H64+273.15)/293.15)*(1013.25/I64)</f>
        <v>1.0299181077661173</v>
      </c>
      <c r="K64" s="28">
        <v>-22.8</v>
      </c>
      <c r="L64" s="27">
        <v>-22.77</v>
      </c>
      <c r="M64" s="27">
        <v>-22.78</v>
      </c>
      <c r="N64" s="27"/>
      <c r="O64" s="27"/>
      <c r="P64" s="26">
        <f>AVERAGE(K64:O64)</f>
        <v>-22.783333333333331</v>
      </c>
      <c r="Q64" s="32">
        <f>(STDEV(K64:O64))/P64</f>
        <v>-6.7045730723569496E-4</v>
      </c>
      <c r="R64" s="18">
        <f>ABS(P64*J64*$E$24*$C$33*$C$34*$C$35*$C$36)</f>
        <v>1.9975614414990539</v>
      </c>
      <c r="S64" s="30">
        <f>R64/$C$29-1</f>
        <v>6.3281821153924334E-3</v>
      </c>
      <c r="T64" s="201">
        <f>R64/$C$28-1</f>
        <v>-3.2128535433862959E-3</v>
      </c>
      <c r="U64" s="50">
        <v>2068.8000000000002</v>
      </c>
      <c r="V64" s="26">
        <v>2068.83</v>
      </c>
      <c r="W64" s="26">
        <v>2068.79</v>
      </c>
      <c r="X64" s="27"/>
      <c r="Y64" s="27"/>
      <c r="Z64" s="26">
        <f>AVERAGE(U64:Y64)</f>
        <v>2068.8066666666668</v>
      </c>
      <c r="AA64" s="25">
        <f>Z64/$C$30-1</f>
        <v>-4.1713574305723977E-4</v>
      </c>
      <c r="AB64" s="50">
        <v>2069.5500000000002</v>
      </c>
      <c r="AC64" s="26">
        <v>2069.54</v>
      </c>
      <c r="AD64" s="26">
        <v>2069.48</v>
      </c>
      <c r="AE64" s="27"/>
      <c r="AF64" s="27"/>
      <c r="AG64" s="26">
        <f>AVERAGE(AB64:AF64)</f>
        <v>2069.5233333333331</v>
      </c>
      <c r="AH64" s="25">
        <f>AG64/$C$30-1</f>
        <v>-7.0864759438404867E-5</v>
      </c>
      <c r="AI64" s="365"/>
    </row>
    <row r="65" spans="2:35" ht="15" customHeight="1" thickBot="1">
      <c r="B65" s="373">
        <v>44607</v>
      </c>
      <c r="C65" s="304" t="s">
        <v>93</v>
      </c>
      <c r="D65" s="67" t="s">
        <v>0</v>
      </c>
      <c r="E65" s="69">
        <v>26</v>
      </c>
      <c r="F65" s="68">
        <v>25.3</v>
      </c>
      <c r="G65" s="67">
        <v>-2.17</v>
      </c>
      <c r="H65" s="6">
        <v>22.23</v>
      </c>
      <c r="I65" s="6">
        <v>991.3</v>
      </c>
      <c r="J65" s="66">
        <f>((H65+273.15)/293.15)*(1013.25/I65)</f>
        <v>1.0299181077661173</v>
      </c>
      <c r="K65" s="4">
        <v>-23.03</v>
      </c>
      <c r="L65" s="3">
        <v>-23.02</v>
      </c>
      <c r="M65" s="3">
        <v>-23.03</v>
      </c>
      <c r="N65" s="63"/>
      <c r="O65" s="63"/>
      <c r="P65" s="62">
        <f>AVERAGE(K65:O65)</f>
        <v>-23.026666666666667</v>
      </c>
      <c r="Q65" s="65">
        <f>(STDEV(K65:O65))/P65</f>
        <v>-2.5073115338291083E-4</v>
      </c>
      <c r="R65" s="8">
        <f>ABS(P65*J65*$E$24*$D$33*$D$34*$D$35*$D$36)</f>
        <v>2.0153892475493493</v>
      </c>
      <c r="S65" s="64">
        <f>R65/$D$29-1</f>
        <v>4.6805820285891198E-3</v>
      </c>
      <c r="T65" s="214">
        <f>R65/$D$28-1</f>
        <v>-5.23729143664875E-3</v>
      </c>
      <c r="U65" s="213">
        <v>1719.76</v>
      </c>
      <c r="V65" s="212">
        <v>1719.79</v>
      </c>
      <c r="W65" s="212">
        <v>1719.89</v>
      </c>
      <c r="X65" s="63"/>
      <c r="Y65" s="63"/>
      <c r="Z65" s="62">
        <f>AVERAGE(U65:Y65)</f>
        <v>1719.8133333333335</v>
      </c>
      <c r="AA65" s="65">
        <f>Z65/$D$30-1</f>
        <v>2.5197167838442169E-5</v>
      </c>
      <c r="AB65" s="213">
        <v>1719.6</v>
      </c>
      <c r="AC65" s="212">
        <v>1719.61</v>
      </c>
      <c r="AD65" s="212">
        <v>1719.68</v>
      </c>
      <c r="AE65" s="63"/>
      <c r="AF65" s="63"/>
      <c r="AG65" s="62">
        <f>AVERAGE(AB65:AF65)</f>
        <v>1719.63</v>
      </c>
      <c r="AH65" s="61">
        <f>AG65/$D$30-1</f>
        <v>-8.140623455454854E-5</v>
      </c>
      <c r="AI65" s="365"/>
    </row>
    <row r="66" spans="2:35" ht="15" customHeight="1">
      <c r="B66" s="325">
        <v>44656</v>
      </c>
      <c r="C66" s="303" t="s">
        <v>93</v>
      </c>
      <c r="D66" s="20" t="s">
        <v>1</v>
      </c>
      <c r="E66" s="15">
        <v>10</v>
      </c>
      <c r="F66" s="21">
        <v>9.6</v>
      </c>
      <c r="G66" s="20">
        <v>-2.1800000000000002</v>
      </c>
      <c r="H66" s="29">
        <v>22.26</v>
      </c>
      <c r="I66" s="29">
        <v>984</v>
      </c>
      <c r="J66" s="18">
        <f>((H66+273.15)/293.15)*(1013.25/I66)</f>
        <v>1.0376641391030148</v>
      </c>
      <c r="K66" s="28">
        <v>-22.68</v>
      </c>
      <c r="L66" s="27">
        <v>-22.69</v>
      </c>
      <c r="M66" s="27">
        <v>-22.67</v>
      </c>
      <c r="N66" s="14"/>
      <c r="O66" s="14"/>
      <c r="P66" s="14">
        <f>AVERAGE(K66:O66)</f>
        <v>-22.680000000000003</v>
      </c>
      <c r="Q66" s="19">
        <f>(STDEV(K66:O66))/P66</f>
        <v>-4.4091710758376479E-4</v>
      </c>
      <c r="R66" s="18">
        <f>ABS(P66*J66*$E$24*$C$33*$C$34*$C$35*$C$36)</f>
        <v>2.0034570966361671</v>
      </c>
      <c r="S66" s="17">
        <f>R66/$C$29-1</f>
        <v>9.2982854590262232E-3</v>
      </c>
      <c r="T66" s="200">
        <f>R66/$C$28-1</f>
        <v>-2.7090986219202584E-4</v>
      </c>
      <c r="U66" s="15">
        <v>2076.02</v>
      </c>
      <c r="V66" s="14">
        <v>2076.14</v>
      </c>
      <c r="W66" s="14">
        <v>2076.31</v>
      </c>
      <c r="X66" s="14"/>
      <c r="Y66" s="14"/>
      <c r="Z66" s="13">
        <f>AVERAGE(U66:Y66)</f>
        <v>2076.1566666666663</v>
      </c>
      <c r="AA66" s="12">
        <f>Z66/$C$30-1</f>
        <v>3.1341550424299758E-3</v>
      </c>
      <c r="AB66" s="15">
        <v>2077.1999999999998</v>
      </c>
      <c r="AC66" s="14">
        <v>2077.2399999999998</v>
      </c>
      <c r="AD66" s="14">
        <v>2077.4899999999998</v>
      </c>
      <c r="AE66" s="14"/>
      <c r="AF66" s="14"/>
      <c r="AG66" s="13">
        <f>AVERAGE(AB66:AF66)</f>
        <v>2077.31</v>
      </c>
      <c r="AH66" s="12">
        <f>AG66/$C$30-1</f>
        <v>3.6914097416496094E-3</v>
      </c>
      <c r="AI66" s="365"/>
    </row>
    <row r="67" spans="2:35" ht="15" customHeight="1" thickBot="1">
      <c r="B67" s="373">
        <v>44656</v>
      </c>
      <c r="C67" s="304" t="s">
        <v>93</v>
      </c>
      <c r="D67" s="10" t="s">
        <v>0</v>
      </c>
      <c r="E67" s="4">
        <v>26</v>
      </c>
      <c r="F67" s="11">
        <v>25.3</v>
      </c>
      <c r="G67" s="10">
        <v>-2.1800000000000002</v>
      </c>
      <c r="H67" s="6">
        <v>22.26</v>
      </c>
      <c r="I67" s="6">
        <v>984</v>
      </c>
      <c r="J67" s="8">
        <f>((H67+273.15)/293.15)*(1013.25/I67)</f>
        <v>1.0376641391030148</v>
      </c>
      <c r="K67" s="4">
        <v>-22.98</v>
      </c>
      <c r="L67" s="3">
        <v>-22.98</v>
      </c>
      <c r="M67" s="3">
        <v>-22.98</v>
      </c>
      <c r="N67" s="3"/>
      <c r="O67" s="3"/>
      <c r="P67" s="5">
        <f>AVERAGE(K67:O67)</f>
        <v>-22.98</v>
      </c>
      <c r="Q67" s="9">
        <f>(STDEV(K67:O67))/P67</f>
        <v>0</v>
      </c>
      <c r="R67" s="8">
        <f>ABS(P67*J67*$E$24*$D$33*$D$34*$D$35*$D$36)</f>
        <v>2.0264318445717695</v>
      </c>
      <c r="S67" s="7">
        <f>R67/$D$29-1</f>
        <v>1.0185366187322797E-2</v>
      </c>
      <c r="T67" s="199">
        <f>R67/$D$28-1</f>
        <v>2.131513187411116E-4</v>
      </c>
      <c r="U67" s="4">
        <v>1726.45</v>
      </c>
      <c r="V67" s="3">
        <v>1726.28</v>
      </c>
      <c r="W67" s="3">
        <v>1726.61</v>
      </c>
      <c r="X67" s="3"/>
      <c r="Y67" s="3"/>
      <c r="Z67" s="2">
        <f>AVERAGE(U67:Y67)</f>
        <v>1726.4466666666667</v>
      </c>
      <c r="AA67" s="9">
        <f>Z67/$D$30-1</f>
        <v>3.8823020907834405E-3</v>
      </c>
      <c r="AB67" s="4">
        <v>1726.74</v>
      </c>
      <c r="AC67" s="3">
        <v>1726.5</v>
      </c>
      <c r="AD67" s="3">
        <v>1726.8</v>
      </c>
      <c r="AE67" s="3"/>
      <c r="AF67" s="3"/>
      <c r="AG67" s="2">
        <f>AVERAGE(AB67:AF67)</f>
        <v>1726.68</v>
      </c>
      <c r="AH67" s="1">
        <f>AG67/$D$30-1</f>
        <v>4.0179791483745397E-3</v>
      </c>
      <c r="AI67" s="365"/>
    </row>
    <row r="68" spans="2:35" ht="15" customHeight="1">
      <c r="B68" s="325">
        <v>44698</v>
      </c>
      <c r="C68" s="303" t="s">
        <v>93</v>
      </c>
      <c r="D68" s="33" t="s">
        <v>1</v>
      </c>
      <c r="E68" s="28">
        <v>10</v>
      </c>
      <c r="F68" s="34">
        <v>9.6</v>
      </c>
      <c r="G68" s="33">
        <v>-2.16</v>
      </c>
      <c r="H68" s="29">
        <v>23.9</v>
      </c>
      <c r="I68" s="29">
        <v>1022</v>
      </c>
      <c r="J68" s="31">
        <f>((H68+273.15)/293.15)*(1013.25/I68)</f>
        <v>1.0046282234304285</v>
      </c>
      <c r="K68" s="28">
        <v>-23.56</v>
      </c>
      <c r="L68" s="27">
        <v>-23.56</v>
      </c>
      <c r="M68" s="27">
        <v>-23.56</v>
      </c>
      <c r="N68" s="27"/>
      <c r="O68" s="27"/>
      <c r="P68" s="27">
        <f>AVERAGE(K68:O68)</f>
        <v>-23.56</v>
      </c>
      <c r="Q68" s="32">
        <f>(STDEV(K68:O68))/P68</f>
        <v>0</v>
      </c>
      <c r="R68" s="18">
        <f>ABS(P68*J68*$E$24*$C$33*$C$34*$C$35*$C$36)</f>
        <v>2.014934111273341</v>
      </c>
      <c r="S68" s="30">
        <f>R68/$C$29-1</f>
        <v>1.5080156812766088E-2</v>
      </c>
      <c r="T68" s="201">
        <f>R68/$C$28-1</f>
        <v>5.4561433499704659E-3</v>
      </c>
      <c r="U68" s="28">
        <v>2076.98</v>
      </c>
      <c r="V68" s="27">
        <v>2077.06</v>
      </c>
      <c r="W68" s="27">
        <v>2076.9299999999998</v>
      </c>
      <c r="X68" s="27"/>
      <c r="Y68" s="27"/>
      <c r="Z68" s="26">
        <f>AVERAGE(U68:Y68)</f>
        <v>2076.9899999999998</v>
      </c>
      <c r="AA68" s="25">
        <f>Z68/$C$30-1</f>
        <v>3.5367957210568068E-3</v>
      </c>
      <c r="AB68" s="28">
        <v>2080.08</v>
      </c>
      <c r="AC68" s="27">
        <v>2080.16</v>
      </c>
      <c r="AD68" s="27">
        <v>2079.98</v>
      </c>
      <c r="AE68" s="27"/>
      <c r="AF68" s="27"/>
      <c r="AG68" s="26">
        <f>AVERAGE(AB68:AF68)</f>
        <v>2080.0733333333333</v>
      </c>
      <c r="AH68" s="25">
        <f>AG68/$C$30-1</f>
        <v>5.0265662319757265E-3</v>
      </c>
      <c r="AI68" s="365"/>
    </row>
    <row r="69" spans="2:35" ht="15" customHeight="1" thickBot="1">
      <c r="B69" s="373">
        <v>44698</v>
      </c>
      <c r="C69" s="304" t="s">
        <v>93</v>
      </c>
      <c r="D69" s="42" t="s">
        <v>0</v>
      </c>
      <c r="E69" s="38">
        <v>26</v>
      </c>
      <c r="F69" s="43">
        <v>25.3</v>
      </c>
      <c r="G69" s="42">
        <v>-2.16</v>
      </c>
      <c r="H69" s="362">
        <v>23.9</v>
      </c>
      <c r="I69" s="362">
        <v>1022</v>
      </c>
      <c r="J69" s="40">
        <f>((H69+273.15)/293.15)*(1013.25/I69)</f>
        <v>1.0046282234304285</v>
      </c>
      <c r="K69" s="38">
        <v>-23.89</v>
      </c>
      <c r="L69" s="37">
        <v>-23.89</v>
      </c>
      <c r="M69" s="37">
        <v>-23.91</v>
      </c>
      <c r="N69" s="37"/>
      <c r="O69" s="37"/>
      <c r="P69" s="36">
        <f>AVERAGE(K69:O69)</f>
        <v>-23.896666666666665</v>
      </c>
      <c r="Q69" s="41">
        <f>(STDEV(K69:O69))/P69</f>
        <v>-4.8320569328186373E-4</v>
      </c>
      <c r="R69" s="40">
        <f>ABS(P69*J69*$E$24*$D$33*$D$34*$D$35*$D$36)</f>
        <v>2.0401771052163071</v>
      </c>
      <c r="S69" s="39">
        <f>R69/$D$29-1</f>
        <v>1.7037440287291705E-2</v>
      </c>
      <c r="T69" s="204">
        <f>R69/$D$28-1</f>
        <v>6.997584015946412E-3</v>
      </c>
      <c r="U69" s="38">
        <v>1727.04</v>
      </c>
      <c r="V69" s="37">
        <v>1727.11</v>
      </c>
      <c r="W69" s="37">
        <v>1727.27</v>
      </c>
      <c r="X69" s="37"/>
      <c r="Y69" s="37"/>
      <c r="Z69" s="36">
        <f>AVERAGE(U69:Y69)</f>
        <v>1727.14</v>
      </c>
      <c r="AA69" s="35">
        <f>Z69/$D$30-1</f>
        <v>4.2854567761969609E-3</v>
      </c>
      <c r="AB69" s="38">
        <v>1728.89</v>
      </c>
      <c r="AC69" s="37">
        <v>1728.9</v>
      </c>
      <c r="AD69" s="37">
        <v>1729.03</v>
      </c>
      <c r="AE69" s="37"/>
      <c r="AF69" s="37"/>
      <c r="AG69" s="36">
        <f>AVERAGE(AB69:AF69)</f>
        <v>1728.9399999999998</v>
      </c>
      <c r="AH69" s="35">
        <f>AG69/$D$30-1</f>
        <v>5.3321083633275368E-3</v>
      </c>
      <c r="AI69" s="365"/>
    </row>
    <row r="70" spans="2:35" ht="15" customHeight="1">
      <c r="B70" s="325">
        <v>44743</v>
      </c>
      <c r="C70" s="303" t="s">
        <v>93</v>
      </c>
      <c r="D70" s="33" t="s">
        <v>1</v>
      </c>
      <c r="E70" s="28">
        <v>10</v>
      </c>
      <c r="F70" s="34">
        <v>9.6</v>
      </c>
      <c r="G70" s="33">
        <v>-2.23</v>
      </c>
      <c r="H70" s="28">
        <v>22.53</v>
      </c>
      <c r="I70" s="33">
        <v>1010</v>
      </c>
      <c r="J70" s="31">
        <f>((H70+273.15)/293.15)*(1013.25/I70)</f>
        <v>1.0118759868482154</v>
      </c>
      <c r="K70" s="28">
        <v>-23.41</v>
      </c>
      <c r="L70" s="27">
        <v>-23.39</v>
      </c>
      <c r="M70" s="27">
        <v>-23.37</v>
      </c>
      <c r="N70" s="27">
        <v>-23.38</v>
      </c>
      <c r="O70" s="27"/>
      <c r="P70" s="26">
        <f>AVERAGE(K70:O70)</f>
        <v>-23.387499999999999</v>
      </c>
      <c r="Q70" s="32">
        <f>(STDEV(K70:O70))/P70</f>
        <v>-7.3022987820841158E-4</v>
      </c>
      <c r="R70" s="31">
        <f>ABS(P70*J70*$E$24*$C$33*$C$34*$C$35*$C$36)</f>
        <v>2.0146113595845563</v>
      </c>
      <c r="S70" s="30">
        <f>R70/$C$29-1</f>
        <v>1.4917561503554833E-2</v>
      </c>
      <c r="T70" s="201">
        <f>R70/$C$28-1</f>
        <v>5.2950896130521397E-3</v>
      </c>
      <c r="U70" s="28">
        <v>2075.8000000000002</v>
      </c>
      <c r="V70" s="27">
        <v>2075.91</v>
      </c>
      <c r="W70" s="27">
        <v>2076.1999999999998</v>
      </c>
      <c r="X70" s="363">
        <v>2075.9899999999998</v>
      </c>
      <c r="Y70" s="27"/>
      <c r="Z70" s="26">
        <f>AVERAGE(U70:Y70)</f>
        <v>2075.9749999999999</v>
      </c>
      <c r="AA70" s="25">
        <f>Z70/$C$30-1</f>
        <v>3.0463793744894829E-3</v>
      </c>
      <c r="AB70" s="28">
        <v>2079.0100000000002</v>
      </c>
      <c r="AC70" s="27" t="s">
        <v>98</v>
      </c>
      <c r="AD70" s="27" t="s">
        <v>99</v>
      </c>
      <c r="AE70" s="363">
        <v>2079.23</v>
      </c>
      <c r="AF70" s="27"/>
      <c r="AG70" s="26">
        <f>AVERAGE(AB70:AF70)</f>
        <v>2079.12</v>
      </c>
      <c r="AH70" s="25">
        <f>AG70/$C$30-1</f>
        <v>4.5659452956268165E-3</v>
      </c>
      <c r="AI70" s="375" t="s">
        <v>100</v>
      </c>
    </row>
    <row r="71" spans="2:35" ht="15" customHeight="1" thickBot="1">
      <c r="B71" s="373">
        <v>44743</v>
      </c>
      <c r="C71" s="304" t="s">
        <v>93</v>
      </c>
      <c r="D71" s="10" t="s">
        <v>0</v>
      </c>
      <c r="E71" s="4">
        <v>26</v>
      </c>
      <c r="F71" s="11">
        <v>25.3</v>
      </c>
      <c r="G71" s="10"/>
      <c r="H71" s="4">
        <v>22.53</v>
      </c>
      <c r="I71" s="10">
        <v>1010</v>
      </c>
      <c r="J71" s="8">
        <f>((H71+273.15)/293.15)*(1013.25/I71)</f>
        <v>1.0118759868482154</v>
      </c>
      <c r="K71" s="4">
        <v>-23.69</v>
      </c>
      <c r="L71" s="3">
        <v>-23.69</v>
      </c>
      <c r="M71" s="3">
        <v>-23.7</v>
      </c>
      <c r="N71" s="3"/>
      <c r="O71" s="3"/>
      <c r="P71" s="2">
        <f>AVERAGE(K71:O71)</f>
        <v>-23.693333333333332</v>
      </c>
      <c r="Q71" s="9">
        <f>(STDEV(K71:O71))/P71</f>
        <v>-2.4367625317508901E-4</v>
      </c>
      <c r="R71" s="8">
        <f>ABS(P71*J71*$E$24*$D$33*$D$34*$D$35*$D$36)</f>
        <v>2.0374108903356474</v>
      </c>
      <c r="S71" s="7">
        <f>R71/$D$29-1</f>
        <v>1.5658469758548232E-2</v>
      </c>
      <c r="T71" s="199">
        <f>R71/$D$28-1</f>
        <v>5.6322262268744261E-3</v>
      </c>
      <c r="U71" s="4">
        <v>1725.56</v>
      </c>
      <c r="V71" s="3">
        <v>1725.61</v>
      </c>
      <c r="W71" s="3">
        <v>1725.71</v>
      </c>
      <c r="X71" s="357"/>
      <c r="Y71" s="3"/>
      <c r="Z71" s="2">
        <f>AVERAGE(U71:Y71)</f>
        <v>1725.6266666666668</v>
      </c>
      <c r="AA71" s="9">
        <f>Z71/$D$30-1</f>
        <v>3.4054941455350374E-3</v>
      </c>
      <c r="AB71" s="4">
        <v>1727.52</v>
      </c>
      <c r="AC71" s="3">
        <v>1727.52</v>
      </c>
      <c r="AD71" s="3">
        <v>1727.6</v>
      </c>
      <c r="AE71" s="357"/>
      <c r="AF71" s="3"/>
      <c r="AG71" s="2">
        <f>AVERAGE(AB71:AF71)</f>
        <v>1727.5466666666664</v>
      </c>
      <c r="AH71" s="1">
        <f>AG71/$D$30-1</f>
        <v>4.5219225051409406E-3</v>
      </c>
      <c r="AI71" s="376"/>
    </row>
    <row r="72" spans="2:35" ht="15" customHeight="1">
      <c r="B72" s="325">
        <v>44757</v>
      </c>
      <c r="C72" s="303" t="s">
        <v>93</v>
      </c>
      <c r="D72" s="20" t="s">
        <v>1</v>
      </c>
      <c r="E72" s="15">
        <v>10</v>
      </c>
      <c r="F72" s="21">
        <v>9.6</v>
      </c>
      <c r="G72" s="20">
        <v>-2.21</v>
      </c>
      <c r="H72" s="15">
        <v>22.27</v>
      </c>
      <c r="I72" s="20">
        <v>1002</v>
      </c>
      <c r="J72" s="18">
        <f>((H72+273.15)/293.15)*(1013.25/I72)</f>
        <v>1.0190579611712955</v>
      </c>
      <c r="K72" s="15">
        <v>-22.98</v>
      </c>
      <c r="L72" s="14">
        <v>-23</v>
      </c>
      <c r="M72" s="14">
        <v>-22.94</v>
      </c>
      <c r="N72" s="14"/>
      <c r="O72" s="14"/>
      <c r="P72" s="13">
        <f>AVERAGE(K72:O72)</f>
        <v>-22.973333333333333</v>
      </c>
      <c r="Q72" s="19">
        <f>(STDEV(K72:O72))/P72</f>
        <v>-1.3298246357967912E-3</v>
      </c>
      <c r="R72" s="18">
        <f>ABS(P72*J72*$E$24*$C$33*$C$34*$C$35*$C$36)</f>
        <v>1.9929806792565072</v>
      </c>
      <c r="S72" s="17">
        <f>R72/$C$29-1</f>
        <v>4.0204933282150801E-3</v>
      </c>
      <c r="T72" s="200">
        <f>R72/$C$28-1</f>
        <v>-5.49866304565505E-3</v>
      </c>
      <c r="U72" s="15">
        <v>2071.2600000000002</v>
      </c>
      <c r="V72" s="14">
        <v>2071.48</v>
      </c>
      <c r="W72" s="14">
        <v>2071.02</v>
      </c>
      <c r="X72" s="356"/>
      <c r="Y72" s="14"/>
      <c r="Z72" s="13">
        <f>AVERAGE(U72:Y72)</f>
        <v>2071.2533333333336</v>
      </c>
      <c r="AA72" s="12">
        <f>Z72/$C$30-1</f>
        <v>7.6501728939071256E-4</v>
      </c>
      <c r="AB72" s="15">
        <v>2072.6</v>
      </c>
      <c r="AC72" s="14">
        <v>2072.35</v>
      </c>
      <c r="AD72" s="14">
        <v>2071.91</v>
      </c>
      <c r="AE72" s="356"/>
      <c r="AF72" s="14"/>
      <c r="AG72" s="13">
        <f>AVERAGE(AB72:AF72)</f>
        <v>2072.2866666666664</v>
      </c>
      <c r="AH72" s="12">
        <f>AG72/$C$30-1</f>
        <v>1.2642917308876012E-3</v>
      </c>
      <c r="AI72" s="354"/>
    </row>
    <row r="73" spans="2:35" ht="15" customHeight="1" thickBot="1">
      <c r="B73" s="373">
        <v>44757</v>
      </c>
      <c r="C73" s="304" t="s">
        <v>93</v>
      </c>
      <c r="D73" s="10" t="s">
        <v>0</v>
      </c>
      <c r="E73" s="4">
        <v>26</v>
      </c>
      <c r="F73" s="11">
        <v>25.3</v>
      </c>
      <c r="G73" s="10">
        <v>-2.21</v>
      </c>
      <c r="H73" s="4">
        <v>22.27</v>
      </c>
      <c r="I73" s="10">
        <v>1002</v>
      </c>
      <c r="J73" s="8">
        <f>((H73+273.15)/293.15)*(1013.25/I73)</f>
        <v>1.0190579611712955</v>
      </c>
      <c r="K73" s="4">
        <v>-23.11</v>
      </c>
      <c r="L73" s="3">
        <v>-23.12</v>
      </c>
      <c r="M73" s="3">
        <v>-23.18</v>
      </c>
      <c r="N73" s="3"/>
      <c r="O73" s="3"/>
      <c r="P73" s="2">
        <f>AVERAGE(K73:O73)</f>
        <v>-23.136666666666667</v>
      </c>
      <c r="Q73" s="9">
        <f>(STDEV(K73:O73))/P73</f>
        <v>-1.6363372268549913E-3</v>
      </c>
      <c r="R73" s="8">
        <f>ABS(P73*J73*$E$24*$D$33*$D$34*$D$35*$D$36)</f>
        <v>2.0036637681598592</v>
      </c>
      <c r="S73" s="7">
        <f>R73/$D$29-1</f>
        <v>-1.1646220539085483E-3</v>
      </c>
      <c r="T73" s="199">
        <f>R73/$D$28-1</f>
        <v>-1.1024793603228278E-2</v>
      </c>
      <c r="U73" s="4">
        <v>1722.12</v>
      </c>
      <c r="V73" s="3">
        <v>1722.39</v>
      </c>
      <c r="W73" s="3">
        <v>1722.23</v>
      </c>
      <c r="X73" s="357"/>
      <c r="Y73" s="3"/>
      <c r="Z73" s="2">
        <f>AVERAGE(U73:Y73)</f>
        <v>1722.2466666666667</v>
      </c>
      <c r="AA73" s="9">
        <f>Z73/$D$30-1</f>
        <v>1.4401150541447638E-3</v>
      </c>
      <c r="AB73" s="4">
        <v>1722.04</v>
      </c>
      <c r="AC73" s="3">
        <v>1722.28</v>
      </c>
      <c r="AD73" s="3">
        <v>1722.15</v>
      </c>
      <c r="AE73" s="357"/>
      <c r="AF73" s="3"/>
      <c r="AG73" s="2">
        <f>AVERAGE(AB73:AF73)</f>
        <v>1722.1566666666665</v>
      </c>
      <c r="AH73" s="1">
        <f>AG73/$D$30-1</f>
        <v>1.3877824747883238E-3</v>
      </c>
      <c r="AI73" s="355"/>
    </row>
    <row r="74" spans="2:35" ht="15" customHeight="1">
      <c r="B74" s="325">
        <v>44783</v>
      </c>
      <c r="C74" s="303" t="s">
        <v>93</v>
      </c>
      <c r="D74" s="20" t="s">
        <v>1</v>
      </c>
      <c r="E74" s="15">
        <v>10</v>
      </c>
      <c r="F74" s="21">
        <v>9.6</v>
      </c>
      <c r="G74" s="20">
        <v>-2.2200000000000002</v>
      </c>
      <c r="H74" s="15">
        <v>22.2</v>
      </c>
      <c r="I74" s="20">
        <v>1017</v>
      </c>
      <c r="J74" s="18">
        <f>((H74+273.15)/293.15)*(1013.25/I74)</f>
        <v>1.0037897026349432</v>
      </c>
      <c r="K74" s="15">
        <v>-23.38</v>
      </c>
      <c r="L74" s="14">
        <v>-23.24</v>
      </c>
      <c r="M74" s="14">
        <v>-23.37</v>
      </c>
      <c r="N74" s="14">
        <v>-23.38</v>
      </c>
      <c r="O74" s="14"/>
      <c r="P74" s="13">
        <f>AVERAGE(K74:O74)</f>
        <v>-23.342499999999998</v>
      </c>
      <c r="Q74" s="19">
        <f>(STDEV(K74:O74))/P74</f>
        <v>-2.9343790065381008E-3</v>
      </c>
      <c r="R74" s="18">
        <f>ABS(P74*J74*$E$24*$C$33*$C$34*$C$35*$C$36)</f>
        <v>1.9946664911343395</v>
      </c>
      <c r="S74" s="17">
        <f>R74/$C$29-1</f>
        <v>4.8697688334202738E-3</v>
      </c>
      <c r="T74" s="200">
        <f>R74/$C$28-1</f>
        <v>-4.6574395537227753E-3</v>
      </c>
      <c r="U74" s="15">
        <v>2070.66</v>
      </c>
      <c r="V74" s="14">
        <v>2070.63</v>
      </c>
      <c r="W74" s="14">
        <v>2070.69</v>
      </c>
      <c r="X74" s="356">
        <v>2070.64</v>
      </c>
      <c r="Y74" s="14"/>
      <c r="Z74" s="13">
        <f>AVERAGE(U74:Y74)</f>
        <v>2070.6549999999997</v>
      </c>
      <c r="AA74" s="12">
        <f>Z74/$C$30-1</f>
        <v>4.7592128213658214E-4</v>
      </c>
      <c r="AB74" s="15">
        <v>2071.5700000000002</v>
      </c>
      <c r="AC74" s="14">
        <v>2071.5</v>
      </c>
      <c r="AD74" s="14">
        <v>2071.48</v>
      </c>
      <c r="AE74" s="356">
        <v>2071.4</v>
      </c>
      <c r="AF74" s="14"/>
      <c r="AG74" s="13">
        <f>AVERAGE(AB74:AF74)</f>
        <v>2071.4874999999997</v>
      </c>
      <c r="AH74" s="12">
        <f>AG74/$C$30-1</f>
        <v>8.7815932008461495E-4</v>
      </c>
      <c r="AI74" s="377" t="s">
        <v>96</v>
      </c>
    </row>
    <row r="75" spans="2:35" ht="15" customHeight="1" thickBot="1">
      <c r="B75" s="373">
        <v>44783</v>
      </c>
      <c r="C75" s="304" t="s">
        <v>93</v>
      </c>
      <c r="D75" s="10" t="s">
        <v>0</v>
      </c>
      <c r="E75" s="4">
        <v>26</v>
      </c>
      <c r="F75" s="11">
        <v>25.3</v>
      </c>
      <c r="G75" s="10">
        <v>-2.2200000000000002</v>
      </c>
      <c r="H75" s="4">
        <v>22.2</v>
      </c>
      <c r="I75" s="10">
        <v>1017</v>
      </c>
      <c r="J75" s="8">
        <f>((H75+273.15)/293.15)*(1013.25/I75)</f>
        <v>1.0037897026349432</v>
      </c>
      <c r="K75" s="4">
        <v>-23.55</v>
      </c>
      <c r="L75" s="3">
        <v>-23.54</v>
      </c>
      <c r="M75" s="3">
        <v>-23.54</v>
      </c>
      <c r="N75" s="3"/>
      <c r="O75" s="3"/>
      <c r="P75" s="2">
        <f>AVERAGE(K75:O75)</f>
        <v>-23.543333333333333</v>
      </c>
      <c r="Q75" s="9">
        <f>(STDEV(K75:O75))/P75</f>
        <v>-2.4522877071628881E-4</v>
      </c>
      <c r="R75" s="8">
        <f>ABS(P75*J75*$E$24*$D$33*$D$34*$D$35*$D$36)</f>
        <v>2.0083336122593973</v>
      </c>
      <c r="S75" s="7">
        <f>R75/$D$29-1</f>
        <v>1.1633161811552828E-3</v>
      </c>
      <c r="T75" s="199">
        <f>R75/$D$28-1</f>
        <v>-8.7198360022716637E-3</v>
      </c>
      <c r="U75" s="4">
        <v>1721.15</v>
      </c>
      <c r="V75" s="3">
        <v>1721.28</v>
      </c>
      <c r="W75" s="3">
        <v>1721.32</v>
      </c>
      <c r="X75" s="3"/>
      <c r="Y75" s="3"/>
      <c r="Z75" s="2">
        <f>AVERAGE(U75:Y75)</f>
        <v>1721.25</v>
      </c>
      <c r="AA75" s="9">
        <f>Z75/$D$30-1</f>
        <v>8.6058019386303641E-4</v>
      </c>
      <c r="AB75" s="4">
        <v>1720.91</v>
      </c>
      <c r="AC75" s="3">
        <v>1721.01</v>
      </c>
      <c r="AD75" s="3">
        <v>1721.01</v>
      </c>
      <c r="AE75" s="3"/>
      <c r="AF75" s="3"/>
      <c r="AG75" s="2">
        <f>AVERAGE(AB75:AF75)</f>
        <v>1720.9766666666667</v>
      </c>
      <c r="AH75" s="1">
        <f>AG75/$D$30-1</f>
        <v>7.0164421211371675E-4</v>
      </c>
      <c r="AI75" s="378"/>
    </row>
    <row r="76" spans="2:35" ht="15" customHeight="1">
      <c r="B76" s="325">
        <v>44814</v>
      </c>
      <c r="C76" s="303" t="s">
        <v>93</v>
      </c>
      <c r="D76" s="20" t="s">
        <v>1</v>
      </c>
      <c r="E76" s="15">
        <v>10</v>
      </c>
      <c r="F76" s="21">
        <v>9.6</v>
      </c>
      <c r="G76" s="20">
        <v>-2.2000000000000002</v>
      </c>
      <c r="H76" s="15">
        <v>22.4</v>
      </c>
      <c r="I76" s="20">
        <v>1014</v>
      </c>
      <c r="J76" s="18">
        <f>((H76+273.15)/293.15)*(1013.25/I76)</f>
        <v>1.0074412346204811</v>
      </c>
      <c r="K76" s="15">
        <v>-23.21</v>
      </c>
      <c r="L76" s="14">
        <v>-23.24</v>
      </c>
      <c r="M76" s="14">
        <v>-23.3</v>
      </c>
      <c r="N76" s="14">
        <v>-23.27</v>
      </c>
      <c r="O76" s="14"/>
      <c r="P76" s="14">
        <f>AVERAGE(K76:O76)</f>
        <v>-23.254999999999999</v>
      </c>
      <c r="Q76" s="19">
        <f>(STDEV(K76:O76))/P76</f>
        <v>-1.665441129308719E-3</v>
      </c>
      <c r="R76" s="18">
        <f>ABS(P76*J76*$E$24*$C$33*$C$34*$C$35*$C$36)</f>
        <v>1.9944183196267915</v>
      </c>
      <c r="S76" s="17">
        <f>R76/$C$29-1</f>
        <v>4.7447454039251102E-3</v>
      </c>
      <c r="T76" s="200">
        <f>R76/$C$28-1</f>
        <v>-4.7812776313416183E-3</v>
      </c>
      <c r="U76" s="15">
        <v>2070.4899999999998</v>
      </c>
      <c r="V76" s="14">
        <v>2070.5</v>
      </c>
      <c r="W76" s="14">
        <v>2070.5700000000002</v>
      </c>
      <c r="X76" s="14">
        <v>2070.63</v>
      </c>
      <c r="Y76" s="14"/>
      <c r="Z76" s="13">
        <f>AVERAGE(U76:Y76)</f>
        <v>2070.5474999999997</v>
      </c>
      <c r="AA76" s="12">
        <f>Z76/$C$30-1</f>
        <v>4.2398063459381241E-4</v>
      </c>
      <c r="AB76" s="15">
        <v>2070.6</v>
      </c>
      <c r="AC76" s="14">
        <v>2070.6</v>
      </c>
      <c r="AD76" s="14">
        <v>2070.69</v>
      </c>
      <c r="AE76" s="14">
        <v>2070.83</v>
      </c>
      <c r="AF76" s="14"/>
      <c r="AG76" s="13">
        <f>AVERAGE(AB76:AF76)</f>
        <v>2070.6799999999998</v>
      </c>
      <c r="AH76" s="12">
        <f>AG76/$C$30-1</f>
        <v>4.8800050249542259E-4</v>
      </c>
      <c r="AI76" s="354"/>
    </row>
    <row r="77" spans="2:35" ht="15" customHeight="1" thickBot="1">
      <c r="B77" s="373">
        <v>44814</v>
      </c>
      <c r="C77" s="304" t="s">
        <v>93</v>
      </c>
      <c r="D77" s="344" t="s">
        <v>0</v>
      </c>
      <c r="E77" s="345">
        <v>26</v>
      </c>
      <c r="F77" s="346">
        <v>25.3</v>
      </c>
      <c r="G77" s="344">
        <v>-2.2000000000000002</v>
      </c>
      <c r="H77" s="345">
        <v>22.4</v>
      </c>
      <c r="I77" s="344">
        <v>1014</v>
      </c>
      <c r="J77" s="347">
        <f>((H77+273.15)/293.15)*(1013.25/I77)</f>
        <v>1.0074412346204811</v>
      </c>
      <c r="K77" s="345">
        <v>-23.45</v>
      </c>
      <c r="L77" s="348">
        <v>-23.43</v>
      </c>
      <c r="M77" s="348">
        <v>-23.43</v>
      </c>
      <c r="N77" s="348"/>
      <c r="O77" s="348"/>
      <c r="P77" s="349">
        <f>AVERAGE(K77:O77)</f>
        <v>-23.436666666666667</v>
      </c>
      <c r="Q77" s="350">
        <f>(STDEV(K77:O77))/P77</f>
        <v>-4.9268974756616136E-4</v>
      </c>
      <c r="R77" s="347">
        <f>ABS(P77*J77*$E$24*$D$33*$D$34*$D$35*$D$36)</f>
        <v>2.0065072576699339</v>
      </c>
      <c r="S77" s="351">
        <f>R77/$D$29-1</f>
        <v>2.5287022429409944E-4</v>
      </c>
      <c r="T77" s="352">
        <f>R77/$D$28-1</f>
        <v>-9.6212943386307925E-3</v>
      </c>
      <c r="U77" s="345">
        <v>1721.19</v>
      </c>
      <c r="V77" s="348">
        <v>1721.04</v>
      </c>
      <c r="W77" s="348">
        <v>1721.21</v>
      </c>
      <c r="X77" s="348"/>
      <c r="Y77" s="348"/>
      <c r="Z77" s="349">
        <f>AVERAGE(U77:Y77)</f>
        <v>1721.1466666666668</v>
      </c>
      <c r="AA77" s="350">
        <f>Z77/$D$30-1</f>
        <v>8.0049463978726365E-4</v>
      </c>
      <c r="AB77" s="345">
        <v>1720.46</v>
      </c>
      <c r="AC77" s="348">
        <v>1720.31</v>
      </c>
      <c r="AD77" s="348">
        <v>1720.41</v>
      </c>
      <c r="AE77" s="348"/>
      <c r="AF77" s="348"/>
      <c r="AG77" s="349">
        <f>AVERAGE(AB77:AF77)</f>
        <v>1720.3933333333334</v>
      </c>
      <c r="AH77" s="353">
        <f>AG77/$D$30-1</f>
        <v>3.6245156813619062E-4</v>
      </c>
      <c r="AI77" s="358"/>
    </row>
    <row r="78" spans="2:35" ht="15" customHeight="1" thickTop="1">
      <c r="B78" s="325">
        <v>44848</v>
      </c>
      <c r="C78" s="301" t="s">
        <v>92</v>
      </c>
      <c r="D78" s="33" t="s">
        <v>1</v>
      </c>
      <c r="E78" s="28">
        <v>10</v>
      </c>
      <c r="F78" s="34">
        <v>9.6</v>
      </c>
      <c r="G78" s="33">
        <v>-2.19</v>
      </c>
      <c r="H78" s="224">
        <v>22.64</v>
      </c>
      <c r="I78" s="228">
        <v>1005.3</v>
      </c>
      <c r="J78" s="31">
        <f>((H78+273.15)/293.15)*(1013.25/I78)</f>
        <v>1.0169849329510443</v>
      </c>
      <c r="K78" s="57">
        <v>-22.98</v>
      </c>
      <c r="L78" s="56">
        <v>-22.99</v>
      </c>
      <c r="M78" s="56">
        <v>-22.98</v>
      </c>
      <c r="N78" s="27"/>
      <c r="O78" s="27"/>
      <c r="P78" s="26">
        <f>AVERAGE(K78:O78)</f>
        <v>-22.983333333333334</v>
      </c>
      <c r="Q78" s="32">
        <f>(STDEV(K78:O78))/P78</f>
        <v>-2.5120388797223098E-4</v>
      </c>
      <c r="R78" s="31">
        <f>ABS(P78*J78*$E$24*$C$33*$C$34*$C$35*$C$36)</f>
        <v>1.9897921940069301</v>
      </c>
      <c r="S78" s="209">
        <f>R78/$C$29-1</f>
        <v>2.4142035299394848E-3</v>
      </c>
      <c r="T78" s="201">
        <f>R78/$C$28-1</f>
        <v>-7.0897235494360444E-3</v>
      </c>
      <c r="U78" s="50">
        <v>2072.42</v>
      </c>
      <c r="V78" s="26">
        <v>2072.4899999999998</v>
      </c>
      <c r="W78" s="26">
        <v>2072.46</v>
      </c>
      <c r="X78" s="27"/>
      <c r="Y78" s="27"/>
      <c r="Z78" s="26">
        <f>AVERAGE(U78:Y78)</f>
        <v>2072.4566666666665</v>
      </c>
      <c r="AA78" s="25">
        <f>Z78/$C$30-1</f>
        <v>1.3464304293275831E-3</v>
      </c>
      <c r="AB78" s="50">
        <v>2073.37</v>
      </c>
      <c r="AC78" s="26">
        <v>2073.35</v>
      </c>
      <c r="AD78" s="26">
        <v>2073.3000000000002</v>
      </c>
      <c r="AE78" s="27"/>
      <c r="AF78" s="27"/>
      <c r="AG78" s="26">
        <f>AVERAGE(AB78:AF78)</f>
        <v>2073.3399999999997</v>
      </c>
      <c r="AH78" s="25">
        <f>AG78/$C$30-1</f>
        <v>1.773229548671873E-3</v>
      </c>
      <c r="AI78" s="370" t="s">
        <v>94</v>
      </c>
    </row>
    <row r="79" spans="2:35" ht="15" customHeight="1" thickBot="1">
      <c r="B79" s="373">
        <v>44848</v>
      </c>
      <c r="C79" s="302"/>
      <c r="D79" s="10" t="s">
        <v>0</v>
      </c>
      <c r="E79" s="4">
        <v>26</v>
      </c>
      <c r="F79" s="11">
        <v>25.3</v>
      </c>
      <c r="G79" s="10">
        <v>-2.19</v>
      </c>
      <c r="H79" s="226">
        <v>22.64</v>
      </c>
      <c r="I79" s="230">
        <v>1005.3</v>
      </c>
      <c r="J79" s="8">
        <f>((H79+273.15)/293.15)*(1013.25/I79)</f>
        <v>1.0169849329510443</v>
      </c>
      <c r="K79" s="53">
        <v>-23.28</v>
      </c>
      <c r="L79" s="52">
        <v>-23.26</v>
      </c>
      <c r="M79" s="52">
        <v>-23.28</v>
      </c>
      <c r="N79" s="3"/>
      <c r="O79" s="3"/>
      <c r="P79" s="2">
        <f>AVERAGE(K79:O79)</f>
        <v>-23.273333333333337</v>
      </c>
      <c r="Q79" s="9">
        <f>(STDEV(K79:O79))/P79</f>
        <v>-4.9614746707786885E-4</v>
      </c>
      <c r="R79" s="8">
        <f>ABS(P79*J79*$E$24*$D$33*$D$34*$D$35*$D$36)</f>
        <v>2.0113992211535829</v>
      </c>
      <c r="S79" s="210">
        <f>R79/$D$29-1</f>
        <v>2.6915359688848284E-3</v>
      </c>
      <c r="T79" s="199">
        <f>R79/$D$28-1</f>
        <v>-7.2067022933942626E-3</v>
      </c>
      <c r="U79" s="49">
        <v>1722.66</v>
      </c>
      <c r="V79" s="48">
        <v>1722.82</v>
      </c>
      <c r="W79" s="48">
        <v>1722.91</v>
      </c>
      <c r="X79" s="3"/>
      <c r="Y79" s="3"/>
      <c r="Z79" s="2">
        <f>AVERAGE(U79:Y79)</f>
        <v>1722.7966666666669</v>
      </c>
      <c r="AA79" s="1">
        <f>Z79/$D$30-1</f>
        <v>1.759925261323847E-3</v>
      </c>
      <c r="AB79" s="49">
        <v>1722.65</v>
      </c>
      <c r="AC79" s="48">
        <v>1722.76</v>
      </c>
      <c r="AD79" s="48">
        <v>1722.84</v>
      </c>
      <c r="AE79" s="3"/>
      <c r="AF79" s="3"/>
      <c r="AG79" s="2">
        <f>AVERAGE(AB79:AF79)</f>
        <v>1722.75</v>
      </c>
      <c r="AH79" s="1">
        <f>AG79/$D$30-1</f>
        <v>1.7327898498054051E-3</v>
      </c>
      <c r="AI79" s="371"/>
    </row>
    <row r="80" spans="2:35" ht="15" customHeight="1">
      <c r="B80" s="325">
        <v>44880</v>
      </c>
      <c r="C80" s="301" t="s">
        <v>92</v>
      </c>
      <c r="D80" s="20" t="s">
        <v>1</v>
      </c>
      <c r="E80" s="15">
        <v>10</v>
      </c>
      <c r="F80" s="21">
        <v>9.6</v>
      </c>
      <c r="G80" s="20">
        <v>-2.29</v>
      </c>
      <c r="H80" s="225">
        <v>22.055</v>
      </c>
      <c r="I80" s="229">
        <v>1018</v>
      </c>
      <c r="J80" s="18">
        <f>((H80+273.15)/293.15)*(1013.25/I80)</f>
        <v>1.0023113422827115</v>
      </c>
      <c r="K80" s="232">
        <v>-23.18</v>
      </c>
      <c r="L80" s="233">
        <v>-23.17</v>
      </c>
      <c r="M80" s="233">
        <v>-23.18</v>
      </c>
      <c r="N80" s="14"/>
      <c r="O80" s="14"/>
      <c r="P80" s="13">
        <f>AVERAGE(K80:O80)</f>
        <v>-23.176666666666666</v>
      </c>
      <c r="Q80" s="19">
        <f>(STDEV(K80:O80))/P80</f>
        <v>-2.4910841472293004E-4</v>
      </c>
      <c r="R80" s="18">
        <f>ABS(P80*J80*$E$24*$C$33*$C$34*$C$35*$C$36)</f>
        <v>1.9775788461728165</v>
      </c>
      <c r="S80" s="211">
        <f>R80/$C$29-1</f>
        <v>-3.7386165376239733E-3</v>
      </c>
      <c r="T80" s="200">
        <f>R80/$C$28-1</f>
        <v>-1.3184208496598515E-2</v>
      </c>
      <c r="U80" s="22"/>
      <c r="V80" s="13"/>
      <c r="W80" s="13"/>
      <c r="X80" s="14"/>
      <c r="Y80" s="14"/>
      <c r="Z80" s="13" t="e">
        <f>AVERAGE(U80:Y80)</f>
        <v>#DIV/0!</v>
      </c>
      <c r="AA80" s="12" t="e">
        <f>Z80/$C$30-1</f>
        <v>#DIV/0!</v>
      </c>
      <c r="AB80" s="22"/>
      <c r="AC80" s="13"/>
      <c r="AD80" s="13"/>
      <c r="AE80" s="14"/>
      <c r="AF80" s="14"/>
      <c r="AG80" s="13" t="e">
        <f>AVERAGE(AB80:AF80)</f>
        <v>#DIV/0!</v>
      </c>
      <c r="AH80" s="12" t="e">
        <f>AG80/$C$30-1</f>
        <v>#DIV/0!</v>
      </c>
      <c r="AI80" s="371"/>
    </row>
    <row r="81" spans="2:35" ht="15" customHeight="1" thickBot="1">
      <c r="B81" s="373">
        <v>44880</v>
      </c>
      <c r="C81" s="302" t="s">
        <v>92</v>
      </c>
      <c r="D81" s="10" t="s">
        <v>0</v>
      </c>
      <c r="E81" s="4">
        <v>26</v>
      </c>
      <c r="F81" s="11">
        <v>25.3</v>
      </c>
      <c r="G81" s="10">
        <v>-2.29</v>
      </c>
      <c r="H81" s="226">
        <v>22.055</v>
      </c>
      <c r="I81" s="230">
        <v>1018</v>
      </c>
      <c r="J81" s="8">
        <f>((H81+273.15)/293.15)*(1013.25/I81)</f>
        <v>1.0023113422827115</v>
      </c>
      <c r="K81" s="53">
        <v>-23.47</v>
      </c>
      <c r="L81" s="52">
        <v>-23.47</v>
      </c>
      <c r="M81" s="52">
        <v>-23.49</v>
      </c>
      <c r="N81" s="3"/>
      <c r="O81" s="3"/>
      <c r="P81" s="2">
        <f>AVERAGE(K81:O81)</f>
        <v>-23.476666666666663</v>
      </c>
      <c r="Q81" s="9">
        <f>(STDEV(K81:O81))/P81</f>
        <v>-4.9185029321846963E-4</v>
      </c>
      <c r="R81" s="8">
        <f>ABS(P81*J81*$E$24*$D$33*$D$34*$D$35*$D$36)</f>
        <v>1.9996972425310153</v>
      </c>
      <c r="S81" s="210">
        <f>R81/$D$29-1</f>
        <v>-3.1419528758646065E-3</v>
      </c>
      <c r="T81" s="199">
        <f>R81/$D$28-1</f>
        <v>-1.2982604871167092E-2</v>
      </c>
      <c r="U81" s="49"/>
      <c r="V81" s="48"/>
      <c r="W81" s="48"/>
      <c r="X81" s="3"/>
      <c r="Y81" s="3"/>
      <c r="Z81" s="2" t="e">
        <f>AVERAGE(U81:Y81)</f>
        <v>#DIV/0!</v>
      </c>
      <c r="AA81" s="1" t="e">
        <f>Z81/$D$30-1</f>
        <v>#DIV/0!</v>
      </c>
      <c r="AB81" s="49"/>
      <c r="AC81" s="48"/>
      <c r="AD81" s="48"/>
      <c r="AE81" s="3"/>
      <c r="AF81" s="3"/>
      <c r="AG81" s="2" t="e">
        <f>AVERAGE(AB81:AF81)</f>
        <v>#DIV/0!</v>
      </c>
      <c r="AH81" s="1" t="e">
        <f>AG81/$D$30-1</f>
        <v>#DIV/0!</v>
      </c>
      <c r="AI81" s="371"/>
    </row>
    <row r="82" spans="2:35" ht="15" customHeight="1">
      <c r="B82" s="325">
        <v>44883</v>
      </c>
      <c r="C82" s="301" t="s">
        <v>92</v>
      </c>
      <c r="D82" s="20" t="s">
        <v>1</v>
      </c>
      <c r="E82" s="28">
        <v>10</v>
      </c>
      <c r="F82" s="34">
        <v>9.6</v>
      </c>
      <c r="G82" s="33">
        <v>-2.2799999999999998</v>
      </c>
      <c r="H82" s="224">
        <v>22.391999999999999</v>
      </c>
      <c r="I82" s="228">
        <v>1017</v>
      </c>
      <c r="J82" s="18">
        <f>((H82+273.15)/293.15)*(1013.25/I82)</f>
        <v>1.004442242411161</v>
      </c>
      <c r="K82" s="57">
        <v>-23.24</v>
      </c>
      <c r="L82" s="56">
        <v>-23.23</v>
      </c>
      <c r="M82" s="55">
        <v>-23.26</v>
      </c>
      <c r="N82" s="14"/>
      <c r="O82" s="14"/>
      <c r="P82" s="13">
        <f>AVERAGE(K82:O82)</f>
        <v>-23.243333333333336</v>
      </c>
      <c r="Q82" s="19">
        <f>(STDEV(K82:O82))/P82</f>
        <v>-6.5718854079393238E-4</v>
      </c>
      <c r="R82" s="18">
        <f>ABS(P82*J82*$E$24*$C$33*$C$34*$C$35*$C$36)</f>
        <v>1.9874836640465188</v>
      </c>
      <c r="S82" s="211">
        <f>R82/$C$29-1</f>
        <v>1.2512161443418712E-3</v>
      </c>
      <c r="T82" s="17">
        <f>R82/$C$28-1</f>
        <v>-8.2416846075256123E-3</v>
      </c>
      <c r="U82" s="54">
        <v>2072.5</v>
      </c>
      <c r="V82" s="26">
        <v>2072.77</v>
      </c>
      <c r="W82" s="26">
        <v>2072.94</v>
      </c>
      <c r="X82" s="14"/>
      <c r="Y82" s="14"/>
      <c r="Z82" s="13">
        <f>AVERAGE(U82:Y82)</f>
        <v>2072.7366666666671</v>
      </c>
      <c r="AA82" s="12">
        <f>Z82/$C$30-1</f>
        <v>1.4817176973465074E-3</v>
      </c>
      <c r="AB82" s="50">
        <v>2072.96</v>
      </c>
      <c r="AC82" s="26">
        <v>2073.2800000000002</v>
      </c>
      <c r="AD82" s="26">
        <v>2073.4299999999998</v>
      </c>
      <c r="AE82" s="14"/>
      <c r="AF82" s="14"/>
      <c r="AG82" s="13">
        <f>AVERAGE(AB82:AF82)</f>
        <v>2073.2233333333334</v>
      </c>
      <c r="AH82" s="12">
        <f>AG82/$C$30-1</f>
        <v>1.7168598536643209E-3</v>
      </c>
      <c r="AI82" s="371"/>
    </row>
    <row r="83" spans="2:35" ht="15" customHeight="1" thickBot="1">
      <c r="B83" s="373">
        <v>44883</v>
      </c>
      <c r="C83" s="302" t="s">
        <v>92</v>
      </c>
      <c r="D83" s="10" t="s">
        <v>0</v>
      </c>
      <c r="E83" s="4">
        <v>26</v>
      </c>
      <c r="F83" s="11">
        <v>25.3</v>
      </c>
      <c r="G83" s="10">
        <v>-2.2799999999999998</v>
      </c>
      <c r="H83" s="224">
        <v>22.391999999999999</v>
      </c>
      <c r="I83" s="228">
        <v>1017</v>
      </c>
      <c r="J83" s="8">
        <f>((H83+273.15)/293.15)*(1013.25/I83)</f>
        <v>1.004442242411161</v>
      </c>
      <c r="K83" s="53">
        <v>-23.5</v>
      </c>
      <c r="L83" s="52">
        <v>-23.51</v>
      </c>
      <c r="M83" s="52">
        <v>-23.51</v>
      </c>
      <c r="N83" s="3"/>
      <c r="O83" s="3"/>
      <c r="P83" s="2">
        <f>AVERAGE(K83:O83)</f>
        <v>-23.506666666666671</v>
      </c>
      <c r="Q83" s="9">
        <f>(STDEV(K83:O83))/P83</f>
        <v>-2.4561128865132552E-4</v>
      </c>
      <c r="R83" s="8">
        <f>ABS(P83*J83*$E$24*$D$33*$D$34*$D$35*$D$36)</f>
        <v>2.0065093461979653</v>
      </c>
      <c r="S83" s="210">
        <f>R83/$D$29-1</f>
        <v>2.5391136488805977E-4</v>
      </c>
      <c r="T83" s="7">
        <f>R83/$D$28-1</f>
        <v>-9.6202634758314476E-3</v>
      </c>
      <c r="U83" s="51">
        <v>1723.04</v>
      </c>
      <c r="V83" s="48">
        <v>1723.33</v>
      </c>
      <c r="W83" s="48">
        <v>1723.32</v>
      </c>
      <c r="X83" s="3"/>
      <c r="Y83" s="3"/>
      <c r="Z83" s="2">
        <f>AVERAGE(U83:Y83)</f>
        <v>1723.2299999999998</v>
      </c>
      <c r="AA83" s="1">
        <f>Z83/$D$30-1</f>
        <v>2.0118969397069364E-3</v>
      </c>
      <c r="AB83" s="49">
        <v>1722.61</v>
      </c>
      <c r="AC83" s="48">
        <v>1722.92</v>
      </c>
      <c r="AD83" s="48">
        <v>1722.89</v>
      </c>
      <c r="AE83" s="3"/>
      <c r="AF83" s="3"/>
      <c r="AG83" s="2">
        <f>AVERAGE(AB83:AF83)</f>
        <v>1722.8066666666666</v>
      </c>
      <c r="AH83" s="1">
        <f>AG83/$D$30-1</f>
        <v>1.7657399923634021E-3</v>
      </c>
      <c r="AI83" s="372"/>
    </row>
    <row r="84" spans="2:35" ht="15" customHeight="1">
      <c r="B84" s="325">
        <v>44961</v>
      </c>
      <c r="C84" s="303" t="s">
        <v>93</v>
      </c>
      <c r="D84" s="20" t="s">
        <v>1</v>
      </c>
      <c r="E84" s="15">
        <v>10</v>
      </c>
      <c r="F84" s="21">
        <v>9.6</v>
      </c>
      <c r="G84" s="20">
        <v>-2.29</v>
      </c>
      <c r="H84" s="15">
        <v>22.097000000000001</v>
      </c>
      <c r="I84" s="20">
        <v>1034</v>
      </c>
      <c r="J84" s="18">
        <f>((H84+273.15)/293.15)*(1013.25/I84)</f>
        <v>0.98694208525352078</v>
      </c>
      <c r="K84" s="15">
        <v>-23.69</v>
      </c>
      <c r="L84" s="14">
        <v>-23.67</v>
      </c>
      <c r="M84" s="14">
        <v>-23.65</v>
      </c>
      <c r="N84" s="14"/>
      <c r="O84" s="14"/>
      <c r="P84" s="14">
        <f>AVERAGE(K84:O84)</f>
        <v>-23.669999999999998</v>
      </c>
      <c r="Q84" s="19">
        <f>(STDEV(K84:O84))/P84</f>
        <v>-8.4495141529367774E-4</v>
      </c>
      <c r="R84" s="18">
        <f>ABS(P84*J84*$E$24*$C$33*$C$34*$C$35*$C$36)</f>
        <v>1.988703851304322</v>
      </c>
      <c r="S84" s="17">
        <f>R84/$C$29-1</f>
        <v>1.8659200525550368E-3</v>
      </c>
      <c r="T84" s="200">
        <f>R84/$C$28-1</f>
        <v>-7.6328087303781933E-3</v>
      </c>
      <c r="U84" s="15">
        <v>2072.4299999999998</v>
      </c>
      <c r="V84" s="14">
        <v>2072.6999999999998</v>
      </c>
      <c r="W84" s="14">
        <v>2073.06</v>
      </c>
      <c r="X84" s="14"/>
      <c r="Y84" s="14"/>
      <c r="Z84" s="13">
        <f>AVERAGE(U84:Y84)</f>
        <v>2072.7299999999996</v>
      </c>
      <c r="AA84" s="12">
        <f>Z84/$C$30-1</f>
        <v>1.4784965719170096E-3</v>
      </c>
      <c r="AB84" s="15">
        <v>2069.58</v>
      </c>
      <c r="AC84" s="14">
        <v>2069.7800000000002</v>
      </c>
      <c r="AD84" s="14">
        <v>2070.12</v>
      </c>
      <c r="AE84" s="14"/>
      <c r="AF84" s="14"/>
      <c r="AG84" s="13">
        <f>AVERAGE(AB84:AF84)</f>
        <v>2069.8266666666668</v>
      </c>
      <c r="AH84" s="12">
        <f>AG84/$C$30-1</f>
        <v>7.5696447581874438E-5</v>
      </c>
      <c r="AI84" s="354"/>
    </row>
    <row r="85" spans="2:35" ht="15" customHeight="1" thickBot="1">
      <c r="B85" s="373">
        <v>44961</v>
      </c>
      <c r="C85" s="304"/>
      <c r="D85" s="10" t="s">
        <v>0</v>
      </c>
      <c r="E85" s="4">
        <v>26</v>
      </c>
      <c r="F85" s="11">
        <v>25.3</v>
      </c>
      <c r="G85" s="10">
        <v>-2.29</v>
      </c>
      <c r="H85" s="4">
        <v>22.097000000000001</v>
      </c>
      <c r="I85" s="10">
        <v>1034</v>
      </c>
      <c r="J85" s="8">
        <f>((H85+273.15)/293.15)*(1013.25/I85)</f>
        <v>0.98694208525352078</v>
      </c>
      <c r="K85" s="4">
        <v>-23.99</v>
      </c>
      <c r="L85" s="3">
        <v>-24</v>
      </c>
      <c r="M85" s="3">
        <v>-24</v>
      </c>
      <c r="N85" s="3"/>
      <c r="O85" s="3"/>
      <c r="P85" s="2">
        <f>AVERAGE(K85:O85)</f>
        <v>-23.996666666666666</v>
      </c>
      <c r="Q85" s="9">
        <f>(STDEV(K85:O85))/P85</f>
        <v>-2.4059602827742021E-4</v>
      </c>
      <c r="R85" s="8">
        <f>ABS(P85*J85*$E$24*$D$33*$D$34*$D$35*$D$36)</f>
        <v>2.0126476780693645</v>
      </c>
      <c r="S85" s="7">
        <f>R85/$D$29-1</f>
        <v>3.3138973426543039E-3</v>
      </c>
      <c r="T85" s="199">
        <f>R85/$D$28-1</f>
        <v>-6.5904846646768211E-3</v>
      </c>
      <c r="U85" s="4">
        <v>1723.75</v>
      </c>
      <c r="V85" s="3">
        <v>1723.75</v>
      </c>
      <c r="W85" s="3">
        <v>1723.17</v>
      </c>
      <c r="X85" s="3"/>
      <c r="Y85" s="3"/>
      <c r="Z85" s="2">
        <f>AVERAGE(U85:Y85)</f>
        <v>1723.5566666666666</v>
      </c>
      <c r="AA85" s="9">
        <f>Z85/$D$30-1</f>
        <v>2.2018448203344754E-3</v>
      </c>
      <c r="AB85" s="4">
        <v>1720.59</v>
      </c>
      <c r="AC85" s="3">
        <v>1720.6</v>
      </c>
      <c r="AD85" s="3">
        <v>1720.5</v>
      </c>
      <c r="AE85" s="3"/>
      <c r="AF85" s="3"/>
      <c r="AG85" s="2">
        <f>AVERAGE(AB85:AF85)</f>
        <v>1720.5633333333333</v>
      </c>
      <c r="AH85" s="1">
        <f>AG85/$D$30-1</f>
        <v>4.6130199580951547E-4</v>
      </c>
      <c r="AI85" s="355"/>
    </row>
    <row r="86" spans="2:35" ht="15" customHeight="1">
      <c r="B86" s="325">
        <v>44999</v>
      </c>
      <c r="C86" s="301" t="s">
        <v>92</v>
      </c>
      <c r="D86" s="20" t="s">
        <v>1</v>
      </c>
      <c r="E86" s="15">
        <v>10</v>
      </c>
      <c r="F86" s="21">
        <v>9.6</v>
      </c>
      <c r="G86" s="20">
        <v>-2.27</v>
      </c>
      <c r="H86" s="15">
        <v>23.3</v>
      </c>
      <c r="I86" s="20">
        <v>980</v>
      </c>
      <c r="J86" s="18">
        <f>((H86+273.15)/293.15)*(1013.25/I86)</f>
        <v>1.0455675422138839</v>
      </c>
      <c r="K86" s="15">
        <v>-22.19</v>
      </c>
      <c r="L86" s="14">
        <v>-22.18</v>
      </c>
      <c r="M86" s="14">
        <v>-22.2</v>
      </c>
      <c r="N86" s="14"/>
      <c r="O86" s="14"/>
      <c r="P86" s="14">
        <f>AVERAGE(K86:O86)</f>
        <v>-22.19</v>
      </c>
      <c r="Q86" s="19">
        <f>(STDEV(K86:O86))/P86</f>
        <v>-4.5065344749886373E-4</v>
      </c>
      <c r="R86" s="18">
        <f>ABS(P86*J86*$E$24*$C$33*$C$34*$C$35*$C$36)</f>
        <v>1.9751022484021652</v>
      </c>
      <c r="S86" s="17">
        <f>R86/$C$29-1</f>
        <v>-4.9862728452568783E-3</v>
      </c>
      <c r="T86" s="200">
        <f>R86/$C$28-1</f>
        <v>-1.4420035727462532E-2</v>
      </c>
      <c r="U86" s="15">
        <v>2070.59</v>
      </c>
      <c r="V86" s="14">
        <v>2072.02</v>
      </c>
      <c r="W86" s="13">
        <v>2072</v>
      </c>
      <c r="X86" s="14"/>
      <c r="Y86" s="14"/>
      <c r="Z86" s="13">
        <f>AVERAGE(U86:Y86)</f>
        <v>2071.5366666666669</v>
      </c>
      <c r="AA86" s="12">
        <f>Z86/$C$30-1</f>
        <v>9.019151201239417E-4</v>
      </c>
      <c r="AB86" s="15">
        <v>2068.1999999999998</v>
      </c>
      <c r="AC86" s="14">
        <v>2069.67</v>
      </c>
      <c r="AD86" s="14">
        <v>2069.54</v>
      </c>
      <c r="AE86" s="14"/>
      <c r="AF86" s="14"/>
      <c r="AG86" s="13">
        <f>AVERAGE(AB86:AF86)</f>
        <v>2069.1366666666668</v>
      </c>
      <c r="AH86" s="12">
        <f>AG86/$C$30-1</f>
        <v>-2.5769003432107862E-4</v>
      </c>
      <c r="AI86" s="340"/>
    </row>
    <row r="87" spans="2:35" ht="15" customHeight="1" thickBot="1">
      <c r="B87" s="373">
        <v>44999</v>
      </c>
      <c r="C87" s="302"/>
      <c r="D87" s="10" t="s">
        <v>0</v>
      </c>
      <c r="E87" s="4">
        <v>26</v>
      </c>
      <c r="F87" s="11">
        <v>25.3</v>
      </c>
      <c r="G87" s="10">
        <v>-2.27</v>
      </c>
      <c r="H87" s="4">
        <v>23.3</v>
      </c>
      <c r="I87" s="10">
        <v>980</v>
      </c>
      <c r="J87" s="8">
        <f>((H87+273.15)/293.15)*(1013.25/I87)</f>
        <v>1.0455675422138839</v>
      </c>
      <c r="K87" s="4">
        <v>-22.42</v>
      </c>
      <c r="L87" s="3">
        <v>-22.42</v>
      </c>
      <c r="M87" s="3">
        <v>-22.43</v>
      </c>
      <c r="N87" s="3"/>
      <c r="O87" s="3"/>
      <c r="P87" s="2">
        <f>AVERAGE(K87:O87)</f>
        <v>-22.423333333333336</v>
      </c>
      <c r="Q87" s="9">
        <f>(STDEV(K87:O87))/P87</f>
        <v>-2.574774502108715E-4</v>
      </c>
      <c r="R87" s="8">
        <f>ABS(P87*J87*$E$24*$D$33*$D$34*$D$35*$D$36)</f>
        <v>1.9924041377742219</v>
      </c>
      <c r="S87" s="7">
        <f>R87/$D$29-1</f>
        <v>-6.7775983179351185E-3</v>
      </c>
      <c r="T87" s="199">
        <f>R87/$D$28-1</f>
        <v>-1.6582360427333631E-2</v>
      </c>
      <c r="U87" s="4">
        <v>1723.03</v>
      </c>
      <c r="V87" s="3">
        <v>1722.65</v>
      </c>
      <c r="W87" s="3">
        <v>1722.88</v>
      </c>
      <c r="X87" s="3"/>
      <c r="Y87" s="3"/>
      <c r="Z87" s="2">
        <f>AVERAGE(U87:Y87)</f>
        <v>1722.8533333333335</v>
      </c>
      <c r="AA87" s="1">
        <f>Z87/$D$30-1</f>
        <v>1.7928754038816219E-3</v>
      </c>
      <c r="AB87" s="4">
        <v>1720.4</v>
      </c>
      <c r="AC87" s="3">
        <v>1720.01</v>
      </c>
      <c r="AD87" s="3">
        <v>1720.22</v>
      </c>
      <c r="AE87" s="3"/>
      <c r="AF87" s="3"/>
      <c r="AG87" s="2">
        <f>AVERAGE(AB87:AF87)</f>
        <v>1720.21</v>
      </c>
      <c r="AH87" s="1">
        <f>AG87/$D$30-1</f>
        <v>2.5584816574308888E-4</v>
      </c>
      <c r="AI87" s="341"/>
    </row>
    <row r="88" spans="2:35" ht="15" customHeight="1">
      <c r="B88" s="325">
        <v>45038</v>
      </c>
      <c r="C88" s="303" t="s">
        <v>93</v>
      </c>
      <c r="D88" s="20" t="s">
        <v>1</v>
      </c>
      <c r="E88" s="15">
        <v>10</v>
      </c>
      <c r="F88" s="24" t="s">
        <v>4</v>
      </c>
      <c r="G88" s="20">
        <v>-2.23</v>
      </c>
      <c r="H88" s="15">
        <v>22.9</v>
      </c>
      <c r="I88" s="20">
        <v>1007.7</v>
      </c>
      <c r="J88" s="18">
        <f>((H88+273.15)/293.15)*(1013.25/I88)</f>
        <v>1.0154546221283562</v>
      </c>
      <c r="K88" s="22">
        <v>-23</v>
      </c>
      <c r="L88" s="14">
        <v>-22.97</v>
      </c>
      <c r="M88" s="14">
        <v>-23.02</v>
      </c>
      <c r="N88" s="14"/>
      <c r="O88" s="14"/>
      <c r="P88" s="13">
        <f>AVERAGE(K88:O88)</f>
        <v>-22.996666666666666</v>
      </c>
      <c r="Q88" s="19">
        <f>(STDEV(K88:O88))/P88</f>
        <v>-1.0943375033006047E-3</v>
      </c>
      <c r="R88" s="18">
        <f>ABS(P88*J88*$E$25*$C$33*$C$34*$C$35*$C$36)</f>
        <v>1.9950001214301381</v>
      </c>
      <c r="S88" s="17">
        <f>R88/$C$29-1</f>
        <v>5.0378445491878754E-3</v>
      </c>
      <c r="T88" s="200">
        <f>R88/$C$28-1</f>
        <v>-4.4909573701905625E-3</v>
      </c>
      <c r="U88" s="15">
        <v>2070.29</v>
      </c>
      <c r="V88" s="14">
        <v>2070.36</v>
      </c>
      <c r="W88" s="14">
        <v>2070.46</v>
      </c>
      <c r="X88" s="14"/>
      <c r="Y88" s="14"/>
      <c r="Z88" s="13">
        <f>AVERAGE(U88:Y88)</f>
        <v>2070.37</v>
      </c>
      <c r="AA88" s="12">
        <f>Z88/$C$30-1</f>
        <v>3.3821817004642263E-4</v>
      </c>
      <c r="AB88" s="15">
        <v>2070.4</v>
      </c>
      <c r="AC88" s="14">
        <v>2070.38</v>
      </c>
      <c r="AD88" s="14">
        <v>2070.4299999999998</v>
      </c>
      <c r="AE88" s="14"/>
      <c r="AF88" s="14"/>
      <c r="AG88" s="13">
        <f>AVERAGE(AB88:AF88)</f>
        <v>2070.4033333333336</v>
      </c>
      <c r="AH88" s="12">
        <f>AG88/$C$30-1</f>
        <v>3.5432379719169127E-4</v>
      </c>
      <c r="AI88" s="379" t="s">
        <v>3</v>
      </c>
    </row>
    <row r="89" spans="2:35" ht="15" customHeight="1" thickBot="1">
      <c r="B89" s="373">
        <v>45038</v>
      </c>
      <c r="C89" s="304"/>
      <c r="D89" s="10" t="s">
        <v>0</v>
      </c>
      <c r="E89" s="4">
        <v>26</v>
      </c>
      <c r="F89" s="23" t="s">
        <v>2</v>
      </c>
      <c r="G89" s="10">
        <v>-2.1800000000000002</v>
      </c>
      <c r="H89" s="4">
        <v>22.9</v>
      </c>
      <c r="I89" s="10">
        <v>1007.7</v>
      </c>
      <c r="J89" s="8">
        <f>((H89+273.15)/293.15)*(1013.25/I89)</f>
        <v>1.0154546221283562</v>
      </c>
      <c r="K89" s="4">
        <v>-23.29</v>
      </c>
      <c r="L89" s="3">
        <v>-23.28</v>
      </c>
      <c r="M89" s="3">
        <v>-23.29</v>
      </c>
      <c r="N89" s="3"/>
      <c r="O89" s="3"/>
      <c r="P89" s="2">
        <f>AVERAGE(K89:O89)</f>
        <v>-23.286666666666665</v>
      </c>
      <c r="Q89" s="9">
        <f>(STDEV(K89:O89))/P89</f>
        <v>-2.47931693038725E-4</v>
      </c>
      <c r="R89" s="8">
        <f>ABS(P89*J89*$E$25*$D$33*$D$34*$D$35*$D$36)</f>
        <v>2.0166491315600945</v>
      </c>
      <c r="S89" s="7">
        <f>R89/$D$29-1</f>
        <v>5.3086398604660356E-3</v>
      </c>
      <c r="T89" s="199">
        <f>R89/$D$28-1</f>
        <v>-4.6154335833687998E-3</v>
      </c>
      <c r="U89" s="4">
        <v>1720.95</v>
      </c>
      <c r="V89" s="3">
        <v>1721.26</v>
      </c>
      <c r="W89" s="3">
        <v>1721.6</v>
      </c>
      <c r="X89" s="3"/>
      <c r="Y89" s="3"/>
      <c r="Z89" s="2">
        <f>AVERAGE(U89:Y89)</f>
        <v>1721.2699999999998</v>
      </c>
      <c r="AA89" s="9">
        <f>Z89/$D$30-1</f>
        <v>8.7220965594214661E-4</v>
      </c>
      <c r="AB89" s="4">
        <v>1720.25</v>
      </c>
      <c r="AC89" s="3">
        <v>1720.56</v>
      </c>
      <c r="AD89" s="3">
        <v>1720.85</v>
      </c>
      <c r="AE89" s="3"/>
      <c r="AF89" s="3"/>
      <c r="AG89" s="2">
        <f>AVERAGE(AB89:AF89)</f>
        <v>1720.5533333333333</v>
      </c>
      <c r="AH89" s="1">
        <f>AG89/$D$30-1</f>
        <v>4.5548726476996038E-4</v>
      </c>
      <c r="AI89" s="380"/>
    </row>
    <row r="90" spans="2:35" ht="15" customHeight="1">
      <c r="B90" s="325">
        <v>45076</v>
      </c>
      <c r="C90" s="301" t="s">
        <v>92</v>
      </c>
      <c r="D90" s="20" t="s">
        <v>1</v>
      </c>
      <c r="E90" s="15">
        <v>10</v>
      </c>
      <c r="F90" s="21">
        <v>9.6</v>
      </c>
      <c r="G90" s="20">
        <v>-2.38</v>
      </c>
      <c r="H90" s="15">
        <v>23.39</v>
      </c>
      <c r="I90" s="20">
        <v>1018</v>
      </c>
      <c r="J90" s="18">
        <f>((H90+273.15)/293.15)*(1013.25/I90)</f>
        <v>1.0068440759489683</v>
      </c>
      <c r="K90" s="15">
        <v>-23.04</v>
      </c>
      <c r="L90" s="14">
        <v>-23.05</v>
      </c>
      <c r="M90" s="14">
        <v>-23.04</v>
      </c>
      <c r="N90" s="14"/>
      <c r="O90" s="14"/>
      <c r="P90" s="13">
        <f>AVERAGE(K90:O90)</f>
        <v>-23.043333333333333</v>
      </c>
      <c r="Q90" s="19">
        <f>(STDEV(K90:O90))/P90</f>
        <v>-2.50549805810668E-4</v>
      </c>
      <c r="R90" s="18">
        <f>ABS(P90*J90*$E$25*$C$33*$C$34*$C$35*$C$36)</f>
        <v>1.982097604979254</v>
      </c>
      <c r="S90" s="17">
        <f>R90/$C$29-1</f>
        <v>-1.4621637384111263E-3</v>
      </c>
      <c r="T90" s="200">
        <f>R90/$C$28-1</f>
        <v>-1.0929338832707525E-2</v>
      </c>
      <c r="U90" s="15">
        <v>2072.2199999999998</v>
      </c>
      <c r="V90" s="14">
        <v>2072.0700000000002</v>
      </c>
      <c r="W90" s="14">
        <v>2072.13</v>
      </c>
      <c r="X90" s="14"/>
      <c r="Y90" s="14"/>
      <c r="Z90" s="13">
        <f>AVERAGE(U90:Y90)</f>
        <v>2072.14</v>
      </c>
      <c r="AA90" s="19">
        <f>Z90/$C$30-1</f>
        <v>1.1934269714495294E-3</v>
      </c>
      <c r="AB90" s="15">
        <v>2071.66</v>
      </c>
      <c r="AC90" s="14">
        <v>2071.48</v>
      </c>
      <c r="AD90" s="14">
        <v>2071.4699999999998</v>
      </c>
      <c r="AE90" s="14"/>
      <c r="AF90" s="14"/>
      <c r="AG90" s="13">
        <f>AVERAGE(AB90:AF90)</f>
        <v>2071.5366666666664</v>
      </c>
      <c r="AH90" s="19">
        <f>AG90/$C$30-1</f>
        <v>9.0191512012371966E-4</v>
      </c>
      <c r="AI90" s="334" t="s">
        <v>88</v>
      </c>
    </row>
    <row r="91" spans="2:35" ht="15" customHeight="1" thickBot="1">
      <c r="B91" s="373">
        <v>45076</v>
      </c>
      <c r="C91" s="302"/>
      <c r="D91" s="344" t="s">
        <v>0</v>
      </c>
      <c r="E91" s="345">
        <v>26</v>
      </c>
      <c r="F91" s="346">
        <v>25.3</v>
      </c>
      <c r="G91" s="344">
        <v>-2.38</v>
      </c>
      <c r="H91" s="345">
        <v>23.39</v>
      </c>
      <c r="I91" s="344">
        <v>1018</v>
      </c>
      <c r="J91" s="347">
        <f>((H91+273.15)/293.15)*(1013.25/I91)</f>
        <v>1.0068440759489683</v>
      </c>
      <c r="K91" s="345">
        <v>-23.36</v>
      </c>
      <c r="L91" s="348">
        <v>-23.37</v>
      </c>
      <c r="M91" s="348">
        <v>-23.36</v>
      </c>
      <c r="N91" s="348"/>
      <c r="O91" s="348"/>
      <c r="P91" s="349">
        <f>AVERAGE(K91:O91)</f>
        <v>-23.363333333333333</v>
      </c>
      <c r="Q91" s="350">
        <f>(STDEV(K91:O91))/P91</f>
        <v>-2.4711810637311285E-4</v>
      </c>
      <c r="R91" s="347">
        <f>ABS(P91*J91*$E$25*$D$33*$D$34*$D$35*$D$36)</f>
        <v>2.0061320706100894</v>
      </c>
      <c r="S91" s="351">
        <f>R91/$D$29-1</f>
        <v>6.5837791669798307E-5</v>
      </c>
      <c r="T91" s="352">
        <f>R91/$D$28-1</f>
        <v>-9.8064804491166946E-3</v>
      </c>
      <c r="U91" s="345">
        <v>1722.65</v>
      </c>
      <c r="V91" s="348">
        <v>1722.98</v>
      </c>
      <c r="W91" s="348">
        <v>1722.66</v>
      </c>
      <c r="X91" s="348"/>
      <c r="Y91" s="348"/>
      <c r="Z91" s="349">
        <f>AVERAGE(U91:Y91)</f>
        <v>1722.7633333333333</v>
      </c>
      <c r="AA91" s="350">
        <f>Z91/$D$30-1</f>
        <v>1.7405428245249599E-3</v>
      </c>
      <c r="AB91" s="345">
        <v>1721.32</v>
      </c>
      <c r="AC91" s="348">
        <v>1721.68</v>
      </c>
      <c r="AD91" s="348">
        <v>1721.38</v>
      </c>
      <c r="AE91" s="348"/>
      <c r="AF91" s="348"/>
      <c r="AG91" s="349">
        <f>AVERAGE(AB91:AF91)</f>
        <v>1721.46</v>
      </c>
      <c r="AH91" s="350">
        <f>AG91/$D$30-1</f>
        <v>9.8268954569502576E-4</v>
      </c>
      <c r="AI91" s="381"/>
    </row>
    <row r="92" spans="2:35" ht="15" customHeight="1">
      <c r="B92" s="325">
        <v>45090</v>
      </c>
      <c r="C92" s="301" t="s">
        <v>92</v>
      </c>
      <c r="D92" s="33" t="s">
        <v>1</v>
      </c>
      <c r="E92" s="28">
        <v>10</v>
      </c>
      <c r="F92" s="34">
        <v>9.6</v>
      </c>
      <c r="G92" s="33">
        <v>-2.2200000000000002</v>
      </c>
      <c r="H92" s="28">
        <v>23.54</v>
      </c>
      <c r="I92" s="33">
        <v>1016</v>
      </c>
      <c r="J92" s="31">
        <f>((H92+273.15)/293.15)*(1013.25/I92)</f>
        <v>1.0093363509450028</v>
      </c>
      <c r="K92" s="28">
        <v>-23.07</v>
      </c>
      <c r="L92" s="27">
        <v>-23.08</v>
      </c>
      <c r="M92" s="27">
        <v>-23.05</v>
      </c>
      <c r="N92" s="27"/>
      <c r="O92" s="27"/>
      <c r="P92" s="26">
        <f>AVERAGE(K92:O92)</f>
        <v>-23.066666666666666</v>
      </c>
      <c r="Q92" s="32">
        <f>(STDEV(K92:O92))/P92</f>
        <v>-6.6222192123634529E-4</v>
      </c>
      <c r="R92" s="31">
        <f>ABS(P92*J92*$E$25*$C$33*$C$34*$C$35*$C$36)</f>
        <v>1.9890159682007698</v>
      </c>
      <c r="S92" s="30">
        <f>R92/$C$29-1</f>
        <v>2.0231577837630521E-3</v>
      </c>
      <c r="T92" s="201">
        <f>R92/$C$28-1</f>
        <v>-7.4770617760629987E-3</v>
      </c>
      <c r="U92" s="28">
        <v>2071.91</v>
      </c>
      <c r="V92" s="27">
        <v>2072.0100000000002</v>
      </c>
      <c r="W92" s="27">
        <v>2071.63</v>
      </c>
      <c r="X92" s="27"/>
      <c r="Y92" s="27"/>
      <c r="Z92" s="26">
        <f>AVERAGE(U92:Y92)</f>
        <v>2071.85</v>
      </c>
      <c r="AA92" s="32">
        <f>Z92/$C$30-1</f>
        <v>1.0533080152874685E-3</v>
      </c>
      <c r="AB92" s="28">
        <v>2071.3200000000002</v>
      </c>
      <c r="AC92" s="27">
        <v>2071.58</v>
      </c>
      <c r="AD92" s="27">
        <v>2071.1</v>
      </c>
      <c r="AE92" s="27"/>
      <c r="AF92" s="27"/>
      <c r="AG92" s="26">
        <f>AVERAGE(AB92:AF92)</f>
        <v>2071.3333333333335</v>
      </c>
      <c r="AH92" s="32">
        <f>AG92/$C$30-1</f>
        <v>8.0367079453891321E-4</v>
      </c>
      <c r="AI92" s="366"/>
    </row>
    <row r="93" spans="2:35" ht="15" customHeight="1" thickBot="1">
      <c r="B93" s="373">
        <v>45090</v>
      </c>
      <c r="C93" s="302"/>
      <c r="D93" s="10" t="s">
        <v>0</v>
      </c>
      <c r="E93" s="4">
        <v>26</v>
      </c>
      <c r="F93" s="11">
        <v>25.3</v>
      </c>
      <c r="G93" s="10">
        <v>-2.19</v>
      </c>
      <c r="H93" s="4">
        <v>23.54</v>
      </c>
      <c r="I93" s="10">
        <v>1016</v>
      </c>
      <c r="J93" s="8">
        <f>((H93+273.15)/293.15)*(1013.25/I93)</f>
        <v>1.0093363509450028</v>
      </c>
      <c r="K93" s="4">
        <v>-23.39</v>
      </c>
      <c r="L93" s="3">
        <v>-23.39</v>
      </c>
      <c r="M93" s="3">
        <v>-23.38</v>
      </c>
      <c r="N93" s="3"/>
      <c r="O93" s="3"/>
      <c r="P93" s="2">
        <f>AVERAGE(K93:O93)</f>
        <v>-23.386666666666667</v>
      </c>
      <c r="Q93" s="9">
        <f>(STDEV(K93:O93))/P93</f>
        <v>-2.4687155182000399E-4</v>
      </c>
      <c r="R93" s="8">
        <f>ABS(P93*J93*$E$25*$D$33*$D$34*$D$35*$D$36)</f>
        <v>2.013106432319733</v>
      </c>
      <c r="S93" s="7">
        <f>R93/$D$29-1</f>
        <v>3.5425883946824666E-3</v>
      </c>
      <c r="T93" s="199">
        <f>R93/$D$28-1</f>
        <v>-6.3640511748602746E-3</v>
      </c>
      <c r="U93" s="4">
        <v>1722.79</v>
      </c>
      <c r="V93" s="3">
        <v>1722.83</v>
      </c>
      <c r="W93" s="3">
        <v>1722.78</v>
      </c>
      <c r="X93" s="3"/>
      <c r="Y93" s="3"/>
      <c r="Z93" s="2">
        <f>AVERAGE(U93:Y93)</f>
        <v>1722.8</v>
      </c>
      <c r="AA93" s="9">
        <f>Z93/$D$30-1</f>
        <v>1.7618635050036247E-3</v>
      </c>
      <c r="AB93" s="4">
        <v>1721.53</v>
      </c>
      <c r="AC93" s="3">
        <v>1721.52</v>
      </c>
      <c r="AD93" s="3">
        <v>1721.46</v>
      </c>
      <c r="AE93" s="3"/>
      <c r="AF93" s="3"/>
      <c r="AG93" s="2">
        <f>AVERAGE(AB93:AF93)</f>
        <v>1721.5033333333333</v>
      </c>
      <c r="AH93" s="9">
        <f>AG93/$D$30-1</f>
        <v>1.0078867135334679E-3</v>
      </c>
      <c r="AI93" s="341"/>
    </row>
    <row r="94" spans="2:35" ht="15" customHeight="1">
      <c r="B94" s="325">
        <v>45096</v>
      </c>
      <c r="C94" s="301" t="s">
        <v>92</v>
      </c>
      <c r="D94" s="20" t="s">
        <v>1</v>
      </c>
      <c r="E94" s="15">
        <v>10</v>
      </c>
      <c r="F94" s="21">
        <v>9.6</v>
      </c>
      <c r="G94" s="20">
        <v>-2.33</v>
      </c>
      <c r="H94" s="15">
        <v>24.1</v>
      </c>
      <c r="I94" s="20">
        <v>1012</v>
      </c>
      <c r="J94" s="18">
        <f>((H94+273.15)/293.15)*(1013.25/I94)</f>
        <v>1.0152384670665302</v>
      </c>
      <c r="K94" s="15">
        <v>-23.07</v>
      </c>
      <c r="L94" s="14">
        <v>-23.07</v>
      </c>
      <c r="M94" s="14">
        <v>-23.06</v>
      </c>
      <c r="N94" s="14"/>
      <c r="O94" s="14"/>
      <c r="P94" s="13">
        <f>AVERAGE(K94:O94)</f>
        <v>-23.066666666666666</v>
      </c>
      <c r="Q94" s="19">
        <f>(STDEV(K94:O94))/P94</f>
        <v>-2.5029635947531042E-4</v>
      </c>
      <c r="R94" s="18">
        <f>ABS(P94*J94*$E$25*$C$33*$C$34*$C$35*$C$36)</f>
        <v>2.0006467820527649</v>
      </c>
      <c r="S94" s="17">
        <f>R94/$C$29-1</f>
        <v>7.8825098502592894E-3</v>
      </c>
      <c r="T94" s="200">
        <f>R94/$C$28-1</f>
        <v>-1.6732624487201253E-3</v>
      </c>
      <c r="U94" s="15"/>
      <c r="V94" s="14">
        <v>2073.12</v>
      </c>
      <c r="W94" s="14">
        <v>2073.13</v>
      </c>
      <c r="X94" s="14"/>
      <c r="Y94" s="14"/>
      <c r="Z94" s="13">
        <f>AVERAGE(U94:Y94)</f>
        <v>2073.125</v>
      </c>
      <c r="AA94" s="19">
        <f>Z94/$C$30-1</f>
        <v>1.6693482535863335E-3</v>
      </c>
      <c r="AB94" s="15"/>
      <c r="AC94" s="14">
        <v>2072.0100000000002</v>
      </c>
      <c r="AD94" s="14">
        <v>2072.11</v>
      </c>
      <c r="AE94" s="14"/>
      <c r="AF94" s="14"/>
      <c r="AG94" s="13">
        <f>AVERAGE(AB94:AF94)</f>
        <v>2072.0600000000004</v>
      </c>
      <c r="AH94" s="19">
        <f>AG94/$C$30-1</f>
        <v>1.1547734663015508E-3</v>
      </c>
      <c r="AI94" s="340"/>
    </row>
    <row r="95" spans="2:35" ht="15" customHeight="1" thickBot="1">
      <c r="B95" s="373">
        <v>45096</v>
      </c>
      <c r="C95" s="302"/>
      <c r="D95" s="10" t="s">
        <v>0</v>
      </c>
      <c r="E95" s="4">
        <v>26</v>
      </c>
      <c r="F95" s="11">
        <v>25.3</v>
      </c>
      <c r="G95" s="10">
        <v>-2.33</v>
      </c>
      <c r="H95" s="4">
        <v>24.1</v>
      </c>
      <c r="I95" s="10">
        <v>1012</v>
      </c>
      <c r="J95" s="8">
        <f>((H95+273.15)/293.15)*(1013.25/I95)</f>
        <v>1.0152384670665302</v>
      </c>
      <c r="K95" s="4">
        <v>-23.31</v>
      </c>
      <c r="L95" s="3">
        <v>-23.32</v>
      </c>
      <c r="M95" s="3">
        <v>-23.32</v>
      </c>
      <c r="N95" s="3"/>
      <c r="O95" s="3"/>
      <c r="P95" s="2">
        <f>AVERAGE(K95:O95)</f>
        <v>-23.316666666666663</v>
      </c>
      <c r="Q95" s="9">
        <f>(STDEV(K95:O95))/P95</f>
        <v>-2.4761269586406697E-4</v>
      </c>
      <c r="R95" s="8">
        <f>ABS(P95*J95*$E$25*$D$33*$D$34*$D$35*$D$36)</f>
        <v>2.0188173345481761</v>
      </c>
      <c r="S95" s="7">
        <f>R95/$D$29-1</f>
        <v>6.389498777754854E-3</v>
      </c>
      <c r="T95" s="199">
        <f>R95/$D$28-1</f>
        <v>-3.5452445468033833E-3</v>
      </c>
      <c r="U95" s="4">
        <v>1723.81</v>
      </c>
      <c r="V95" s="3">
        <v>1723.89</v>
      </c>
      <c r="W95" s="3">
        <v>1723.93</v>
      </c>
      <c r="X95" s="3"/>
      <c r="Y95" s="3"/>
      <c r="Z95" s="2">
        <f>AVERAGE(U95:Y95)</f>
        <v>1723.8766666666668</v>
      </c>
      <c r="AA95" s="9">
        <f>Z95/$D$30-1</f>
        <v>2.3879162136022369E-3</v>
      </c>
      <c r="AB95" s="4">
        <v>1722.25</v>
      </c>
      <c r="AC95" s="3">
        <v>1722.28</v>
      </c>
      <c r="AD95" s="3">
        <v>1722.34</v>
      </c>
      <c r="AE95" s="3"/>
      <c r="AF95" s="3"/>
      <c r="AG95" s="2">
        <f>AVERAGE(AB95:AF95)</f>
        <v>1722.29</v>
      </c>
      <c r="AH95" s="9">
        <f>AG95/$D$30-1</f>
        <v>1.465312221983206E-3</v>
      </c>
      <c r="AI95" s="341"/>
    </row>
    <row r="96" spans="2:35" ht="15" customHeight="1">
      <c r="B96" s="325">
        <v>45124</v>
      </c>
      <c r="C96" s="303" t="s">
        <v>93</v>
      </c>
      <c r="D96" s="20" t="s">
        <v>1</v>
      </c>
      <c r="E96" s="15">
        <v>10</v>
      </c>
      <c r="F96" s="24" t="s">
        <v>4</v>
      </c>
      <c r="G96" s="20">
        <v>-4.1500000000000004</v>
      </c>
      <c r="H96" s="15">
        <v>22.41</v>
      </c>
      <c r="I96" s="20">
        <v>1001</v>
      </c>
      <c r="J96" s="18">
        <f>((H96+273.15)/293.15)*(1013.25/I96)</f>
        <v>1.0205594167047349</v>
      </c>
      <c r="K96" s="15">
        <v>-22.79</v>
      </c>
      <c r="L96" s="14">
        <v>-22.67</v>
      </c>
      <c r="M96" s="14">
        <v>-22.69</v>
      </c>
      <c r="N96" s="14"/>
      <c r="O96" s="14"/>
      <c r="P96" s="14">
        <f>AVERAGE(K96:O96)</f>
        <v>-22.716666666666669</v>
      </c>
      <c r="Q96" s="19">
        <f>(STDEV(K96:O96))/P96</f>
        <v>-2.8301249482003661E-3</v>
      </c>
      <c r="R96" s="18">
        <f>ABS(P96*J96*$E$25*$C$33*$C$34*$C$35*$C$36)</f>
        <v>1.9806166026517402</v>
      </c>
      <c r="S96" s="17">
        <f>R96/$C$29-1</f>
        <v>-2.2082606288462703E-3</v>
      </c>
      <c r="T96" s="200">
        <f>R96/$C$28-1</f>
        <v>-1.1668361950229467E-2</v>
      </c>
      <c r="U96" s="15">
        <v>2079.1999999999998</v>
      </c>
      <c r="V96" s="14">
        <v>2076.06</v>
      </c>
      <c r="W96" s="14">
        <v>2076.25</v>
      </c>
      <c r="X96" s="14"/>
      <c r="Y96" s="14"/>
      <c r="Z96" s="13">
        <f>AVERAGE(U96:Y96)</f>
        <v>2077.17</v>
      </c>
      <c r="AA96" s="12">
        <f>Z96/$C$30-1</f>
        <v>3.6237661076403693E-3</v>
      </c>
      <c r="AB96" s="15">
        <v>2077.54</v>
      </c>
      <c r="AC96" s="14">
        <v>2074.41</v>
      </c>
      <c r="AD96" s="14">
        <v>2074.5</v>
      </c>
      <c r="AE96" s="14"/>
      <c r="AF96" s="14"/>
      <c r="AG96" s="13">
        <f>AVERAGE(AB96:AF96)</f>
        <v>2075.4833333333331</v>
      </c>
      <c r="AH96" s="12">
        <f>AG96/$C$30-1</f>
        <v>2.8088213740997681E-3</v>
      </c>
      <c r="AI96" s="359" t="s">
        <v>101</v>
      </c>
    </row>
    <row r="97" spans="2:35" ht="15" customHeight="1">
      <c r="B97" s="318">
        <v>45124</v>
      </c>
      <c r="C97" s="374"/>
      <c r="D97" s="10" t="s">
        <v>0</v>
      </c>
      <c r="E97" s="4">
        <v>26</v>
      </c>
      <c r="F97" s="23" t="s">
        <v>2</v>
      </c>
      <c r="G97" s="10">
        <v>-4.1500000000000004</v>
      </c>
      <c r="H97" s="15">
        <v>22.41</v>
      </c>
      <c r="I97" s="20">
        <v>1001</v>
      </c>
      <c r="J97" s="8">
        <f>((H97+273.15)/293.15)*(1013.25/I97)</f>
        <v>1.0205594167047349</v>
      </c>
      <c r="K97" s="4">
        <v>-22.99</v>
      </c>
      <c r="L97" s="3">
        <v>-22.99</v>
      </c>
      <c r="M97" s="3">
        <v>-23</v>
      </c>
      <c r="N97" s="3"/>
      <c r="O97" s="3"/>
      <c r="P97" s="2">
        <f>AVERAGE(K97:O97)</f>
        <v>-22.993333333333329</v>
      </c>
      <c r="Q97" s="9">
        <f>(STDEV(K97:O97))/P97</f>
        <v>-2.5109463722370955E-4</v>
      </c>
      <c r="R97" s="8">
        <f>ABS(P97*J97*$E$25*$D$33*$D$34*$D$35*$D$36)</f>
        <v>2.0012563639004441</v>
      </c>
      <c r="S97" s="7">
        <f>R97/$D$29-1</f>
        <v>-2.3647238781433488E-3</v>
      </c>
      <c r="T97" s="199">
        <f>R97/$D$28-1</f>
        <v>-1.2213048420313788E-2</v>
      </c>
      <c r="U97" s="4">
        <v>1727.51</v>
      </c>
      <c r="V97" s="3">
        <v>1727.17</v>
      </c>
      <c r="W97" s="3">
        <v>1727.54</v>
      </c>
      <c r="X97" s="3"/>
      <c r="Y97" s="3"/>
      <c r="Z97" s="2">
        <f>AVERAGE(U97:Y97)</f>
        <v>1727.4066666666668</v>
      </c>
      <c r="AA97" s="9">
        <f>Z97/$D$30-1</f>
        <v>4.4405162705867252E-3</v>
      </c>
      <c r="AB97" s="4">
        <v>1725.45</v>
      </c>
      <c r="AC97" s="3">
        <v>1725.06</v>
      </c>
      <c r="AD97" s="3">
        <v>1725.43</v>
      </c>
      <c r="AE97" s="3"/>
      <c r="AF97" s="3"/>
      <c r="AG97" s="2">
        <f>AVERAGE(AB97:AF97)</f>
        <v>1725.3133333333335</v>
      </c>
      <c r="AH97" s="1">
        <f>AG97/$D$30-1</f>
        <v>3.2232992396270532E-3</v>
      </c>
      <c r="AI97" s="360" t="s">
        <v>102</v>
      </c>
    </row>
    <row r="98" spans="2:35" ht="15" customHeight="1"/>
    <row r="99" spans="2:35" ht="15" customHeight="1"/>
  </sheetData>
  <sortState ref="B42:AI97">
    <sortCondition ref="B42:B97"/>
  </sortState>
  <mergeCells count="84">
    <mergeCell ref="C96:C97"/>
    <mergeCell ref="AI70:AI71"/>
    <mergeCell ref="AI56:AI57"/>
    <mergeCell ref="AI42:AI43"/>
    <mergeCell ref="AI74:AI75"/>
    <mergeCell ref="AI90:AI91"/>
    <mergeCell ref="C70:C71"/>
    <mergeCell ref="C72:C73"/>
    <mergeCell ref="C74:C75"/>
    <mergeCell ref="C76:C77"/>
    <mergeCell ref="C78:C79"/>
    <mergeCell ref="B96:B97"/>
    <mergeCell ref="C42:C43"/>
    <mergeCell ref="C60:C61"/>
    <mergeCell ref="AI44:AI53"/>
    <mergeCell ref="AI78:AI83"/>
    <mergeCell ref="C44:C45"/>
    <mergeCell ref="C46:C47"/>
    <mergeCell ref="C48:C49"/>
    <mergeCell ref="C50:C51"/>
    <mergeCell ref="C52:C53"/>
    <mergeCell ref="C54:C55"/>
    <mergeCell ref="C56:C57"/>
    <mergeCell ref="C58:C59"/>
    <mergeCell ref="C62:C63"/>
    <mergeCell ref="C64:C65"/>
    <mergeCell ref="C66:C67"/>
    <mergeCell ref="B88:B89"/>
    <mergeCell ref="AI88:AI89"/>
    <mergeCell ref="B90:B91"/>
    <mergeCell ref="B92:B93"/>
    <mergeCell ref="B94:B95"/>
    <mergeCell ref="C88:C89"/>
    <mergeCell ref="C90:C91"/>
    <mergeCell ref="C92:C93"/>
    <mergeCell ref="C94:C95"/>
    <mergeCell ref="B80:B81"/>
    <mergeCell ref="B82:B83"/>
    <mergeCell ref="B84:B85"/>
    <mergeCell ref="B86:B87"/>
    <mergeCell ref="C80:C81"/>
    <mergeCell ref="C82:C83"/>
    <mergeCell ref="C84:C85"/>
    <mergeCell ref="C86:C87"/>
    <mergeCell ref="B70:B71"/>
    <mergeCell ref="B72:B73"/>
    <mergeCell ref="B74:B75"/>
    <mergeCell ref="B76:B77"/>
    <mergeCell ref="B78:B79"/>
    <mergeCell ref="B60:B61"/>
    <mergeCell ref="B52:B53"/>
    <mergeCell ref="B54:B55"/>
    <mergeCell ref="B56:B57"/>
    <mergeCell ref="B58:B59"/>
    <mergeCell ref="B62:B63"/>
    <mergeCell ref="B64:B65"/>
    <mergeCell ref="B66:B67"/>
    <mergeCell ref="B68:B69"/>
    <mergeCell ref="C68:C69"/>
    <mergeCell ref="U40:Y40"/>
    <mergeCell ref="AB40:AF40"/>
    <mergeCell ref="B42:B43"/>
    <mergeCell ref="B44:B45"/>
    <mergeCell ref="B46:B47"/>
    <mergeCell ref="B48:B49"/>
    <mergeCell ref="B50:B51"/>
    <mergeCell ref="B24:B25"/>
    <mergeCell ref="C24:D24"/>
    <mergeCell ref="C25:D25"/>
    <mergeCell ref="B38:E38"/>
    <mergeCell ref="K40:O40"/>
    <mergeCell ref="C17:D17"/>
    <mergeCell ref="C18:D18"/>
    <mergeCell ref="C19:D19"/>
    <mergeCell ref="B20:B23"/>
    <mergeCell ref="C20:D20"/>
    <mergeCell ref="C21:D21"/>
    <mergeCell ref="C22:D22"/>
    <mergeCell ref="C23:D23"/>
    <mergeCell ref="N10:P10"/>
    <mergeCell ref="N11:P11"/>
    <mergeCell ref="C13:E13"/>
    <mergeCell ref="C15:E15"/>
    <mergeCell ref="C16:D16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26F9-EE79-495C-86E8-3E31F55693D1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GTR1_SW_SOBP plans</vt:lpstr>
      <vt:lpstr>GTR2_SW_SOBP plans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Malgorzata Liszka</dc:creator>
  <cp:lastModifiedBy>Anton Jansson</cp:lastModifiedBy>
  <dcterms:created xsi:type="dcterms:W3CDTF">2023-07-27T09:11:45Z</dcterms:created>
  <dcterms:modified xsi:type="dcterms:W3CDTF">2023-07-31T13:34:20Z</dcterms:modified>
</cp:coreProperties>
</file>