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drawings/drawing5.xml" ContentType="application/vnd.openxmlformats-officedocument.drawingml.chartshapes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ml.chartshapes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ml.chartshapes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anc\OneDrive\Escritorio\"/>
    </mc:Choice>
  </mc:AlternateContent>
  <xr:revisionPtr revIDLastSave="0" documentId="13_ncr:1_{A07C5ADA-EF8D-4A6C-AF5E-3CAF36F7EE83}" xr6:coauthVersionLast="47" xr6:coauthVersionMax="47" xr10:uidLastSave="{00000000-0000-0000-0000-000000000000}"/>
  <bookViews>
    <workbookView xWindow="9240" yWindow="0" windowWidth="13896" windowHeight="12336" firstSheet="3" activeTab="3" xr2:uid="{6D9A798C-C424-4C8C-A26F-67473B07FDBF}"/>
  </bookViews>
  <sheets>
    <sheet name="Ventas Tienda" sheetId="1" state="hidden" r:id="rId1"/>
    <sheet name="Hoja1" sheetId="4" state="hidden" r:id="rId2"/>
    <sheet name="TD" sheetId="2" state="hidden" r:id="rId3"/>
    <sheet name="DB" sheetId="3" r:id="rId4"/>
  </sheets>
  <definedNames>
    <definedName name="_xlcn.WorksheetConnection_DatosParaPráctica.xlsxTabla31" hidden="1">Tabla3[]</definedName>
    <definedName name="BD">Tabla3[#All]</definedName>
    <definedName name="DatosExternos_1" localSheetId="1" hidden="1">Hoja1!$A$3:$O$163</definedName>
    <definedName name="SegmentaciónDeDatos_Ciudad">#N/A</definedName>
    <definedName name="SegmentaciónDeDatos_Genero">#N/A</definedName>
    <definedName name="SegmentaciónDeDatos_Linea_de_Producto">#N/A</definedName>
    <definedName name="SegmentaciónDeDatos_Tipo_de_Cliente">#N/A</definedName>
  </definedNames>
  <calcPr calcId="191028"/>
  <pivotCaches>
    <pivotCache cacheId="2504" r:id="rId5"/>
    <pivotCache cacheId="2516" r:id="rId6"/>
    <pivotCache cacheId="2519" r:id="rId7"/>
    <pivotCache cacheId="2522" r:id="rId8"/>
    <pivotCache cacheId="2525" r:id="rId9"/>
    <pivotCache cacheId="2528" r:id="rId10"/>
    <pivotCache cacheId="2531" r:id="rId11"/>
    <pivotCache cacheId="2534" r:id="rId12"/>
  </pivotCaches>
  <fileRecoveryPr repairLoad="1"/>
  <extLst>
    <ext xmlns:x14="http://schemas.microsoft.com/office/spreadsheetml/2009/9/main" uri="{876F7934-8845-4945-9796-88D515C7AA90}">
      <x14:pivotCaches>
        <pivotCache cacheId="392" r:id="rId13"/>
        <pivotCache cacheId="1571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3" name="Tabla3" connection="WorksheetConnection_DatosParaPráctica.xlsx!Tabla3"/>
        </x15:modelTables>
        <x15:extLst>
          <ext xmlns:x16="http://schemas.microsoft.com/office/spreadsheetml/2014/11/main" uri="{9835A34E-60A6-4A7C-AAB8-D5F71C897F49}">
            <x16:modelTimeGroupings>
              <x16:modelTimeGrouping tableName="Tabla3" columnName="Hora" columnId="Hora">
                <x16:calculatedTimeColumn columnName="Hora (hora)" columnId="Hora (hora)" contentType="hours" isSelected="1"/>
                <x16:calculatedTimeColumn columnName="Hora (minuto)" columnId="Hora (minuto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2" l="1"/>
  <c r="G66" i="2"/>
  <c r="H66" i="2"/>
  <c r="I66" i="2" s="1"/>
  <c r="H65" i="2"/>
  <c r="I65" i="2" s="1"/>
  <c r="H64" i="2"/>
  <c r="I64" i="2" s="1"/>
  <c r="G64" i="2"/>
  <c r="G27" i="2"/>
  <c r="C27" i="2"/>
  <c r="C28" i="2"/>
  <c r="G28" i="2"/>
  <c r="G23" i="2"/>
  <c r="G21" i="2"/>
  <c r="C20" i="2"/>
  <c r="C39" i="2"/>
  <c r="G30" i="2"/>
  <c r="C24" i="2"/>
  <c r="C21" i="2"/>
  <c r="C29" i="2"/>
  <c r="G31" i="2"/>
  <c r="C31" i="2"/>
  <c r="C40" i="2"/>
  <c r="C30" i="2"/>
  <c r="D2" i="2"/>
  <c r="C25" i="2"/>
  <c r="G25" i="2"/>
  <c r="C32" i="2"/>
  <c r="G20" i="2"/>
  <c r="C38" i="2"/>
  <c r="G32" i="2"/>
  <c r="G24" i="2"/>
  <c r="C22" i="2"/>
  <c r="G29" i="2"/>
  <c r="C23" i="2"/>
  <c r="G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232891-1DE5-4B56-94FE-D351EA5BC8E0}" keepAlive="1" name="ModelConnection_DatosExternos_1" description="Modelo de datos" type="5" refreshedVersion="8" minRefreshableVersion="5" saveData="1">
    <dbPr connection="Data Model Connection" command="DRILLTHROUGH MAXROWS 1000 SELECT FROM [Model] WHERE (([Tabla3].[Ciudad].[All],[Measures].[Suma de Total Ventas],[Tabla3].[Medio de Pago].&amp;[Billetera Electrónica])) RETURN [$Tabla3].[ID de factura],[$Tabla3].[Ciudad],[$Tabla3].[Tipo de Cliente],[$Tabla3].[Genero],[$Tabla3].[Linea de Producto],[$Tabla3].[Precio Unitario],[$Tabla3].[Cantidad],[$Tabla3].[Impuestos 5%],[$Tabla3].[Total Ventas],[$Tabla3].[Fecha],[$Tabla3].[Hora],[$Tabla3].[Medio de Pago],[$Tabla3].[Costo de Venta],[$Tabla3].[Margen Bruto (%)],[$Tabla3].[Utilidad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DDFF5EA3-152A-4A44-8672-9C293470A62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67D5FB2-CF7E-47A6-9FEF-2C17A3EA5D49}" name="WorksheetConnection_DatosParaPráctica.xlsx!Tabla3" type="102" refreshedVersion="8" minRefreshableVersion="5">
    <extLst>
      <ext xmlns:x15="http://schemas.microsoft.com/office/spreadsheetml/2010/11/main" uri="{DE250136-89BD-433C-8126-D09CA5730AF9}">
        <x15:connection id="Tabla3">
          <x15:rangePr sourceName="_xlcn.WorksheetConnection_DatosParaPráctica.xlsxTabla31"/>
        </x15:connection>
      </ext>
    </extLst>
  </connection>
</connections>
</file>

<file path=xl/sharedStrings.xml><?xml version="1.0" encoding="utf-8"?>
<sst xmlns="http://schemas.openxmlformats.org/spreadsheetml/2006/main" count="4537" uniqueCount="662">
  <si>
    <t>ID de factura</t>
  </si>
  <si>
    <t>Ciudad</t>
  </si>
  <si>
    <t>Tipo de Cliente</t>
  </si>
  <si>
    <t>Genero</t>
  </si>
  <si>
    <t>Linea de Producto</t>
  </si>
  <si>
    <t>Precio Unitario</t>
  </si>
  <si>
    <t>Cantidad</t>
  </si>
  <si>
    <t>Impuestos 5%</t>
  </si>
  <si>
    <t>Total Ventas</t>
  </si>
  <si>
    <t>Fecha</t>
  </si>
  <si>
    <t>Hora</t>
  </si>
  <si>
    <t>Medio de Pago</t>
  </si>
  <si>
    <t>Costo de Venta</t>
  </si>
  <si>
    <t>Margen Bruto (%)</t>
  </si>
  <si>
    <t>Utilidad</t>
  </si>
  <si>
    <t>750-67-8428</t>
  </si>
  <si>
    <t>Los Ángeles</t>
  </si>
  <si>
    <t>Miembro</t>
  </si>
  <si>
    <t>Mujer</t>
  </si>
  <si>
    <t>Salud y Belleza</t>
  </si>
  <si>
    <t>Billetera Electrónica</t>
  </si>
  <si>
    <t>226-31-3081</t>
  </si>
  <si>
    <t>California</t>
  </si>
  <si>
    <t>Normal</t>
  </si>
  <si>
    <t>Accesorios Electrónicos</t>
  </si>
  <si>
    <t>Efectivo</t>
  </si>
  <si>
    <t>631-41-3108</t>
  </si>
  <si>
    <t>Hombre</t>
  </si>
  <si>
    <t>Hogar y Estilo de Vida</t>
  </si>
  <si>
    <t>Tarjeta de Crédito</t>
  </si>
  <si>
    <t>123-19-1176</t>
  </si>
  <si>
    <t>1/27/2019</t>
  </si>
  <si>
    <t>373-73-7910</t>
  </si>
  <si>
    <t>Deportes y Viajes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</si>
  <si>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</si>
  <si>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</si>
  <si>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</si>
  <si>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</si>
  <si>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</si>
  <si>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</si>
  <si>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</si>
  <si>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</si>
  <si>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Chicago</t>
  </si>
  <si>
    <t>Comida y Bebidas</t>
  </si>
  <si>
    <t>2/20/2019</t>
  </si>
  <si>
    <t>351-62-0822</t>
  </si>
  <si>
    <t>Accesorios de Moda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</si>
  <si>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</si>
  <si>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</si>
  <si>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</si>
  <si>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</si>
  <si>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</si>
  <si>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</si>
  <si>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</si>
  <si>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</si>
  <si>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</si>
  <si>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</si>
  <si>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</si>
  <si>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</si>
  <si>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</si>
  <si>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</si>
  <si>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</si>
  <si>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</si>
  <si>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</si>
  <si>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</si>
  <si>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</si>
  <si>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</si>
  <si>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</si>
  <si>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</si>
  <si>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</si>
  <si>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</si>
  <si>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</si>
  <si>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</si>
  <si>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</si>
  <si>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</si>
  <si>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</si>
  <si>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</si>
  <si>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</si>
  <si>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</si>
  <si>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</si>
  <si>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</si>
  <si>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</si>
  <si>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</si>
  <si>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</si>
  <si>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</si>
  <si>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</si>
  <si>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</si>
  <si>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</si>
  <si>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</si>
  <si>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</si>
  <si>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</si>
  <si>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</si>
  <si>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</si>
  <si>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</si>
  <si>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</si>
  <si>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</si>
  <si>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</si>
  <si>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</si>
  <si>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</si>
  <si>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</si>
  <si>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</si>
  <si>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</si>
  <si>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</si>
  <si>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</si>
  <si>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</si>
  <si>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</si>
  <si>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</si>
  <si>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</si>
  <si>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</si>
  <si>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</si>
  <si>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</si>
  <si>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</si>
  <si>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</si>
  <si>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</si>
  <si>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</si>
  <si>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</si>
  <si>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</si>
  <si>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</si>
  <si>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</si>
  <si>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</si>
  <si>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</si>
  <si>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</si>
  <si>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</si>
  <si>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</si>
  <si>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</si>
  <si>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</si>
  <si>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</si>
  <si>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</si>
  <si>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</si>
  <si>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</si>
  <si>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</si>
  <si>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</si>
  <si>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</si>
  <si>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</si>
  <si>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</si>
  <si>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</si>
  <si>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</si>
  <si>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</si>
  <si>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</si>
  <si>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</si>
  <si>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</si>
  <si>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</si>
  <si>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</si>
  <si>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</si>
  <si>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</si>
  <si>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</si>
  <si>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</si>
  <si>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</si>
  <si>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</si>
  <si>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</si>
  <si>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</si>
  <si>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</si>
  <si>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</si>
  <si>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</si>
  <si>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</si>
  <si>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</si>
  <si>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</si>
  <si>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</si>
  <si>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</si>
  <si>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</si>
  <si>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</si>
  <si>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</si>
  <si>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</si>
  <si>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</si>
  <si>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</si>
  <si>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</si>
  <si>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</si>
  <si>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</si>
  <si>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</si>
  <si>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</si>
  <si>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</si>
  <si>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</si>
  <si>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</si>
  <si>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</si>
  <si>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</si>
  <si>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</si>
  <si>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</si>
  <si>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</si>
  <si>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</si>
  <si>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</si>
  <si>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</si>
  <si>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</si>
  <si>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</si>
  <si>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</si>
  <si>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</si>
  <si>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</si>
  <si>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</si>
  <si>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</si>
  <si>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</si>
  <si>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</si>
  <si>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</si>
  <si>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</si>
  <si>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</si>
  <si>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</si>
  <si>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</si>
  <si>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</si>
  <si>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</si>
  <si>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</si>
  <si>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</si>
  <si>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</si>
  <si>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</si>
  <si>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</si>
  <si>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</si>
  <si>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</si>
  <si>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</si>
  <si>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</si>
  <si>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</si>
  <si>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</si>
  <si>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</si>
  <si>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</si>
  <si>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</si>
  <si>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</si>
  <si>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</si>
  <si>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</si>
  <si>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</si>
  <si>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</si>
  <si>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</si>
  <si>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</si>
  <si>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</si>
  <si>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</si>
  <si>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</si>
  <si>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</si>
  <si>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</si>
  <si>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</si>
  <si>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</si>
  <si>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</si>
  <si>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</si>
  <si>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</si>
  <si>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</si>
  <si>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</si>
  <si>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</si>
  <si>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</si>
  <si>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</si>
  <si>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</si>
  <si>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</si>
  <si>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</si>
  <si>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</si>
  <si>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</si>
  <si>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</si>
  <si>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</si>
  <si>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</si>
  <si>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</si>
  <si>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</si>
  <si>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</si>
  <si>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</si>
  <si>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</si>
  <si>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</si>
  <si>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</si>
  <si>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</si>
  <si>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</si>
  <si>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</si>
  <si>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</si>
  <si>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</si>
  <si>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</si>
  <si>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</si>
  <si>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</si>
  <si>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</si>
  <si>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</si>
  <si>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</si>
  <si>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</si>
  <si>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</si>
  <si>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</si>
  <si>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</si>
  <si>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</si>
  <si>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</si>
  <si>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</si>
  <si>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</si>
  <si>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</si>
  <si>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</si>
  <si>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</si>
  <si>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</si>
  <si>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</si>
  <si>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</si>
  <si>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</si>
  <si>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</si>
  <si>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</si>
  <si>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</si>
  <si>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</si>
  <si>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</si>
  <si>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</si>
  <si>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</si>
  <si>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</si>
  <si>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</si>
  <si>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</si>
  <si>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</si>
  <si>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</si>
  <si>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</si>
  <si>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</si>
  <si>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</si>
  <si>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</si>
  <si>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</si>
  <si>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</si>
  <si>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</si>
  <si>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</si>
  <si>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</si>
  <si>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</si>
  <si>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</si>
  <si>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</si>
  <si>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</si>
  <si>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</si>
  <si>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</si>
  <si>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</si>
  <si>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</si>
  <si>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</si>
  <si>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</si>
  <si>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</si>
  <si>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</si>
  <si>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</si>
  <si>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</si>
  <si>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</si>
  <si>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</si>
  <si>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</si>
  <si>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</si>
  <si>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</si>
  <si>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</si>
  <si>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</si>
  <si>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</si>
  <si>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</si>
  <si>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</si>
  <si>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</si>
  <si>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</si>
  <si>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</si>
  <si>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</si>
  <si>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</si>
  <si>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</si>
  <si>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</si>
  <si>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</si>
  <si>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</si>
  <si>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</si>
  <si>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</si>
  <si>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</si>
  <si>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</si>
  <si>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</si>
  <si>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</si>
  <si>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</si>
  <si>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</si>
  <si>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</si>
  <si>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</si>
  <si>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</si>
  <si>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</si>
  <si>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</si>
  <si>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</si>
  <si>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</si>
  <si>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</si>
  <si>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</si>
  <si>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</si>
  <si>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</si>
  <si>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</si>
  <si>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</si>
  <si>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</si>
  <si>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</si>
  <si>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</si>
  <si>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</si>
  <si>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</si>
  <si>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</si>
  <si>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</si>
  <si>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</si>
  <si>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</si>
  <si>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</si>
  <si>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</si>
  <si>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</si>
  <si>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</si>
  <si>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</si>
  <si>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</si>
  <si>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</si>
  <si>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</si>
  <si>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</si>
  <si>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</si>
  <si>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</si>
  <si>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</si>
  <si>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</si>
  <si>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</si>
  <si>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</si>
  <si>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</si>
  <si>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</si>
  <si>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</si>
  <si>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</si>
  <si>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</si>
  <si>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</si>
  <si>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</si>
  <si>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</si>
  <si>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</si>
  <si>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</si>
  <si>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</si>
  <si>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</si>
  <si>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</si>
  <si>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</si>
  <si>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</si>
  <si>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</si>
  <si>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</si>
  <si>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</si>
  <si>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</si>
  <si>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</si>
  <si>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</si>
  <si>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</si>
  <si>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</si>
  <si>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</si>
  <si>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</si>
  <si>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</si>
  <si>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</si>
  <si>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</si>
  <si>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</si>
  <si>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</si>
  <si>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</si>
  <si>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</si>
  <si>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</si>
  <si>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</si>
  <si>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</si>
  <si>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</si>
  <si>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</si>
  <si>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</si>
  <si>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</si>
  <si>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</si>
  <si>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</si>
  <si>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</si>
  <si>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</si>
  <si>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</si>
  <si>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</si>
  <si>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</si>
  <si>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</si>
  <si>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</si>
  <si>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</si>
  <si>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</si>
  <si>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</si>
  <si>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</si>
  <si>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</si>
  <si>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</si>
  <si>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</si>
  <si>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</si>
  <si>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</si>
  <si>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</si>
  <si>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</si>
  <si>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</si>
  <si>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</si>
  <si>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</si>
  <si>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</si>
  <si>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</si>
  <si>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</si>
  <si>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</si>
  <si>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</si>
  <si>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</si>
  <si>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</si>
  <si>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</si>
  <si>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</si>
  <si>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</si>
  <si>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</si>
  <si>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</si>
  <si>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</si>
  <si>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</si>
  <si>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</si>
  <si>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</si>
  <si>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</si>
  <si>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</si>
  <si>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</si>
  <si>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</si>
  <si>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</si>
  <si>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</si>
  <si>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</si>
  <si>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</si>
  <si>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</si>
  <si>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</si>
  <si>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</si>
  <si>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</si>
  <si>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</si>
  <si>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</si>
  <si>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</si>
  <si>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</si>
  <si>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</si>
  <si>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</si>
  <si>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</si>
  <si>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</si>
  <si>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</si>
  <si>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</si>
  <si>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</si>
  <si>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</si>
  <si>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</si>
  <si>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</si>
  <si>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</si>
  <si>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</si>
  <si>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</si>
  <si>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</si>
  <si>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</si>
  <si>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</si>
  <si>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</si>
  <si>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</si>
  <si>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</si>
  <si>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</si>
  <si>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</si>
  <si>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</si>
  <si>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</si>
  <si>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</si>
  <si>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</si>
  <si>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</si>
  <si>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</si>
  <si>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</si>
  <si>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</si>
  <si>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</si>
  <si>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</si>
  <si>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</si>
  <si>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</si>
  <si>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</si>
  <si>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</si>
  <si>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</si>
  <si>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</si>
  <si>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</si>
  <si>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</si>
  <si>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</si>
  <si>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</si>
  <si>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</si>
  <si>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</si>
  <si>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</si>
  <si>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</si>
  <si>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</si>
  <si>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</si>
  <si>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</si>
  <si>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</si>
  <si>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</si>
  <si>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</si>
  <si>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</si>
  <si>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</si>
  <si>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</si>
  <si>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</si>
  <si>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</si>
  <si>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</si>
  <si>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</si>
  <si>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</si>
  <si>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</si>
  <si>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</si>
  <si>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</si>
  <si>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</si>
  <si>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</si>
  <si>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</si>
  <si>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</si>
  <si>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</si>
  <si>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</si>
  <si>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</si>
  <si>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</si>
  <si>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</si>
  <si>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</si>
  <si>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</si>
  <si>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</si>
  <si>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</si>
  <si>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</si>
  <si>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</si>
  <si>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</si>
  <si>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</si>
  <si>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</si>
  <si>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</si>
  <si>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</si>
  <si>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</si>
  <si>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</si>
  <si>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</si>
  <si>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</si>
  <si>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</si>
  <si>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</si>
  <si>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</si>
  <si>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</si>
  <si>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</si>
  <si>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</si>
  <si>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</si>
  <si>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</si>
  <si>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</si>
  <si>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</si>
  <si>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</si>
  <si>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</si>
  <si>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</si>
  <si>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</si>
  <si>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</si>
  <si>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</si>
  <si>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</si>
  <si>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</si>
  <si>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</si>
  <si>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</si>
  <si>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</si>
  <si>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</si>
  <si>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</si>
  <si>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</si>
  <si>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</si>
  <si>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</si>
  <si>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</si>
  <si>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</si>
  <si>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</si>
  <si>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</si>
  <si>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</si>
  <si>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Suma de Total Ventas</t>
  </si>
  <si>
    <t>Suma de Costo de Venta</t>
  </si>
  <si>
    <t>Suma de Utilidad</t>
  </si>
  <si>
    <t>%U</t>
  </si>
  <si>
    <t>categorias</t>
  </si>
  <si>
    <t>Total Costos</t>
  </si>
  <si>
    <t>Total Utilidad</t>
  </si>
  <si>
    <t>Etiquetas de fila</t>
  </si>
  <si>
    <t>Total general</t>
  </si>
  <si>
    <t>Meta</t>
  </si>
  <si>
    <t>Etiquetas de columna</t>
  </si>
  <si>
    <t>Tabla3[ID de factura]</t>
  </si>
  <si>
    <t>Tabla3[Ciudad]</t>
  </si>
  <si>
    <t>Tabla3[Tipo de Cliente]</t>
  </si>
  <si>
    <t>Tabla3[Genero]</t>
  </si>
  <si>
    <t>Tabla3[Linea de Producto]</t>
  </si>
  <si>
    <t>Tabla3[Precio Unitario]</t>
  </si>
  <si>
    <t>Tabla3[Cantidad]</t>
  </si>
  <si>
    <t>Tabla3[Impuestos 5%]</t>
  </si>
  <si>
    <t>Tabla3[Total Ventas]</t>
  </si>
  <si>
    <t>Tabla3[Fecha]</t>
  </si>
  <si>
    <t>Tabla3[Hora]</t>
  </si>
  <si>
    <t>Tabla3[Medio de Pago]</t>
  </si>
  <si>
    <t>Tabla3[Costo de Venta]</t>
  </si>
  <si>
    <t>Tabla3[Margen Bruto (%)]</t>
  </si>
  <si>
    <t>Tabla3[Utilidad]</t>
  </si>
  <si>
    <t>01/05/2019</t>
  </si>
  <si>
    <t>02/08/2019</t>
  </si>
  <si>
    <t>02/06/2019</t>
  </si>
  <si>
    <t>02/12/2019</t>
  </si>
  <si>
    <t>02/07/2019</t>
  </si>
  <si>
    <t>03/11/2019</t>
  </si>
  <si>
    <t>03/05/2019</t>
  </si>
  <si>
    <t>03/02/2019</t>
  </si>
  <si>
    <t>01/07/2019</t>
  </si>
  <si>
    <t>03/10/2019</t>
  </si>
  <si>
    <t>03/07/2019</t>
  </si>
  <si>
    <t>02/03/2019</t>
  </si>
  <si>
    <t>02/10/2019</t>
  </si>
  <si>
    <t>01/10/2019</t>
  </si>
  <si>
    <t>03/08/2019</t>
  </si>
  <si>
    <t>01/12/2019</t>
  </si>
  <si>
    <t>02/05/2019</t>
  </si>
  <si>
    <t>02/02/2019</t>
  </si>
  <si>
    <t>03/09/2019</t>
  </si>
  <si>
    <t>01/08/2019</t>
  </si>
  <si>
    <t>01/03/2019</t>
  </si>
  <si>
    <t>03/03/2019</t>
  </si>
  <si>
    <t>03/06/2019</t>
  </si>
  <si>
    <t>01/11/2019</t>
  </si>
  <si>
    <t>01/04/2019</t>
  </si>
  <si>
    <t>03/04/2019</t>
  </si>
  <si>
    <t>03/12/2019</t>
  </si>
  <si>
    <t>03/01/2019</t>
  </si>
  <si>
    <t>01/06/2019</t>
  </si>
  <si>
    <t>02/04/2019</t>
  </si>
  <si>
    <t>02/09/2019</t>
  </si>
  <si>
    <t>Datos devueltos para Suma de Total Ventas, Billetera Electrónica, All (primeras 1000 filas).</t>
  </si>
  <si>
    <t>Suma de Impuestos 5%</t>
  </si>
  <si>
    <t>10</t>
  </si>
  <si>
    <t>12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</si>
  <si>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</si>
  <si>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</si>
  <si>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</si>
  <si>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</si>
  <si>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</si>
  <si>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</si>
  <si>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</si>
  <si>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</si>
  <si>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</si>
  <si>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domingo</t>
  </si>
  <si>
    <t>jueves</t>
  </si>
  <si>
    <t>lunes</t>
  </si>
  <si>
    <t>martes</t>
  </si>
  <si>
    <t>miércoles</t>
  </si>
  <si>
    <t>sábado</t>
  </si>
  <si>
    <t>viernes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</si>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</sst>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_-[$$-1C0A]* #,##0.00_ ;_-[$$-1C0A]* \-#,##0.00\ ;_-[$$-1C0A]* &quot;-&quot;??_ ;_-@_ "/>
    <numFmt numFmtId="166" formatCode="_-[$$-1C0A]* #,##0_ ;_-[$$-1C0A]* \-#,##0\ ;_-[$$-1C0A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52F5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10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9" fontId="0" fillId="0" borderId="0" xfId="1" applyFont="1"/>
    <xf numFmtId="21" fontId="0" fillId="0" borderId="0" xfId="0" applyNumberFormat="1"/>
    <xf numFmtId="10" fontId="0" fillId="0" borderId="0" xfId="0" applyNumberFormat="1"/>
    <xf numFmtId="0" fontId="2" fillId="4" borderId="1" xfId="0" applyFont="1" applyFill="1" applyBorder="1"/>
    <xf numFmtId="0" fontId="0" fillId="0" borderId="0" xfId="0" applyNumberFormat="1"/>
  </cellXfs>
  <cellStyles count="2">
    <cellStyle name="Normal" xfId="0" builtinId="0"/>
    <cellStyle name="Porcentaje" xfId="1" builtinId="5"/>
  </cellStyles>
  <dxfs count="17">
    <dxf>
      <font>
        <b/>
        <i val="0"/>
        <sz val="14"/>
        <color theme="0"/>
        <name val="Aptos ExtraBold"/>
        <family val="2"/>
        <scheme val="none"/>
      </font>
      <border>
        <left style="thin">
          <color rgb="FFFC3AA3"/>
        </left>
        <right style="thin">
          <color rgb="FFFC3AA3"/>
        </right>
        <top style="thin">
          <color rgb="FFFC3AA3"/>
        </top>
        <bottom style="thin">
          <color rgb="FFFC3AA3"/>
        </bottom>
      </border>
    </dxf>
    <dxf>
      <font>
        <b/>
        <i val="0"/>
        <sz val="14"/>
        <color theme="0"/>
        <name val="Aptos Display"/>
        <family val="2"/>
        <scheme val="none"/>
      </font>
      <fill>
        <patternFill patternType="solid">
          <fgColor auto="1"/>
          <bgColor rgb="FF252F52"/>
        </patternFill>
      </fill>
      <border diagonalUp="0" diagonalDown="0">
        <left/>
        <right/>
        <top/>
        <bottom/>
        <vertical/>
        <horizontal/>
      </border>
    </dxf>
    <dxf>
      <numFmt numFmtId="165" formatCode="_-[$$-1C0A]* #,##0.00_ ;_-[$$-1C0A]* \-#,##0.00\ ;_-[$$-1C0A]* &quot;-&quot;??_ ;_-@_ "/>
    </dxf>
    <dxf>
      <numFmt numFmtId="166" formatCode="_-[$$-1C0A]* #,##0_ ;_-[$$-1C0A]* \-#,##0\ ;_-[$$-1C0A]* &quot;-&quot;??_ ;_-@_ "/>
    </dxf>
    <dxf>
      <numFmt numFmtId="166" formatCode="_-[$$-1C0A]* #,##0_ ;_-[$$-1C0A]* \-#,##0\ ;_-[$$-1C0A]* &quot;-&quot;??_ ;_-@_ "/>
    </dxf>
    <dxf>
      <numFmt numFmtId="166" formatCode="_-[$$-1C0A]* #,##0_ ;_-[$$-1C0A]* \-#,##0\ ;_-[$$-1C0A]* &quot;-&quot;??_ ;_-@_ "/>
    </dxf>
    <dxf>
      <numFmt numFmtId="165" formatCode="_-[$$-1C0A]* #,##0.00_ ;_-[$$-1C0A]* \-#,##0.00\ ;_-[$$-1C0A]* &quot;-&quot;??_ ;_-@_ "/>
    </dxf>
    <dxf>
      <numFmt numFmtId="165" formatCode="_-[$$-1C0A]* #,##0.00_ ;_-[$$-1C0A]* \-#,##0.00\ ;_-[$$-1C0A]* &quot;-&quot;??_ ;_-@_ "/>
    </dxf>
    <dxf>
      <numFmt numFmtId="165" formatCode="_-[$$-1C0A]* #,##0.00_ ;_-[$$-1C0A]* \-#,##0.00\ ;_-[$$-1C0A]* &quot;-&quot;??_ ;_-@_ "/>
    </dxf>
    <dxf>
      <numFmt numFmtId="26" formatCode="h:mm:ss"/>
    </dxf>
    <dxf>
      <numFmt numFmtId="2" formatCode="0.00"/>
    </dxf>
    <dxf>
      <numFmt numFmtId="2" formatCode="0.00"/>
    </dxf>
    <dxf>
      <numFmt numFmtId="25" formatCode="h:mm"/>
    </dxf>
    <dxf>
      <numFmt numFmtId="167" formatCode="d/mm/yyyy"/>
      <alignment horizontal="right" vertical="bottom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</dxfs>
  <tableStyles count="1" defaultTableStyle="TableStyleMedium2" defaultPivotStyle="PivotStyleLight16">
    <tableStyle name="Estilo de segmentación de datos 1" pivot="0" table="0" count="6" xr9:uid="{7F2D69E4-8E0A-4348-9412-1A8C3189B27C}">
      <tableStyleElement type="wholeTable" dxfId="1"/>
      <tableStyleElement type="headerRow" dxfId="0"/>
    </tableStyle>
  </tableStyles>
  <colors>
    <mruColors>
      <color rgb="FFFC3AA3"/>
      <color rgb="FF252F52"/>
      <color rgb="FFDDE2E6"/>
    </mruColors>
  </colors>
  <extLst>
    <ext xmlns:x14="http://schemas.microsoft.com/office/spreadsheetml/2009/9/main" uri="{46F421CA-312F-682f-3DD2-61675219B42D}">
      <x14:dxfs count="4">
        <dxf>
          <border>
            <left style="thin">
              <color rgb="FFFC3AA3"/>
            </left>
            <right style="thin">
              <color rgb="FFFC3AA3"/>
            </right>
            <top style="thin">
              <color rgb="FFFC3AA3"/>
            </top>
            <bottom style="thin">
              <color rgb="FFFC3AA3"/>
            </bottom>
          </border>
        </dxf>
        <dxf>
          <border>
            <left style="thick">
              <color rgb="FFFC3AA3"/>
            </left>
            <right style="thick">
              <color rgb="FFFC3AA3"/>
            </right>
            <top style="thick">
              <color rgb="FFFC3AA3"/>
            </top>
            <bottom style="thick">
              <color rgb="FFFC3AA3"/>
            </bottom>
          </border>
        </dxf>
        <dxf>
          <font>
            <sz val="12"/>
            <color theme="0"/>
            <name val="Aptos Display"/>
            <family val="2"/>
            <scheme val="none"/>
          </font>
          <fill>
            <patternFill>
              <fgColor theme="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color theme="2" tint="-0.499984740745262"/>
            <name val="Aptos Display"/>
            <family val="2"/>
            <scheme val="none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microsoft.com/office/2007/relationships/slicerCache" Target="slicerCaches/slicerCache4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styles" Target="style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4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microsoft.com/office/2017/10/relationships/person" Target="persons/person.xml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6.xml"/><Relationship Id="rId19" Type="http://schemas.openxmlformats.org/officeDocument/2006/relationships/theme" Target="theme/theme1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microsoft.com/office/2007/relationships/slicerCache" Target="slicerCaches/slicerCache3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2.xml"/><Relationship Id="rId1" Type="http://schemas.microsoft.com/office/2011/relationships/chartStyle" Target="style12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1/relationships/chartColorStyle" Target="colors14.xml"/><Relationship Id="rId1" Type="http://schemas.microsoft.com/office/2011/relationships/chartStyle" Target="style14.xml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svg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1/relationships/chartColorStyle" Target="colors6.xml"/><Relationship Id="rId1" Type="http://schemas.microsoft.com/office/2011/relationships/chartStyle" Target="style6.xml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svg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[Dashboard.xlsx]TD!Datos por categoria</c:name>
    <c:fmtId val="2"/>
  </c:pivotSource>
  <c:chart>
    <c:autoTitleDeleted val="1"/>
    <c:pivotFmts>
      <c:pivotFmt>
        <c:idx val="0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887894809283732E-2"/>
          <c:y val="9.1051346952076284E-2"/>
          <c:w val="0.88851386652033104"/>
          <c:h val="0.7572653911829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TD!$B$7</c:f>
              <c:strCache>
                <c:ptCount val="1"/>
                <c:pt idx="0">
                  <c:v>Suma de Total Ventas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TD!$A$8:$A$14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TD!$B$8:$B$14</c:f>
              <c:numCache>
                <c:formatCode>General</c:formatCode>
                <c:ptCount val="6"/>
                <c:pt idx="0">
                  <c:v>27877.814999999999</c:v>
                </c:pt>
                <c:pt idx="1">
                  <c:v>25478.092499999999</c:v>
                </c:pt>
                <c:pt idx="2">
                  <c:v>28327.918500000003</c:v>
                </c:pt>
                <c:pt idx="3">
                  <c:v>30078.184499999996</c:v>
                </c:pt>
                <c:pt idx="4">
                  <c:v>28487.025000000001</c:v>
                </c:pt>
                <c:pt idx="5">
                  <c:v>24748.814999999995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FA-46C6-8E7A-4924172E5476}"/>
            </c:ext>
          </c:extLst>
        </c:ser>
        <c:ser>
          <c:idx val="1"/>
          <c:order val="1"/>
          <c:tx>
            <c:strRef>
              <c:f>TD!$C$7</c:f>
              <c:strCache>
                <c:ptCount val="1"/>
                <c:pt idx="0">
                  <c:v>Suma de Costo de Venta</c:v>
                </c:pt>
              </c:strCache>
            </c:strRef>
          </c:tx>
          <c:spPr>
            <a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TD!$A$8:$A$14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TD!$C$8:$C$14</c:f>
              <c:numCache>
                <c:formatCode>General</c:formatCode>
                <c:ptCount val="6"/>
                <c:pt idx="0">
                  <c:v>26550.299999999992</c:v>
                </c:pt>
                <c:pt idx="1">
                  <c:v>24264.850000000006</c:v>
                </c:pt>
                <c:pt idx="2">
                  <c:v>26978.970000000012</c:v>
                </c:pt>
                <c:pt idx="3">
                  <c:v>28645.890000000007</c:v>
                </c:pt>
                <c:pt idx="4">
                  <c:v>27130.499999999989</c:v>
                </c:pt>
                <c:pt idx="5">
                  <c:v>23570.299999999988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FA-46C6-8E7A-4924172E5476}"/>
            </c:ext>
          </c:extLst>
        </c:ser>
        <c:ser>
          <c:idx val="2"/>
          <c:order val="2"/>
          <c:tx>
            <c:strRef>
              <c:f>TD!$D$7</c:f>
              <c:strCache>
                <c:ptCount val="1"/>
                <c:pt idx="0">
                  <c:v>Suma de Utilidad</c:v>
                </c:pt>
              </c:strCache>
            </c:strRef>
          </c:tx>
          <c:spPr>
            <a:blipFill>
              <a:blip xmlns:r="http://schemas.openxmlformats.org/officeDocument/2006/relationships" r:embed="rId7">
                <a:extLs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TD!$A$8:$A$14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TD!$D$8:$D$14</c:f>
              <c:numCache>
                <c:formatCode>General</c:formatCode>
                <c:ptCount val="6"/>
                <c:pt idx="0">
                  <c:v>1327.5149999999996</c:v>
                </c:pt>
                <c:pt idx="1">
                  <c:v>1213.2425000000001</c:v>
                </c:pt>
                <c:pt idx="2">
                  <c:v>1348.9484999999995</c:v>
                </c:pt>
                <c:pt idx="3">
                  <c:v>1432.2944999999997</c:v>
                </c:pt>
                <c:pt idx="4">
                  <c:v>1356.5250000000003</c:v>
                </c:pt>
                <c:pt idx="5">
                  <c:v>1178.5149999999999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FA-46C6-8E7A-4924172E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110152079"/>
        <c:axId val="112004127"/>
      </c:barChart>
      <c:catAx>
        <c:axId val="1101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2004127"/>
        <c:crosses val="autoZero"/>
        <c:auto val="1"/>
        <c:lblAlgn val="ctr"/>
        <c:lblOffset val="100"/>
        <c:noMultiLvlLbl val="0"/>
      </c:catAx>
      <c:valAx>
        <c:axId val="112004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015207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2702781990884799"/>
          <c:y val="0.92822965395509749"/>
          <c:w val="0.67297246689664203"/>
          <c:h val="7.1770540274711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27227545326636"/>
          <c:y val="0.15215880213614802"/>
          <c:w val="0.62703246294755033"/>
          <c:h val="0.87108954708784181"/>
        </c:manualLayout>
      </c:layout>
      <c:doughnutChart>
        <c:varyColors val="1"/>
        <c:ser>
          <c:idx val="0"/>
          <c:order val="0"/>
          <c:tx>
            <c:strRef>
              <c:f>TD!$E$30</c:f>
              <c:strCache>
                <c:ptCount val="1"/>
                <c:pt idx="0">
                  <c:v>Deportes y Viajes</c:v>
                </c:pt>
              </c:strCache>
            </c:strRef>
          </c:tx>
          <c:dPt>
            <c:idx val="0"/>
            <c:bubble3D val="0"/>
            <c:spPr>
              <a:solidFill>
                <a:srgbClr val="252F5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37-4FFA-B0FF-CB20AA8C848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37-4FFA-B0FF-CB20AA8C848A}"/>
              </c:ext>
            </c:extLst>
          </c:dPt>
          <c:cat>
            <c:numRef>
              <c:f>TD!$F$27:$G$27</c:f>
              <c:numCache>
                <c:formatCode>_-[$$-1C0A]* #,##0.00_ ;_-[$$-1C0A]* \-#,##0.00\ ;_-[$$-1C0A]* "-"??_ ;_-@_ </c:formatCode>
                <c:ptCount val="2"/>
                <c:pt idx="0">
                  <c:v>6967.2540000000017</c:v>
                </c:pt>
                <c:pt idx="1">
                  <c:v>14858.118</c:v>
                </c:pt>
              </c:numCache>
            </c:numRef>
          </c:cat>
          <c:val>
            <c:numRef>
              <c:f>TD!$F$30:$G$30</c:f>
              <c:numCache>
                <c:formatCode>_-[$$-1C0A]* #,##0.00_ ;_-[$$-1C0A]* \-#,##0.00\ ;_-[$$-1C0A]* "-"??_ ;_-@_ </c:formatCode>
                <c:ptCount val="2"/>
                <c:pt idx="0">
                  <c:v>10578.876</c:v>
                </c:pt>
                <c:pt idx="1">
                  <c:v>15490.281000000001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37-4FFA-B0FF-CB20AA8C848A}"/>
            </c:ext>
          </c:extLst>
        </c:ser>
        <c:ser>
          <c:idx val="1"/>
          <c:order val="1"/>
          <c:tx>
            <c:strRef>
              <c:f>TD!$E$31</c:f>
              <c:strCache>
                <c:ptCount val="1"/>
                <c:pt idx="0">
                  <c:v>Accesorios de Moda</c:v>
                </c:pt>
              </c:strCache>
            </c:strRef>
          </c:tx>
          <c:dPt>
            <c:idx val="0"/>
            <c:bubble3D val="0"/>
            <c:spPr>
              <a:solidFill>
                <a:srgbClr val="DDE2E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F37-4FFA-B0FF-CB20AA8C848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F37-4FFA-B0FF-CB20AA8C848A}"/>
              </c:ext>
            </c:extLst>
          </c:dPt>
          <c:cat>
            <c:numRef>
              <c:f>TD!$F$27:$G$27</c:f>
              <c:numCache>
                <c:formatCode>_-[$$-1C0A]* #,##0.00_ ;_-[$$-1C0A]* \-#,##0.00\ ;_-[$$-1C0A]* "-"??_ ;_-@_ </c:formatCode>
                <c:ptCount val="2"/>
                <c:pt idx="0">
                  <c:v>6967.2540000000017</c:v>
                </c:pt>
                <c:pt idx="1">
                  <c:v>14858.118</c:v>
                </c:pt>
              </c:numCache>
            </c:numRef>
          </c:cat>
          <c:val>
            <c:numRef>
              <c:f>TD!$F$31:$G$31</c:f>
              <c:numCache>
                <c:formatCode>_-[$$-1C0A]* #,##0.00_ ;_-[$$-1C0A]* \-#,##0.00\ ;_-[$$-1C0A]* "-"??_ ;_-@_ </c:formatCode>
                <c:ptCount val="2"/>
                <c:pt idx="0">
                  <c:v>11773.523999999999</c:v>
                </c:pt>
                <c:pt idx="1">
                  <c:v>15589.957499999999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37-4FFA-B0FF-CB20AA8C848A}"/>
            </c:ext>
          </c:extLst>
        </c:ser>
        <c:ser>
          <c:idx val="2"/>
          <c:order val="2"/>
          <c:tx>
            <c:strRef>
              <c:f>TD!$E$32</c:f>
              <c:strCache>
                <c:ptCount val="1"/>
                <c:pt idx="0">
                  <c:v>Comida y Bebidas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C3AA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F37-4FFA-B0FF-CB20AA8C848A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F37-4FFA-B0FF-CB20AA8C848A}"/>
              </c:ext>
            </c:extLst>
          </c:dPt>
          <c:cat>
            <c:numRef>
              <c:f>TD!$F$27:$G$27</c:f>
              <c:numCache>
                <c:formatCode>_-[$$-1C0A]* #,##0.00_ ;_-[$$-1C0A]* \-#,##0.00\ ;_-[$$-1C0A]* "-"??_ ;_-@_ </c:formatCode>
                <c:ptCount val="2"/>
                <c:pt idx="0">
                  <c:v>6967.2540000000017</c:v>
                </c:pt>
                <c:pt idx="1">
                  <c:v>14858.118</c:v>
                </c:pt>
              </c:numCache>
            </c:numRef>
          </c:cat>
          <c:val>
            <c:numRef>
              <c:f>TD!$F$32:$G$32</c:f>
              <c:numCache>
                <c:formatCode>_-[$$-1C0A]* #,##0.00_ ;_-[$$-1C0A]* \-#,##0.00\ ;_-[$$-1C0A]* "-"??_ ;_-@_ </c:formatCode>
                <c:ptCount val="2"/>
                <c:pt idx="0">
                  <c:v>14393.778000000002</c:v>
                </c:pt>
                <c:pt idx="1">
                  <c:v>14272.175999999999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F37-4FFA-B0FF-CB20AA8C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214588976448832E-2"/>
          <c:y val="9.4052320534643741E-2"/>
          <c:w val="0.85839728430926354"/>
          <c:h val="0.80018576383803586"/>
        </c:manualLayout>
      </c:layout>
      <c:doughnutChart>
        <c:varyColors val="1"/>
        <c:ser>
          <c:idx val="0"/>
          <c:order val="0"/>
          <c:tx>
            <c:strRef>
              <c:f>TD!$E$23</c:f>
              <c:strCache>
                <c:ptCount val="1"/>
                <c:pt idx="0">
                  <c:v>Accesorios de Moda</c:v>
                </c:pt>
              </c:strCache>
            </c:strRef>
          </c:tx>
          <c:dPt>
            <c:idx val="0"/>
            <c:bubble3D val="0"/>
            <c:spPr>
              <a:solidFill>
                <a:srgbClr val="252F5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00-4E85-96E6-F1E46DDBF4B5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00-4E85-96E6-F1E46DDBF4B5}"/>
              </c:ext>
            </c:extLst>
          </c:dPt>
          <c:cat>
            <c:numRef>
              <c:f>TD!$F$20:$G$20</c:f>
              <c:numCache>
                <c:formatCode>_-[$$-1C0A]* #,##0.00_ ;_-[$$-1C0A]* \-#,##0.00\ ;_-[$$-1C0A]* "-"??_ ;_-@_ </c:formatCode>
                <c:ptCount val="2"/>
                <c:pt idx="0">
                  <c:v>11520.221999999998</c:v>
                </c:pt>
                <c:pt idx="1">
                  <c:v>18479.778000000002</c:v>
                </c:pt>
              </c:numCache>
            </c:numRef>
          </c:cat>
          <c:val>
            <c:numRef>
              <c:f>TD!$F$23:$G$23</c:f>
              <c:numCache>
                <c:formatCode>_-[$$-1C0A]* #,##0.00_ ;_-[$$-1C0A]* \-#,##0.00\ ;_-[$$-1C0A]* "-"??_ ;_-@_ </c:formatCode>
                <c:ptCount val="2"/>
                <c:pt idx="0">
                  <c:v>13467.772499999999</c:v>
                </c:pt>
                <c:pt idx="1">
                  <c:v>17399.905500000008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0-4E85-96E6-F1E46DDBF4B5}"/>
            </c:ext>
          </c:extLst>
        </c:ser>
        <c:ser>
          <c:idx val="1"/>
          <c:order val="1"/>
          <c:tx>
            <c:strRef>
              <c:f>TD!$E$24</c:f>
              <c:strCache>
                <c:ptCount val="1"/>
                <c:pt idx="0">
                  <c:v>Salud y Belleza</c:v>
                </c:pt>
              </c:strCache>
            </c:strRef>
          </c:tx>
          <c:dPt>
            <c:idx val="0"/>
            <c:bubble3D val="0"/>
            <c:spPr>
              <a:solidFill>
                <a:srgbClr val="DDE2E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00-4E85-96E6-F1E46DDBF4B5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B00-4E85-96E6-F1E46DDBF4B5}"/>
              </c:ext>
            </c:extLst>
          </c:dPt>
          <c:cat>
            <c:numRef>
              <c:f>TD!$F$20:$G$20</c:f>
              <c:numCache>
                <c:formatCode>_-[$$-1C0A]* #,##0.00_ ;_-[$$-1C0A]* \-#,##0.00\ ;_-[$$-1C0A]* "-"??_ ;_-@_ </c:formatCode>
                <c:ptCount val="2"/>
                <c:pt idx="0">
                  <c:v>11520.221999999998</c:v>
                </c:pt>
                <c:pt idx="1">
                  <c:v>18479.778000000002</c:v>
                </c:pt>
              </c:numCache>
            </c:numRef>
          </c:cat>
          <c:val>
            <c:numRef>
              <c:f>TD!$F$24:$G$24</c:f>
              <c:numCache>
                <c:formatCode>_-[$$-1C0A]* #,##0.00_ ;_-[$$-1C0A]* \-#,##0.00\ ;_-[$$-1C0A]* "-"??_ ;_-@_ </c:formatCode>
                <c:ptCount val="2"/>
                <c:pt idx="0">
                  <c:v>13668.8475</c:v>
                </c:pt>
                <c:pt idx="1">
                  <c:v>18479.778000000002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00-4E85-96E6-F1E46DDBF4B5}"/>
            </c:ext>
          </c:extLst>
        </c:ser>
        <c:ser>
          <c:idx val="2"/>
          <c:order val="2"/>
          <c:tx>
            <c:strRef>
              <c:f>TD!$E$25</c:f>
              <c:strCache>
                <c:ptCount val="1"/>
                <c:pt idx="0">
                  <c:v>Deportes y Viajes</c:v>
                </c:pt>
              </c:strCache>
            </c:strRef>
          </c:tx>
          <c:dPt>
            <c:idx val="0"/>
            <c:bubble3D val="0"/>
            <c:spPr>
              <a:solidFill>
                <a:srgbClr val="FC3AA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B00-4E85-96E6-F1E46DDBF4B5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00-4E85-96E6-F1E46DDBF4B5}"/>
              </c:ext>
            </c:extLst>
          </c:dPt>
          <c:cat>
            <c:numRef>
              <c:f>TD!$F$20:$G$20</c:f>
              <c:numCache>
                <c:formatCode>_-[$$-1C0A]* #,##0.00_ ;_-[$$-1C0A]* \-#,##0.00\ ;_-[$$-1C0A]* "-"??_ ;_-@_ </c:formatCode>
                <c:ptCount val="2"/>
                <c:pt idx="0">
                  <c:v>11520.221999999998</c:v>
                </c:pt>
                <c:pt idx="1">
                  <c:v>18479.778000000002</c:v>
                </c:pt>
              </c:numCache>
            </c:numRef>
          </c:cat>
          <c:val>
            <c:numRef>
              <c:f>TD!$F$25:$G$25</c:f>
              <c:numCache>
                <c:formatCode>_-[$$-1C0A]* #,##0.00_ ;_-[$$-1C0A]* \-#,##0.00\ ;_-[$$-1C0A]* "-"??_ ;_-@_ </c:formatCode>
                <c:ptCount val="2"/>
                <c:pt idx="0">
                  <c:v>15568.4655</c:v>
                </c:pt>
                <c:pt idx="1">
                  <c:v>17399.905500000008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00-4E85-96E6-F1E46DDB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[Dashboard.xlsx]TD!Datos por categoria</c:name>
    <c:fmtId val="5"/>
  </c:pivotSource>
  <c:chart>
    <c:autoTitleDeleted val="1"/>
    <c:pivotFmts>
      <c:pivotFmt>
        <c:idx val="0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887894809283732E-2"/>
          <c:y val="9.1051346952076284E-2"/>
          <c:w val="0.88851386652033104"/>
          <c:h val="0.7572653911829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TD!$B$7</c:f>
              <c:strCache>
                <c:ptCount val="1"/>
                <c:pt idx="0">
                  <c:v>Suma de Total Ventas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TD!$A$8:$A$14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TD!$B$8:$B$14</c:f>
              <c:numCache>
                <c:formatCode>General</c:formatCode>
                <c:ptCount val="6"/>
                <c:pt idx="0">
                  <c:v>27877.814999999999</c:v>
                </c:pt>
                <c:pt idx="1">
                  <c:v>25478.092499999999</c:v>
                </c:pt>
                <c:pt idx="2">
                  <c:v>28327.918500000003</c:v>
                </c:pt>
                <c:pt idx="3">
                  <c:v>30078.184499999996</c:v>
                </c:pt>
                <c:pt idx="4">
                  <c:v>28487.025000000001</c:v>
                </c:pt>
                <c:pt idx="5">
                  <c:v>24748.814999999995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21-49B9-B398-F31F26680290}"/>
            </c:ext>
          </c:extLst>
        </c:ser>
        <c:ser>
          <c:idx val="1"/>
          <c:order val="1"/>
          <c:tx>
            <c:strRef>
              <c:f>TD!$C$7</c:f>
              <c:strCache>
                <c:ptCount val="1"/>
                <c:pt idx="0">
                  <c:v>Suma de Costo de Venta</c:v>
                </c:pt>
              </c:strCache>
            </c:strRef>
          </c:tx>
          <c:spPr>
            <a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TD!$A$8:$A$14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TD!$C$8:$C$14</c:f>
              <c:numCache>
                <c:formatCode>General</c:formatCode>
                <c:ptCount val="6"/>
                <c:pt idx="0">
                  <c:v>26550.299999999992</c:v>
                </c:pt>
                <c:pt idx="1">
                  <c:v>24264.850000000006</c:v>
                </c:pt>
                <c:pt idx="2">
                  <c:v>26978.970000000012</c:v>
                </c:pt>
                <c:pt idx="3">
                  <c:v>28645.890000000007</c:v>
                </c:pt>
                <c:pt idx="4">
                  <c:v>27130.499999999989</c:v>
                </c:pt>
                <c:pt idx="5">
                  <c:v>23570.299999999988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21-49B9-B398-F31F2668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110152079"/>
        <c:axId val="112004127"/>
      </c:barChart>
      <c:barChart>
        <c:barDir val="col"/>
        <c:grouping val="clustered"/>
        <c:varyColors val="0"/>
        <c:ser>
          <c:idx val="2"/>
          <c:order val="2"/>
          <c:tx>
            <c:strRef>
              <c:f>TD!$D$7</c:f>
              <c:strCache>
                <c:ptCount val="1"/>
                <c:pt idx="0">
                  <c:v>Suma de Utilidad</c:v>
                </c:pt>
              </c:strCache>
            </c:strRef>
          </c:tx>
          <c:spPr>
            <a:blipFill>
              <a:blip xmlns:r="http://schemas.openxmlformats.org/officeDocument/2006/relationships" r:embed="rId7">
                <a:extLs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TD!$A$8:$A$14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TD!$D$8:$D$14</c:f>
              <c:numCache>
                <c:formatCode>General</c:formatCode>
                <c:ptCount val="6"/>
                <c:pt idx="0">
                  <c:v>1327.5149999999996</c:v>
                </c:pt>
                <c:pt idx="1">
                  <c:v>1213.2425000000001</c:v>
                </c:pt>
                <c:pt idx="2">
                  <c:v>1348.9484999999995</c:v>
                </c:pt>
                <c:pt idx="3">
                  <c:v>1432.2944999999997</c:v>
                </c:pt>
                <c:pt idx="4">
                  <c:v>1356.5250000000003</c:v>
                </c:pt>
                <c:pt idx="5">
                  <c:v>1178.5149999999999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21-49B9-B398-F31F2668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300638496"/>
        <c:axId val="1642028687"/>
      </c:barChart>
      <c:catAx>
        <c:axId val="1101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2004127"/>
        <c:crosses val="autoZero"/>
        <c:auto val="1"/>
        <c:lblAlgn val="ctr"/>
        <c:lblOffset val="100"/>
        <c:noMultiLvlLbl val="0"/>
      </c:catAx>
      <c:valAx>
        <c:axId val="112004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0152079"/>
        <c:crosses val="autoZero"/>
        <c:crossBetween val="between"/>
      </c:valAx>
      <c:valAx>
        <c:axId val="16420286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00638496"/>
        <c:crosses val="max"/>
        <c:crossBetween val="between"/>
      </c:valAx>
      <c:catAx>
        <c:axId val="30063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2028687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2702781990884799"/>
          <c:y val="0.92822965395509749"/>
          <c:w val="0.67291924776026812"/>
          <c:h val="7.17705844609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[Dashboard.xlsx]TD!medios de pago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3AA3"/>
          </a:solidFill>
          <a:ln>
            <a:noFill/>
          </a:ln>
          <a:effectLst/>
          <a:sp3d/>
        </c:spPr>
      </c:pivotFmt>
      <c:pivotFmt>
        <c:idx val="2"/>
        <c:spPr>
          <a:solidFill>
            <a:srgbClr val="252F52"/>
          </a:solidFill>
          <a:ln>
            <a:noFill/>
          </a:ln>
          <a:effectLst/>
          <a:sp3d/>
        </c:spPr>
      </c:pivotFmt>
      <c:pivotFmt>
        <c:idx val="3"/>
        <c:spPr>
          <a:solidFill>
            <a:srgbClr val="DDE2E6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52F52"/>
          </a:solidFill>
          <a:ln>
            <a:noFill/>
          </a:ln>
          <a:effectLst/>
          <a:sp3d/>
        </c:spPr>
      </c:pivotFmt>
      <c:pivotFmt>
        <c:idx val="6"/>
        <c:spPr>
          <a:solidFill>
            <a:srgbClr val="FC3AA3"/>
          </a:solidFill>
          <a:ln>
            <a:noFill/>
          </a:ln>
          <a:effectLst/>
          <a:sp3d/>
        </c:spPr>
      </c:pivotFmt>
      <c:pivotFmt>
        <c:idx val="7"/>
        <c:spPr>
          <a:solidFill>
            <a:srgbClr val="DDE2E6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52F52"/>
          </a:solidFill>
          <a:ln>
            <a:noFill/>
          </a:ln>
          <a:effectLst/>
          <a:sp3d/>
        </c:spPr>
      </c:pivotFmt>
      <c:pivotFmt>
        <c:idx val="10"/>
        <c:spPr>
          <a:solidFill>
            <a:srgbClr val="FC3AA3"/>
          </a:solidFill>
          <a:ln>
            <a:noFill/>
          </a:ln>
          <a:effectLst/>
          <a:sp3d/>
        </c:spPr>
      </c:pivotFmt>
      <c:pivotFmt>
        <c:idx val="11"/>
        <c:spPr>
          <a:solidFill>
            <a:srgbClr val="DDE2E6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64555539476641E-2"/>
          <c:y val="4.3731341820084556E-2"/>
          <c:w val="0.95"/>
          <c:h val="0.9398148148148147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TD!$B$37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252F52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rgbClr val="FC3AA3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rgbClr val="DDE2E6"/>
              </a:solidFill>
              <a:ln>
                <a:noFill/>
              </a:ln>
              <a:effectLst/>
              <a:sp3d/>
            </c:spPr>
          </c:dPt>
          <c:cat>
            <c:strRef>
              <c:f>TD!$A$38:$A$41</c:f>
              <c:strCache>
                <c:ptCount val="3"/>
                <c:pt idx="0">
                  <c:v>Billetera Electrónica</c:v>
                </c:pt>
                <c:pt idx="1">
                  <c:v>Efectivo</c:v>
                </c:pt>
                <c:pt idx="2">
                  <c:v>Tarjeta de Crédito</c:v>
                </c:pt>
              </c:strCache>
            </c:strRef>
          </c:cat>
          <c:val>
            <c:numRef>
              <c:f>TD!$B$38:$B$41</c:f>
              <c:numCache>
                <c:formatCode>_-[$$-1C0A]* #,##0.00_ ;_-[$$-1C0A]* \-#,##0.00\ ;_-[$$-1C0A]* "-"??_ ;_-@_ </c:formatCode>
                <c:ptCount val="3"/>
                <c:pt idx="0">
                  <c:v>53677.984499999999</c:v>
                </c:pt>
                <c:pt idx="1">
                  <c:v>61209.162000000018</c:v>
                </c:pt>
                <c:pt idx="2">
                  <c:v>50110.704000000027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F7-401F-9286-BB2F0B02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gapDepth val="0"/>
        <c:shape val="box"/>
        <c:axId val="735799808"/>
        <c:axId val="249997279"/>
        <c:axId val="0"/>
      </c:bar3DChart>
      <c:catAx>
        <c:axId val="735799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9997279"/>
        <c:crosses val="autoZero"/>
        <c:auto val="1"/>
        <c:lblAlgn val="ctr"/>
        <c:lblOffset val="100"/>
        <c:noMultiLvlLbl val="0"/>
      </c:catAx>
      <c:valAx>
        <c:axId val="249997279"/>
        <c:scaling>
          <c:orientation val="minMax"/>
        </c:scaling>
        <c:delete val="1"/>
        <c:axPos val="l"/>
        <c:numFmt formatCode="_-[$$-1C0A]* #,##0.00_ ;_-[$$-1C0A]* \-#,##0.00\ ;_-[$$-1C0A]* &quot;-&quot;??_ ;_-@_ " sourceLinked="1"/>
        <c:majorTickMark val="none"/>
        <c:minorTickMark val="none"/>
        <c:tickLblPos val="nextTo"/>
        <c:crossAx val="7357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[Dashboard.xlsx]TD!tipo de cliente</c:name>
    <c:fmtId val="13"/>
  </c:pivotSource>
  <c:chart>
    <c:autoTitleDeleted val="1"/>
    <c:pivotFmts>
      <c:pivotFmt>
        <c:idx val="0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dLbl>
      </c:pivotFmt>
      <c:pivotFmt>
        <c:idx val="1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2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3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dLbl>
      </c:pivotFmt>
      <c:pivotFmt>
        <c:idx val="4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252085146685609"/>
          <c:y val="4.8507479855438712E-3"/>
          <c:w val="0.61435516333973894"/>
          <c:h val="0.873541267730404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TD!$B$45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/>
            </c:spPr>
          </c:dPt>
          <c:cat>
            <c:strRef>
              <c:f>TD!$A$46:$A$48</c:f>
              <c:strCache>
                <c:ptCount val="2"/>
                <c:pt idx="0">
                  <c:v>Normal</c:v>
                </c:pt>
                <c:pt idx="1">
                  <c:v>Miembro</c:v>
                </c:pt>
              </c:strCache>
            </c:strRef>
          </c:cat>
          <c:val>
            <c:numRef>
              <c:f>TD!$B$46:$B$48</c:f>
              <c:numCache>
                <c:formatCode>0.00%</c:formatCode>
                <c:ptCount val="2"/>
                <c:pt idx="0">
                  <c:v>0.50085747935243541</c:v>
                </c:pt>
                <c:pt idx="1">
                  <c:v>0.49914252064756415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30-4B0A-A710-3EF5BF88D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59759"/>
        <c:axId val="763856511"/>
      </c:barChart>
      <c:catAx>
        <c:axId val="247159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763856511"/>
        <c:crosses val="autoZero"/>
        <c:auto val="1"/>
        <c:lblAlgn val="ctr"/>
        <c:lblOffset val="100"/>
        <c:noMultiLvlLbl val="0"/>
      </c:catAx>
      <c:valAx>
        <c:axId val="763856511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471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[Dashboard.xlsx]TD!impuesyos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252F52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252F52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252F52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252F52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252F52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252F52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252F52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rgbClr val="252F52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rgbClr val="252F52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rgbClr val="252F52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13"/>
        <c:spPr>
          <a:ln w="44450" cap="rnd">
            <a:solidFill>
              <a:schemeClr val="accent1"/>
            </a:solidFill>
            <a:round/>
          </a:ln>
          <a:effectLst/>
        </c:spPr>
        <c:marker>
          <c:symbol val="triangle"/>
          <c:size val="10"/>
          <c:spPr>
            <a:solidFill>
              <a:srgbClr val="FC3AA3"/>
            </a:solidFill>
            <a:ln w="9525">
              <a:noFill/>
            </a:ln>
            <a:effectLst/>
          </c:spPr>
        </c:marker>
        <c:dLbl>
          <c:idx val="0"/>
          <c:spPr>
            <a:solidFill>
              <a:srgbClr val="DDE2E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s-DO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44450" cap="rnd">
            <a:solidFill>
              <a:srgbClr val="252F52"/>
            </a:solidFill>
            <a:round/>
          </a:ln>
          <a:effectLst/>
        </c:spPr>
        <c:marker>
          <c:symbol val="triangle"/>
          <c:size val="10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15"/>
        <c:spPr>
          <a:ln w="44450" cap="rnd">
            <a:solidFill>
              <a:srgbClr val="252F52"/>
            </a:solidFill>
            <a:round/>
          </a:ln>
          <a:effectLst/>
        </c:spPr>
        <c:marker>
          <c:symbol val="triangle"/>
          <c:size val="10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16"/>
        <c:spPr>
          <a:ln w="44450" cap="rnd">
            <a:solidFill>
              <a:srgbClr val="252F52"/>
            </a:solidFill>
            <a:round/>
          </a:ln>
          <a:effectLst/>
        </c:spPr>
        <c:marker>
          <c:symbol val="triangle"/>
          <c:size val="10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17"/>
        <c:spPr>
          <a:ln w="44450" cap="rnd">
            <a:solidFill>
              <a:srgbClr val="252F52"/>
            </a:solidFill>
            <a:round/>
          </a:ln>
          <a:effectLst/>
        </c:spPr>
        <c:marker>
          <c:symbol val="triangle"/>
          <c:size val="10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18"/>
        <c:spPr>
          <a:ln w="44450" cap="rnd">
            <a:solidFill>
              <a:srgbClr val="252F52"/>
            </a:solidFill>
            <a:round/>
          </a:ln>
          <a:effectLst/>
        </c:spPr>
        <c:marker>
          <c:symbol val="triangle"/>
          <c:size val="10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3316665507165714E-2"/>
          <c:y val="5.5958782480572795E-2"/>
          <c:w val="0.93888888888888888"/>
          <c:h val="0.72743880957108142"/>
        </c:manualLayout>
      </c:layout>
      <c:lineChart>
        <c:grouping val="standard"/>
        <c:varyColors val="0"/>
        <c:ser>
          <c:idx val="0"/>
          <c:order val="0"/>
          <c:tx>
            <c:strRef>
              <c:f>TD!$B$52</c:f>
              <c:strCache>
                <c:ptCount val="1"/>
                <c:pt idx="0">
                  <c:v>Total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C3AA3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triangle"/>
              <c:size val="10"/>
              <c:spPr>
                <a:solidFill>
                  <a:srgbClr val="FC3AA3"/>
                </a:solidFill>
                <a:ln w="9525">
                  <a:noFill/>
                </a:ln>
                <a:effectLst/>
              </c:spPr>
            </c:marker>
            <c:bubble3D val="0"/>
            <c:spPr>
              <a:ln w="44450" cap="rnd">
                <a:solidFill>
                  <a:srgbClr val="252F52"/>
                </a:solidFill>
                <a:round/>
              </a:ln>
              <a:effectLst/>
            </c:spPr>
          </c:dPt>
          <c:dPt>
            <c:idx val="2"/>
            <c:marker>
              <c:symbol val="triangle"/>
              <c:size val="10"/>
              <c:spPr>
                <a:solidFill>
                  <a:srgbClr val="FC3AA3"/>
                </a:solidFill>
                <a:ln w="9525">
                  <a:noFill/>
                </a:ln>
                <a:effectLst/>
              </c:spPr>
            </c:marker>
            <c:bubble3D val="0"/>
            <c:spPr>
              <a:ln w="44450" cap="rnd">
                <a:solidFill>
                  <a:srgbClr val="252F52"/>
                </a:solidFill>
                <a:round/>
              </a:ln>
              <a:effectLst/>
            </c:spPr>
          </c:dPt>
          <c:dPt>
            <c:idx val="3"/>
            <c:marker>
              <c:symbol val="triangle"/>
              <c:size val="10"/>
              <c:spPr>
                <a:solidFill>
                  <a:srgbClr val="FC3AA3"/>
                </a:solidFill>
                <a:ln w="9525">
                  <a:noFill/>
                </a:ln>
                <a:effectLst/>
              </c:spPr>
            </c:marker>
            <c:bubble3D val="0"/>
            <c:spPr>
              <a:ln w="44450" cap="rnd">
                <a:solidFill>
                  <a:srgbClr val="252F52"/>
                </a:solidFill>
                <a:round/>
              </a:ln>
              <a:effectLst/>
            </c:spPr>
          </c:dPt>
          <c:dPt>
            <c:idx val="4"/>
            <c:marker>
              <c:symbol val="triangle"/>
              <c:size val="10"/>
              <c:spPr>
                <a:solidFill>
                  <a:srgbClr val="FC3AA3"/>
                </a:solidFill>
                <a:ln w="9525">
                  <a:noFill/>
                </a:ln>
                <a:effectLst/>
              </c:spPr>
            </c:marker>
            <c:bubble3D val="0"/>
            <c:spPr>
              <a:ln w="44450" cap="rnd">
                <a:solidFill>
                  <a:srgbClr val="252F52"/>
                </a:solidFill>
                <a:round/>
              </a:ln>
              <a:effectLst/>
            </c:spPr>
          </c:dPt>
          <c:dPt>
            <c:idx val="5"/>
            <c:marker>
              <c:symbol val="triangle"/>
              <c:size val="10"/>
              <c:spPr>
                <a:solidFill>
                  <a:srgbClr val="FC3AA3"/>
                </a:solidFill>
                <a:ln w="9525">
                  <a:noFill/>
                </a:ln>
                <a:effectLst/>
              </c:spPr>
            </c:marker>
            <c:bubble3D val="0"/>
            <c:spPr>
              <a:ln w="44450" cap="rnd">
                <a:solidFill>
                  <a:srgbClr val="252F52"/>
                </a:solidFill>
                <a:round/>
              </a:ln>
              <a:effectLst/>
            </c:spPr>
          </c:dPt>
          <c:dLbls>
            <c:spPr>
              <a:solidFill>
                <a:srgbClr val="DDE2E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TD!$A$53:$A$59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TD!$B$53:$B$59</c:f>
              <c:numCache>
                <c:formatCode>General</c:formatCode>
                <c:ptCount val="6"/>
                <c:pt idx="0">
                  <c:v>1327.5149999999996</c:v>
                </c:pt>
                <c:pt idx="1">
                  <c:v>1213.2425000000001</c:v>
                </c:pt>
                <c:pt idx="2">
                  <c:v>1348.9484999999995</c:v>
                </c:pt>
                <c:pt idx="3">
                  <c:v>1432.2944999999997</c:v>
                </c:pt>
                <c:pt idx="4">
                  <c:v>1356.5250000000003</c:v>
                </c:pt>
                <c:pt idx="5">
                  <c:v>1178.5149999999999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66-40C6-8707-2AE904DFFF3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3345552"/>
        <c:axId val="595133792"/>
      </c:lineChart>
      <c:catAx>
        <c:axId val="16933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Display" panose="020B0004020202020204" pitchFamily="34" charset="0"/>
                <a:ea typeface="+mn-ea"/>
                <a:cs typeface="+mn-cs"/>
              </a:defRPr>
            </a:pPr>
            <a:endParaRPr lang="es-DO"/>
          </a:p>
        </c:txPr>
        <c:crossAx val="595133792"/>
        <c:crosses val="autoZero"/>
        <c:auto val="1"/>
        <c:lblAlgn val="ctr"/>
        <c:lblOffset val="100"/>
        <c:noMultiLvlLbl val="0"/>
      </c:catAx>
      <c:valAx>
        <c:axId val="595133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334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7770121217605"/>
          <c:y val="3.4654332994239374E-2"/>
          <c:w val="0.70845407868833976"/>
          <c:h val="0.89040615201949835"/>
        </c:manualLayout>
      </c:layout>
      <c:pieChart>
        <c:varyColors val="1"/>
        <c:ser>
          <c:idx val="2"/>
          <c:order val="0"/>
          <c:spPr>
            <a:solidFill>
              <a:srgbClr val="252F52"/>
            </a:solidFill>
            <a:ln>
              <a:noFill/>
            </a:ln>
          </c:spPr>
          <c:dPt>
            <c:idx val="0"/>
            <c:bubble3D val="0"/>
            <c:explosion val="6"/>
            <c:spPr>
              <a:solidFill>
                <a:srgbClr val="252F5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0F9-4CD0-BE2A-3F9C73B69E57}"/>
              </c:ext>
            </c:extLst>
          </c:dPt>
          <c:cat>
            <c:strRef>
              <c:f>TD!$G$64</c:f>
              <c:strCache>
                <c:ptCount val="1"/>
                <c:pt idx="0">
                  <c:v>California</c:v>
                </c:pt>
              </c:strCache>
            </c:strRef>
          </c:cat>
          <c:val>
            <c:numRef>
              <c:f>TD!$H$64</c:f>
              <c:numCache>
                <c:formatCode>_-[$$-1C0A]* #,##0.00_ ;_-[$$-1C0A]* \-#,##0.00\ ;_-[$$-1C0A]* "-"??_ ;_-@_ </c:formatCode>
                <c:ptCount val="1"/>
                <c:pt idx="0">
                  <c:v>9808.7745000000014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9-4CD0-BE2A-3F9C73B6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363746067899"/>
          <c:y val="2.0145505012372725E-2"/>
          <c:w val="0.71820409768044779"/>
          <c:h val="0.91028156334768651"/>
        </c:manualLayout>
      </c:layout>
      <c:pieChart>
        <c:varyColors val="1"/>
        <c:ser>
          <c:idx val="0"/>
          <c:order val="0"/>
          <c:tx>
            <c:strRef>
              <c:f>TD!$G$65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rgbClr val="FC3AA3"/>
            </a:solidFill>
            <a:ln>
              <a:noFill/>
            </a:ln>
          </c:spPr>
          <c:dPt>
            <c:idx val="0"/>
            <c:bubble3D val="0"/>
            <c:explosion val="6"/>
            <c:spPr>
              <a:solidFill>
                <a:srgbClr val="FC3AA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EC-4865-BB61-AE2AF71AF1EA}"/>
              </c:ext>
            </c:extLst>
          </c:dPt>
          <c:val>
            <c:numRef>
              <c:f>TD!$H$65</c:f>
              <c:numCache>
                <c:formatCode>_-[$$-1C0A]* #,##0.00_ ;_-[$$-1C0A]* \-#,##0.00\ ;_-[$$-1C0A]* "-"??_ ;_-@_ </c:formatCode>
                <c:ptCount val="1"/>
                <c:pt idx="0">
                  <c:v>10309.540500000001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C-4865-BB61-AE2AF71A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22809052290624"/>
          <c:y val="4.4571429908404347E-2"/>
          <c:w val="0.68391808988538727"/>
          <c:h val="0.89104761577945601"/>
        </c:manualLayout>
      </c:layout>
      <c:pieChart>
        <c:varyColors val="1"/>
        <c:ser>
          <c:idx val="0"/>
          <c:order val="0"/>
          <c:tx>
            <c:strRef>
              <c:f>TD!$G$66</c:f>
              <c:strCache>
                <c:ptCount val="1"/>
                <c:pt idx="0">
                  <c:v>Los Ángeles</c:v>
                </c:pt>
              </c:strCache>
            </c:strRef>
          </c:tx>
          <c:spPr>
            <a:solidFill>
              <a:srgbClr val="DDE2E6"/>
            </a:solidFill>
            <a:ln>
              <a:noFill/>
            </a:ln>
          </c:spPr>
          <c:explosion val="1"/>
          <c:dPt>
            <c:idx val="0"/>
            <c:bubble3D val="0"/>
            <c:spPr>
              <a:solidFill>
                <a:srgbClr val="DDE2E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DC-4027-8DF4-273B740B2619}"/>
              </c:ext>
            </c:extLst>
          </c:dPt>
          <c:val>
            <c:numRef>
              <c:f>TD!$H$66</c:f>
              <c:numCache>
                <c:formatCode>_-[$$-1C0A]* #,##0.00_ ;_-[$$-1C0A]* \-#,##0.00\ ;_-[$$-1C0A]* "-"??_ ;_-@_ </c:formatCode>
                <c:ptCount val="1"/>
                <c:pt idx="0">
                  <c:v>6981.869999999999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C-4027-8DF4-273B740B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TD!$G$79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rgbClr val="DDE2E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TD!$E$81:$E$86</c15:sqref>
                  </c15:fullRef>
                </c:ext>
              </c:extLst>
              <c:f>TD!$E$81:$E$86</c:f>
              <c:strCache>
                <c:ptCount val="6"/>
                <c:pt idx="0">
                  <c:v>jueves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sábado</c:v>
                </c:pt>
                <c:pt idx="5">
                  <c:v>viernes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TD!$G$81:$G$86</c15:sqref>
                  </c15:fullRef>
                </c:ext>
              </c:extLst>
              <c:f>TD!$G$81:$G$86</c:f>
              <c:numCache>
                <c:formatCode>_-[$$-1C0A]* #,##0.00_ ;_-[$$-1C0A]* \-#,##0.00\ ;_-[$$-1C0A]* "-"??_ ;_-@_ 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9-4458-B776-677061962714}"/>
            </c:ext>
          </c:extLst>
        </c:ser>
        <c:ser>
          <c:idx val="0"/>
          <c:order val="1"/>
          <c:tx>
            <c:strRef>
              <c:f>TD!$F$79</c:f>
              <c:strCache>
                <c:ptCount val="1"/>
                <c:pt idx="0">
                  <c:v>Suma de Total Ventas</c:v>
                </c:pt>
              </c:strCache>
            </c:strRef>
          </c:tx>
          <c:spPr>
            <a:solidFill>
              <a:srgbClr val="FC3A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TD!$E$81:$E$86</c15:sqref>
                  </c15:fullRef>
                </c:ext>
              </c:extLst>
              <c:f>TD!$E$81:$E$86</c:f>
              <c:strCache>
                <c:ptCount val="6"/>
                <c:pt idx="0">
                  <c:v>jueves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sábado</c:v>
                </c:pt>
                <c:pt idx="5">
                  <c:v>viernes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TD!$B$80:$B$86</c15:sqref>
                  </c15:fullRef>
                </c:ext>
              </c:extLst>
              <c:f>TD!$B$80:$B$85</c:f>
              <c:numCache>
                <c:formatCode>_-[$$-1C0A]* #,##0.00_ ;_-[$$-1C0A]* \-#,##0.00\ ;_-[$$-1C0A]* "-"??_ ;_-@_ </c:formatCode>
                <c:ptCount val="6"/>
                <c:pt idx="0">
                  <c:v>23434.298999999999</c:v>
                </c:pt>
                <c:pt idx="1">
                  <c:v>17607.680999999993</c:v>
                </c:pt>
                <c:pt idx="2">
                  <c:v>20581.385999999995</c:v>
                </c:pt>
                <c:pt idx="3">
                  <c:v>27018.001500000002</c:v>
                </c:pt>
                <c:pt idx="4">
                  <c:v>24341.877</c:v>
                </c:pt>
                <c:pt idx="5">
                  <c:v>26007.439499999993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9-4458-B776-6770619627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37136255"/>
        <c:axId val="1560077919"/>
      </c:barChart>
      <c:catAx>
        <c:axId val="153713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DO"/>
          </a:p>
        </c:txPr>
        <c:crossAx val="1560077919"/>
        <c:crosses val="autoZero"/>
        <c:auto val="1"/>
        <c:lblAlgn val="ctr"/>
        <c:lblOffset val="100"/>
        <c:noMultiLvlLbl val="0"/>
      </c:catAx>
      <c:valAx>
        <c:axId val="1560077919"/>
        <c:scaling>
          <c:orientation val="minMax"/>
        </c:scaling>
        <c:delete val="1"/>
        <c:axPos val="b"/>
        <c:numFmt formatCode="_-[$$-1C0A]* #,##0.00_ ;_-[$$-1C0A]* \-#,##0.00\ ;_-[$$-1C0A]* &quot;-&quot;??_ ;_-@_ " sourceLinked="1"/>
        <c:majorTickMark val="none"/>
        <c:minorTickMark val="none"/>
        <c:tickLblPos val="nextTo"/>
        <c:crossAx val="153713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TD!$E$23</c:f>
              <c:strCache>
                <c:ptCount val="1"/>
                <c:pt idx="0">
                  <c:v>Accesorios de Moda</c:v>
                </c:pt>
              </c:strCache>
            </c:strRef>
          </c:tx>
          <c:dPt>
            <c:idx val="0"/>
            <c:bubble3D val="0"/>
            <c:spPr>
              <a:solidFill>
                <a:srgbClr val="252F5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883-4800-B43B-B64DC175F2D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883-4800-B43B-B64DC175F2D4}"/>
              </c:ext>
            </c:extLst>
          </c:dPt>
          <c:cat>
            <c:numRef>
              <c:f>TD!$F$20:$G$20</c:f>
              <c:numCache>
                <c:formatCode>_-[$$-1C0A]* #,##0.00_ ;_-[$$-1C0A]* \-#,##0.00\ ;_-[$$-1C0A]* "-"??_ ;_-@_ </c:formatCode>
                <c:ptCount val="2"/>
                <c:pt idx="0">
                  <c:v>11520.221999999998</c:v>
                </c:pt>
                <c:pt idx="1">
                  <c:v>18479.778000000002</c:v>
                </c:pt>
              </c:numCache>
            </c:numRef>
          </c:cat>
          <c:val>
            <c:numRef>
              <c:f>TD!$F$23:$G$23</c:f>
              <c:numCache>
                <c:formatCode>_-[$$-1C0A]* #,##0.00_ ;_-[$$-1C0A]* \-#,##0.00\ ;_-[$$-1C0A]* "-"??_ ;_-@_ </c:formatCode>
                <c:ptCount val="2"/>
                <c:pt idx="0">
                  <c:v>13467.772499999999</c:v>
                </c:pt>
                <c:pt idx="1">
                  <c:v>17399.905500000008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3-4800-B43B-B64DC175F2D4}"/>
            </c:ext>
          </c:extLst>
        </c:ser>
        <c:ser>
          <c:idx val="1"/>
          <c:order val="1"/>
          <c:tx>
            <c:strRef>
              <c:f>TD!$E$24</c:f>
              <c:strCache>
                <c:ptCount val="1"/>
                <c:pt idx="0">
                  <c:v>Salud y Belleza</c:v>
                </c:pt>
              </c:strCache>
            </c:strRef>
          </c:tx>
          <c:dPt>
            <c:idx val="0"/>
            <c:bubble3D val="0"/>
            <c:spPr>
              <a:solidFill>
                <a:srgbClr val="DDE2E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83-4800-B43B-B64DC175F2D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83-4800-B43B-B64DC175F2D4}"/>
              </c:ext>
            </c:extLst>
          </c:dPt>
          <c:cat>
            <c:numRef>
              <c:f>TD!$F$20:$G$20</c:f>
              <c:numCache>
                <c:formatCode>_-[$$-1C0A]* #,##0.00_ ;_-[$$-1C0A]* \-#,##0.00\ ;_-[$$-1C0A]* "-"??_ ;_-@_ </c:formatCode>
                <c:ptCount val="2"/>
                <c:pt idx="0">
                  <c:v>11520.221999999998</c:v>
                </c:pt>
                <c:pt idx="1">
                  <c:v>18479.778000000002</c:v>
                </c:pt>
              </c:numCache>
            </c:numRef>
          </c:cat>
          <c:val>
            <c:numRef>
              <c:f>TD!$F$24:$G$24</c:f>
              <c:numCache>
                <c:formatCode>_-[$$-1C0A]* #,##0.00_ ;_-[$$-1C0A]* \-#,##0.00\ ;_-[$$-1C0A]* "-"??_ ;_-@_ </c:formatCode>
                <c:ptCount val="2"/>
                <c:pt idx="0">
                  <c:v>13668.8475</c:v>
                </c:pt>
                <c:pt idx="1">
                  <c:v>18479.778000000002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3-4800-B43B-B64DC175F2D4}"/>
            </c:ext>
          </c:extLst>
        </c:ser>
        <c:ser>
          <c:idx val="2"/>
          <c:order val="2"/>
          <c:tx>
            <c:strRef>
              <c:f>TD!$E$25</c:f>
              <c:strCache>
                <c:ptCount val="1"/>
                <c:pt idx="0">
                  <c:v>Deportes y Viajes</c:v>
                </c:pt>
              </c:strCache>
            </c:strRef>
          </c:tx>
          <c:dPt>
            <c:idx val="0"/>
            <c:bubble3D val="0"/>
            <c:spPr>
              <a:solidFill>
                <a:srgbClr val="FC3AA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883-4800-B43B-B64DC175F2D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83-4800-B43B-B64DC175F2D4}"/>
              </c:ext>
            </c:extLst>
          </c:dPt>
          <c:cat>
            <c:numRef>
              <c:f>TD!$F$20:$G$20</c:f>
              <c:numCache>
                <c:formatCode>_-[$$-1C0A]* #,##0.00_ ;_-[$$-1C0A]* \-#,##0.00\ ;_-[$$-1C0A]* "-"??_ ;_-@_ </c:formatCode>
                <c:ptCount val="2"/>
                <c:pt idx="0">
                  <c:v>11520.221999999998</c:v>
                </c:pt>
                <c:pt idx="1">
                  <c:v>18479.778000000002</c:v>
                </c:pt>
              </c:numCache>
            </c:numRef>
          </c:cat>
          <c:val>
            <c:numRef>
              <c:f>TD!$F$25:$G$25</c:f>
              <c:numCache>
                <c:formatCode>_-[$$-1C0A]* #,##0.00_ ;_-[$$-1C0A]* \-#,##0.00\ ;_-[$$-1C0A]* "-"??_ ;_-@_ </c:formatCode>
                <c:ptCount val="2"/>
                <c:pt idx="0">
                  <c:v>15568.4655</c:v>
                </c:pt>
                <c:pt idx="1">
                  <c:v>17399.905500000008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3-4800-B43B-B64DC175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8725334622826"/>
          <c:y val="9.961262270484951E-2"/>
          <c:w val="0.62703246294755033"/>
          <c:h val="0.87108954708784181"/>
        </c:manualLayout>
      </c:layout>
      <c:doughnutChart>
        <c:varyColors val="1"/>
        <c:ser>
          <c:idx val="0"/>
          <c:order val="0"/>
          <c:tx>
            <c:strRef>
              <c:f>TD!$E$30</c:f>
              <c:strCache>
                <c:ptCount val="1"/>
                <c:pt idx="0">
                  <c:v>Deportes y Viajes</c:v>
                </c:pt>
              </c:strCache>
            </c:strRef>
          </c:tx>
          <c:dPt>
            <c:idx val="0"/>
            <c:bubble3D val="0"/>
            <c:spPr>
              <a:solidFill>
                <a:srgbClr val="252F5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B87-4989-87A7-62E458FF188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87-4989-87A7-62E458FF1884}"/>
              </c:ext>
            </c:extLst>
          </c:dPt>
          <c:cat>
            <c:numRef>
              <c:f>TD!$F$27:$G$27</c:f>
              <c:numCache>
                <c:formatCode>_-[$$-1C0A]* #,##0.00_ ;_-[$$-1C0A]* \-#,##0.00\ ;_-[$$-1C0A]* "-"??_ ;_-@_ </c:formatCode>
                <c:ptCount val="2"/>
                <c:pt idx="0">
                  <c:v>6967.2540000000017</c:v>
                </c:pt>
                <c:pt idx="1">
                  <c:v>14858.118</c:v>
                </c:pt>
              </c:numCache>
            </c:numRef>
          </c:cat>
          <c:val>
            <c:numRef>
              <c:f>TD!$F$30:$G$30</c:f>
              <c:numCache>
                <c:formatCode>_-[$$-1C0A]* #,##0.00_ ;_-[$$-1C0A]* \-#,##0.00\ ;_-[$$-1C0A]* "-"??_ ;_-@_ </c:formatCode>
                <c:ptCount val="2"/>
                <c:pt idx="0">
                  <c:v>10578.876</c:v>
                </c:pt>
                <c:pt idx="1">
                  <c:v>15490.281000000001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7-4989-87A7-62E458FF1884}"/>
            </c:ext>
          </c:extLst>
        </c:ser>
        <c:ser>
          <c:idx val="1"/>
          <c:order val="1"/>
          <c:tx>
            <c:strRef>
              <c:f>TD!$E$31</c:f>
              <c:strCache>
                <c:ptCount val="1"/>
                <c:pt idx="0">
                  <c:v>Accesorios de Moda</c:v>
                </c:pt>
              </c:strCache>
            </c:strRef>
          </c:tx>
          <c:dPt>
            <c:idx val="0"/>
            <c:bubble3D val="0"/>
            <c:spPr>
              <a:solidFill>
                <a:srgbClr val="DDE2E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87-4989-87A7-62E458FF188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B87-4989-87A7-62E458FF1884}"/>
              </c:ext>
            </c:extLst>
          </c:dPt>
          <c:cat>
            <c:numRef>
              <c:f>TD!$F$27:$G$27</c:f>
              <c:numCache>
                <c:formatCode>_-[$$-1C0A]* #,##0.00_ ;_-[$$-1C0A]* \-#,##0.00\ ;_-[$$-1C0A]* "-"??_ ;_-@_ </c:formatCode>
                <c:ptCount val="2"/>
                <c:pt idx="0">
                  <c:v>6967.2540000000017</c:v>
                </c:pt>
                <c:pt idx="1">
                  <c:v>14858.118</c:v>
                </c:pt>
              </c:numCache>
            </c:numRef>
          </c:cat>
          <c:val>
            <c:numRef>
              <c:f>TD!$F$31:$G$31</c:f>
              <c:numCache>
                <c:formatCode>_-[$$-1C0A]* #,##0.00_ ;_-[$$-1C0A]* \-#,##0.00\ ;_-[$$-1C0A]* "-"??_ ;_-@_ </c:formatCode>
                <c:ptCount val="2"/>
                <c:pt idx="0">
                  <c:v>11773.523999999999</c:v>
                </c:pt>
                <c:pt idx="1">
                  <c:v>15589.957499999999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7-4989-87A7-62E458FF1884}"/>
            </c:ext>
          </c:extLst>
        </c:ser>
        <c:ser>
          <c:idx val="2"/>
          <c:order val="2"/>
          <c:tx>
            <c:strRef>
              <c:f>TD!$E$32</c:f>
              <c:strCache>
                <c:ptCount val="1"/>
                <c:pt idx="0">
                  <c:v>Comida y Bebidas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C3AA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B87-4989-87A7-62E458FF1884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87-4989-87A7-62E458FF1884}"/>
              </c:ext>
            </c:extLst>
          </c:dPt>
          <c:cat>
            <c:numRef>
              <c:f>TD!$F$27:$G$27</c:f>
              <c:numCache>
                <c:formatCode>_-[$$-1C0A]* #,##0.00_ ;_-[$$-1C0A]* \-#,##0.00\ ;_-[$$-1C0A]* "-"??_ ;_-@_ </c:formatCode>
                <c:ptCount val="2"/>
                <c:pt idx="0">
                  <c:v>6967.2540000000017</c:v>
                </c:pt>
                <c:pt idx="1">
                  <c:v>14858.118</c:v>
                </c:pt>
              </c:numCache>
            </c:numRef>
          </c:cat>
          <c:val>
            <c:numRef>
              <c:f>TD!$F$32:$G$32</c:f>
              <c:numCache>
                <c:formatCode>_-[$$-1C0A]* #,##0.00_ ;_-[$$-1C0A]* \-#,##0.00\ ;_-[$$-1C0A]* "-"??_ ;_-@_ </c:formatCode>
                <c:ptCount val="2"/>
                <c:pt idx="0">
                  <c:v>14393.778000000002</c:v>
                </c:pt>
                <c:pt idx="1">
                  <c:v>14272.175999999999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7-4989-87A7-62E458FF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[Dashboard.xlsx]TD!medios de pago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"/>
        <c:spPr>
          <a:solidFill>
            <a:srgbClr val="DDE2E6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443593556678539E-2"/>
          <c:y val="5.4702513650769658E-3"/>
          <c:w val="0.95"/>
          <c:h val="0.9398148148148147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TD!$B$37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spPr>
              <a:solidFill>
                <a:srgbClr val="DDE2E6"/>
              </a:solidFill>
              <a:ln>
                <a:noFill/>
              </a:ln>
              <a:effectLst/>
              <a:sp3d/>
            </c:spPr>
          </c:dPt>
          <c:cat>
            <c:strRef>
              <c:f>TD!$A$38:$A$41</c:f>
              <c:strCache>
                <c:ptCount val="3"/>
                <c:pt idx="0">
                  <c:v>Billetera Electrónica</c:v>
                </c:pt>
                <c:pt idx="1">
                  <c:v>Efectivo</c:v>
                </c:pt>
                <c:pt idx="2">
                  <c:v>Tarjeta de Crédito</c:v>
                </c:pt>
              </c:strCache>
            </c:strRef>
          </c:cat>
          <c:val>
            <c:numRef>
              <c:f>TD!$B$38:$B$41</c:f>
              <c:numCache>
                <c:formatCode>_-[$$-1C0A]* #,##0.00_ ;_-[$$-1C0A]* \-#,##0.00\ ;_-[$$-1C0A]* "-"??_ ;_-@_ </c:formatCode>
                <c:ptCount val="3"/>
                <c:pt idx="0">
                  <c:v>53677.984499999999</c:v>
                </c:pt>
                <c:pt idx="1">
                  <c:v>61209.162000000018</c:v>
                </c:pt>
                <c:pt idx="2">
                  <c:v>50110.704000000027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3-47A4-8F56-22E6648DD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gapDepth val="0"/>
        <c:shape val="box"/>
        <c:axId val="735799808"/>
        <c:axId val="249997279"/>
        <c:axId val="0"/>
      </c:bar3DChart>
      <c:catAx>
        <c:axId val="735799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9997279"/>
        <c:crosses val="autoZero"/>
        <c:auto val="1"/>
        <c:lblAlgn val="ctr"/>
        <c:lblOffset val="100"/>
        <c:noMultiLvlLbl val="0"/>
      </c:catAx>
      <c:valAx>
        <c:axId val="249997279"/>
        <c:scaling>
          <c:orientation val="minMax"/>
        </c:scaling>
        <c:delete val="1"/>
        <c:axPos val="l"/>
        <c:numFmt formatCode="_-[$$-1C0A]* #,##0.00_ ;_-[$$-1C0A]* \-#,##0.00\ ;_-[$$-1C0A]* &quot;-&quot;??_ ;_-@_ " sourceLinked="1"/>
        <c:majorTickMark val="none"/>
        <c:minorTickMark val="none"/>
        <c:tickLblPos val="nextTo"/>
        <c:crossAx val="7357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[Dashboard.xlsx]TD!impuesyos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8"/>
          <c:spPr>
            <a:solidFill>
              <a:srgbClr val="FC3AA3"/>
            </a:solid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246981627296588"/>
          <c:y val="5.5555555555555552E-2"/>
          <c:w val="0.87753018372703417"/>
          <c:h val="0.79081802274715662"/>
        </c:manualLayout>
      </c:layout>
      <c:lineChart>
        <c:grouping val="standard"/>
        <c:varyColors val="0"/>
        <c:ser>
          <c:idx val="0"/>
          <c:order val="0"/>
          <c:tx>
            <c:strRef>
              <c:f>TD!$B$52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C3AA3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TD!$A$53:$A$59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TD!$B$53:$B$59</c:f>
              <c:numCache>
                <c:formatCode>General</c:formatCode>
                <c:ptCount val="6"/>
                <c:pt idx="0">
                  <c:v>1327.5149999999996</c:v>
                </c:pt>
                <c:pt idx="1">
                  <c:v>1213.2425000000001</c:v>
                </c:pt>
                <c:pt idx="2">
                  <c:v>1348.9484999999995</c:v>
                </c:pt>
                <c:pt idx="3">
                  <c:v>1432.2944999999997</c:v>
                </c:pt>
                <c:pt idx="4">
                  <c:v>1356.5250000000003</c:v>
                </c:pt>
                <c:pt idx="5">
                  <c:v>1178.5149999999999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6A-41B8-9E1A-13F50E901A1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3345552"/>
        <c:axId val="595133792"/>
      </c:lineChart>
      <c:catAx>
        <c:axId val="16933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95133792"/>
        <c:crosses val="autoZero"/>
        <c:auto val="1"/>
        <c:lblAlgn val="ctr"/>
        <c:lblOffset val="100"/>
        <c:noMultiLvlLbl val="0"/>
      </c:catAx>
      <c:valAx>
        <c:axId val="59513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9334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[Dashboard.xlsx]TD!tipo de cliente</c:name>
    <c:fmtId val="17"/>
  </c:pivotSource>
  <c:chart>
    <c:autoTitleDeleted val="1"/>
    <c:pivotFmts>
      <c:pivotFmt>
        <c:idx val="0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2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3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635247046658995"/>
          <c:y val="6.1504051124044279E-2"/>
          <c:w val="0.71979317968914325"/>
          <c:h val="0.87629592635490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TD!$B$45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/>
            </c:spPr>
          </c:dPt>
          <c:cat>
            <c:strRef>
              <c:f>TD!$A$46:$A$48</c:f>
              <c:strCache>
                <c:ptCount val="2"/>
                <c:pt idx="0">
                  <c:v>Normal</c:v>
                </c:pt>
                <c:pt idx="1">
                  <c:v>Miembro</c:v>
                </c:pt>
              </c:strCache>
            </c:strRef>
          </c:cat>
          <c:val>
            <c:numRef>
              <c:f>TD!$B$46:$B$48</c:f>
              <c:numCache>
                <c:formatCode>0.00%</c:formatCode>
                <c:ptCount val="2"/>
                <c:pt idx="0">
                  <c:v>0.50085747935243541</c:v>
                </c:pt>
                <c:pt idx="1">
                  <c:v>0.49914252064756415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9-4F6F-9FE3-DC4172EBF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axId val="247159759"/>
        <c:axId val="763856511"/>
      </c:barChart>
      <c:catAx>
        <c:axId val="247159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763856511"/>
        <c:crosses val="autoZero"/>
        <c:auto val="1"/>
        <c:lblAlgn val="ctr"/>
        <c:lblOffset val="100"/>
        <c:noMultiLvlLbl val="0"/>
      </c:catAx>
      <c:valAx>
        <c:axId val="763856511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24715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TD!$G$65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rgbClr val="FC3AA3"/>
            </a:solidFill>
            <a:ln>
              <a:noFill/>
            </a:ln>
          </c:spPr>
          <c:dPt>
            <c:idx val="0"/>
            <c:bubble3D val="0"/>
            <c:spPr>
              <a:solidFill>
                <a:srgbClr val="FC3AA3"/>
              </a:solidFill>
              <a:ln w="19050">
                <a:noFill/>
              </a:ln>
              <a:effectLst/>
            </c:spPr>
          </c:dPt>
          <c:val>
            <c:numRef>
              <c:f>TD!$H$65</c:f>
              <c:numCache>
                <c:formatCode>_-[$$-1C0A]* #,##0.00_ ;_-[$$-1C0A]* \-#,##0.00\ ;_-[$$-1C0A]* "-"??_ ;_-@_ </c:formatCode>
                <c:ptCount val="1"/>
                <c:pt idx="0">
                  <c:v>10309.540500000001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D-4B60-946F-438FCED1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TD!$G$66</c:f>
              <c:strCache>
                <c:ptCount val="1"/>
                <c:pt idx="0">
                  <c:v>Los Ángeles</c:v>
                </c:pt>
              </c:strCache>
            </c:strRef>
          </c:tx>
          <c:spPr>
            <a:solidFill>
              <a:srgbClr val="DDE2E6"/>
            </a:solidFill>
            <a:ln>
              <a:noFill/>
            </a:ln>
          </c:spPr>
          <c:dPt>
            <c:idx val="0"/>
            <c:bubble3D val="0"/>
            <c:spPr>
              <a:solidFill>
                <a:srgbClr val="DDE2E6"/>
              </a:solidFill>
              <a:ln w="19050">
                <a:noFill/>
              </a:ln>
              <a:effectLst/>
            </c:spPr>
          </c:dPt>
          <c:val>
            <c:numRef>
              <c:f>TD!$H$66</c:f>
              <c:numCache>
                <c:formatCode>_-[$$-1C0A]* #,##0.00_ ;_-[$$-1C0A]* \-#,##0.00\ ;_-[$$-1C0A]* "-"??_ ;_-@_ </c:formatCode>
                <c:ptCount val="1"/>
                <c:pt idx="0">
                  <c:v>6981.869999999999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0-4789-B1DE-254FD813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TD!$G$79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rgbClr val="DDE2E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TD!$E$81:$E$86</c15:sqref>
                  </c15:fullRef>
                </c:ext>
              </c:extLst>
              <c:f>TD!$E$81:$E$86</c:f>
              <c:strCache>
                <c:ptCount val="6"/>
                <c:pt idx="0">
                  <c:v>jueves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sábado</c:v>
                </c:pt>
                <c:pt idx="5">
                  <c:v>viernes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TD!$G$81:$G$86</c15:sqref>
                  </c15:fullRef>
                </c:ext>
              </c:extLst>
              <c:f>TD!$G$81:$G$86</c:f>
              <c:numCache>
                <c:formatCode>_-[$$-1C0A]* #,##0.00_ ;_-[$$-1C0A]* \-#,##0.00\ ;_-[$$-1C0A]* "-"??_ ;_-@_ 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7-49AD-9F9E-998DEDA1B697}"/>
            </c:ext>
          </c:extLst>
        </c:ser>
        <c:ser>
          <c:idx val="0"/>
          <c:order val="1"/>
          <c:tx>
            <c:strRef>
              <c:f>TD!$F$79</c:f>
              <c:strCache>
                <c:ptCount val="1"/>
                <c:pt idx="0">
                  <c:v>Suma de Total Ventas</c:v>
                </c:pt>
              </c:strCache>
            </c:strRef>
          </c:tx>
          <c:spPr>
            <a:solidFill>
              <a:srgbClr val="FC3A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TD!$E$81:$E$86</c15:sqref>
                  </c15:fullRef>
                </c:ext>
              </c:extLst>
              <c:f>TD!$E$81:$E$86</c:f>
              <c:strCache>
                <c:ptCount val="6"/>
                <c:pt idx="0">
                  <c:v>jueves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sábado</c:v>
                </c:pt>
                <c:pt idx="5">
                  <c:v>viernes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TD!$B$80:$B$86</c15:sqref>
                  </c15:fullRef>
                </c:ext>
              </c:extLst>
              <c:f>TD!$B$80:$B$85</c:f>
              <c:numCache>
                <c:formatCode>_-[$$-1C0A]* #,##0.00_ ;_-[$$-1C0A]* \-#,##0.00\ ;_-[$$-1C0A]* "-"??_ ;_-@_ </c:formatCode>
                <c:ptCount val="6"/>
                <c:pt idx="0">
                  <c:v>23434.298999999999</c:v>
                </c:pt>
                <c:pt idx="1">
                  <c:v>17607.680999999993</c:v>
                </c:pt>
                <c:pt idx="2">
                  <c:v>20581.385999999995</c:v>
                </c:pt>
                <c:pt idx="3">
                  <c:v>27018.001500000002</c:v>
                </c:pt>
                <c:pt idx="4">
                  <c:v>24341.877</c:v>
                </c:pt>
                <c:pt idx="5">
                  <c:v>26007.439499999993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7-49AD-9F9E-998DEDA1B6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37136255"/>
        <c:axId val="1560077919"/>
      </c:barChart>
      <c:catAx>
        <c:axId val="153713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DO"/>
          </a:p>
        </c:txPr>
        <c:crossAx val="1560077919"/>
        <c:crosses val="autoZero"/>
        <c:auto val="1"/>
        <c:lblAlgn val="ctr"/>
        <c:lblOffset val="100"/>
        <c:noMultiLvlLbl val="0"/>
      </c:catAx>
      <c:valAx>
        <c:axId val="1560077919"/>
        <c:scaling>
          <c:orientation val="minMax"/>
        </c:scaling>
        <c:delete val="1"/>
        <c:axPos val="b"/>
        <c:numFmt formatCode="_-[$$-1C0A]* #,##0.00_ ;_-[$$-1C0A]* \-#,##0.00\ ;_-[$$-1C0A]* &quot;-&quot;??_ ;_-@_ " sourceLinked="1"/>
        <c:majorTickMark val="none"/>
        <c:minorTickMark val="none"/>
        <c:tickLblPos val="nextTo"/>
        <c:crossAx val="153713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svg"/><Relationship Id="rId13" Type="http://schemas.openxmlformats.org/officeDocument/2006/relationships/image" Target="../media/image21.png"/><Relationship Id="rId18" Type="http://schemas.openxmlformats.org/officeDocument/2006/relationships/chart" Target="../charts/chart15.xml"/><Relationship Id="rId26" Type="http://schemas.openxmlformats.org/officeDocument/2006/relationships/image" Target="../media/image25.png"/><Relationship Id="rId3" Type="http://schemas.openxmlformats.org/officeDocument/2006/relationships/image" Target="../media/image13.png"/><Relationship Id="rId21" Type="http://schemas.openxmlformats.org/officeDocument/2006/relationships/chart" Target="../charts/chart18.xml"/><Relationship Id="rId7" Type="http://schemas.openxmlformats.org/officeDocument/2006/relationships/image" Target="../media/image17.png"/><Relationship Id="rId12" Type="http://schemas.openxmlformats.org/officeDocument/2006/relationships/image" Target="../media/image20.svg"/><Relationship Id="rId17" Type="http://schemas.openxmlformats.org/officeDocument/2006/relationships/chart" Target="../charts/chart14.xml"/><Relationship Id="rId25" Type="http://schemas.openxmlformats.org/officeDocument/2006/relationships/hyperlink" Target="mailto:johancasantos15@hotmail.com?subject=Ayuda%20en%20el%20dashboard" TargetMode="External"/><Relationship Id="rId2" Type="http://schemas.openxmlformats.org/officeDocument/2006/relationships/image" Target="../media/image12.svg"/><Relationship Id="rId16" Type="http://schemas.openxmlformats.org/officeDocument/2006/relationships/chart" Target="../charts/chart13.xml"/><Relationship Id="rId20" Type="http://schemas.openxmlformats.org/officeDocument/2006/relationships/chart" Target="../charts/chart17.xml"/><Relationship Id="rId1" Type="http://schemas.openxmlformats.org/officeDocument/2006/relationships/image" Target="../media/image11.png"/><Relationship Id="rId6" Type="http://schemas.openxmlformats.org/officeDocument/2006/relationships/image" Target="../media/image16.svg"/><Relationship Id="rId11" Type="http://schemas.openxmlformats.org/officeDocument/2006/relationships/image" Target="../media/image19.png"/><Relationship Id="rId24" Type="http://schemas.openxmlformats.org/officeDocument/2006/relationships/image" Target="../media/image24.svg"/><Relationship Id="rId5" Type="http://schemas.openxmlformats.org/officeDocument/2006/relationships/image" Target="../media/image15.png"/><Relationship Id="rId15" Type="http://schemas.openxmlformats.org/officeDocument/2006/relationships/chart" Target="../charts/chart12.xml"/><Relationship Id="rId23" Type="http://schemas.openxmlformats.org/officeDocument/2006/relationships/image" Target="../media/image23.png"/><Relationship Id="rId10" Type="http://schemas.openxmlformats.org/officeDocument/2006/relationships/chart" Target="../charts/chart11.xml"/><Relationship Id="rId19" Type="http://schemas.openxmlformats.org/officeDocument/2006/relationships/chart" Target="../charts/chart16.xml"/><Relationship Id="rId4" Type="http://schemas.openxmlformats.org/officeDocument/2006/relationships/image" Target="../media/image14.svg"/><Relationship Id="rId9" Type="http://schemas.openxmlformats.org/officeDocument/2006/relationships/chart" Target="../charts/chart10.xml"/><Relationship Id="rId14" Type="http://schemas.openxmlformats.org/officeDocument/2006/relationships/image" Target="../media/image22.svg"/><Relationship Id="rId22" Type="http://schemas.openxmlformats.org/officeDocument/2006/relationships/chart" Target="../charts/chart19.xml"/><Relationship Id="rId27" Type="http://schemas.openxmlformats.org/officeDocument/2006/relationships/image" Target="../media/image2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1630619</xdr:colOff>
      <xdr:row>90</xdr:row>
      <xdr:rowOff>163024</xdr:rowOff>
    </xdr:from>
    <xdr:to>
      <xdr:col>3</xdr:col>
      <xdr:colOff>1186171</xdr:colOff>
      <xdr:row>100</xdr:row>
      <xdr:rowOff>126739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iudad">
              <a:extLst>
                <a:ext uri="{FF2B5EF4-FFF2-40B4-BE49-F238E27FC236}">
                  <a16:creationId xmlns:a16="http://schemas.microsoft.com/office/drawing/2014/main" id="{81CF9536-8236-4330-7E64-50C09E0FCF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0849" y="17026958"/>
              <a:ext cx="1579224" cy="18374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699998</xdr:colOff>
      <xdr:row>33</xdr:row>
      <xdr:rowOff>59909</xdr:rowOff>
    </xdr:from>
    <xdr:to>
      <xdr:col>6</xdr:col>
      <xdr:colOff>1131094</xdr:colOff>
      <xdr:row>43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2CFECF5-B5E6-4755-98ED-63365B2E5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556092</xdr:colOff>
      <xdr:row>19</xdr:row>
      <xdr:rowOff>63185</xdr:rowOff>
    </xdr:from>
    <xdr:to>
      <xdr:col>12</xdr:col>
      <xdr:colOff>285750</xdr:colOff>
      <xdr:row>30</xdr:row>
      <xdr:rowOff>25690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A2EF286-6B0B-CD57-34D8-20364230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84770</xdr:colOff>
      <xdr:row>19</xdr:row>
      <xdr:rowOff>148722</xdr:rowOff>
    </xdr:from>
    <xdr:to>
      <xdr:col>9</xdr:col>
      <xdr:colOff>465549</xdr:colOff>
      <xdr:row>29</xdr:row>
      <xdr:rowOff>166687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703F9C0-A37E-08C7-6E2D-6D0F215A5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153831</xdr:colOff>
      <xdr:row>34</xdr:row>
      <xdr:rowOff>86914</xdr:rowOff>
    </xdr:from>
    <xdr:to>
      <xdr:col>2</xdr:col>
      <xdr:colOff>1083469</xdr:colOff>
      <xdr:row>42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F0B1E72-1DC8-B8C7-7F2E-7D56A886D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107156</xdr:colOff>
      <xdr:row>50</xdr:row>
      <xdr:rowOff>63103</xdr:rowOff>
    </xdr:from>
    <xdr:to>
      <xdr:col>4</xdr:col>
      <xdr:colOff>452438</xdr:colOff>
      <xdr:row>59</xdr:row>
      <xdr:rowOff>47625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4407B8CF-13DD-EED9-A1FB-14FFA8E8E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130968</xdr:colOff>
      <xdr:row>43</xdr:row>
      <xdr:rowOff>35719</xdr:rowOff>
    </xdr:from>
    <xdr:to>
      <xdr:col>3</xdr:col>
      <xdr:colOff>892968</xdr:colOff>
      <xdr:row>49</xdr:row>
      <xdr:rowOff>59531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7324C2C9-A257-4971-85A2-EEAD5820A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446483</xdr:colOff>
      <xdr:row>67</xdr:row>
      <xdr:rowOff>15479</xdr:rowOff>
    </xdr:from>
    <xdr:to>
      <xdr:col>7</xdr:col>
      <xdr:colOff>833437</xdr:colOff>
      <xdr:row>73</xdr:row>
      <xdr:rowOff>59532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22AF0C-8C85-160A-00EE-4F7CD9CB7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297656</xdr:colOff>
      <xdr:row>68</xdr:row>
      <xdr:rowOff>3573</xdr:rowOff>
    </xdr:from>
    <xdr:to>
      <xdr:col>6</xdr:col>
      <xdr:colOff>357187</xdr:colOff>
      <xdr:row>72</xdr:row>
      <xdr:rowOff>130969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1ECEA9-3148-D7E7-4DF5-AC25F83C9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381487</xdr:colOff>
      <xdr:row>89</xdr:row>
      <xdr:rowOff>149960</xdr:rowOff>
    </xdr:from>
    <xdr:to>
      <xdr:col>2</xdr:col>
      <xdr:colOff>1414598</xdr:colOff>
      <xdr:row>105</xdr:row>
      <xdr:rowOff>26876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A47DE01-AA38-1350-1A3C-6E1E98B96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603354</xdr:colOff>
      <xdr:row>89</xdr:row>
      <xdr:rowOff>143782</xdr:rowOff>
    </xdr:from>
    <xdr:to>
      <xdr:col>10</xdr:col>
      <xdr:colOff>333532</xdr:colOff>
      <xdr:row>102</xdr:row>
      <xdr:rowOff>174855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Linea de Producto">
              <a:extLst>
                <a:ext uri="{FF2B5EF4-FFF2-40B4-BE49-F238E27FC236}">
                  <a16:creationId xmlns:a16="http://schemas.microsoft.com/office/drawing/2014/main" id="{245CE008-A695-2FF6-090A-0B970582AD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nea de 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6502" y="16820339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871054</xdr:colOff>
      <xdr:row>90</xdr:row>
      <xdr:rowOff>36726</xdr:rowOff>
    </xdr:from>
    <xdr:to>
      <xdr:col>7</xdr:col>
      <xdr:colOff>313919</xdr:colOff>
      <xdr:row>103</xdr:row>
      <xdr:rowOff>67799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Tipo de Cliente">
              <a:extLst>
                <a:ext uri="{FF2B5EF4-FFF2-40B4-BE49-F238E27FC236}">
                  <a16:creationId xmlns:a16="http://schemas.microsoft.com/office/drawing/2014/main" id="{3DD1B6C1-2E5F-4551-A83C-B7A81C46B6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8267" y="169006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1388589</xdr:colOff>
      <xdr:row>90</xdr:row>
      <xdr:rowOff>54590</xdr:rowOff>
    </xdr:from>
    <xdr:to>
      <xdr:col>5</xdr:col>
      <xdr:colOff>644078</xdr:colOff>
      <xdr:row>103</xdr:row>
      <xdr:rowOff>85663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Genero">
              <a:extLst>
                <a:ext uri="{FF2B5EF4-FFF2-40B4-BE49-F238E27FC236}">
                  <a16:creationId xmlns:a16="http://schemas.microsoft.com/office/drawing/2014/main" id="{F03E607F-183C-E696-089A-4D4657394E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2491" y="16918524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0.34766</cdr:x>
      <cdr:y>0.44141</cdr:y>
    </cdr:from>
    <cdr:to>
      <cdr:x>0.70703</cdr:x>
      <cdr:y>0.77474</cdr:y>
    </cdr:to>
    <cdr:sp macro="" textlink="TD!$H$65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C827EDA5-1C58-7864-57F0-4BCE5BF7ECC7}"/>
            </a:ext>
          </a:extLst>
        </cdr:cNvPr>
        <cdr:cNvSpPr txBox="1"/>
      </cdr:nvSpPr>
      <cdr:spPr>
        <a:xfrm xmlns:a="http://schemas.openxmlformats.org/drawingml/2006/main">
          <a:off x="1589485" y="1210865"/>
          <a:ext cx="164306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B245529-D20C-43C8-9AE1-1911EB01CD26}" type="TxLink">
            <a:rPr lang="en-US" sz="2000" b="1" i="0" u="none" strike="noStrike">
              <a:solidFill>
                <a:schemeClr val="bg1"/>
              </a:solidFill>
              <a:latin typeface="Aptos Display" panose="020B0004020202020204" pitchFamily="34" charset="0"/>
              <a:ea typeface="Calibri"/>
              <a:cs typeface="Calibri"/>
            </a:rPr>
            <a:t> $10.309,54 </a:t>
          </a:fld>
          <a:endParaRPr lang="es-DO" sz="2000" b="1">
            <a:solidFill>
              <a:schemeClr val="bg1"/>
            </a:solidFill>
            <a:latin typeface="Aptos Display" panose="020B00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0.36328</cdr:x>
      <cdr:y>0.45009</cdr:y>
    </cdr:from>
    <cdr:to>
      <cdr:x>0.70703</cdr:x>
      <cdr:y>0.78342</cdr:y>
    </cdr:to>
    <cdr:sp macro="" textlink="TD!$H$66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4AD8F63E-10E9-0A01-C8C1-5067FBF225CF}"/>
            </a:ext>
          </a:extLst>
        </cdr:cNvPr>
        <cdr:cNvSpPr txBox="1"/>
      </cdr:nvSpPr>
      <cdr:spPr>
        <a:xfrm xmlns:a="http://schemas.openxmlformats.org/drawingml/2006/main">
          <a:off x="1660922" y="1234678"/>
          <a:ext cx="15716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6AE338D6-C631-436D-9510-DC749864251B}" type="TxLink">
            <a:rPr lang="en-US" sz="2000" b="1" i="0" u="none" strike="noStrike">
              <a:solidFill>
                <a:sysClr val="windowText" lastClr="000000"/>
              </a:solidFill>
              <a:latin typeface="Aptos Display" panose="020B0004020202020204" pitchFamily="34" charset="0"/>
              <a:ea typeface="Calibri"/>
              <a:cs typeface="Calibri"/>
            </a:rPr>
            <a:t> $6.981,87 </a:t>
          </a:fld>
          <a:endParaRPr lang="es-DO" sz="2000" b="1">
            <a:solidFill>
              <a:sysClr val="windowText" lastClr="000000"/>
            </a:solidFill>
            <a:latin typeface="Aptos Display" panose="020B000402020202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101600</xdr:colOff>
      <xdr:row>16</xdr:row>
      <xdr:rowOff>135466</xdr:rowOff>
    </xdr:from>
    <xdr:ext cx="184731" cy="264560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AE49C3CA-0113-06A1-A857-853978AE1923}"/>
            </a:ext>
          </a:extLst>
        </xdr:cNvPr>
        <xdr:cNvSpPr txBox="1"/>
      </xdr:nvSpPr>
      <xdr:spPr>
        <a:xfrm>
          <a:off x="6908800" y="31157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DO" sz="1100"/>
        </a:p>
      </xdr:txBody>
    </xdr:sp>
    <xdr:clientData/>
  </xdr:oneCellAnchor>
  <xdr:twoCellAnchor>
    <xdr:from>
      <xdr:col>4</xdr:col>
      <xdr:colOff>624591</xdr:colOff>
      <xdr:row>7</xdr:row>
      <xdr:rowOff>174886</xdr:rowOff>
    </xdr:from>
    <xdr:to>
      <xdr:col>11</xdr:col>
      <xdr:colOff>399737</xdr:colOff>
      <xdr:row>8</xdr:row>
      <xdr:rowOff>49969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3AD9ABE-47CE-4D59-8B98-0C213D0D627D}"/>
            </a:ext>
          </a:extLst>
        </xdr:cNvPr>
        <xdr:cNvCxnSpPr>
          <a:cxnSpLocks/>
        </xdr:cNvCxnSpPr>
      </xdr:nvCxnSpPr>
      <xdr:spPr>
        <a:xfrm>
          <a:off x="3772525" y="1486525"/>
          <a:ext cx="4721901" cy="62460"/>
        </a:xfrm>
        <a:prstGeom prst="line">
          <a:avLst/>
        </a:prstGeom>
        <a:ln w="76200">
          <a:solidFill>
            <a:srgbClr val="DDE2E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277107</xdr:colOff>
      <xdr:row>4</xdr:row>
      <xdr:rowOff>101433</xdr:rowOff>
    </xdr:from>
    <xdr:to>
      <xdr:col>4</xdr:col>
      <xdr:colOff>703796</xdr:colOff>
      <xdr:row>11</xdr:row>
      <xdr:rowOff>1</xdr:rowOff>
    </xdr:to>
    <xdr:sp macro="" textlink="">
      <xdr:nvSpPr>
        <xdr:cNvPr id="82" name="Diagrama de flujo: conector 81">
          <a:extLst>
            <a:ext uri="{FF2B5EF4-FFF2-40B4-BE49-F238E27FC236}">
              <a16:creationId xmlns:a16="http://schemas.microsoft.com/office/drawing/2014/main" id="{27668600-6EB3-4CB1-8327-8BF758DB4724}"/>
            </a:ext>
          </a:extLst>
        </xdr:cNvPr>
        <xdr:cNvSpPr/>
      </xdr:nvSpPr>
      <xdr:spPr>
        <a:xfrm>
          <a:off x="2638058" y="850941"/>
          <a:ext cx="1213672" cy="1210208"/>
        </a:xfrm>
        <a:prstGeom prst="flowChartConnector">
          <a:avLst/>
        </a:prstGeom>
        <a:solidFill>
          <a:schemeClr val="bg1"/>
        </a:solidFill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5</xdr:col>
      <xdr:colOff>427977</xdr:colOff>
      <xdr:row>4</xdr:row>
      <xdr:rowOff>70071</xdr:rowOff>
    </xdr:from>
    <xdr:to>
      <xdr:col>7</xdr:col>
      <xdr:colOff>443340</xdr:colOff>
      <xdr:row>10</xdr:row>
      <xdr:rowOff>174912</xdr:rowOff>
    </xdr:to>
    <xdr:sp macro="" textlink="">
      <xdr:nvSpPr>
        <xdr:cNvPr id="14" name="Diagrama de flujo: conector 13">
          <a:extLst>
            <a:ext uri="{FF2B5EF4-FFF2-40B4-BE49-F238E27FC236}">
              <a16:creationId xmlns:a16="http://schemas.microsoft.com/office/drawing/2014/main" id="{07161E67-1F99-47A8-A04F-481A55171340}"/>
            </a:ext>
          </a:extLst>
        </xdr:cNvPr>
        <xdr:cNvSpPr/>
      </xdr:nvSpPr>
      <xdr:spPr>
        <a:xfrm>
          <a:off x="4362895" y="819579"/>
          <a:ext cx="1239560" cy="1229103"/>
        </a:xfrm>
        <a:prstGeom prst="flowChartConnector">
          <a:avLst/>
        </a:prstGeom>
        <a:solidFill>
          <a:schemeClr val="bg1"/>
        </a:solidFill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8</xdr:col>
      <xdr:colOff>130484</xdr:colOff>
      <xdr:row>4</xdr:row>
      <xdr:rowOff>45087</xdr:rowOff>
    </xdr:from>
    <xdr:to>
      <xdr:col>10</xdr:col>
      <xdr:colOff>669</xdr:colOff>
      <xdr:row>10</xdr:row>
      <xdr:rowOff>174886</xdr:rowOff>
    </xdr:to>
    <xdr:sp macro="" textlink="">
      <xdr:nvSpPr>
        <xdr:cNvPr id="23" name="Diagrama de flujo: conector 22">
          <a:extLst>
            <a:ext uri="{FF2B5EF4-FFF2-40B4-BE49-F238E27FC236}">
              <a16:creationId xmlns:a16="http://schemas.microsoft.com/office/drawing/2014/main" id="{EC90ED10-61EF-4803-B64E-0E793DBFF947}"/>
            </a:ext>
          </a:extLst>
        </xdr:cNvPr>
        <xdr:cNvSpPr/>
      </xdr:nvSpPr>
      <xdr:spPr>
        <a:xfrm>
          <a:off x="6076582" y="794595"/>
          <a:ext cx="1231792" cy="1254061"/>
        </a:xfrm>
        <a:prstGeom prst="flowChartConnector">
          <a:avLst/>
        </a:prstGeom>
        <a:solidFill>
          <a:schemeClr val="bg1"/>
        </a:solidFill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10</xdr:col>
      <xdr:colOff>431962</xdr:colOff>
      <xdr:row>4</xdr:row>
      <xdr:rowOff>57579</xdr:rowOff>
    </xdr:from>
    <xdr:to>
      <xdr:col>12</xdr:col>
      <xdr:colOff>72305</xdr:colOff>
      <xdr:row>11</xdr:row>
      <xdr:rowOff>0</xdr:rowOff>
    </xdr:to>
    <xdr:sp macro="" textlink="">
      <xdr:nvSpPr>
        <xdr:cNvPr id="28" name="Diagrama de flujo: conector 27">
          <a:extLst>
            <a:ext uri="{FF2B5EF4-FFF2-40B4-BE49-F238E27FC236}">
              <a16:creationId xmlns:a16="http://schemas.microsoft.com/office/drawing/2014/main" id="{4141A375-1134-4F5B-B392-8D48ACEC4DEB}"/>
            </a:ext>
          </a:extLst>
        </xdr:cNvPr>
        <xdr:cNvSpPr/>
      </xdr:nvSpPr>
      <xdr:spPr>
        <a:xfrm>
          <a:off x="7739667" y="807087"/>
          <a:ext cx="1214310" cy="1254061"/>
        </a:xfrm>
        <a:prstGeom prst="flowChartConnector">
          <a:avLst/>
        </a:prstGeom>
        <a:solidFill>
          <a:schemeClr val="bg1"/>
        </a:solidFill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3</xdr:col>
      <xdr:colOff>137410</xdr:colOff>
      <xdr:row>3</xdr:row>
      <xdr:rowOff>84667</xdr:rowOff>
    </xdr:from>
    <xdr:to>
      <xdr:col>12</xdr:col>
      <xdr:colOff>324787</xdr:colOff>
      <xdr:row>12</xdr:row>
      <xdr:rowOff>67733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F22EEF74-61F8-D09B-CFFD-5D83704E305A}"/>
            </a:ext>
          </a:extLst>
        </xdr:cNvPr>
        <xdr:cNvSpPr/>
      </xdr:nvSpPr>
      <xdr:spPr>
        <a:xfrm>
          <a:off x="2498361" y="646798"/>
          <a:ext cx="6708098" cy="1669460"/>
        </a:xfrm>
        <a:prstGeom prst="roundRect">
          <a:avLst/>
        </a:prstGeom>
        <a:noFill/>
        <a:ln>
          <a:solidFill>
            <a:srgbClr val="DDE2E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3</xdr:col>
      <xdr:colOff>345430</xdr:colOff>
      <xdr:row>7</xdr:row>
      <xdr:rowOff>28811</xdr:rowOff>
    </xdr:from>
    <xdr:to>
      <xdr:col>5</xdr:col>
      <xdr:colOff>5857</xdr:colOff>
      <xdr:row>8</xdr:row>
      <xdr:rowOff>101813</xdr:rowOff>
    </xdr:to>
    <xdr:sp macro="" textlink="TD!A2">
      <xdr:nvSpPr>
        <xdr:cNvPr id="35" name="CuadroTexto 34">
          <a:extLst>
            <a:ext uri="{FF2B5EF4-FFF2-40B4-BE49-F238E27FC236}">
              <a16:creationId xmlns:a16="http://schemas.microsoft.com/office/drawing/2014/main" id="{684C42AE-402E-C29C-5312-FF2C72D03C5C}"/>
            </a:ext>
          </a:extLst>
        </xdr:cNvPr>
        <xdr:cNvSpPr txBox="1"/>
      </xdr:nvSpPr>
      <xdr:spPr>
        <a:xfrm>
          <a:off x="2706381" y="1340450"/>
          <a:ext cx="1234394" cy="26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02B4403-8F37-4E73-ADC9-74333A7A071A}" type="TxLink">
            <a:rPr lang="en-US" sz="1400" b="1" i="0" u="none" strike="noStrike">
              <a:solidFill>
                <a:srgbClr val="000000"/>
              </a:solidFill>
              <a:latin typeface="Aptos Black" panose="020F0502020204030204" pitchFamily="34" charset="0"/>
              <a:ea typeface="Calibri"/>
              <a:cs typeface="Aharoni" panose="02010803020104030203" pitchFamily="2" charset="-79"/>
            </a:rPr>
            <a:pPr/>
            <a:t> $164.998 </a:t>
          </a:fld>
          <a:endParaRPr lang="es-DO" sz="1400" b="1">
            <a:latin typeface="Aptos Black" panose="020F0502020204030204" pitchFamily="34" charset="0"/>
            <a:cs typeface="Aharoni" panose="02010803020104030203" pitchFamily="2" charset="-79"/>
          </a:endParaRPr>
        </a:p>
      </xdr:txBody>
    </xdr:sp>
    <xdr:clientData/>
  </xdr:twoCellAnchor>
  <xdr:twoCellAnchor>
    <xdr:from>
      <xdr:col>3</xdr:col>
      <xdr:colOff>467070</xdr:colOff>
      <xdr:row>8</xdr:row>
      <xdr:rowOff>44170</xdr:rowOff>
    </xdr:from>
    <xdr:to>
      <xdr:col>4</xdr:col>
      <xdr:colOff>590660</xdr:colOff>
      <xdr:row>9</xdr:row>
      <xdr:rowOff>131858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BAAA2328-D645-2FB5-3F8D-379AE2690F3C}"/>
            </a:ext>
          </a:extLst>
        </xdr:cNvPr>
        <xdr:cNvSpPr txBox="1"/>
      </xdr:nvSpPr>
      <xdr:spPr>
        <a:xfrm>
          <a:off x="2828021" y="1543186"/>
          <a:ext cx="910573" cy="275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DO" sz="1050" b="0">
              <a:latin typeface="Aptos Display" panose="020B0004020202020204" pitchFamily="34" charset="0"/>
              <a:cs typeface="Aharoni" panose="020F0502020204030204" pitchFamily="2" charset="-79"/>
            </a:rPr>
            <a:t>Total ventas</a:t>
          </a:r>
        </a:p>
        <a:p>
          <a:endParaRPr lang="es-DO" sz="1200" b="0">
            <a:latin typeface="Aptos Black" panose="020B0004020202020204" pitchFamily="34" charset="0"/>
            <a:cs typeface="Aharoni" panose="020F0502020204030204" pitchFamily="2" charset="-79"/>
          </a:endParaRPr>
        </a:p>
      </xdr:txBody>
    </xdr:sp>
    <xdr:clientData/>
  </xdr:twoCellAnchor>
  <xdr:twoCellAnchor>
    <xdr:from>
      <xdr:col>3</xdr:col>
      <xdr:colOff>708292</xdr:colOff>
      <xdr:row>5</xdr:row>
      <xdr:rowOff>94237</xdr:rowOff>
    </xdr:from>
    <xdr:to>
      <xdr:col>4</xdr:col>
      <xdr:colOff>267449</xdr:colOff>
      <xdr:row>7</xdr:row>
      <xdr:rowOff>71693</xdr:rowOff>
    </xdr:to>
    <xdr:pic>
      <xdr:nvPicPr>
        <xdr:cNvPr id="40" name="Gráfico 39" descr="Tienda con relleno sólido">
          <a:extLst>
            <a:ext uri="{FF2B5EF4-FFF2-40B4-BE49-F238E27FC236}">
              <a16:creationId xmlns:a16="http://schemas.microsoft.com/office/drawing/2014/main" id="{EC6DB2A9-79D0-5E1D-34E6-08F4FD8EE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69243" y="1031122"/>
          <a:ext cx="346140" cy="352210"/>
        </a:xfrm>
        <a:prstGeom prst="rect">
          <a:avLst/>
        </a:prstGeom>
      </xdr:spPr>
    </xdr:pic>
    <xdr:clientData/>
  </xdr:twoCellAnchor>
  <xdr:twoCellAnchor>
    <xdr:from>
      <xdr:col>5</xdr:col>
      <xdr:colOff>512495</xdr:colOff>
      <xdr:row>6</xdr:row>
      <xdr:rowOff>153790</xdr:rowOff>
    </xdr:from>
    <xdr:to>
      <xdr:col>7</xdr:col>
      <xdr:colOff>531241</xdr:colOff>
      <xdr:row>8</xdr:row>
      <xdr:rowOff>38872</xdr:rowOff>
    </xdr:to>
    <xdr:sp macro="" textlink="TD!B2">
      <xdr:nvSpPr>
        <xdr:cNvPr id="44" name="CuadroTexto 43">
          <a:extLst>
            <a:ext uri="{FF2B5EF4-FFF2-40B4-BE49-F238E27FC236}">
              <a16:creationId xmlns:a16="http://schemas.microsoft.com/office/drawing/2014/main" id="{2D6D2472-7EFE-4D35-AAF7-080C945D36B6}"/>
            </a:ext>
          </a:extLst>
        </xdr:cNvPr>
        <xdr:cNvSpPr txBox="1"/>
      </xdr:nvSpPr>
      <xdr:spPr>
        <a:xfrm>
          <a:off x="4447413" y="1278052"/>
          <a:ext cx="1242943" cy="259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F9DCEA23-6617-443F-A866-796111D1BC5F}" type="TxLink">
            <a:rPr lang="en-US" sz="1400" b="1" i="0" u="none" strike="noStrike">
              <a:solidFill>
                <a:srgbClr val="000000"/>
              </a:solidFill>
              <a:latin typeface="Aptos Black" panose="020B0004020202020204" pitchFamily="34" charset="0"/>
              <a:ea typeface="Calibri"/>
              <a:cs typeface="Calibri"/>
            </a:rPr>
            <a:pPr algn="l"/>
            <a:t> $157.141 </a:t>
          </a:fld>
          <a:endParaRPr lang="en-US" sz="1800" b="1" i="0" u="none" strike="noStrike">
            <a:solidFill>
              <a:srgbClr val="000000"/>
            </a:solidFill>
            <a:latin typeface="Aptos Black" panose="020B0004020202020204" pitchFamily="34" charset="0"/>
            <a:ea typeface="Calibri"/>
            <a:cs typeface="Aharoni" panose="02010803020104030203" pitchFamily="2" charset="-79"/>
          </a:endParaRPr>
        </a:p>
      </xdr:txBody>
    </xdr:sp>
    <xdr:clientData/>
  </xdr:twoCellAnchor>
  <xdr:twoCellAnchor>
    <xdr:from>
      <xdr:col>5</xdr:col>
      <xdr:colOff>595862</xdr:colOff>
      <xdr:row>8</xdr:row>
      <xdr:rowOff>16008</xdr:rowOff>
    </xdr:from>
    <xdr:to>
      <xdr:col>7</xdr:col>
      <xdr:colOff>282238</xdr:colOff>
      <xdr:row>9</xdr:row>
      <xdr:rowOff>103696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92DB531A-7850-4C19-A723-7E4A5E27461A}"/>
            </a:ext>
          </a:extLst>
        </xdr:cNvPr>
        <xdr:cNvSpPr txBox="1"/>
      </xdr:nvSpPr>
      <xdr:spPr>
        <a:xfrm>
          <a:off x="4530780" y="1515024"/>
          <a:ext cx="910573" cy="275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DO" sz="1050" b="0">
              <a:latin typeface="Aptos Display" panose="020B0004020202020204" pitchFamily="34" charset="0"/>
              <a:cs typeface="Aharoni" panose="020F0502020204030204" pitchFamily="2" charset="-79"/>
            </a:rPr>
            <a:t>Total</a:t>
          </a:r>
          <a:r>
            <a:rPr lang="es-DO" sz="1050" b="0" baseline="0">
              <a:latin typeface="Aptos Display" panose="020B0004020202020204" pitchFamily="34" charset="0"/>
              <a:cs typeface="Aharoni" panose="020F0502020204030204" pitchFamily="2" charset="-79"/>
            </a:rPr>
            <a:t> costos</a:t>
          </a:r>
          <a:endParaRPr lang="es-DO" sz="1050" b="0">
            <a:latin typeface="Aptos Display" panose="020B0004020202020204" pitchFamily="34" charset="0"/>
            <a:cs typeface="Aharoni" panose="020F0502020204030204" pitchFamily="2" charset="-79"/>
          </a:endParaRPr>
        </a:p>
        <a:p>
          <a:endParaRPr lang="es-DO" sz="1200" b="0">
            <a:latin typeface="Aptos Black" panose="020B0004020202020204" pitchFamily="34" charset="0"/>
            <a:cs typeface="Aharoni" panose="020F0502020204030204" pitchFamily="2" charset="-79"/>
          </a:endParaRPr>
        </a:p>
      </xdr:txBody>
    </xdr:sp>
    <xdr:clientData/>
  </xdr:twoCellAnchor>
  <xdr:twoCellAnchor>
    <xdr:from>
      <xdr:col>8</xdr:col>
      <xdr:colOff>357210</xdr:colOff>
      <xdr:row>7</xdr:row>
      <xdr:rowOff>14010</xdr:rowOff>
    </xdr:from>
    <xdr:to>
      <xdr:col>10</xdr:col>
      <xdr:colOff>241004</xdr:colOff>
      <xdr:row>8</xdr:row>
      <xdr:rowOff>87012</xdr:rowOff>
    </xdr:to>
    <xdr:sp macro="" textlink="TD!C2">
      <xdr:nvSpPr>
        <xdr:cNvPr id="46" name="CuadroTexto 45">
          <a:extLst>
            <a:ext uri="{FF2B5EF4-FFF2-40B4-BE49-F238E27FC236}">
              <a16:creationId xmlns:a16="http://schemas.microsoft.com/office/drawing/2014/main" id="{E6A73046-CCED-4C92-9057-579E17C4CA70}"/>
            </a:ext>
          </a:extLst>
        </xdr:cNvPr>
        <xdr:cNvSpPr txBox="1"/>
      </xdr:nvSpPr>
      <xdr:spPr>
        <a:xfrm>
          <a:off x="6303308" y="1325649"/>
          <a:ext cx="1245401" cy="26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614902BD-5E52-478E-A8C4-56024C77C152}" type="TxLink">
            <a:rPr lang="en-US" sz="1400" b="1" i="0" u="none" strike="noStrike">
              <a:solidFill>
                <a:srgbClr val="000000"/>
              </a:solidFill>
              <a:latin typeface="Aptos Black" panose="020B0004020202020204" pitchFamily="34" charset="0"/>
              <a:ea typeface="Calibri"/>
              <a:cs typeface="Calibri"/>
            </a:rPr>
            <a:pPr algn="l"/>
            <a:t> $7.857 </a:t>
          </a:fld>
          <a:endParaRPr lang="es-DO" sz="1800" b="1">
            <a:latin typeface="Aptos Black" panose="020B0004020202020204" pitchFamily="34" charset="0"/>
            <a:cs typeface="Aharoni" panose="02010803020104030203" pitchFamily="2" charset="-79"/>
          </a:endParaRPr>
        </a:p>
      </xdr:txBody>
    </xdr:sp>
    <xdr:clientData/>
  </xdr:twoCellAnchor>
  <xdr:twoCellAnchor>
    <xdr:from>
      <xdr:col>8</xdr:col>
      <xdr:colOff>332138</xdr:colOff>
      <xdr:row>8</xdr:row>
      <xdr:rowOff>50671</xdr:rowOff>
    </xdr:from>
    <xdr:to>
      <xdr:col>9</xdr:col>
      <xdr:colOff>455727</xdr:colOff>
      <xdr:row>9</xdr:row>
      <xdr:rowOff>138359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581A52A4-75FF-4043-8DC7-1528824D3F3B}"/>
            </a:ext>
          </a:extLst>
        </xdr:cNvPr>
        <xdr:cNvSpPr txBox="1"/>
      </xdr:nvSpPr>
      <xdr:spPr>
        <a:xfrm>
          <a:off x="6278236" y="1549687"/>
          <a:ext cx="910573" cy="275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DO" sz="1050" b="0">
              <a:latin typeface="Aptos Display" panose="020B0004020202020204" pitchFamily="34" charset="0"/>
              <a:cs typeface="Aharoni" panose="020F0502020204030204" pitchFamily="2" charset="-79"/>
            </a:rPr>
            <a:t>Total utilidad</a:t>
          </a:r>
        </a:p>
        <a:p>
          <a:endParaRPr lang="es-DO" sz="1200" b="0">
            <a:latin typeface="Aptos Black" panose="020B0004020202020204" pitchFamily="34" charset="0"/>
            <a:cs typeface="Aharoni" panose="020F0502020204030204" pitchFamily="2" charset="-79"/>
          </a:endParaRPr>
        </a:p>
      </xdr:txBody>
    </xdr:sp>
    <xdr:clientData/>
  </xdr:twoCellAnchor>
  <xdr:twoCellAnchor>
    <xdr:from>
      <xdr:col>10</xdr:col>
      <xdr:colOff>695752</xdr:colOff>
      <xdr:row>6</xdr:row>
      <xdr:rowOff>176874</xdr:rowOff>
    </xdr:from>
    <xdr:to>
      <xdr:col>12</xdr:col>
      <xdr:colOff>367185</xdr:colOff>
      <xdr:row>8</xdr:row>
      <xdr:rowOff>50935</xdr:rowOff>
    </xdr:to>
    <xdr:sp macro="" textlink="TD!D2">
      <xdr:nvSpPr>
        <xdr:cNvPr id="48" name="CuadroTexto 47">
          <a:extLst>
            <a:ext uri="{FF2B5EF4-FFF2-40B4-BE49-F238E27FC236}">
              <a16:creationId xmlns:a16="http://schemas.microsoft.com/office/drawing/2014/main" id="{C558318A-DF15-4AA0-A513-39ED4518CA10}"/>
            </a:ext>
          </a:extLst>
        </xdr:cNvPr>
        <xdr:cNvSpPr txBox="1"/>
      </xdr:nvSpPr>
      <xdr:spPr>
        <a:xfrm>
          <a:off x="8003457" y="1301136"/>
          <a:ext cx="1245400" cy="2488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6F0082FD-D8B5-4AB6-BE0C-FEE278752F82}" type="TxLink">
            <a:rPr lang="en-US" sz="1400" b="1" i="0" u="none" strike="noStrike">
              <a:solidFill>
                <a:srgbClr val="000000"/>
              </a:solidFill>
              <a:latin typeface="Aptos Black" panose="020B0004020202020204" pitchFamily="34" charset="0"/>
              <a:ea typeface="Calibri"/>
              <a:cs typeface="Calibri"/>
            </a:rPr>
            <a:pPr algn="l"/>
            <a:t>4,76%</a:t>
          </a:fld>
          <a:endParaRPr lang="es-DO" sz="1800" b="1">
            <a:latin typeface="Aptos Black" panose="020B0004020202020204" pitchFamily="34" charset="0"/>
            <a:cs typeface="Aharoni" panose="02010803020104030203" pitchFamily="2" charset="-79"/>
          </a:endParaRPr>
        </a:p>
      </xdr:txBody>
    </xdr:sp>
    <xdr:clientData/>
  </xdr:twoCellAnchor>
  <xdr:twoCellAnchor>
    <xdr:from>
      <xdr:col>10</xdr:col>
      <xdr:colOff>615805</xdr:colOff>
      <xdr:row>7</xdr:row>
      <xdr:rowOff>186782</xdr:rowOff>
    </xdr:from>
    <xdr:to>
      <xdr:col>11</xdr:col>
      <xdr:colOff>739394</xdr:colOff>
      <xdr:row>10</xdr:row>
      <xdr:rowOff>110006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812805A9-5BAC-48AA-B747-80FBFC37A21C}"/>
            </a:ext>
          </a:extLst>
        </xdr:cNvPr>
        <xdr:cNvSpPr txBox="1"/>
      </xdr:nvSpPr>
      <xdr:spPr>
        <a:xfrm>
          <a:off x="7923510" y="1498421"/>
          <a:ext cx="910573" cy="485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s-DO" sz="1050" b="0" baseline="0">
              <a:latin typeface="Aptos Display" panose="020B0004020202020204" pitchFamily="34" charset="0"/>
              <a:cs typeface="Aharoni" panose="020F0502020204030204" pitchFamily="2" charset="-79"/>
            </a:rPr>
            <a:t>Porcentaje de</a:t>
          </a:r>
        </a:p>
        <a:p>
          <a:pPr algn="ctr"/>
          <a:r>
            <a:rPr lang="es-DO" sz="1050" b="0" baseline="0">
              <a:latin typeface="Aptos Display" panose="020B0004020202020204" pitchFamily="34" charset="0"/>
              <a:cs typeface="Aharoni" panose="020F0502020204030204" pitchFamily="2" charset="-79"/>
            </a:rPr>
            <a:t> utilidad</a:t>
          </a:r>
          <a:endParaRPr lang="es-DO" sz="1050" b="0">
            <a:latin typeface="Aptos Display" panose="020B0004020202020204" pitchFamily="34" charset="0"/>
            <a:cs typeface="Aharoni" panose="020F0502020204030204" pitchFamily="2" charset="-79"/>
          </a:endParaRPr>
        </a:p>
        <a:p>
          <a:endParaRPr lang="es-DO" sz="1200" b="0">
            <a:latin typeface="Aptos Black" panose="020B0004020202020204" pitchFamily="34" charset="0"/>
            <a:cs typeface="Aharoni" panose="020F0502020204030204" pitchFamily="2" charset="-79"/>
          </a:endParaRPr>
        </a:p>
      </xdr:txBody>
    </xdr:sp>
    <xdr:clientData/>
  </xdr:twoCellAnchor>
  <xdr:twoCellAnchor>
    <xdr:from>
      <xdr:col>6</xdr:col>
      <xdr:colOff>67292</xdr:colOff>
      <xdr:row>4</xdr:row>
      <xdr:rowOff>173076</xdr:rowOff>
    </xdr:from>
    <xdr:to>
      <xdr:col>7</xdr:col>
      <xdr:colOff>19427</xdr:colOff>
      <xdr:row>7</xdr:row>
      <xdr:rowOff>10086</xdr:rowOff>
    </xdr:to>
    <xdr:pic>
      <xdr:nvPicPr>
        <xdr:cNvPr id="3" name="Gráfico 52" descr="Dinero con relleno sólido">
          <a:extLst>
            <a:ext uri="{FF2B5EF4-FFF2-40B4-BE49-F238E27FC236}">
              <a16:creationId xmlns:a16="http://schemas.microsoft.com/office/drawing/2014/main" id="{80DAFF9C-AC12-A6CF-344F-386B7B4A6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789194" y="922584"/>
          <a:ext cx="389348" cy="399141"/>
        </a:xfrm>
        <a:prstGeom prst="rect">
          <a:avLst/>
        </a:prstGeom>
      </xdr:spPr>
    </xdr:pic>
    <xdr:clientData/>
  </xdr:twoCellAnchor>
  <xdr:twoCellAnchor>
    <xdr:from>
      <xdr:col>8</xdr:col>
      <xdr:colOff>554227</xdr:colOff>
      <xdr:row>5</xdr:row>
      <xdr:rowOff>5976</xdr:rowOff>
    </xdr:from>
    <xdr:to>
      <xdr:col>9</xdr:col>
      <xdr:colOff>185079</xdr:colOff>
      <xdr:row>7</xdr:row>
      <xdr:rowOff>72988</xdr:rowOff>
    </xdr:to>
    <xdr:pic>
      <xdr:nvPicPr>
        <xdr:cNvPr id="55" name="Gráfico 54" descr="Monedas con relleno sólido">
          <a:extLst>
            <a:ext uri="{FF2B5EF4-FFF2-40B4-BE49-F238E27FC236}">
              <a16:creationId xmlns:a16="http://schemas.microsoft.com/office/drawing/2014/main" id="{1F6FA0B3-F9CF-E4BC-6A6E-59FA68180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500325" y="942861"/>
          <a:ext cx="417836" cy="441766"/>
        </a:xfrm>
        <a:prstGeom prst="rect">
          <a:avLst/>
        </a:prstGeom>
      </xdr:spPr>
    </xdr:pic>
    <xdr:clientData/>
  </xdr:twoCellAnchor>
  <xdr:twoCellAnchor>
    <xdr:from>
      <xdr:col>11</xdr:col>
      <xdr:colOff>70232</xdr:colOff>
      <xdr:row>4</xdr:row>
      <xdr:rowOff>118873</xdr:rowOff>
    </xdr:from>
    <xdr:to>
      <xdr:col>11</xdr:col>
      <xdr:colOff>497564</xdr:colOff>
      <xdr:row>6</xdr:row>
      <xdr:rowOff>183572</xdr:rowOff>
    </xdr:to>
    <xdr:pic>
      <xdr:nvPicPr>
        <xdr:cNvPr id="59" name="Gráfico 58" descr="Impuestos con relleno sólido">
          <a:extLst>
            <a:ext uri="{FF2B5EF4-FFF2-40B4-BE49-F238E27FC236}">
              <a16:creationId xmlns:a16="http://schemas.microsoft.com/office/drawing/2014/main" id="{3E99317F-A3AA-0C28-0EC3-5809AF85A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64921" y="868381"/>
          <a:ext cx="427332" cy="439453"/>
        </a:xfrm>
        <a:prstGeom prst="rect">
          <a:avLst/>
        </a:prstGeom>
      </xdr:spPr>
    </xdr:pic>
    <xdr:clientData/>
  </xdr:twoCellAnchor>
  <xdr:twoCellAnchor editAs="oneCell">
    <xdr:from>
      <xdr:col>0</xdr:col>
      <xdr:colOff>7774</xdr:colOff>
      <xdr:row>10</xdr:row>
      <xdr:rowOff>149288</xdr:rowOff>
    </xdr:from>
    <xdr:to>
      <xdr:col>2</xdr:col>
      <xdr:colOff>770300</xdr:colOff>
      <xdr:row>17</xdr:row>
      <xdr:rowOff>169420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4" name="Ciudad 1">
              <a:extLst>
                <a:ext uri="{FF2B5EF4-FFF2-40B4-BE49-F238E27FC236}">
                  <a16:creationId xmlns:a16="http://schemas.microsoft.com/office/drawing/2014/main" id="{EB157E51-77E2-420F-8064-62BABF2527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4" y="2020867"/>
              <a:ext cx="2340000" cy="1330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44758</xdr:colOff>
      <xdr:row>16</xdr:row>
      <xdr:rowOff>63551</xdr:rowOff>
    </xdr:from>
    <xdr:to>
      <xdr:col>15</xdr:col>
      <xdr:colOff>717354</xdr:colOff>
      <xdr:row>28</xdr:row>
      <xdr:rowOff>52488</xdr:rowOff>
    </xdr:to>
    <xdr:graphicFrame macro="">
      <xdr:nvGraphicFramePr>
        <xdr:cNvPr id="95" name="Gráfico 94">
          <a:extLst>
            <a:ext uri="{FF2B5EF4-FFF2-40B4-BE49-F238E27FC236}">
              <a16:creationId xmlns:a16="http://schemas.microsoft.com/office/drawing/2014/main" id="{4256882E-40FC-4843-9D57-854F800CD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212768</xdr:colOff>
      <xdr:row>6</xdr:row>
      <xdr:rowOff>95251</xdr:rowOff>
    </xdr:from>
    <xdr:to>
      <xdr:col>15</xdr:col>
      <xdr:colOff>357187</xdr:colOff>
      <xdr:row>18</xdr:row>
      <xdr:rowOff>95250</xdr:rowOff>
    </xdr:to>
    <xdr:graphicFrame macro="">
      <xdr:nvGraphicFramePr>
        <xdr:cNvPr id="94" name="Gráfico 93">
          <a:extLst>
            <a:ext uri="{FF2B5EF4-FFF2-40B4-BE49-F238E27FC236}">
              <a16:creationId xmlns:a16="http://schemas.microsoft.com/office/drawing/2014/main" id="{738A00E0-9846-42B5-92B9-34357895D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612779</xdr:colOff>
      <xdr:row>3</xdr:row>
      <xdr:rowOff>140339</xdr:rowOff>
    </xdr:from>
    <xdr:to>
      <xdr:col>17</xdr:col>
      <xdr:colOff>583582</xdr:colOff>
      <xdr:row>5</xdr:row>
      <xdr:rowOff>154447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82C0DAF0-EE3A-46A3-8C6D-B92B887074AE}"/>
            </a:ext>
          </a:extLst>
        </xdr:cNvPr>
        <xdr:cNvSpPr/>
      </xdr:nvSpPr>
      <xdr:spPr>
        <a:xfrm>
          <a:off x="10085485" y="678221"/>
          <a:ext cx="3138332" cy="37269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</a:rPr>
            <a:t>Mas</a:t>
          </a:r>
          <a:r>
            <a:rPr lang="es-ES" sz="20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</a:rPr>
            <a:t> vendidos por genero</a:t>
          </a:r>
          <a:endParaRPr lang="es-ES" sz="20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12</xdr:col>
      <xdr:colOff>508732</xdr:colOff>
      <xdr:row>3</xdr:row>
      <xdr:rowOff>80210</xdr:rowOff>
    </xdr:from>
    <xdr:to>
      <xdr:col>18</xdr:col>
      <xdr:colOff>106948</xdr:colOff>
      <xdr:row>29</xdr:row>
      <xdr:rowOff>86591</xdr:rowOff>
    </xdr:to>
    <xdr:sp macro="" textlink="">
      <xdr:nvSpPr>
        <xdr:cNvPr id="73" name="Rectángulo: esquinas redondeadas 72">
          <a:extLst>
            <a:ext uri="{FF2B5EF4-FFF2-40B4-BE49-F238E27FC236}">
              <a16:creationId xmlns:a16="http://schemas.microsoft.com/office/drawing/2014/main" id="{838706F8-F60A-4708-B38B-33C6AFD31AE0}"/>
            </a:ext>
          </a:extLst>
        </xdr:cNvPr>
        <xdr:cNvSpPr/>
      </xdr:nvSpPr>
      <xdr:spPr>
        <a:xfrm>
          <a:off x="9398732" y="641684"/>
          <a:ext cx="4103374" cy="4872486"/>
        </a:xfrm>
        <a:prstGeom prst="roundRect">
          <a:avLst>
            <a:gd name="adj" fmla="val 5702"/>
          </a:avLst>
        </a:prstGeom>
        <a:noFill/>
        <a:ln>
          <a:solidFill>
            <a:srgbClr val="DDE2E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12</xdr:col>
      <xdr:colOff>431269</xdr:colOff>
      <xdr:row>9</xdr:row>
      <xdr:rowOff>148310</xdr:rowOff>
    </xdr:from>
    <xdr:to>
      <xdr:col>14</xdr:col>
      <xdr:colOff>83345</xdr:colOff>
      <xdr:row>15</xdr:row>
      <xdr:rowOff>26951</xdr:rowOff>
    </xdr:to>
    <xdr:pic>
      <xdr:nvPicPr>
        <xdr:cNvPr id="75" name="Gráfico 1" descr="Hombre con relleno sólido">
          <a:extLst>
            <a:ext uri="{FF2B5EF4-FFF2-40B4-BE49-F238E27FC236}">
              <a16:creationId xmlns:a16="http://schemas.microsoft.com/office/drawing/2014/main" id="{05C6996E-0C27-A209-1161-E5B77F5B2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9519" y="1755654"/>
          <a:ext cx="997482" cy="950203"/>
        </a:xfrm>
        <a:prstGeom prst="rect">
          <a:avLst/>
        </a:prstGeom>
      </xdr:spPr>
    </xdr:pic>
    <xdr:clientData/>
  </xdr:twoCellAnchor>
  <xdr:twoCellAnchor>
    <xdr:from>
      <xdr:col>12</xdr:col>
      <xdr:colOff>491371</xdr:colOff>
      <xdr:row>20</xdr:row>
      <xdr:rowOff>83344</xdr:rowOff>
    </xdr:from>
    <xdr:to>
      <xdr:col>14</xdr:col>
      <xdr:colOff>149536</xdr:colOff>
      <xdr:row>25</xdr:row>
      <xdr:rowOff>146370</xdr:rowOff>
    </xdr:to>
    <xdr:pic>
      <xdr:nvPicPr>
        <xdr:cNvPr id="76" name="Gráfico 1" descr="Mujer con relleno sólido">
          <a:extLst>
            <a:ext uri="{FF2B5EF4-FFF2-40B4-BE49-F238E27FC236}">
              <a16:creationId xmlns:a16="http://schemas.microsoft.com/office/drawing/2014/main" id="{DADDA114-B363-2AA5-00BA-5ADDD9A6E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349621" y="3655219"/>
          <a:ext cx="1003571" cy="955995"/>
        </a:xfrm>
        <a:prstGeom prst="rect">
          <a:avLst/>
        </a:prstGeom>
      </xdr:spPr>
    </xdr:pic>
    <xdr:clientData/>
  </xdr:twoCellAnchor>
  <xdr:twoCellAnchor>
    <xdr:from>
      <xdr:col>16</xdr:col>
      <xdr:colOff>35950</xdr:colOff>
      <xdr:row>8</xdr:row>
      <xdr:rowOff>166371</xdr:rowOff>
    </xdr:from>
    <xdr:to>
      <xdr:col>17</xdr:col>
      <xdr:colOff>626131</xdr:colOff>
      <xdr:row>10</xdr:row>
      <xdr:rowOff>70347</xdr:rowOff>
    </xdr:to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1850A947-95CC-D299-7959-AB21BA1F7FB7}"/>
            </a:ext>
          </a:extLst>
        </xdr:cNvPr>
        <xdr:cNvSpPr txBox="1"/>
      </xdr:nvSpPr>
      <xdr:spPr>
        <a:xfrm>
          <a:off x="11811231" y="1595121"/>
          <a:ext cx="1375994" cy="2611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s-DO" sz="1200" b="1">
              <a:latin typeface="Aptos Display" panose="020B0004020202020204" pitchFamily="34" charset="0"/>
            </a:rPr>
            <a:t>Deportes y Viajes</a:t>
          </a:r>
        </a:p>
      </xdr:txBody>
    </xdr:sp>
    <xdr:clientData/>
  </xdr:twoCellAnchor>
  <xdr:twoCellAnchor>
    <xdr:from>
      <xdr:col>16</xdr:col>
      <xdr:colOff>22850</xdr:colOff>
      <xdr:row>10</xdr:row>
      <xdr:rowOff>94315</xdr:rowOff>
    </xdr:from>
    <xdr:to>
      <xdr:col>17</xdr:col>
      <xdr:colOff>456458</xdr:colOff>
      <xdr:row>11</xdr:row>
      <xdr:rowOff>164979</xdr:rowOff>
    </xdr:to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048B5FCE-E552-4477-9AB4-B06E3A59EC16}"/>
            </a:ext>
          </a:extLst>
        </xdr:cNvPr>
        <xdr:cNvSpPr txBox="1"/>
      </xdr:nvSpPr>
      <xdr:spPr>
        <a:xfrm>
          <a:off x="11798131" y="1880253"/>
          <a:ext cx="1219421" cy="249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s-DO" sz="1200" b="1">
              <a:latin typeface="Aptos Display" panose="020B0004020202020204" pitchFamily="34" charset="0"/>
            </a:rPr>
            <a:t>Salud y Belleza</a:t>
          </a:r>
        </a:p>
      </xdr:txBody>
    </xdr:sp>
    <xdr:clientData/>
  </xdr:twoCellAnchor>
  <xdr:twoCellAnchor>
    <xdr:from>
      <xdr:col>16</xdr:col>
      <xdr:colOff>22850</xdr:colOff>
      <xdr:row>12</xdr:row>
      <xdr:rowOff>10353</xdr:rowOff>
    </xdr:from>
    <xdr:to>
      <xdr:col>18</xdr:col>
      <xdr:colOff>14536</xdr:colOff>
      <xdr:row>13</xdr:row>
      <xdr:rowOff>92923</xdr:rowOff>
    </xdr:to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AD4A1E48-2A46-4D54-8125-F40BC40F7902}"/>
            </a:ext>
          </a:extLst>
        </xdr:cNvPr>
        <xdr:cNvSpPr txBox="1"/>
      </xdr:nvSpPr>
      <xdr:spPr>
        <a:xfrm>
          <a:off x="11798131" y="2153478"/>
          <a:ext cx="1563311" cy="2611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s-DO" sz="1200" b="1">
              <a:latin typeface="Aptos Display" panose="020B0004020202020204" pitchFamily="34" charset="0"/>
            </a:rPr>
            <a:t>Accesorios de Moda</a:t>
          </a:r>
        </a:p>
      </xdr:txBody>
    </xdr:sp>
    <xdr:clientData/>
  </xdr:twoCellAnchor>
  <xdr:twoCellAnchor>
    <xdr:from>
      <xdr:col>16</xdr:col>
      <xdr:colOff>232</xdr:colOff>
      <xdr:row>19</xdr:row>
      <xdr:rowOff>94841</xdr:rowOff>
    </xdr:from>
    <xdr:to>
      <xdr:col>17</xdr:col>
      <xdr:colOff>628312</xdr:colOff>
      <xdr:row>20</xdr:row>
      <xdr:rowOff>169791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ECBBEA2A-826D-4B19-8E8D-535162665941}"/>
            </a:ext>
          </a:extLst>
        </xdr:cNvPr>
        <xdr:cNvSpPr txBox="1"/>
      </xdr:nvSpPr>
      <xdr:spPr>
        <a:xfrm>
          <a:off x="11775513" y="3488122"/>
          <a:ext cx="1413893" cy="253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s-DO" sz="1200" b="1">
              <a:latin typeface="Aptos Display" panose="020B0004020202020204" pitchFamily="34" charset="0"/>
            </a:rPr>
            <a:t>Comida y Bebidas</a:t>
          </a:r>
        </a:p>
      </xdr:txBody>
    </xdr:sp>
    <xdr:clientData/>
  </xdr:twoCellAnchor>
  <xdr:twoCellAnchor>
    <xdr:from>
      <xdr:col>15</xdr:col>
      <xdr:colOff>772944</xdr:colOff>
      <xdr:row>20</xdr:row>
      <xdr:rowOff>177097</xdr:rowOff>
    </xdr:from>
    <xdr:to>
      <xdr:col>18</xdr:col>
      <xdr:colOff>70491</xdr:colOff>
      <xdr:row>22</xdr:row>
      <xdr:rowOff>81072</xdr:rowOff>
    </xdr:to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6191D9A1-127A-45EF-BFAA-1D6BFD4F1259}"/>
            </a:ext>
          </a:extLst>
        </xdr:cNvPr>
        <xdr:cNvSpPr txBox="1"/>
      </xdr:nvSpPr>
      <xdr:spPr>
        <a:xfrm>
          <a:off x="11762413" y="3748972"/>
          <a:ext cx="1654984" cy="261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s-DO" sz="1200" b="1">
              <a:latin typeface="Aptos Display" panose="020B0004020202020204" pitchFamily="34" charset="0"/>
            </a:rPr>
            <a:t>Hogar y Estilo de Vida</a:t>
          </a:r>
        </a:p>
      </xdr:txBody>
    </xdr:sp>
    <xdr:clientData/>
  </xdr:twoCellAnchor>
  <xdr:twoCellAnchor>
    <xdr:from>
      <xdr:col>15</xdr:col>
      <xdr:colOff>772944</xdr:colOff>
      <xdr:row>22</xdr:row>
      <xdr:rowOff>117417</xdr:rowOff>
    </xdr:from>
    <xdr:to>
      <xdr:col>17</xdr:col>
      <xdr:colOff>577313</xdr:colOff>
      <xdr:row>24</xdr:row>
      <xdr:rowOff>9488</xdr:rowOff>
    </xdr:to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46BD8655-F1B6-46A2-8C42-C9F89DD23D56}"/>
            </a:ext>
          </a:extLst>
        </xdr:cNvPr>
        <xdr:cNvSpPr txBox="1"/>
      </xdr:nvSpPr>
      <xdr:spPr>
        <a:xfrm>
          <a:off x="11762413" y="4046480"/>
          <a:ext cx="1375994" cy="2492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s-DO" sz="1200" b="1">
              <a:latin typeface="Aptos Display" panose="020B0004020202020204" pitchFamily="34" charset="0"/>
            </a:rPr>
            <a:t>Deportes y Viajes</a:t>
          </a:r>
        </a:p>
      </xdr:txBody>
    </xdr:sp>
    <xdr:clientData/>
  </xdr:twoCellAnchor>
  <xdr:twoCellAnchor>
    <xdr:from>
      <xdr:col>15</xdr:col>
      <xdr:colOff>612152</xdr:colOff>
      <xdr:row>9</xdr:row>
      <xdr:rowOff>49660</xdr:rowOff>
    </xdr:from>
    <xdr:to>
      <xdr:col>15</xdr:col>
      <xdr:colOff>756259</xdr:colOff>
      <xdr:row>9</xdr:row>
      <xdr:rowOff>161520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1A4A784F-09D9-5E18-1882-49D4FF4BFCA3}"/>
            </a:ext>
          </a:extLst>
        </xdr:cNvPr>
        <xdr:cNvSpPr/>
      </xdr:nvSpPr>
      <xdr:spPr>
        <a:xfrm>
          <a:off x="11601621" y="1657004"/>
          <a:ext cx="144107" cy="111860"/>
        </a:xfrm>
        <a:prstGeom prst="rect">
          <a:avLst/>
        </a:prstGeom>
        <a:solidFill>
          <a:srgbClr val="FC3AA3"/>
        </a:solidFill>
        <a:ln>
          <a:solidFill>
            <a:srgbClr val="FC3AA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200"/>
        </a:p>
      </xdr:txBody>
    </xdr:sp>
    <xdr:clientData/>
  </xdr:twoCellAnchor>
  <xdr:twoCellAnchor>
    <xdr:from>
      <xdr:col>15</xdr:col>
      <xdr:colOff>599052</xdr:colOff>
      <xdr:row>10</xdr:row>
      <xdr:rowOff>156198</xdr:rowOff>
    </xdr:from>
    <xdr:to>
      <xdr:col>15</xdr:col>
      <xdr:colOff>743159</xdr:colOff>
      <xdr:row>11</xdr:row>
      <xdr:rowOff>89464</xdr:rowOff>
    </xdr:to>
    <xdr:sp macro="" textlink="">
      <xdr:nvSpPr>
        <xdr:cNvPr id="87" name="Rectángulo 86">
          <a:extLst>
            <a:ext uri="{FF2B5EF4-FFF2-40B4-BE49-F238E27FC236}">
              <a16:creationId xmlns:a16="http://schemas.microsoft.com/office/drawing/2014/main" id="{B812CE07-C28F-4F2B-A705-C8C0F8F90DC6}"/>
            </a:ext>
          </a:extLst>
        </xdr:cNvPr>
        <xdr:cNvSpPr/>
      </xdr:nvSpPr>
      <xdr:spPr>
        <a:xfrm>
          <a:off x="11588521" y="1942136"/>
          <a:ext cx="144107" cy="111859"/>
        </a:xfrm>
        <a:prstGeom prst="rect">
          <a:avLst/>
        </a:prstGeom>
        <a:solidFill>
          <a:srgbClr val="DDE2E6"/>
        </a:solidFill>
        <a:ln>
          <a:solidFill>
            <a:srgbClr val="DDE2E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200"/>
        </a:p>
      </xdr:txBody>
    </xdr:sp>
    <xdr:clientData/>
  </xdr:twoCellAnchor>
  <xdr:twoCellAnchor>
    <xdr:from>
      <xdr:col>15</xdr:col>
      <xdr:colOff>622866</xdr:colOff>
      <xdr:row>12</xdr:row>
      <xdr:rowOff>73178</xdr:rowOff>
    </xdr:from>
    <xdr:to>
      <xdr:col>15</xdr:col>
      <xdr:colOff>766973</xdr:colOff>
      <xdr:row>12</xdr:row>
      <xdr:rowOff>172661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4417A51E-0835-4022-86A5-A2A676EC1012}"/>
            </a:ext>
          </a:extLst>
        </xdr:cNvPr>
        <xdr:cNvSpPr/>
      </xdr:nvSpPr>
      <xdr:spPr>
        <a:xfrm>
          <a:off x="11612335" y="2216303"/>
          <a:ext cx="144107" cy="99483"/>
        </a:xfrm>
        <a:prstGeom prst="rect">
          <a:avLst/>
        </a:prstGeom>
        <a:solidFill>
          <a:srgbClr val="252F52"/>
        </a:solidFill>
        <a:ln>
          <a:solidFill>
            <a:srgbClr val="252F5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15</xdr:col>
      <xdr:colOff>624059</xdr:colOff>
      <xdr:row>20</xdr:row>
      <xdr:rowOff>1943</xdr:rowOff>
    </xdr:from>
    <xdr:to>
      <xdr:col>15</xdr:col>
      <xdr:colOff>768166</xdr:colOff>
      <xdr:row>20</xdr:row>
      <xdr:rowOff>113803</xdr:rowOff>
    </xdr:to>
    <xdr:sp macro="" textlink="">
      <xdr:nvSpPr>
        <xdr:cNvPr id="89" name="Rectángulo 88">
          <a:extLst>
            <a:ext uri="{FF2B5EF4-FFF2-40B4-BE49-F238E27FC236}">
              <a16:creationId xmlns:a16="http://schemas.microsoft.com/office/drawing/2014/main" id="{CD7677A4-E2AE-482D-B956-2310F2C8DD53}"/>
            </a:ext>
          </a:extLst>
        </xdr:cNvPr>
        <xdr:cNvSpPr/>
      </xdr:nvSpPr>
      <xdr:spPr>
        <a:xfrm>
          <a:off x="11613528" y="3573818"/>
          <a:ext cx="144107" cy="111860"/>
        </a:xfrm>
        <a:prstGeom prst="rect">
          <a:avLst/>
        </a:prstGeom>
        <a:solidFill>
          <a:srgbClr val="FC3AA3"/>
        </a:solidFill>
        <a:ln>
          <a:solidFill>
            <a:srgbClr val="FC3AA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15</xdr:col>
      <xdr:colOff>610959</xdr:colOff>
      <xdr:row>21</xdr:row>
      <xdr:rowOff>120387</xdr:rowOff>
    </xdr:from>
    <xdr:to>
      <xdr:col>15</xdr:col>
      <xdr:colOff>755066</xdr:colOff>
      <xdr:row>22</xdr:row>
      <xdr:rowOff>41275</xdr:rowOff>
    </xdr:to>
    <xdr:sp macro="" textlink="">
      <xdr:nvSpPr>
        <xdr:cNvPr id="90" name="Rectángulo 89">
          <a:extLst>
            <a:ext uri="{FF2B5EF4-FFF2-40B4-BE49-F238E27FC236}">
              <a16:creationId xmlns:a16="http://schemas.microsoft.com/office/drawing/2014/main" id="{2A29FD8E-3380-41E6-9616-15B37C51AAA7}"/>
            </a:ext>
          </a:extLst>
        </xdr:cNvPr>
        <xdr:cNvSpPr/>
      </xdr:nvSpPr>
      <xdr:spPr>
        <a:xfrm>
          <a:off x="11600428" y="3870856"/>
          <a:ext cx="144107" cy="99482"/>
        </a:xfrm>
        <a:prstGeom prst="rect">
          <a:avLst/>
        </a:prstGeom>
        <a:solidFill>
          <a:srgbClr val="DDE2E6"/>
        </a:solidFill>
        <a:ln>
          <a:solidFill>
            <a:srgbClr val="DDE2E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15</xdr:col>
      <xdr:colOff>622866</xdr:colOff>
      <xdr:row>23</xdr:row>
      <xdr:rowOff>37366</xdr:rowOff>
    </xdr:from>
    <xdr:to>
      <xdr:col>15</xdr:col>
      <xdr:colOff>766973</xdr:colOff>
      <xdr:row>23</xdr:row>
      <xdr:rowOff>148755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4C5D6B5C-709F-4066-95F9-6FA1A912FD35}"/>
            </a:ext>
          </a:extLst>
        </xdr:cNvPr>
        <xdr:cNvSpPr/>
      </xdr:nvSpPr>
      <xdr:spPr>
        <a:xfrm>
          <a:off x="11612335" y="4145022"/>
          <a:ext cx="144107" cy="111389"/>
        </a:xfrm>
        <a:prstGeom prst="rect">
          <a:avLst/>
        </a:prstGeom>
        <a:solidFill>
          <a:srgbClr val="252F52"/>
        </a:solidFill>
        <a:ln>
          <a:solidFill>
            <a:srgbClr val="252F5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3</xdr:col>
      <xdr:colOff>61587</xdr:colOff>
      <xdr:row>12</xdr:row>
      <xdr:rowOff>149719</xdr:rowOff>
    </xdr:from>
    <xdr:to>
      <xdr:col>12</xdr:col>
      <xdr:colOff>346932</xdr:colOff>
      <xdr:row>29</xdr:row>
      <xdr:rowOff>130881</xdr:rowOff>
    </xdr:to>
    <xdr:grpSp>
      <xdr:nvGrpSpPr>
        <xdr:cNvPr id="92" name="Grupo 91">
          <a:extLst>
            <a:ext uri="{FF2B5EF4-FFF2-40B4-BE49-F238E27FC236}">
              <a16:creationId xmlns:a16="http://schemas.microsoft.com/office/drawing/2014/main" id="{6DE01E90-E6E3-75AE-5C69-05BC4728E7BA}"/>
            </a:ext>
          </a:extLst>
        </xdr:cNvPr>
        <xdr:cNvGrpSpPr/>
      </xdr:nvGrpSpPr>
      <xdr:grpSpPr>
        <a:xfrm>
          <a:off x="2427798" y="2395614"/>
          <a:ext cx="6809134" cy="3162846"/>
          <a:chOff x="2632060" y="2529974"/>
          <a:chExt cx="8085406" cy="3863474"/>
        </a:xfrm>
      </xdr:grpSpPr>
      <xdr:sp macro="" textlink="">
        <xdr:nvSpPr>
          <xdr:cNvPr id="67" name="Rectángulo: esquinas redondeadas 66">
            <a:extLst>
              <a:ext uri="{FF2B5EF4-FFF2-40B4-BE49-F238E27FC236}">
                <a16:creationId xmlns:a16="http://schemas.microsoft.com/office/drawing/2014/main" id="{2E8D0308-229C-4C58-B483-5239078F3D34}"/>
              </a:ext>
            </a:extLst>
          </xdr:cNvPr>
          <xdr:cNvSpPr/>
        </xdr:nvSpPr>
        <xdr:spPr>
          <a:xfrm>
            <a:off x="2632060" y="2529974"/>
            <a:ext cx="8085406" cy="3863474"/>
          </a:xfrm>
          <a:prstGeom prst="roundRect">
            <a:avLst>
              <a:gd name="adj" fmla="val 8682"/>
            </a:avLst>
          </a:prstGeom>
          <a:noFill/>
          <a:ln>
            <a:solidFill>
              <a:srgbClr val="DDE2E6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DO" sz="1100"/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00844139-7710-F0D5-638A-C98A6149ECA6}"/>
              </a:ext>
            </a:extLst>
          </xdr:cNvPr>
          <xdr:cNvSpPr/>
        </xdr:nvSpPr>
        <xdr:spPr>
          <a:xfrm>
            <a:off x="2870484" y="2662738"/>
            <a:ext cx="2651367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s-ES" sz="20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Display" panose="020B0004020202020204" pitchFamily="34" charset="0"/>
              </a:rPr>
              <a:t>Análisis por categorías</a:t>
            </a:r>
          </a:p>
        </xdr:txBody>
      </xdr:sp>
      <xdr:graphicFrame macro="">
        <xdr:nvGraphicFramePr>
          <xdr:cNvPr id="93" name="Gráfico 92">
            <a:extLst>
              <a:ext uri="{FF2B5EF4-FFF2-40B4-BE49-F238E27FC236}">
                <a16:creationId xmlns:a16="http://schemas.microsoft.com/office/drawing/2014/main" id="{7C8690F1-A2E1-4FDD-8AF9-009B1AFC6D0F}"/>
              </a:ext>
            </a:extLst>
          </xdr:cNvPr>
          <xdr:cNvGraphicFramePr>
            <a:graphicFrameLocks/>
          </xdr:cNvGraphicFramePr>
        </xdr:nvGraphicFramePr>
        <xdr:xfrm>
          <a:off x="3039796" y="3168316"/>
          <a:ext cx="7013864" cy="28574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oneCellAnchor>
    <xdr:from>
      <xdr:col>22</xdr:col>
      <xdr:colOff>360541</xdr:colOff>
      <xdr:row>4</xdr:row>
      <xdr:rowOff>148027</xdr:rowOff>
    </xdr:from>
    <xdr:ext cx="1876860" cy="405432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DCE436F-C25F-4E15-80B6-234D8542E8DA}"/>
            </a:ext>
          </a:extLst>
        </xdr:cNvPr>
        <xdr:cNvSpPr/>
      </xdr:nvSpPr>
      <xdr:spPr>
        <a:xfrm>
          <a:off x="16910646" y="896659"/>
          <a:ext cx="1876860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</a:rPr>
            <a:t>Medios de pago</a:t>
          </a:r>
        </a:p>
      </xdr:txBody>
    </xdr:sp>
    <xdr:clientData/>
  </xdr:oneCellAnchor>
  <xdr:twoCellAnchor>
    <xdr:from>
      <xdr:col>19</xdr:col>
      <xdr:colOff>101047</xdr:colOff>
      <xdr:row>3</xdr:row>
      <xdr:rowOff>103771</xdr:rowOff>
    </xdr:from>
    <xdr:to>
      <xdr:col>22</xdr:col>
      <xdr:colOff>674013</xdr:colOff>
      <xdr:row>15</xdr:row>
      <xdr:rowOff>98900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C53D7C6-A7B8-4CB0-B910-67E9A25F2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21</xdr:col>
      <xdr:colOff>592937</xdr:colOff>
      <xdr:row>10</xdr:row>
      <xdr:rowOff>132518</xdr:rowOff>
    </xdr:from>
    <xdr:ext cx="495007" cy="311496"/>
    <xdr:sp macro="" textlink="TD!C40">
      <xdr:nvSpPr>
        <xdr:cNvPr id="20" name="CuadroTexto 19">
          <a:extLst>
            <a:ext uri="{FF2B5EF4-FFF2-40B4-BE49-F238E27FC236}">
              <a16:creationId xmlns:a16="http://schemas.microsoft.com/office/drawing/2014/main" id="{7A335E1B-11B3-46F0-AEA4-3206999CBD81}"/>
            </a:ext>
          </a:extLst>
        </xdr:cNvPr>
        <xdr:cNvSpPr txBox="1"/>
      </xdr:nvSpPr>
      <xdr:spPr>
        <a:xfrm>
          <a:off x="16359080" y="1946804"/>
          <a:ext cx="495007" cy="311496"/>
        </a:xfrm>
        <a:prstGeom prst="rect">
          <a:avLst/>
        </a:prstGeom>
        <a:noFill/>
        <a:effectLst>
          <a:glow rad="101600">
            <a:srgbClr val="252F52">
              <a:alpha val="60000"/>
            </a:srgb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5FA6462-9B8C-4ADC-A8CE-1F0DE06F2F98}" type="TxLink">
            <a:rPr lang="en-US" sz="1400" b="0" i="0" u="none" strike="noStrike" cap="none" spc="0">
              <a:ln w="0">
                <a:solidFill>
                  <a:schemeClr val="tx1"/>
                </a:solidFill>
              </a:ln>
              <a:solidFill>
                <a:schemeClr val="tx1"/>
              </a:solidFill>
              <a:effectLst>
                <a:glow rad="101600">
                  <a:srgbClr val="DDE2E6">
                    <a:alpha val="60000"/>
                  </a:srgb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/>
            <a:t>30%</a:t>
          </a:fld>
          <a:endParaRPr lang="es-DO" sz="1800" b="0" cap="none" spc="0">
            <a:ln w="0">
              <a:solidFill>
                <a:schemeClr val="tx1"/>
              </a:solidFill>
            </a:ln>
            <a:solidFill>
              <a:schemeClr val="tx1"/>
            </a:solidFill>
            <a:effectLst>
              <a:glow rad="101600">
                <a:srgbClr val="DDE2E6">
                  <a:alpha val="60000"/>
                </a:srgb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20</xdr:col>
      <xdr:colOff>518666</xdr:colOff>
      <xdr:row>10</xdr:row>
      <xdr:rowOff>79876</xdr:rowOff>
    </xdr:from>
    <xdr:ext cx="604898" cy="311496"/>
    <xdr:sp macro="" textlink="TD!C39">
      <xdr:nvSpPr>
        <xdr:cNvPr id="19" name="CuadroTexto 18">
          <a:extLst>
            <a:ext uri="{FF2B5EF4-FFF2-40B4-BE49-F238E27FC236}">
              <a16:creationId xmlns:a16="http://schemas.microsoft.com/office/drawing/2014/main" id="{74D2709A-92C7-CEB4-5F82-CC8B56E34F85}"/>
            </a:ext>
          </a:extLst>
        </xdr:cNvPr>
        <xdr:cNvSpPr txBox="1"/>
      </xdr:nvSpPr>
      <xdr:spPr>
        <a:xfrm>
          <a:off x="15495595" y="1894162"/>
          <a:ext cx="604898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ECB9313-C7E4-427F-995B-2B993C43CACB}" type="TxLink">
            <a:rPr lang="en-US" sz="1400" b="0" i="0" u="none" strike="noStrike" cap="none" spc="0">
              <a:ln w="0">
                <a:solidFill>
                  <a:schemeClr val="bg1"/>
                </a:solidFill>
              </a:ln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/>
            <a:t>37%</a:t>
          </a:fld>
          <a:endParaRPr lang="es-DO" sz="1600" b="0" cap="none" spc="0">
            <a:ln w="0">
              <a:solidFill>
                <a:schemeClr val="bg1"/>
              </a:solidFill>
            </a:ln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19</xdr:col>
      <xdr:colOff>429441</xdr:colOff>
      <xdr:row>10</xdr:row>
      <xdr:rowOff>95463</xdr:rowOff>
    </xdr:from>
    <xdr:ext cx="495007" cy="311496"/>
    <xdr:sp macro="" textlink="TD!C38">
      <xdr:nvSpPr>
        <xdr:cNvPr id="21" name="CuadroTexto 20">
          <a:extLst>
            <a:ext uri="{FF2B5EF4-FFF2-40B4-BE49-F238E27FC236}">
              <a16:creationId xmlns:a16="http://schemas.microsoft.com/office/drawing/2014/main" id="{DEDEB284-6910-4179-A42C-4C894511073A}"/>
            </a:ext>
          </a:extLst>
        </xdr:cNvPr>
        <xdr:cNvSpPr txBox="1"/>
      </xdr:nvSpPr>
      <xdr:spPr>
        <a:xfrm>
          <a:off x="14617155" y="1909749"/>
          <a:ext cx="49500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F42A4E3A-B845-4E30-9638-06E2C7DC1A79}" type="TxLink">
            <a:rPr lang="en-US" sz="1400" b="0" i="0" u="none" strike="noStrike" cap="none" spc="0">
              <a:ln w="0">
                <a:solidFill>
                  <a:schemeClr val="bg1"/>
                </a:solidFill>
              </a:ln>
              <a:solidFill>
                <a:srgbClr val="000000"/>
              </a:solidFill>
              <a:effectLst>
                <a:glow rad="101600">
                  <a:srgbClr val="252F52">
                    <a:alpha val="60000"/>
                  </a:srgb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/>
            <a:t>33%</a:t>
          </a:fld>
          <a:endParaRPr lang="en-US" sz="1400" b="1" cap="none" spc="0">
            <a:ln w="0">
              <a:solidFill>
                <a:schemeClr val="bg1"/>
              </a:solidFill>
            </a:ln>
            <a:effectLst>
              <a:glow rad="101600">
                <a:srgbClr val="252F52">
                  <a:alpha val="60000"/>
                </a:srgb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18</xdr:col>
      <xdr:colOff>443502</xdr:colOff>
      <xdr:row>17</xdr:row>
      <xdr:rowOff>72571</xdr:rowOff>
    </xdr:from>
    <xdr:to>
      <xdr:col>25</xdr:col>
      <xdr:colOff>142875</xdr:colOff>
      <xdr:row>29</xdr:row>
      <xdr:rowOff>47625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50E457AE-A002-457E-A0BB-C8CD11DF7C2F}"/>
            </a:ext>
          </a:extLst>
        </xdr:cNvPr>
        <xdr:cNvSpPr/>
      </xdr:nvSpPr>
      <xdr:spPr>
        <a:xfrm>
          <a:off x="13790408" y="3108665"/>
          <a:ext cx="5200061" cy="2118179"/>
        </a:xfrm>
        <a:prstGeom prst="roundRect">
          <a:avLst>
            <a:gd name="adj" fmla="val 4775"/>
          </a:avLst>
        </a:prstGeom>
        <a:noFill/>
        <a:ln>
          <a:solidFill>
            <a:srgbClr val="DDE2E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19</xdr:col>
      <xdr:colOff>41863</xdr:colOff>
      <xdr:row>18</xdr:row>
      <xdr:rowOff>178068</xdr:rowOff>
    </xdr:from>
    <xdr:to>
      <xdr:col>24</xdr:col>
      <xdr:colOff>392907</xdr:colOff>
      <xdr:row>28</xdr:row>
      <xdr:rowOff>166689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6D768927-83C5-4D8A-90BB-687056FA7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20</xdr:col>
      <xdr:colOff>596953</xdr:colOff>
      <xdr:row>17</xdr:row>
      <xdr:rowOff>74854</xdr:rowOff>
    </xdr:from>
    <xdr:ext cx="2017027" cy="405432"/>
    <xdr:sp macro="" textlink="">
      <xdr:nvSpPr>
        <xdr:cNvPr id="42" name="Rectángulo 41">
          <a:extLst>
            <a:ext uri="{FF2B5EF4-FFF2-40B4-BE49-F238E27FC236}">
              <a16:creationId xmlns:a16="http://schemas.microsoft.com/office/drawing/2014/main" id="{819B1FE4-E2B1-4184-B0AD-9FD1BD047559}"/>
            </a:ext>
          </a:extLst>
        </xdr:cNvPr>
        <xdr:cNvSpPr/>
      </xdr:nvSpPr>
      <xdr:spPr>
        <a:xfrm>
          <a:off x="15573882" y="3159140"/>
          <a:ext cx="2017027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</a:rPr>
            <a:t>Tipos de clientes</a:t>
          </a:r>
        </a:p>
      </xdr:txBody>
    </xdr:sp>
    <xdr:clientData/>
  </xdr:oneCellAnchor>
  <xdr:twoCellAnchor>
    <xdr:from>
      <xdr:col>18</xdr:col>
      <xdr:colOff>395324</xdr:colOff>
      <xdr:row>3</xdr:row>
      <xdr:rowOff>42970</xdr:rowOff>
    </xdr:from>
    <xdr:to>
      <xdr:col>25</xdr:col>
      <xdr:colOff>141324</xdr:colOff>
      <xdr:row>16</xdr:row>
      <xdr:rowOff>175699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187DCD64-E30C-4461-AFB6-A91990D581C1}"/>
            </a:ext>
          </a:extLst>
        </xdr:cNvPr>
        <xdr:cNvSpPr/>
      </xdr:nvSpPr>
      <xdr:spPr>
        <a:xfrm>
          <a:off x="13790482" y="604444"/>
          <a:ext cx="5267158" cy="2565781"/>
        </a:xfrm>
        <a:prstGeom prst="roundRect">
          <a:avLst>
            <a:gd name="adj" fmla="val 4775"/>
          </a:avLst>
        </a:prstGeom>
        <a:noFill/>
        <a:ln>
          <a:solidFill>
            <a:srgbClr val="DDE2E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23</xdr:col>
      <xdr:colOff>105010</xdr:colOff>
      <xdr:row>9</xdr:row>
      <xdr:rowOff>148706</xdr:rowOff>
    </xdr:from>
    <xdr:to>
      <xdr:col>23</xdr:col>
      <xdr:colOff>244288</xdr:colOff>
      <xdr:row>10</xdr:row>
      <xdr:rowOff>84781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800966CB-F00A-4D4B-968A-E4F4A1408229}"/>
            </a:ext>
          </a:extLst>
        </xdr:cNvPr>
        <xdr:cNvSpPr/>
      </xdr:nvSpPr>
      <xdr:spPr>
        <a:xfrm>
          <a:off x="17449581" y="1781563"/>
          <a:ext cx="139278" cy="117504"/>
        </a:xfrm>
        <a:prstGeom prst="rect">
          <a:avLst/>
        </a:prstGeom>
        <a:solidFill>
          <a:srgbClr val="FC3AA3"/>
        </a:solidFill>
        <a:ln>
          <a:solidFill>
            <a:srgbClr val="FC3AA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23</xdr:col>
      <xdr:colOff>222276</xdr:colOff>
      <xdr:row>9</xdr:row>
      <xdr:rowOff>66338</xdr:rowOff>
    </xdr:from>
    <xdr:to>
      <xdr:col>25</xdr:col>
      <xdr:colOff>51517</xdr:colOff>
      <xdr:row>10</xdr:row>
      <xdr:rowOff>141695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160E9DF0-28D8-4337-A1A0-2C6AD1E0F182}"/>
            </a:ext>
          </a:extLst>
        </xdr:cNvPr>
        <xdr:cNvSpPr txBox="1"/>
      </xdr:nvSpPr>
      <xdr:spPr>
        <a:xfrm>
          <a:off x="17566847" y="1699195"/>
          <a:ext cx="1407670" cy="25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s-DO" sz="1100" b="1">
              <a:latin typeface="Aptos Display" panose="020B0004020202020204" pitchFamily="34" charset="0"/>
            </a:rPr>
            <a:t>Billetera electronica</a:t>
          </a:r>
        </a:p>
      </xdr:txBody>
    </xdr:sp>
    <xdr:clientData/>
  </xdr:twoCellAnchor>
  <xdr:twoCellAnchor>
    <xdr:from>
      <xdr:col>23</xdr:col>
      <xdr:colOff>214107</xdr:colOff>
      <xdr:row>10</xdr:row>
      <xdr:rowOff>93855</xdr:rowOff>
    </xdr:from>
    <xdr:to>
      <xdr:col>24</xdr:col>
      <xdr:colOff>661495</xdr:colOff>
      <xdr:row>11</xdr:row>
      <xdr:rowOff>169212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80BC4EA4-D3CE-4394-8B54-42A9CD447AB7}"/>
            </a:ext>
          </a:extLst>
        </xdr:cNvPr>
        <xdr:cNvSpPr txBox="1"/>
      </xdr:nvSpPr>
      <xdr:spPr>
        <a:xfrm>
          <a:off x="17558678" y="1908141"/>
          <a:ext cx="1236603" cy="256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s-DO" sz="1100" b="1">
              <a:latin typeface="Aptos Display" panose="020B0004020202020204" pitchFamily="34" charset="0"/>
            </a:rPr>
            <a:t>Tarjeta de credito</a:t>
          </a:r>
        </a:p>
      </xdr:txBody>
    </xdr:sp>
    <xdr:clientData/>
  </xdr:twoCellAnchor>
  <xdr:twoCellAnchor>
    <xdr:from>
      <xdr:col>23</xdr:col>
      <xdr:colOff>105010</xdr:colOff>
      <xdr:row>8</xdr:row>
      <xdr:rowOff>118021</xdr:rowOff>
    </xdr:from>
    <xdr:to>
      <xdr:col>23</xdr:col>
      <xdr:colOff>244288</xdr:colOff>
      <xdr:row>9</xdr:row>
      <xdr:rowOff>54096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96EBB7FB-B9AC-4EDD-AF0D-904909AC6D37}"/>
            </a:ext>
          </a:extLst>
        </xdr:cNvPr>
        <xdr:cNvSpPr/>
      </xdr:nvSpPr>
      <xdr:spPr>
        <a:xfrm>
          <a:off x="17449581" y="1569450"/>
          <a:ext cx="139278" cy="117503"/>
        </a:xfrm>
        <a:prstGeom prst="rect">
          <a:avLst/>
        </a:prstGeom>
        <a:solidFill>
          <a:srgbClr val="252F52"/>
        </a:solidFill>
        <a:ln>
          <a:solidFill>
            <a:srgbClr val="252F5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23</xdr:col>
      <xdr:colOff>231625</xdr:colOff>
      <xdr:row>8</xdr:row>
      <xdr:rowOff>41917</xdr:rowOff>
    </xdr:from>
    <xdr:to>
      <xdr:col>24</xdr:col>
      <xdr:colOff>120322</xdr:colOff>
      <xdr:row>9</xdr:row>
      <xdr:rowOff>117275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649D7307-30DB-49E1-8FF7-D2F14BF8649A}"/>
            </a:ext>
          </a:extLst>
        </xdr:cNvPr>
        <xdr:cNvSpPr txBox="1"/>
      </xdr:nvSpPr>
      <xdr:spPr>
        <a:xfrm>
          <a:off x="17576196" y="1493346"/>
          <a:ext cx="677912" cy="25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s-DO" sz="1100" b="1">
              <a:latin typeface="Aptos Display" panose="020B0004020202020204" pitchFamily="34" charset="0"/>
            </a:rPr>
            <a:t>Efectivo</a:t>
          </a:r>
        </a:p>
      </xdr:txBody>
    </xdr:sp>
    <xdr:clientData/>
  </xdr:twoCellAnchor>
  <xdr:twoCellAnchor>
    <xdr:from>
      <xdr:col>23</xdr:col>
      <xdr:colOff>95302</xdr:colOff>
      <xdr:row>10</xdr:row>
      <xdr:rowOff>153006</xdr:rowOff>
    </xdr:from>
    <xdr:to>
      <xdr:col>23</xdr:col>
      <xdr:colOff>234580</xdr:colOff>
      <xdr:row>11</xdr:row>
      <xdr:rowOff>92095</xdr:rowOff>
    </xdr:to>
    <xdr:sp macro="" textlink="">
      <xdr:nvSpPr>
        <xdr:cNvPr id="43" name="Rectángulo 42">
          <a:extLst>
            <a:ext uri="{FF2B5EF4-FFF2-40B4-BE49-F238E27FC236}">
              <a16:creationId xmlns:a16="http://schemas.microsoft.com/office/drawing/2014/main" id="{2499B194-F250-4854-82B8-F4EBF18B6385}"/>
            </a:ext>
          </a:extLst>
        </xdr:cNvPr>
        <xdr:cNvSpPr/>
      </xdr:nvSpPr>
      <xdr:spPr>
        <a:xfrm>
          <a:off x="17439873" y="1967292"/>
          <a:ext cx="139278" cy="120517"/>
        </a:xfrm>
        <a:prstGeom prst="rect">
          <a:avLst/>
        </a:prstGeom>
        <a:solidFill>
          <a:srgbClr val="DDE2E6"/>
        </a:solidFill>
        <a:ln>
          <a:solidFill>
            <a:srgbClr val="DDE2E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3</xdr:col>
      <xdr:colOff>99215</xdr:colOff>
      <xdr:row>30</xdr:row>
      <xdr:rowOff>84177</xdr:rowOff>
    </xdr:from>
    <xdr:to>
      <xdr:col>12</xdr:col>
      <xdr:colOff>360948</xdr:colOff>
      <xdr:row>45</xdr:row>
      <xdr:rowOff>120316</xdr:rowOff>
    </xdr:to>
    <xdr:grpSp>
      <xdr:nvGrpSpPr>
        <xdr:cNvPr id="102" name="Grupo 101">
          <a:extLst>
            <a:ext uri="{FF2B5EF4-FFF2-40B4-BE49-F238E27FC236}">
              <a16:creationId xmlns:a16="http://schemas.microsoft.com/office/drawing/2014/main" id="{4CE39BD1-3DDE-A37A-1810-572E5ACCDF6C}"/>
            </a:ext>
          </a:extLst>
        </xdr:cNvPr>
        <xdr:cNvGrpSpPr/>
      </xdr:nvGrpSpPr>
      <xdr:grpSpPr>
        <a:xfrm>
          <a:off x="2465426" y="5698914"/>
          <a:ext cx="6785522" cy="2843507"/>
          <a:chOff x="2610068" y="6454996"/>
          <a:chExt cx="8085106" cy="3325342"/>
        </a:xfrm>
      </xdr:grpSpPr>
      <xdr:graphicFrame macro="">
        <xdr:nvGraphicFramePr>
          <xdr:cNvPr id="50" name="Gráfico 49">
            <a:extLst>
              <a:ext uri="{FF2B5EF4-FFF2-40B4-BE49-F238E27FC236}">
                <a16:creationId xmlns:a16="http://schemas.microsoft.com/office/drawing/2014/main" id="{2180E37A-498A-4781-AE32-E296147648A8}"/>
              </a:ext>
            </a:extLst>
          </xdr:cNvPr>
          <xdr:cNvGraphicFramePr>
            <a:graphicFrameLocks/>
          </xdr:cNvGraphicFramePr>
        </xdr:nvGraphicFramePr>
        <xdr:xfrm>
          <a:off x="2815221" y="6719391"/>
          <a:ext cx="7606067" cy="2998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sp macro="" textlink="">
        <xdr:nvSpPr>
          <xdr:cNvPr id="51" name="Rectángulo: esquinas redondeadas 50">
            <a:extLst>
              <a:ext uri="{FF2B5EF4-FFF2-40B4-BE49-F238E27FC236}">
                <a16:creationId xmlns:a16="http://schemas.microsoft.com/office/drawing/2014/main" id="{C7893DC3-FADF-4C0A-B79D-C70158F471F5}"/>
              </a:ext>
            </a:extLst>
          </xdr:cNvPr>
          <xdr:cNvSpPr/>
        </xdr:nvSpPr>
        <xdr:spPr>
          <a:xfrm>
            <a:off x="2610068" y="6458743"/>
            <a:ext cx="8085106" cy="3321595"/>
          </a:xfrm>
          <a:prstGeom prst="roundRect">
            <a:avLst>
              <a:gd name="adj" fmla="val 8682"/>
            </a:avLst>
          </a:prstGeom>
          <a:noFill/>
          <a:ln>
            <a:solidFill>
              <a:srgbClr val="DDE2E6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DO" sz="1100"/>
          </a:p>
        </xdr:txBody>
      </xdr:sp>
      <xdr:sp macro="" textlink="">
        <xdr:nvSpPr>
          <xdr:cNvPr id="53" name="Rectángulo 52">
            <a:extLst>
              <a:ext uri="{FF2B5EF4-FFF2-40B4-BE49-F238E27FC236}">
                <a16:creationId xmlns:a16="http://schemas.microsoft.com/office/drawing/2014/main" id="{6A0E4EF0-BBC5-45A9-A3F8-20FC3259F550}"/>
              </a:ext>
            </a:extLst>
          </xdr:cNvPr>
          <xdr:cNvSpPr/>
        </xdr:nvSpPr>
        <xdr:spPr>
          <a:xfrm>
            <a:off x="2986383" y="6454996"/>
            <a:ext cx="2538066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s-ES" sz="20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Display" panose="020B0004020202020204" pitchFamily="34" charset="0"/>
              </a:rPr>
              <a:t>Impuestos por ventas</a:t>
            </a:r>
          </a:p>
        </xdr:txBody>
      </xdr:sp>
    </xdr:grpSp>
    <xdr:clientData/>
  </xdr:twoCellAnchor>
  <xdr:twoCellAnchor>
    <xdr:from>
      <xdr:col>12</xdr:col>
      <xdr:colOff>550721</xdr:colOff>
      <xdr:row>30</xdr:row>
      <xdr:rowOff>29705</xdr:rowOff>
    </xdr:from>
    <xdr:to>
      <xdr:col>18</xdr:col>
      <xdr:colOff>240631</xdr:colOff>
      <xdr:row>45</xdr:row>
      <xdr:rowOff>120316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DE34A5D2-6285-4F90-9657-FBA7012008FA}"/>
            </a:ext>
          </a:extLst>
        </xdr:cNvPr>
        <xdr:cNvSpPr/>
      </xdr:nvSpPr>
      <xdr:spPr>
        <a:xfrm>
          <a:off x="9440721" y="5644442"/>
          <a:ext cx="4195068" cy="2897979"/>
        </a:xfrm>
        <a:prstGeom prst="roundRect">
          <a:avLst>
            <a:gd name="adj" fmla="val 8682"/>
          </a:avLst>
        </a:prstGeom>
        <a:noFill/>
        <a:ln>
          <a:solidFill>
            <a:srgbClr val="DDE2E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13</xdr:col>
      <xdr:colOff>79382</xdr:colOff>
      <xdr:row>32</xdr:row>
      <xdr:rowOff>9904</xdr:rowOff>
    </xdr:from>
    <xdr:to>
      <xdr:col>18</xdr:col>
      <xdr:colOff>478117</xdr:colOff>
      <xdr:row>46</xdr:row>
      <xdr:rowOff>20574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E01AF3CA-9774-B281-9D65-5619F943ADCA}"/>
            </a:ext>
          </a:extLst>
        </xdr:cNvPr>
        <xdr:cNvGrpSpPr/>
      </xdr:nvGrpSpPr>
      <xdr:grpSpPr>
        <a:xfrm>
          <a:off x="9530856" y="5998957"/>
          <a:ext cx="4342419" cy="2630880"/>
          <a:chOff x="10887809" y="6433036"/>
          <a:chExt cx="8118230" cy="2696311"/>
        </a:xfrm>
      </xdr:grpSpPr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D884A618-BF10-48A1-81FD-719483398425}"/>
              </a:ext>
            </a:extLst>
          </xdr:cNvPr>
          <xdr:cNvGraphicFramePr>
            <a:graphicFrameLocks/>
          </xdr:cNvGraphicFramePr>
        </xdr:nvGraphicFramePr>
        <xdr:xfrm>
          <a:off x="10887809" y="6433036"/>
          <a:ext cx="3223846" cy="26816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01486778-AC80-431E-BB6B-A6A1AFC83A14}"/>
              </a:ext>
            </a:extLst>
          </xdr:cNvPr>
          <xdr:cNvGraphicFramePr>
            <a:graphicFrameLocks/>
          </xdr:cNvGraphicFramePr>
        </xdr:nvGraphicFramePr>
        <xdr:xfrm>
          <a:off x="13239455" y="6462346"/>
          <a:ext cx="3143545" cy="2667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8" name="Gráfico 7">
            <a:extLst>
              <a:ext uri="{FF2B5EF4-FFF2-40B4-BE49-F238E27FC236}">
                <a16:creationId xmlns:a16="http://schemas.microsoft.com/office/drawing/2014/main" id="{BD961D9E-C187-489F-A479-3E78B1F24BB2}"/>
              </a:ext>
            </a:extLst>
          </xdr:cNvPr>
          <xdr:cNvGraphicFramePr>
            <a:graphicFrameLocks/>
          </xdr:cNvGraphicFramePr>
        </xdr:nvGraphicFramePr>
        <xdr:xfrm>
          <a:off x="15664962" y="6550268"/>
          <a:ext cx="3341077" cy="25644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</xdr:grpSp>
    <xdr:clientData/>
  </xdr:twoCellAnchor>
  <xdr:twoCellAnchor>
    <xdr:from>
      <xdr:col>13</xdr:col>
      <xdr:colOff>511329</xdr:colOff>
      <xdr:row>43</xdr:row>
      <xdr:rowOff>46940</xdr:rowOff>
    </xdr:from>
    <xdr:to>
      <xdr:col>15</xdr:col>
      <xdr:colOff>156412</xdr:colOff>
      <xdr:row>44</xdr:row>
      <xdr:rowOff>133370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D9120ABD-B2AA-C6EF-B3F4-128D08E430B2}"/>
            </a:ext>
          </a:extLst>
        </xdr:cNvPr>
        <xdr:cNvGrpSpPr/>
      </xdr:nvGrpSpPr>
      <xdr:grpSpPr>
        <a:xfrm>
          <a:off x="9962803" y="8094729"/>
          <a:ext cx="1222556" cy="273588"/>
          <a:chOff x="11733768" y="8547585"/>
          <a:chExt cx="2114534" cy="279671"/>
        </a:xfrm>
      </xdr:grpSpPr>
      <xdr:sp macro="" textlink="TD!$G$64">
        <xdr:nvSpPr>
          <xdr:cNvPr id="13" name="CuadroTexto 12">
            <a:extLst>
              <a:ext uri="{FF2B5EF4-FFF2-40B4-BE49-F238E27FC236}">
                <a16:creationId xmlns:a16="http://schemas.microsoft.com/office/drawing/2014/main" id="{794CDC67-34F0-4410-A1EB-13789042783E}"/>
              </a:ext>
            </a:extLst>
          </xdr:cNvPr>
          <xdr:cNvSpPr txBox="1"/>
        </xdr:nvSpPr>
        <xdr:spPr>
          <a:xfrm>
            <a:off x="11936971" y="8547585"/>
            <a:ext cx="1911331" cy="27967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fld id="{FE298BC6-F96B-4401-8D13-4D162060816E}" type="TxLink">
              <a:rPr lang="en-US" sz="1100" b="0" i="0" u="none" strike="noStrike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Display" panose="020B0004020202020204" pitchFamily="34" charset="0"/>
                <a:ea typeface="Calibri"/>
                <a:cs typeface="Calibri"/>
              </a:rPr>
              <a:t>California</a:t>
            </a:fld>
            <a:endParaRPr lang="es-DO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</a:endParaRPr>
          </a:p>
        </xdr:txBody>
      </xdr:sp>
      <xdr:sp macro="" textlink="">
        <xdr:nvSpPr>
          <xdr:cNvPr id="15" name="Rectángulo 14">
            <a:extLst>
              <a:ext uri="{FF2B5EF4-FFF2-40B4-BE49-F238E27FC236}">
                <a16:creationId xmlns:a16="http://schemas.microsoft.com/office/drawing/2014/main" id="{4265FE47-D00B-42E3-99D3-5A877028B694}"/>
              </a:ext>
            </a:extLst>
          </xdr:cNvPr>
          <xdr:cNvSpPr/>
        </xdr:nvSpPr>
        <xdr:spPr>
          <a:xfrm>
            <a:off x="11733768" y="8621831"/>
            <a:ext cx="300044" cy="62443"/>
          </a:xfrm>
          <a:prstGeom prst="rect">
            <a:avLst/>
          </a:prstGeom>
          <a:solidFill>
            <a:srgbClr val="252F52"/>
          </a:solidFill>
          <a:ln>
            <a:solidFill>
              <a:srgbClr val="252F5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DO" sz="1100"/>
          </a:p>
        </xdr:txBody>
      </xdr:sp>
    </xdr:grpSp>
    <xdr:clientData/>
  </xdr:twoCellAnchor>
  <xdr:twoCellAnchor>
    <xdr:from>
      <xdr:col>15</xdr:col>
      <xdr:colOff>268461</xdr:colOff>
      <xdr:row>43</xdr:row>
      <xdr:rowOff>52000</xdr:rowOff>
    </xdr:from>
    <xdr:to>
      <xdr:col>16</xdr:col>
      <xdr:colOff>560648</xdr:colOff>
      <xdr:row>44</xdr:row>
      <xdr:rowOff>138430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9B636A8F-04F7-4921-883F-DA517152549F}"/>
            </a:ext>
          </a:extLst>
        </xdr:cNvPr>
        <xdr:cNvGrpSpPr/>
      </xdr:nvGrpSpPr>
      <xdr:grpSpPr>
        <a:xfrm>
          <a:off x="11297408" y="8099789"/>
          <a:ext cx="1080924" cy="273588"/>
          <a:chOff x="11733621" y="8547585"/>
          <a:chExt cx="1881206" cy="279671"/>
        </a:xfrm>
      </xdr:grpSpPr>
      <xdr:sp macro="" textlink="TD!$G$65">
        <xdr:nvSpPr>
          <xdr:cNvPr id="37" name="CuadroTexto 36">
            <a:extLst>
              <a:ext uri="{FF2B5EF4-FFF2-40B4-BE49-F238E27FC236}">
                <a16:creationId xmlns:a16="http://schemas.microsoft.com/office/drawing/2014/main" id="{23F4BF4A-AC40-439D-6B8F-FCF6B803E429}"/>
              </a:ext>
            </a:extLst>
          </xdr:cNvPr>
          <xdr:cNvSpPr txBox="1"/>
        </xdr:nvSpPr>
        <xdr:spPr>
          <a:xfrm>
            <a:off x="11936820" y="8547585"/>
            <a:ext cx="1678007" cy="27967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fld id="{218C9207-3C0F-49DC-AF7B-09D2C7D42E65}" type="TxLink">
              <a:rPr lang="en-US" sz="1100" b="0" i="0" u="none" strike="noStrike" cap="none" spc="0">
                <a:ln w="0"/>
                <a:solidFill>
                  <a:srgbClr val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Display" panose="020B0004020202020204" pitchFamily="34" charset="0"/>
                <a:ea typeface="Calibri"/>
                <a:cs typeface="Calibri"/>
              </a:rPr>
              <a:t>Chicago</a:t>
            </a:fld>
            <a:endParaRPr lang="es-DO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</a:endParaRPr>
          </a:p>
        </xdr:txBody>
      </xdr:sp>
      <xdr:sp macro="" textlink="">
        <xdr:nvSpPr>
          <xdr:cNvPr id="39" name="Rectángulo 38">
            <a:extLst>
              <a:ext uri="{FF2B5EF4-FFF2-40B4-BE49-F238E27FC236}">
                <a16:creationId xmlns:a16="http://schemas.microsoft.com/office/drawing/2014/main" id="{F7C2AB76-33A0-DB63-8864-05CCF4023411}"/>
              </a:ext>
            </a:extLst>
          </xdr:cNvPr>
          <xdr:cNvSpPr/>
        </xdr:nvSpPr>
        <xdr:spPr>
          <a:xfrm>
            <a:off x="11733621" y="8621830"/>
            <a:ext cx="300044" cy="62443"/>
          </a:xfrm>
          <a:prstGeom prst="rect">
            <a:avLst/>
          </a:prstGeom>
          <a:solidFill>
            <a:srgbClr val="FC3AA3"/>
          </a:solidFill>
          <a:ln>
            <a:solidFill>
              <a:srgbClr val="FC3AA3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DO" sz="1100"/>
          </a:p>
        </xdr:txBody>
      </xdr:sp>
    </xdr:grpSp>
    <xdr:clientData/>
  </xdr:twoCellAnchor>
  <xdr:twoCellAnchor>
    <xdr:from>
      <xdr:col>16</xdr:col>
      <xdr:colOff>704218</xdr:colOff>
      <xdr:row>43</xdr:row>
      <xdr:rowOff>44409</xdr:rowOff>
    </xdr:from>
    <xdr:to>
      <xdr:col>18</xdr:col>
      <xdr:colOff>554179</xdr:colOff>
      <xdr:row>44</xdr:row>
      <xdr:rowOff>130839</xdr:rowOff>
    </xdr:to>
    <xdr:grpSp>
      <xdr:nvGrpSpPr>
        <xdr:cNvPr id="52" name="Grupo 51">
          <a:extLst>
            <a:ext uri="{FF2B5EF4-FFF2-40B4-BE49-F238E27FC236}">
              <a16:creationId xmlns:a16="http://schemas.microsoft.com/office/drawing/2014/main" id="{6C34CC0D-4912-4249-927E-4B6FCE2098B5}"/>
            </a:ext>
          </a:extLst>
        </xdr:cNvPr>
        <xdr:cNvGrpSpPr/>
      </xdr:nvGrpSpPr>
      <xdr:grpSpPr>
        <a:xfrm>
          <a:off x="12521902" y="8092198"/>
          <a:ext cx="1427435" cy="273588"/>
          <a:chOff x="11732794" y="8547584"/>
          <a:chExt cx="2492993" cy="279671"/>
        </a:xfrm>
      </xdr:grpSpPr>
      <xdr:sp macro="" textlink="TD!$G$66">
        <xdr:nvSpPr>
          <xdr:cNvPr id="54" name="CuadroTexto 53">
            <a:extLst>
              <a:ext uri="{FF2B5EF4-FFF2-40B4-BE49-F238E27FC236}">
                <a16:creationId xmlns:a16="http://schemas.microsoft.com/office/drawing/2014/main" id="{164230AF-C247-A207-6C98-6DF7BFD4DC68}"/>
              </a:ext>
            </a:extLst>
          </xdr:cNvPr>
          <xdr:cNvSpPr txBox="1"/>
        </xdr:nvSpPr>
        <xdr:spPr>
          <a:xfrm>
            <a:off x="11935991" y="8547584"/>
            <a:ext cx="2289796" cy="27967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fld id="{79315C7C-1238-4D28-8CC2-48EE220D3088}" type="TxLink">
              <a:rPr lang="en-US" sz="1100" b="0" i="0" u="none" strike="noStrike" cap="none" spc="0">
                <a:ln w="0"/>
                <a:solidFill>
                  <a:srgbClr val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Display" panose="020B0004020202020204" pitchFamily="34" charset="0"/>
                <a:ea typeface="Calibri"/>
                <a:cs typeface="Calibri"/>
              </a:rPr>
              <a:t>Los Ángeles</a:t>
            </a:fld>
            <a:endParaRPr lang="es-DO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</a:endParaRPr>
          </a:p>
        </xdr:txBody>
      </xdr:sp>
      <xdr:sp macro="" textlink="">
        <xdr:nvSpPr>
          <xdr:cNvPr id="57" name="Rectángulo 56">
            <a:extLst>
              <a:ext uri="{FF2B5EF4-FFF2-40B4-BE49-F238E27FC236}">
                <a16:creationId xmlns:a16="http://schemas.microsoft.com/office/drawing/2014/main" id="{08B2FC3D-A18E-56A5-7C79-E50D465FEB39}"/>
              </a:ext>
            </a:extLst>
          </xdr:cNvPr>
          <xdr:cNvSpPr/>
        </xdr:nvSpPr>
        <xdr:spPr>
          <a:xfrm>
            <a:off x="11732794" y="8621803"/>
            <a:ext cx="300044" cy="62443"/>
          </a:xfrm>
          <a:prstGeom prst="rect">
            <a:avLst/>
          </a:prstGeom>
          <a:solidFill>
            <a:srgbClr val="DDE2E6"/>
          </a:solidFill>
          <a:ln>
            <a:solidFill>
              <a:srgbClr val="DDE2E6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DO" sz="1100"/>
          </a:p>
        </xdr:txBody>
      </xdr:sp>
    </xdr:grpSp>
    <xdr:clientData/>
  </xdr:twoCellAnchor>
  <xdr:twoCellAnchor>
    <xdr:from>
      <xdr:col>14</xdr:col>
      <xdr:colOff>508079</xdr:colOff>
      <xdr:row>31</xdr:row>
      <xdr:rowOff>93258</xdr:rowOff>
    </xdr:from>
    <xdr:to>
      <xdr:col>16</xdr:col>
      <xdr:colOff>585826</xdr:colOff>
      <xdr:row>33</xdr:row>
      <xdr:rowOff>86959</xdr:rowOff>
    </xdr:to>
    <xdr:sp macro="" textlink="">
      <xdr:nvSpPr>
        <xdr:cNvPr id="58" name="Rectángulo 57">
          <a:extLst>
            <a:ext uri="{FF2B5EF4-FFF2-40B4-BE49-F238E27FC236}">
              <a16:creationId xmlns:a16="http://schemas.microsoft.com/office/drawing/2014/main" id="{88387864-0F33-402D-8CD3-03EB3B24D4E6}"/>
            </a:ext>
          </a:extLst>
        </xdr:cNvPr>
        <xdr:cNvSpPr/>
      </xdr:nvSpPr>
      <xdr:spPr>
        <a:xfrm>
          <a:off x="10639215" y="5998758"/>
          <a:ext cx="1636384" cy="37470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</a:rPr>
            <a:t>Horario</a:t>
          </a:r>
          <a:r>
            <a:rPr lang="es-ES" sz="20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</a:rPr>
            <a:t> de mayor ventas</a:t>
          </a:r>
          <a:endParaRPr lang="es-ES" sz="20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13</xdr:col>
      <xdr:colOff>460352</xdr:colOff>
      <xdr:row>36</xdr:row>
      <xdr:rowOff>169396</xdr:rowOff>
    </xdr:from>
    <xdr:to>
      <xdr:col>14</xdr:col>
      <xdr:colOff>450224</xdr:colOff>
      <xdr:row>39</xdr:row>
      <xdr:rowOff>95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50476861-820E-DFA6-468D-D4F5F0021383}"/>
            </a:ext>
          </a:extLst>
        </xdr:cNvPr>
        <xdr:cNvGrpSpPr/>
      </xdr:nvGrpSpPr>
      <xdr:grpSpPr>
        <a:xfrm>
          <a:off x="9911826" y="6907080"/>
          <a:ext cx="778609" cy="392173"/>
          <a:chOff x="11810062" y="7366751"/>
          <a:chExt cx="1362123" cy="391211"/>
        </a:xfrm>
      </xdr:grpSpPr>
      <xdr:sp macro="" textlink="TD!$I$64">
        <xdr:nvSpPr>
          <xdr:cNvPr id="60" name="Rectángulo 59">
            <a:extLst>
              <a:ext uri="{FF2B5EF4-FFF2-40B4-BE49-F238E27FC236}">
                <a16:creationId xmlns:a16="http://schemas.microsoft.com/office/drawing/2014/main" id="{89CCB0CA-A9F3-52A3-675E-EC3986465D35}"/>
              </a:ext>
            </a:extLst>
          </xdr:cNvPr>
          <xdr:cNvSpPr/>
        </xdr:nvSpPr>
        <xdr:spPr>
          <a:xfrm>
            <a:off x="11810062" y="7366751"/>
            <a:ext cx="830578" cy="37315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fld id="{5C52840F-1F11-4A3A-94B2-05414C9E40C7}" type="TxLink">
              <a:rPr lang="en-US" sz="1800" b="0" i="0" u="none" strike="noStrike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Black" panose="020B0004020202020204" pitchFamily="34" charset="0"/>
                <a:ea typeface="Calibri"/>
                <a:cs typeface="Calibri"/>
              </a:rPr>
              <a:t>13</a:t>
            </a:fld>
            <a:endParaRPr lang="es-ES" sz="8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</a:endParaRPr>
          </a:p>
        </xdr:txBody>
      </xdr:sp>
      <xdr:sp macro="" textlink="">
        <xdr:nvSpPr>
          <xdr:cNvPr id="63" name="Rectángulo 62">
            <a:extLst>
              <a:ext uri="{FF2B5EF4-FFF2-40B4-BE49-F238E27FC236}">
                <a16:creationId xmlns:a16="http://schemas.microsoft.com/office/drawing/2014/main" id="{B407107F-F1FE-4E74-8C33-5137DB5A0134}"/>
              </a:ext>
            </a:extLst>
          </xdr:cNvPr>
          <xdr:cNvSpPr/>
        </xdr:nvSpPr>
        <xdr:spPr>
          <a:xfrm>
            <a:off x="12353756" y="7391189"/>
            <a:ext cx="818429" cy="366773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s-ES" sz="1600" b="1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Display" panose="020B0004020202020204" pitchFamily="34" charset="0"/>
              </a:rPr>
              <a:t>hrs</a:t>
            </a:r>
          </a:p>
        </xdr:txBody>
      </xdr:sp>
    </xdr:grpSp>
    <xdr:clientData/>
  </xdr:twoCellAnchor>
  <xdr:twoCellAnchor>
    <xdr:from>
      <xdr:col>15</xdr:col>
      <xdr:colOff>233854</xdr:colOff>
      <xdr:row>36</xdr:row>
      <xdr:rowOff>174412</xdr:rowOff>
    </xdr:from>
    <xdr:to>
      <xdr:col>16</xdr:col>
      <xdr:colOff>211835</xdr:colOff>
      <xdr:row>39</xdr:row>
      <xdr:rowOff>1340</xdr:rowOff>
    </xdr:to>
    <xdr:grpSp>
      <xdr:nvGrpSpPr>
        <xdr:cNvPr id="66" name="Grupo 65">
          <a:extLst>
            <a:ext uri="{FF2B5EF4-FFF2-40B4-BE49-F238E27FC236}">
              <a16:creationId xmlns:a16="http://schemas.microsoft.com/office/drawing/2014/main" id="{79779D4C-E07C-4150-9267-C3C33F3CB5EA}"/>
            </a:ext>
          </a:extLst>
        </xdr:cNvPr>
        <xdr:cNvGrpSpPr/>
      </xdr:nvGrpSpPr>
      <xdr:grpSpPr>
        <a:xfrm>
          <a:off x="11262801" y="6912096"/>
          <a:ext cx="766718" cy="388402"/>
          <a:chOff x="11824005" y="7366863"/>
          <a:chExt cx="1341133" cy="387649"/>
        </a:xfrm>
      </xdr:grpSpPr>
      <xdr:sp macro="" textlink="TD!$I$65">
        <xdr:nvSpPr>
          <xdr:cNvPr id="69" name="Rectángulo 68">
            <a:extLst>
              <a:ext uri="{FF2B5EF4-FFF2-40B4-BE49-F238E27FC236}">
                <a16:creationId xmlns:a16="http://schemas.microsoft.com/office/drawing/2014/main" id="{4FD0785F-7772-94E3-42AC-95DFACDD2B76}"/>
              </a:ext>
            </a:extLst>
          </xdr:cNvPr>
          <xdr:cNvSpPr/>
        </xdr:nvSpPr>
        <xdr:spPr>
          <a:xfrm>
            <a:off x="11824005" y="7366863"/>
            <a:ext cx="830575" cy="373352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fld id="{FFCEBE44-7451-49B8-9C96-242C3FB74F49}" type="TxLink">
              <a:rPr lang="en-US" sz="1800" b="0" i="0" u="none" strike="noStrike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Black" panose="020B0004020202020204" pitchFamily="34" charset="0"/>
                <a:ea typeface="Calibri"/>
                <a:cs typeface="Calibri"/>
              </a:rPr>
              <a:t>19</a:t>
            </a:fld>
            <a:endParaRPr lang="es-ES" sz="413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</a:endParaRPr>
          </a:p>
        </xdr:txBody>
      </xdr:sp>
      <xdr:sp macro="" textlink="">
        <xdr:nvSpPr>
          <xdr:cNvPr id="70" name="Rectángulo 69">
            <a:extLst>
              <a:ext uri="{FF2B5EF4-FFF2-40B4-BE49-F238E27FC236}">
                <a16:creationId xmlns:a16="http://schemas.microsoft.com/office/drawing/2014/main" id="{4E30DFDD-CDA2-F38F-D622-7247C2A5E7B5}"/>
              </a:ext>
            </a:extLst>
          </xdr:cNvPr>
          <xdr:cNvSpPr/>
        </xdr:nvSpPr>
        <xdr:spPr>
          <a:xfrm>
            <a:off x="12346709" y="7387551"/>
            <a:ext cx="818429" cy="366961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s-ES" sz="1600" b="1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Display" panose="020B0004020202020204" pitchFamily="34" charset="0"/>
              </a:rPr>
              <a:t>hrs</a:t>
            </a:r>
            <a:endParaRPr lang="es-ES" sz="20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</a:endParaRPr>
          </a:p>
        </xdr:txBody>
      </xdr:sp>
    </xdr:grpSp>
    <xdr:clientData/>
  </xdr:twoCellAnchor>
  <xdr:twoCellAnchor>
    <xdr:from>
      <xdr:col>16</xdr:col>
      <xdr:colOff>691584</xdr:colOff>
      <xdr:row>37</xdr:row>
      <xdr:rowOff>1953</xdr:rowOff>
    </xdr:from>
    <xdr:to>
      <xdr:col>17</xdr:col>
      <xdr:colOff>710724</xdr:colOff>
      <xdr:row>39</xdr:row>
      <xdr:rowOff>21206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37CE1DF1-7E08-4E06-AD97-FE44E56FABC8}"/>
            </a:ext>
          </a:extLst>
        </xdr:cNvPr>
        <xdr:cNvGrpSpPr/>
      </xdr:nvGrpSpPr>
      <xdr:grpSpPr>
        <a:xfrm>
          <a:off x="12509268" y="6926795"/>
          <a:ext cx="807877" cy="393569"/>
          <a:chOff x="11857045" y="7414882"/>
          <a:chExt cx="1208723" cy="399413"/>
        </a:xfrm>
      </xdr:grpSpPr>
      <xdr:sp macro="" textlink="TD!$I$66">
        <xdr:nvSpPr>
          <xdr:cNvPr id="74" name="Rectángulo 73">
            <a:extLst>
              <a:ext uri="{FF2B5EF4-FFF2-40B4-BE49-F238E27FC236}">
                <a16:creationId xmlns:a16="http://schemas.microsoft.com/office/drawing/2014/main" id="{533CB174-AF99-1A92-4466-271219DC3F8D}"/>
              </a:ext>
            </a:extLst>
          </xdr:cNvPr>
          <xdr:cNvSpPr/>
        </xdr:nvSpPr>
        <xdr:spPr>
          <a:xfrm>
            <a:off x="11857045" y="7414882"/>
            <a:ext cx="830577" cy="379632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fld id="{8C3CCFFD-A34C-464B-99E6-1E68A658746E}" type="TxLink">
              <a:rPr lang="en-US" sz="1800" b="0" i="0" u="none" strike="noStrike" cap="none" spc="0">
                <a:ln w="0"/>
                <a:solidFill>
                  <a:srgbClr val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Black" panose="020B0004020202020204" pitchFamily="34" charset="0"/>
                <a:ea typeface="Calibri"/>
                <a:cs typeface="Calibri"/>
              </a:rPr>
              <a:t>15</a:t>
            </a:fld>
            <a:endParaRPr lang="es-ES" sz="1117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</a:endParaRPr>
          </a:p>
        </xdr:txBody>
      </xdr:sp>
      <xdr:sp macro="" textlink="">
        <xdr:nvSpPr>
          <xdr:cNvPr id="80" name="Rectángulo 79">
            <a:extLst>
              <a:ext uri="{FF2B5EF4-FFF2-40B4-BE49-F238E27FC236}">
                <a16:creationId xmlns:a16="http://schemas.microsoft.com/office/drawing/2014/main" id="{EC72A207-BC88-12E7-3878-E12BCCB53EE9}"/>
              </a:ext>
            </a:extLst>
          </xdr:cNvPr>
          <xdr:cNvSpPr/>
        </xdr:nvSpPr>
        <xdr:spPr>
          <a:xfrm>
            <a:off x="12366050" y="7449623"/>
            <a:ext cx="699718" cy="36467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s-ES" sz="16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Display" panose="020B0004020202020204" pitchFamily="34" charset="0"/>
              </a:rPr>
              <a:t>hrs</a:t>
            </a:r>
            <a:endParaRPr lang="es-ES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</a:endParaRPr>
          </a:p>
        </xdr:txBody>
      </xdr:sp>
    </xdr:grpSp>
    <xdr:clientData/>
  </xdr:twoCellAnchor>
  <xdr:twoCellAnchor>
    <xdr:from>
      <xdr:col>19</xdr:col>
      <xdr:colOff>226002</xdr:colOff>
      <xdr:row>31</xdr:row>
      <xdr:rowOff>150453</xdr:rowOff>
    </xdr:from>
    <xdr:to>
      <xdr:col>24</xdr:col>
      <xdr:colOff>345282</xdr:colOff>
      <xdr:row>45</xdr:row>
      <xdr:rowOff>142876</xdr:rowOff>
    </xdr:to>
    <xdr:graphicFrame macro="">
      <xdr:nvGraphicFramePr>
        <xdr:cNvPr id="110" name="Gráfico 109">
          <a:extLst>
            <a:ext uri="{FF2B5EF4-FFF2-40B4-BE49-F238E27FC236}">
              <a16:creationId xmlns:a16="http://schemas.microsoft.com/office/drawing/2014/main" id="{892611F5-452C-4F2B-8977-EC76D15DD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459376</xdr:colOff>
      <xdr:row>30</xdr:row>
      <xdr:rowOff>13606</xdr:rowOff>
    </xdr:from>
    <xdr:to>
      <xdr:col>25</xdr:col>
      <xdr:colOff>166687</xdr:colOff>
      <xdr:row>45</xdr:row>
      <xdr:rowOff>95250</xdr:rowOff>
    </xdr:to>
    <xdr:sp macro="" textlink="">
      <xdr:nvSpPr>
        <xdr:cNvPr id="111" name="Rectángulo: esquinas redondeadas 110">
          <a:extLst>
            <a:ext uri="{FF2B5EF4-FFF2-40B4-BE49-F238E27FC236}">
              <a16:creationId xmlns:a16="http://schemas.microsoft.com/office/drawing/2014/main" id="{CDA6640C-E461-4C6E-A6BE-528668559568}"/>
            </a:ext>
          </a:extLst>
        </xdr:cNvPr>
        <xdr:cNvSpPr/>
      </xdr:nvSpPr>
      <xdr:spPr>
        <a:xfrm>
          <a:off x="13806282" y="5371419"/>
          <a:ext cx="5207999" cy="2760550"/>
        </a:xfrm>
        <a:prstGeom prst="roundRect">
          <a:avLst>
            <a:gd name="adj" fmla="val 7794"/>
          </a:avLst>
        </a:prstGeom>
        <a:noFill/>
        <a:ln>
          <a:solidFill>
            <a:srgbClr val="DDE2E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oneCellAnchor>
    <xdr:from>
      <xdr:col>20</xdr:col>
      <xdr:colOff>150734</xdr:colOff>
      <xdr:row>30</xdr:row>
      <xdr:rowOff>15890</xdr:rowOff>
    </xdr:from>
    <xdr:ext cx="2764346" cy="405432"/>
    <xdr:sp macro="" textlink="">
      <xdr:nvSpPr>
        <xdr:cNvPr id="112" name="Rectángulo 111">
          <a:extLst>
            <a:ext uri="{FF2B5EF4-FFF2-40B4-BE49-F238E27FC236}">
              <a16:creationId xmlns:a16="http://schemas.microsoft.com/office/drawing/2014/main" id="{8B5597FC-4A35-44DD-A11F-C6DD1870E328}"/>
            </a:ext>
          </a:extLst>
        </xdr:cNvPr>
        <xdr:cNvSpPr/>
      </xdr:nvSpPr>
      <xdr:spPr>
        <a:xfrm>
          <a:off x="15069265" y="5373703"/>
          <a:ext cx="276434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</a:rPr>
            <a:t>Dias de</a:t>
          </a:r>
          <a:r>
            <a:rPr lang="es-ES" sz="20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</a:rPr>
            <a:t> ventas semanal</a:t>
          </a:r>
          <a:endParaRPr lang="es-ES" sz="20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ptos Display" panose="020B0004020202020204" pitchFamily="34" charset="0"/>
          </a:endParaRPr>
        </a:p>
      </xdr:txBody>
    </xdr:sp>
    <xdr:clientData/>
  </xdr:oneCellAnchor>
  <xdr:twoCellAnchor editAs="oneCell">
    <xdr:from>
      <xdr:col>0</xdr:col>
      <xdr:colOff>13365</xdr:colOff>
      <xdr:row>18</xdr:row>
      <xdr:rowOff>162421</xdr:rowOff>
    </xdr:from>
    <xdr:to>
      <xdr:col>2</xdr:col>
      <xdr:colOff>775891</xdr:colOff>
      <xdr:row>25</xdr:row>
      <xdr:rowOff>160421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4" name="Linea de Producto 1">
              <a:extLst>
                <a:ext uri="{FF2B5EF4-FFF2-40B4-BE49-F238E27FC236}">
                  <a16:creationId xmlns:a16="http://schemas.microsoft.com/office/drawing/2014/main" id="{8E73CA04-7EDA-4F08-BFFA-10AA9474E9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nea de Produc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5" y="3531263"/>
              <a:ext cx="2340000" cy="1308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33</xdr:row>
      <xdr:rowOff>121150</xdr:rowOff>
    </xdr:from>
    <xdr:to>
      <xdr:col>2</xdr:col>
      <xdr:colOff>762526</xdr:colOff>
      <xdr:row>39</xdr:row>
      <xdr:rowOff>98913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5" name="Tipo de Cliente 1">
              <a:extLst>
                <a:ext uri="{FF2B5EF4-FFF2-40B4-BE49-F238E27FC236}">
                  <a16:creationId xmlns:a16="http://schemas.microsoft.com/office/drawing/2014/main" id="{17536854-24C6-4CFD-BB09-76268E6428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Clien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297361"/>
              <a:ext cx="2340000" cy="1100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155223</xdr:rowOff>
    </xdr:from>
    <xdr:to>
      <xdr:col>2</xdr:col>
      <xdr:colOff>762526</xdr:colOff>
      <xdr:row>32</xdr:row>
      <xdr:rowOff>48201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6" name="Genero 1">
              <a:extLst>
                <a:ext uri="{FF2B5EF4-FFF2-40B4-BE49-F238E27FC236}">
                  <a16:creationId xmlns:a16="http://schemas.microsoft.com/office/drawing/2014/main" id="{5DEFCBED-220C-43F6-9729-C0FF599562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021328"/>
              <a:ext cx="2340000" cy="1015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93581</xdr:colOff>
      <xdr:row>2</xdr:row>
      <xdr:rowOff>53474</xdr:rowOff>
    </xdr:from>
    <xdr:to>
      <xdr:col>1</xdr:col>
      <xdr:colOff>120316</xdr:colOff>
      <xdr:row>6</xdr:row>
      <xdr:rowOff>120317</xdr:rowOff>
    </xdr:to>
    <xdr:sp macro="" textlink="">
      <xdr:nvSpPr>
        <xdr:cNvPr id="121" name="Elipse 120">
          <a:extLst>
            <a:ext uri="{FF2B5EF4-FFF2-40B4-BE49-F238E27FC236}">
              <a16:creationId xmlns:a16="http://schemas.microsoft.com/office/drawing/2014/main" id="{222A882B-23F8-5E30-C583-47D31B3B6D41}"/>
            </a:ext>
          </a:extLst>
        </xdr:cNvPr>
        <xdr:cNvSpPr/>
      </xdr:nvSpPr>
      <xdr:spPr>
        <a:xfrm>
          <a:off x="93581" y="427790"/>
          <a:ext cx="815472" cy="815474"/>
        </a:xfrm>
        <a:prstGeom prst="ellipse">
          <a:avLst/>
        </a:prstGeom>
        <a:solidFill>
          <a:srgbClr val="FC3AA3"/>
        </a:solidFill>
        <a:ln>
          <a:solidFill>
            <a:srgbClr val="FC3AA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0</xdr:col>
      <xdr:colOff>160423</xdr:colOff>
      <xdr:row>2</xdr:row>
      <xdr:rowOff>59222</xdr:rowOff>
    </xdr:from>
    <xdr:to>
      <xdr:col>1</xdr:col>
      <xdr:colOff>94222</xdr:colOff>
      <xdr:row>6</xdr:row>
      <xdr:rowOff>40107</xdr:rowOff>
    </xdr:to>
    <xdr:pic>
      <xdr:nvPicPr>
        <xdr:cNvPr id="118" name="Gráfico 117" descr="Usuario con relleno sólido">
          <a:extLst>
            <a:ext uri="{FF2B5EF4-FFF2-40B4-BE49-F238E27FC236}">
              <a16:creationId xmlns:a16="http://schemas.microsoft.com/office/drawing/2014/main" id="{03E84B59-71FF-3EEC-0F45-F1663EEFE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60423" y="433538"/>
          <a:ext cx="722536" cy="729516"/>
        </a:xfrm>
        <a:prstGeom prst="rect">
          <a:avLst/>
        </a:prstGeom>
      </xdr:spPr>
    </xdr:pic>
    <xdr:clientData/>
  </xdr:twoCellAnchor>
  <xdr:twoCellAnchor>
    <xdr:from>
      <xdr:col>1</xdr:col>
      <xdr:colOff>120316</xdr:colOff>
      <xdr:row>4</xdr:row>
      <xdr:rowOff>86895</xdr:rowOff>
    </xdr:from>
    <xdr:to>
      <xdr:col>3</xdr:col>
      <xdr:colOff>0</xdr:colOff>
      <xdr:row>4</xdr:row>
      <xdr:rowOff>93578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446515A3-04AA-5900-FC8C-74EAD8430C13}"/>
            </a:ext>
          </a:extLst>
        </xdr:cNvPr>
        <xdr:cNvCxnSpPr>
          <a:stCxn id="121" idx="6"/>
        </xdr:cNvCxnSpPr>
      </xdr:nvCxnSpPr>
      <xdr:spPr>
        <a:xfrm>
          <a:off x="909053" y="835527"/>
          <a:ext cx="1457158" cy="6683"/>
        </a:xfrm>
        <a:prstGeom prst="line">
          <a:avLst/>
        </a:prstGeom>
        <a:ln w="28575">
          <a:solidFill>
            <a:srgbClr val="FC3AA3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527004</xdr:colOff>
      <xdr:row>2</xdr:row>
      <xdr:rowOff>110914</xdr:rowOff>
    </xdr:from>
    <xdr:to>
      <xdr:col>3</xdr:col>
      <xdr:colOff>290895</xdr:colOff>
      <xdr:row>4</xdr:row>
      <xdr:rowOff>83284</xdr:rowOff>
    </xdr:to>
    <xdr:sp macro="" textlink="">
      <xdr:nvSpPr>
        <xdr:cNvPr id="127" name="Rectángulo 126">
          <a:extLst>
            <a:ext uri="{FF2B5EF4-FFF2-40B4-BE49-F238E27FC236}">
              <a16:creationId xmlns:a16="http://schemas.microsoft.com/office/drawing/2014/main" id="{5C26043F-3858-4F0F-BB59-C050A70309B1}"/>
            </a:ext>
          </a:extLst>
        </xdr:cNvPr>
        <xdr:cNvSpPr/>
      </xdr:nvSpPr>
      <xdr:spPr>
        <a:xfrm>
          <a:off x="527004" y="485230"/>
          <a:ext cx="2130102" cy="34668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</a:rPr>
            <a:t>Dashboard</a:t>
          </a:r>
        </a:p>
      </xdr:txBody>
    </xdr:sp>
    <xdr:clientData/>
  </xdr:twoCellAnchor>
  <xdr:twoCellAnchor>
    <xdr:from>
      <xdr:col>0</xdr:col>
      <xdr:colOff>559088</xdr:colOff>
      <xdr:row>4</xdr:row>
      <xdr:rowOff>89525</xdr:rowOff>
    </xdr:from>
    <xdr:to>
      <xdr:col>3</xdr:col>
      <xdr:colOff>322979</xdr:colOff>
      <xdr:row>6</xdr:row>
      <xdr:rowOff>61896</xdr:rowOff>
    </xdr:to>
    <xdr:sp macro="" textlink="">
      <xdr:nvSpPr>
        <xdr:cNvPr id="2052" name="Rectángulo 2051">
          <a:extLst>
            <a:ext uri="{FF2B5EF4-FFF2-40B4-BE49-F238E27FC236}">
              <a16:creationId xmlns:a16="http://schemas.microsoft.com/office/drawing/2014/main" id="{0CA9C49E-6E0C-4FDD-BF01-9520808CAFA2}"/>
            </a:ext>
          </a:extLst>
        </xdr:cNvPr>
        <xdr:cNvSpPr/>
      </xdr:nvSpPr>
      <xdr:spPr>
        <a:xfrm>
          <a:off x="559088" y="838157"/>
          <a:ext cx="2130102" cy="34668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</a:rPr>
            <a:t>Análisis de ventas</a:t>
          </a:r>
        </a:p>
      </xdr:txBody>
    </xdr:sp>
    <xdr:clientData/>
  </xdr:twoCellAnchor>
  <xdr:twoCellAnchor editAs="oneCell">
    <xdr:from>
      <xdr:col>24</xdr:col>
      <xdr:colOff>280739</xdr:colOff>
      <xdr:row>0</xdr:row>
      <xdr:rowOff>66845</xdr:rowOff>
    </xdr:from>
    <xdr:to>
      <xdr:col>24</xdr:col>
      <xdr:colOff>721894</xdr:colOff>
      <xdr:row>2</xdr:row>
      <xdr:rowOff>133684</xdr:rowOff>
    </xdr:to>
    <xdr:pic>
      <xdr:nvPicPr>
        <xdr:cNvPr id="2054" name="Gráfico 2053" descr="Burbuja de chat con relleno sólid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CDCCEA8-9D45-F931-7391-05FA6AF5A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8408318" y="66845"/>
          <a:ext cx="441155" cy="441155"/>
        </a:xfrm>
        <a:prstGeom prst="rect">
          <a:avLst/>
        </a:prstGeom>
      </xdr:spPr>
    </xdr:pic>
    <xdr:clientData/>
  </xdr:twoCellAnchor>
  <xdr:oneCellAnchor>
    <xdr:from>
      <xdr:col>23</xdr:col>
      <xdr:colOff>351232</xdr:colOff>
      <xdr:row>0</xdr:row>
      <xdr:rowOff>113269</xdr:rowOff>
    </xdr:from>
    <xdr:ext cx="703013" cy="342851"/>
    <xdr:sp macro="" textlink="">
      <xdr:nvSpPr>
        <xdr:cNvPr id="2055" name="Rectángulo 2054">
          <a:extLst>
            <a:ext uri="{FF2B5EF4-FFF2-40B4-BE49-F238E27FC236}">
              <a16:creationId xmlns:a16="http://schemas.microsoft.com/office/drawing/2014/main" id="{09EA1004-1D53-41CE-A3B9-50B11B213D12}"/>
            </a:ext>
          </a:extLst>
        </xdr:cNvPr>
        <xdr:cNvSpPr/>
      </xdr:nvSpPr>
      <xdr:spPr>
        <a:xfrm>
          <a:off x="17690074" y="113269"/>
          <a:ext cx="703013" cy="342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</a:rPr>
            <a:t>Ayuda</a:t>
          </a: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0.18842</cdr:x>
      <cdr:y>0.50964</cdr:y>
    </cdr:from>
    <cdr:to>
      <cdr:x>0.47682</cdr:x>
      <cdr:y>0.6639</cdr:y>
    </cdr:to>
    <cdr:sp macro="" textlink="TD!$H$64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3E56CE2-580E-98AA-74B6-33B37D16F498}"/>
            </a:ext>
          </a:extLst>
        </cdr:cNvPr>
        <cdr:cNvSpPr txBox="1"/>
      </cdr:nvSpPr>
      <cdr:spPr>
        <a:xfrm xmlns:a="http://schemas.openxmlformats.org/drawingml/2006/main">
          <a:off x="322325" y="1269451"/>
          <a:ext cx="493349" cy="384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A5E82A59-D03E-4866-B173-47ADD474FAA8}" type="TxLink">
            <a:rPr lang="en-US" sz="1400" b="0" i="0" u="none" strike="noStrike" cap="none" spc="0">
              <a:ln w="0">
                <a:solidFill>
                  <a:schemeClr val="bg1"/>
                </a:solidFill>
              </a:ln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Display" panose="020B0004020202020204" pitchFamily="34" charset="0"/>
              <a:ea typeface="Calibri"/>
              <a:cs typeface="Calibri"/>
            </a:rPr>
            <a:pPr/>
            <a:t> $9.808,77 </a:t>
          </a:fld>
          <a:endParaRPr lang="es-DO" sz="1400" b="0" cap="none" spc="0">
            <a:ln w="0">
              <a:solidFill>
                <a:schemeClr val="bg1"/>
              </a:solidFill>
            </a:ln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ptos Display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0.29758</cdr:x>
      <cdr:y>0.71095</cdr:y>
    </cdr:from>
    <cdr:to>
      <cdr:x>0.56332</cdr:x>
      <cdr:y>1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F0383F9F-53C6-82EC-596D-2BDB1D13F78F}"/>
            </a:ext>
          </a:extLst>
        </cdr:cNvPr>
        <cdr:cNvSpPr txBox="1"/>
      </cdr:nvSpPr>
      <cdr:spPr>
        <a:xfrm xmlns:a="http://schemas.openxmlformats.org/drawingml/2006/main">
          <a:off x="1023937" y="280630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DO" sz="1100"/>
        </a:p>
      </cdr:txBody>
    </cdr:sp>
  </cdr:relSizeAnchor>
  <cdr:relSizeAnchor xmlns:cdr="http://schemas.openxmlformats.org/drawingml/2006/chartDrawing">
    <cdr:from>
      <cdr:x>0.29758</cdr:x>
      <cdr:y>0.71095</cdr:y>
    </cdr:from>
    <cdr:to>
      <cdr:x>0.56332</cdr:x>
      <cdr:y>1</cdr:y>
    </cdr:to>
    <cdr:sp macro="" textlink="">
      <cdr:nvSpPr>
        <cdr:cNvPr id="4" name="CuadroTexto 4">
          <a:extLst xmlns:a="http://schemas.openxmlformats.org/drawingml/2006/main">
            <a:ext uri="{FF2B5EF4-FFF2-40B4-BE49-F238E27FC236}">
              <a16:creationId xmlns:a16="http://schemas.microsoft.com/office/drawing/2014/main" id="{F0383F9F-53C6-82EC-596D-2BDB1D13F78F}"/>
            </a:ext>
          </a:extLst>
        </cdr:cNvPr>
        <cdr:cNvSpPr txBox="1"/>
      </cdr:nvSpPr>
      <cdr:spPr>
        <a:xfrm xmlns:a="http://schemas.openxmlformats.org/drawingml/2006/main">
          <a:off x="1023937" y="280630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DO" sz="1100"/>
        </a:p>
      </cdr:txBody>
    </cdr:sp>
  </cdr:relSizeAnchor>
  <cdr:relSizeAnchor xmlns:cdr="http://schemas.openxmlformats.org/drawingml/2006/chartDrawing">
    <cdr:from>
      <cdr:x>0.29758</cdr:x>
      <cdr:y>0.71095</cdr:y>
    </cdr:from>
    <cdr:to>
      <cdr:x>0.56332</cdr:x>
      <cdr:y>1</cdr:y>
    </cdr:to>
    <cdr:sp macro="" textlink="">
      <cdr:nvSpPr>
        <cdr:cNvPr id="7" name="CuadroTexto 4">
          <a:extLst xmlns:a="http://schemas.openxmlformats.org/drawingml/2006/main">
            <a:ext uri="{FF2B5EF4-FFF2-40B4-BE49-F238E27FC236}">
              <a16:creationId xmlns:a16="http://schemas.microsoft.com/office/drawing/2014/main" id="{F0383F9F-53C6-82EC-596D-2BDB1D13F78F}"/>
            </a:ext>
          </a:extLst>
        </cdr:cNvPr>
        <cdr:cNvSpPr txBox="1"/>
      </cdr:nvSpPr>
      <cdr:spPr>
        <a:xfrm xmlns:a="http://schemas.openxmlformats.org/drawingml/2006/main">
          <a:off x="1023937" y="280630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DO" sz="1100"/>
        </a:p>
      </cdr:txBody>
    </cdr:sp>
  </cdr:relSizeAnchor>
  <cdr:relSizeAnchor xmlns:cdr="http://schemas.openxmlformats.org/drawingml/2006/chartDrawing">
    <cdr:from>
      <cdr:x>0.29758</cdr:x>
      <cdr:y>0.71095</cdr:y>
    </cdr:from>
    <cdr:to>
      <cdr:x>0.56332</cdr:x>
      <cdr:y>1</cdr:y>
    </cdr:to>
    <cdr:sp macro="" textlink="">
      <cdr:nvSpPr>
        <cdr:cNvPr id="9" name="CuadroTexto 4">
          <a:extLst xmlns:a="http://schemas.openxmlformats.org/drawingml/2006/main">
            <a:ext uri="{FF2B5EF4-FFF2-40B4-BE49-F238E27FC236}">
              <a16:creationId xmlns:a16="http://schemas.microsoft.com/office/drawing/2014/main" id="{F0383F9F-53C6-82EC-596D-2BDB1D13F78F}"/>
            </a:ext>
          </a:extLst>
        </cdr:cNvPr>
        <cdr:cNvSpPr txBox="1"/>
      </cdr:nvSpPr>
      <cdr:spPr>
        <a:xfrm xmlns:a="http://schemas.openxmlformats.org/drawingml/2006/main">
          <a:off x="1023937" y="280630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DO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0.17917</cdr:x>
      <cdr:y>0.50092</cdr:y>
    </cdr:from>
    <cdr:to>
      <cdr:x>0.67361</cdr:x>
      <cdr:y>0.68723</cdr:y>
    </cdr:to>
    <cdr:sp macro="" textlink="TD!$H$65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C827EDA5-1C58-7864-57F0-4BCE5BF7ECC7}"/>
            </a:ext>
          </a:extLst>
        </cdr:cNvPr>
        <cdr:cNvSpPr txBox="1"/>
      </cdr:nvSpPr>
      <cdr:spPr>
        <a:xfrm xmlns:a="http://schemas.openxmlformats.org/drawingml/2006/main">
          <a:off x="298855" y="1240898"/>
          <a:ext cx="824748" cy="4615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B245529-D20C-43C8-9AE1-1911EB01CD26}" type="TxLink">
            <a:rPr lang="en-US" sz="1400" b="1" i="0" u="none" strike="noStrike">
              <a:solidFill>
                <a:schemeClr val="bg1"/>
              </a:solidFill>
              <a:latin typeface="Aptos Display" panose="020B0004020202020204" pitchFamily="34" charset="0"/>
              <a:ea typeface="Calibri"/>
              <a:cs typeface="Calibri"/>
            </a:rPr>
            <a:pPr/>
            <a:t> $10.309,54 </a:t>
          </a:fld>
          <a:endParaRPr lang="es-DO" sz="1400" b="1">
            <a:solidFill>
              <a:schemeClr val="bg1"/>
            </a:solidFill>
            <a:latin typeface="Aptos Display" panose="020B0004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0.20755</cdr:x>
      <cdr:y>0.49046</cdr:y>
    </cdr:from>
    <cdr:to>
      <cdr:x>0.62932</cdr:x>
      <cdr:y>0.63794</cdr:y>
    </cdr:to>
    <cdr:sp macro="" textlink="TD!$H$66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4AD8F63E-10E9-0A01-C8C1-5067FBF225CF}"/>
            </a:ext>
          </a:extLst>
        </cdr:cNvPr>
        <cdr:cNvSpPr txBox="1"/>
      </cdr:nvSpPr>
      <cdr:spPr>
        <a:xfrm xmlns:a="http://schemas.openxmlformats.org/drawingml/2006/main">
          <a:off x="367951" y="1168277"/>
          <a:ext cx="747739" cy="351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6AE338D6-C631-436D-9510-DC749864251B}" type="TxLink">
            <a:rPr lang="en-US" sz="1400" b="1" i="0" u="none" strike="noStrike">
              <a:solidFill>
                <a:sysClr val="windowText" lastClr="000000"/>
              </a:solidFill>
              <a:latin typeface="Aptos Display" panose="020B0004020202020204" pitchFamily="34" charset="0"/>
              <a:ea typeface="Calibri"/>
              <a:cs typeface="Calibri"/>
            </a:rPr>
            <a:pPr/>
            <a:t> $6.981,87 </a:t>
          </a:fld>
          <a:endParaRPr lang="es-DO" sz="1400" b="1">
            <a:solidFill>
              <a:sysClr val="windowText" lastClr="000000"/>
            </a:solidFill>
            <a:latin typeface="Aptos Display" panose="020B0004020202020204" pitchFamily="34" charset="0"/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ca Santos" refreshedDate="45303.877267129632" backgroundQuery="1" createdVersion="8" refreshedVersion="8" minRefreshableVersion="3" recordCount="0" supportSubquery="1" supportAdvancedDrill="1" xr:uid="{D02738EF-A571-4ED1-AA16-9091FB9D37E5}">
  <cacheSource type="external" connectionId="2"/>
  <cacheFields count="4">
    <cacheField name="[Tabla3].[Ciudad].[Ciudad]" caption="Ciudad" numFmtId="0" hierarchy="1" level="1">
      <sharedItems count="3">
        <s v="California"/>
        <s v="Chicago"/>
        <s v="Los Ángeles"/>
      </sharedItems>
    </cacheField>
    <cacheField name="[Tabla3].[Hora (hora)].[Hora (hora)]" caption="Hora (hora)" numFmtId="0" hierarchy="15" level="1">
      <sharedItems count="11">
        <s v="10"/>
        <s v="11"/>
        <s v="12"/>
        <s v="13"/>
        <s v="14"/>
        <s v="15"/>
        <s v="16"/>
        <s v="17"/>
        <s v="18"/>
        <s v="19"/>
        <s v="20"/>
      </sharedItems>
    </cacheField>
    <cacheField name="[Measures].[Suma de Total Ventas]" caption="Suma de Total Ventas" numFmtId="0" hierarchy="20" level="32767"/>
    <cacheField name="[Tabla3].[Tipo de Cliente].[Tipo de Cliente]" caption="Tipo de Cliente" numFmtId="0" hierarchy="2" level="1">
      <sharedItems containsSemiMixedTypes="0" containsNonDate="0" containsString="0"/>
    </cacheField>
  </cacheFields>
  <cacheHierarchies count="25">
    <cacheHierarchy uniqueName="[Tabla3].[ID de factura]" caption="ID de factura" attribute="1" defaultMemberUniqueName="[Tabla3].[ID de factura].[All]" allUniqueName="[Tabla3].[ID de factura].[All]" dimensionUniqueName="[Tabla3]" displayFolder="" count="0" memberValueDatatype="130" unbalanced="0"/>
    <cacheHierarchy uniqueName="[Tabla3].[Ciudad]" caption="Ciudad" attribute="1" defaultMemberUniqueName="[Tabla3].[Ciudad].[All]" allUniqueName="[Tabla3].[Ciudad].[All]" dimensionUniqueName="[Tabla3]" displayFolder="" count="2" memberValueDatatype="130" unbalanced="0">
      <fieldsUsage count="2">
        <fieldUsage x="-1"/>
        <fieldUsage x="0"/>
      </fieldsUsage>
    </cacheHierarchy>
    <cacheHierarchy uniqueName="[Tabla3].[Tipo de Cliente]" caption="Tipo de Cliente" attribute="1" defaultMemberUniqueName="[Tabla3].[Tipo de Cliente].[All]" allUniqueName="[Tabla3].[Tipo de Cliente].[All]" dimensionUniqueName="[Tabla3]" displayFolder="" count="2" memberValueDatatype="130" unbalanced="0">
      <fieldsUsage count="2">
        <fieldUsage x="-1"/>
        <fieldUsage x="3"/>
      </fieldsUsage>
    </cacheHierarchy>
    <cacheHierarchy uniqueName="[Tabla3].[Genero]" caption="Genero" attribute="1" defaultMemberUniqueName="[Tabla3].[Genero].[All]" allUniqueName="[Tabla3].[Genero].[All]" dimensionUniqueName="[Tabla3]" displayFolder="" count="2" memberValueDatatype="130" unbalanced="0"/>
    <cacheHierarchy uniqueName="[Tabla3].[Linea de Producto]" caption="Linea de Producto" attribute="1" defaultMemberUniqueName="[Tabla3].[Linea de Producto].[All]" allUniqueName="[Tabla3].[Linea de Producto].[All]" dimensionUniqueName="[Tabla3]" displayFolder="" count="2" memberValueDatatype="130" unbalanced="0"/>
    <cacheHierarchy uniqueName="[Tabla3].[Precio Unitario]" caption="Precio Unitario" attribute="1" defaultMemberUniqueName="[Tabla3].[Precio Unitario].[All]" allUniqueName="[Tabla3].[Precio Unitario].[All]" dimensionUniqueName="[Tabla3]" displayFolder="" count="0" memberValueDatatype="5" unbalanced="0"/>
    <cacheHierarchy uniqueName="[Tabla3].[Cantidad]" caption="Cantidad" attribute="1" defaultMemberUniqueName="[Tabla3].[Cantidad].[All]" allUniqueName="[Tabla3].[Cantidad].[All]" dimensionUniqueName="[Tabla3]" displayFolder="" count="0" memberValueDatatype="20" unbalanced="0"/>
    <cacheHierarchy uniqueName="[Tabla3].[Impuestos 5%]" caption="Impuestos 5%" attribute="1" defaultMemberUniqueName="[Tabla3].[Impuestos 5%].[All]" allUniqueName="[Tabla3].[Impuestos 5%].[All]" dimensionUniqueName="[Tabla3]" displayFolder="" count="0" memberValueDatatype="5" unbalanced="0"/>
    <cacheHierarchy uniqueName="[Tabla3].[Total Ventas]" caption="Total Ventas" attribute="1" defaultMemberUniqueName="[Tabla3].[Total Ventas].[All]" allUniqueName="[Tabla3].[Total Ventas].[All]" dimensionUniqueName="[Tabla3]" displayFolder="" count="0" memberValueDatatype="5" unbalanced="0"/>
    <cacheHierarchy uniqueName="[Tabla3].[Fecha]" caption="Fecha" attribute="1" time="1" defaultMemberUniqueName="[Tabla3].[Fecha].[All]" allUniqueName="[Tabla3].[Fecha].[All]" dimensionUniqueName="[Tabla3]" displayFolder="" count="0" memberValueDatatype="7" unbalanced="0"/>
    <cacheHierarchy uniqueName="[Tabla3].[Hora]" caption="Hora" attribute="1" time="1" defaultMemberUniqueName="[Tabla3].[Hora].[All]" allUniqueName="[Tabla3].[Hora].[All]" dimensionUniqueName="[Tabla3]" displayFolder="" count="0" memberValueDatatype="7" unbalanced="0"/>
    <cacheHierarchy uniqueName="[Tabla3].[Medio de Pago]" caption="Medio de Pago" attribute="1" defaultMemberUniqueName="[Tabla3].[Medio de Pago].[All]" allUniqueName="[Tabla3].[Medio de Pago].[All]" dimensionUniqueName="[Tabla3]" displayFolder="" count="0" memberValueDatatype="130" unbalanced="0"/>
    <cacheHierarchy uniqueName="[Tabla3].[Costo de Venta]" caption="Costo de Venta" attribute="1" defaultMemberUniqueName="[Tabla3].[Costo de Venta].[All]" allUniqueName="[Tabla3].[Costo de Venta].[All]" dimensionUniqueName="[Tabla3]" displayFolder="" count="0" memberValueDatatype="5" unbalanced="0"/>
    <cacheHierarchy uniqueName="[Tabla3].[Margen Bruto (%)]" caption="Margen Bruto (%)" attribute="1" defaultMemberUniqueName="[Tabla3].[Margen Bruto (%)].[All]" allUniqueName="[Tabla3].[Margen Bruto (%)].[All]" dimensionUniqueName="[Tabla3]" displayFolder="" count="0" memberValueDatatype="5" unbalanced="0"/>
    <cacheHierarchy uniqueName="[Tabla3].[Utilidad]" caption="Utilidad" attribute="1" defaultMemberUniqueName="[Tabla3].[Utilidad].[All]" allUniqueName="[Tabla3].[Utilidad].[All]" dimensionUniqueName="[Tabla3]" displayFolder="" count="0" memberValueDatatype="5" unbalanced="0"/>
    <cacheHierarchy uniqueName="[Tabla3].[Hora (hora)]" caption="Hora (hora)" attribute="1" defaultMemberUniqueName="[Tabla3].[Hora (hora)].[All]" allUniqueName="[Tabla3].[Hora (hora)].[All]" dimensionUniqueName="[Tabla3]" displayFolder="" count="2" memberValueDatatype="130" unbalanced="0">
      <fieldsUsage count="2">
        <fieldUsage x="-1"/>
        <fieldUsage x="1"/>
      </fieldsUsage>
    </cacheHierarchy>
    <cacheHierarchy uniqueName="[Tabla3].[Hora (minuto)]" caption="Hora (minuto)" attribute="1" defaultMemberUniqueName="[Tabla3].[Hora (minuto)].[All]" allUniqueName="[Tabla3].[Hora (minuto)].[All]" dimensionUniqueName="[Tabla3]" displayFolder="" count="0" memberValueDatatype="130" unbalanced="0"/>
    <cacheHierarchy uniqueName="[Tabla3].[dias]" caption="dias" attribute="1" defaultMemberUniqueName="[Tabla3].[dias].[All]" allUniqueName="[Tabla3].[dias].[All]" dimensionUniqueName="[Tabla3]" displayFolder="" count="0" memberValueDatatype="130" unbalanced="0"/>
    <cacheHierarchy uniqueName="[Measures].[__XL_Count Tabla3]" caption="__XL_Count Tabla3" measure="1" displayFolder="" measureGroup="Tabla3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Tabla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Utilidad]" caption="Suma de Utilidad" measure="1" displayFolder="" measureGroup="Tabla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de Venta]" caption="Suma de Costo de Venta" measure="1" displayFolder="" measureGroup="Tabla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iudad]" caption="Recuento de Ciudad" measure="1" displayFolder="" measureGroup="Tabla3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Impuestos 5%]" caption="Suma de Impuestos 5%" measure="1" displayFolder="" measureGroup="Tabla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a3" uniqueName="[Tabla3]" caption="Tabla3"/>
  </dimensions>
  <measureGroups count="1">
    <measureGroup name="Tabla3" caption="Tabla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ca Santos" refreshedDate="45303.837626388886" backgroundQuery="1" createdVersion="3" refreshedVersion="8" minRefreshableVersion="3" recordCount="0" supportSubquery="1" supportAdvancedDrill="1" xr:uid="{F111B342-ED06-49FE-965C-A53F9DC8A4F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Tabla3].[ID de factura]" caption="ID de factura" attribute="1" defaultMemberUniqueName="[Tabla3].[ID de factura].[All]" allUniqueName="[Tabla3].[ID de factura].[All]" dimensionUniqueName="[Tabla3]" displayFolder="" count="0" memberValueDatatype="130" unbalanced="0"/>
    <cacheHierarchy uniqueName="[Tabla3].[Ciudad]" caption="Ciudad" attribute="1" defaultMemberUniqueName="[Tabla3].[Ciudad].[All]" allUniqueName="[Tabla3].[Ciudad].[All]" dimensionUniqueName="[Tabla3]" displayFolder="" count="0" memberValueDatatype="130" unbalanced="0"/>
    <cacheHierarchy uniqueName="[Tabla3].[Tipo de Cliente]" caption="Tipo de Cliente" attribute="1" defaultMemberUniqueName="[Tabla3].[Tipo de Cliente].[All]" allUniqueName="[Tabla3].[Tipo de Cliente].[All]" dimensionUniqueName="[Tabla3]" displayFolder="" count="2" memberValueDatatype="130" unbalanced="0"/>
    <cacheHierarchy uniqueName="[Tabla3].[Genero]" caption="Genero" attribute="1" defaultMemberUniqueName="[Tabla3].[Genero].[All]" allUniqueName="[Tabla3].[Genero].[All]" dimensionUniqueName="[Tabla3]" displayFolder="" count="2" memberValueDatatype="130" unbalanced="0"/>
    <cacheHierarchy uniqueName="[Tabla3].[Linea de Producto]" caption="Linea de Producto" attribute="1" defaultMemberUniqueName="[Tabla3].[Linea de Producto].[All]" allUniqueName="[Tabla3].[Linea de Producto].[All]" dimensionUniqueName="[Tabla3]" displayFolder="" count="2" memberValueDatatype="130" unbalanced="0"/>
    <cacheHierarchy uniqueName="[Tabla3].[Precio Unitario]" caption="Precio Unitario" attribute="1" defaultMemberUniqueName="[Tabla3].[Precio Unitario].[All]" allUniqueName="[Tabla3].[Precio Unitario].[All]" dimensionUniqueName="[Tabla3]" displayFolder="" count="0" memberValueDatatype="5" unbalanced="0"/>
    <cacheHierarchy uniqueName="[Tabla3].[Cantidad]" caption="Cantidad" attribute="1" defaultMemberUniqueName="[Tabla3].[Cantidad].[All]" allUniqueName="[Tabla3].[Cantidad].[All]" dimensionUniqueName="[Tabla3]" displayFolder="" count="0" memberValueDatatype="20" unbalanced="0"/>
    <cacheHierarchy uniqueName="[Tabla3].[Impuestos 5%]" caption="Impuestos 5%" attribute="1" defaultMemberUniqueName="[Tabla3].[Impuestos 5%].[All]" allUniqueName="[Tabla3].[Impuestos 5%].[All]" dimensionUniqueName="[Tabla3]" displayFolder="" count="0" memberValueDatatype="5" unbalanced="0"/>
    <cacheHierarchy uniqueName="[Tabla3].[Total Ventas]" caption="Total Ventas" attribute="1" defaultMemberUniqueName="[Tabla3].[Total Ventas].[All]" allUniqueName="[Tabla3].[Total Ventas].[All]" dimensionUniqueName="[Tabla3]" displayFolder="" count="0" memberValueDatatype="5" unbalanced="0"/>
    <cacheHierarchy uniqueName="[Tabla3].[Fecha]" caption="Fecha" attribute="1" time="1" defaultMemberUniqueName="[Tabla3].[Fecha].[All]" allUniqueName="[Tabla3].[Fecha].[All]" dimensionUniqueName="[Tabla3]" displayFolder="" count="0" memberValueDatatype="7" unbalanced="0"/>
    <cacheHierarchy uniqueName="[Tabla3].[Hora]" caption="Hora" attribute="1" time="1" defaultMemberUniqueName="[Tabla3].[Hora].[All]" allUniqueName="[Tabla3].[Hora].[All]" dimensionUniqueName="[Tabla3]" displayFolder="" count="0" memberValueDatatype="7" unbalanced="0"/>
    <cacheHierarchy uniqueName="[Tabla3].[Medio de Pago]" caption="Medio de Pago" attribute="1" defaultMemberUniqueName="[Tabla3].[Medio de Pago].[All]" allUniqueName="[Tabla3].[Medio de Pago].[All]" dimensionUniqueName="[Tabla3]" displayFolder="" count="0" memberValueDatatype="130" unbalanced="0"/>
    <cacheHierarchy uniqueName="[Tabla3].[Costo de Venta]" caption="Costo de Venta" attribute="1" defaultMemberUniqueName="[Tabla3].[Costo de Venta].[All]" allUniqueName="[Tabla3].[Costo de Venta].[All]" dimensionUniqueName="[Tabla3]" displayFolder="" count="0" memberValueDatatype="5" unbalanced="0"/>
    <cacheHierarchy uniqueName="[Tabla3].[Margen Bruto (%)]" caption="Margen Bruto (%)" attribute="1" defaultMemberUniqueName="[Tabla3].[Margen Bruto (%)].[All]" allUniqueName="[Tabla3].[Margen Bruto (%)].[All]" dimensionUniqueName="[Tabla3]" displayFolder="" count="0" memberValueDatatype="5" unbalanced="0"/>
    <cacheHierarchy uniqueName="[Tabla3].[Utilidad]" caption="Utilidad" attribute="1" defaultMemberUniqueName="[Tabla3].[Utilidad].[All]" allUniqueName="[Tabla3].[Utilidad].[All]" dimensionUniqueName="[Tabla3]" displayFolder="" count="0" memberValueDatatype="5" unbalanced="0"/>
    <cacheHierarchy uniqueName="[Tabla3].[Hora (hora)]" caption="Hora (hora)" attribute="1" defaultMemberUniqueName="[Tabla3].[Hora (hora)].[All]" allUniqueName="[Tabla3].[Hora (hora)].[All]" dimensionUniqueName="[Tabla3]" displayFolder="" count="0" memberValueDatatype="130" unbalanced="0"/>
    <cacheHierarchy uniqueName="[Tabla3].[Hora (minuto)]" caption="Hora (minuto)" attribute="1" defaultMemberUniqueName="[Tabla3].[Hora (minuto)].[All]" allUniqueName="[Tabla3].[Hora (minuto)].[All]" dimensionUniqueName="[Tabla3]" displayFolder="" count="0" memberValueDatatype="130" unbalanced="0"/>
    <cacheHierarchy uniqueName="[Tabla3].[dias]" caption="dias" attribute="1" defaultMemberUniqueName="[Tabla3].[dias].[All]" allUniqueName="[Tabla3].[dias].[All]" dimensionUniqueName="[Tabla3]" displayFolder="" count="0" memberValueDatatype="130" unbalanced="0"/>
    <cacheHierarchy uniqueName="[Measures].[__XL_Count Tabla3]" caption="__XL_Count Tabla3" measure="1" displayFolder="" measureGroup="Tabla3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Tabla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Utilidad]" caption="Suma de Utilidad" measure="1" displayFolder="" measureGroup="Tabla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de Venta]" caption="Suma de Costo de Venta" measure="1" displayFolder="" measureGroup="Tabla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iudad]" caption="Recuento de Ciudad" measure="1" displayFolder="" measureGroup="Tabla3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Impuestos 5%]" caption="Suma de Impuestos 5%" measure="1" displayFolder="" measureGroup="Tabla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744817679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ca Santos" refreshedDate="45303.892287037037" backgroundQuery="1" createdVersion="8" refreshedVersion="8" minRefreshableVersion="3" recordCount="0" supportSubquery="1" supportAdvancedDrill="1" xr:uid="{84E603CE-F625-4403-83A7-C49EA693EE39}">
  <cacheSource type="external" connectionId="2"/>
  <cacheFields count="4">
    <cacheField name="[Measures].[Suma de Total Ventas]" caption="Suma de Total Ventas" numFmtId="0" hierarchy="20" level="32767"/>
    <cacheField name="[Measures].[Suma de Costo de Venta]" caption="Suma de Costo de Venta" numFmtId="0" hierarchy="22" level="32767"/>
    <cacheField name="[Measures].[Suma de Utilidad]" caption="Suma de Utilidad" numFmtId="0" hierarchy="21" level="32767"/>
    <cacheField name="[Tabla3].[Ciudad].[Ciudad]" caption="Ciudad" numFmtId="0" hierarchy="1" level="1">
      <sharedItems containsSemiMixedTypes="0" containsNonDate="0" containsString="0"/>
    </cacheField>
  </cacheFields>
  <cacheHierarchies count="25">
    <cacheHierarchy uniqueName="[Tabla3].[ID de factura]" caption="ID de factura" attribute="1" defaultMemberUniqueName="[Tabla3].[ID de factura].[All]" allUniqueName="[Tabla3].[ID de factura].[All]" dimensionUniqueName="[Tabla3]" displayFolder="" count="0" memberValueDatatype="130" unbalanced="0"/>
    <cacheHierarchy uniqueName="[Tabla3].[Ciudad]" caption="Ciudad" attribute="1" defaultMemberUniqueName="[Tabla3].[Ciudad].[All]" allUniqueName="[Tabla3].[Ciudad].[All]" dimensionUniqueName="[Tabla3]" displayFolder="" count="2" memberValueDatatype="130" unbalanced="0">
      <fieldsUsage count="2">
        <fieldUsage x="-1"/>
        <fieldUsage x="3"/>
      </fieldsUsage>
    </cacheHierarchy>
    <cacheHierarchy uniqueName="[Tabla3].[Tipo de Cliente]" caption="Tipo de Cliente" attribute="1" defaultMemberUniqueName="[Tabla3].[Tipo de Cliente].[All]" allUniqueName="[Tabla3].[Tipo de Cliente].[All]" dimensionUniqueName="[Tabla3]" displayFolder="" count="2" memberValueDatatype="130" unbalanced="0"/>
    <cacheHierarchy uniqueName="[Tabla3].[Genero]" caption="Genero" attribute="1" defaultMemberUniqueName="[Tabla3].[Genero].[All]" allUniqueName="[Tabla3].[Genero].[All]" dimensionUniqueName="[Tabla3]" displayFolder="" count="2" memberValueDatatype="130" unbalanced="0"/>
    <cacheHierarchy uniqueName="[Tabla3].[Linea de Producto]" caption="Linea de Producto" attribute="1" defaultMemberUniqueName="[Tabla3].[Linea de Producto].[All]" allUniqueName="[Tabla3].[Linea de Producto].[All]" dimensionUniqueName="[Tabla3]" displayFolder="" count="2" memberValueDatatype="130" unbalanced="0"/>
    <cacheHierarchy uniqueName="[Tabla3].[Precio Unitario]" caption="Precio Unitario" attribute="1" defaultMemberUniqueName="[Tabla3].[Precio Unitario].[All]" allUniqueName="[Tabla3].[Precio Unitario].[All]" dimensionUniqueName="[Tabla3]" displayFolder="" count="0" memberValueDatatype="5" unbalanced="0"/>
    <cacheHierarchy uniqueName="[Tabla3].[Cantidad]" caption="Cantidad" attribute="1" defaultMemberUniqueName="[Tabla3].[Cantidad].[All]" allUniqueName="[Tabla3].[Cantidad].[All]" dimensionUniqueName="[Tabla3]" displayFolder="" count="0" memberValueDatatype="20" unbalanced="0"/>
    <cacheHierarchy uniqueName="[Tabla3].[Impuestos 5%]" caption="Impuestos 5%" attribute="1" defaultMemberUniqueName="[Tabla3].[Impuestos 5%].[All]" allUniqueName="[Tabla3].[Impuestos 5%].[All]" dimensionUniqueName="[Tabla3]" displayFolder="" count="0" memberValueDatatype="5" unbalanced="0"/>
    <cacheHierarchy uniqueName="[Tabla3].[Total Ventas]" caption="Total Ventas" attribute="1" defaultMemberUniqueName="[Tabla3].[Total Ventas].[All]" allUniqueName="[Tabla3].[Total Ventas].[All]" dimensionUniqueName="[Tabla3]" displayFolder="" count="0" memberValueDatatype="5" unbalanced="0"/>
    <cacheHierarchy uniqueName="[Tabla3].[Fecha]" caption="Fecha" attribute="1" time="1" defaultMemberUniqueName="[Tabla3].[Fecha].[All]" allUniqueName="[Tabla3].[Fecha].[All]" dimensionUniqueName="[Tabla3]" displayFolder="" count="0" memberValueDatatype="7" unbalanced="0"/>
    <cacheHierarchy uniqueName="[Tabla3].[Hora]" caption="Hora" attribute="1" time="1" defaultMemberUniqueName="[Tabla3].[Hora].[All]" allUniqueName="[Tabla3].[Hora].[All]" dimensionUniqueName="[Tabla3]" displayFolder="" count="0" memberValueDatatype="7" unbalanced="0"/>
    <cacheHierarchy uniqueName="[Tabla3].[Medio de Pago]" caption="Medio de Pago" attribute="1" defaultMemberUniqueName="[Tabla3].[Medio de Pago].[All]" allUniqueName="[Tabla3].[Medio de Pago].[All]" dimensionUniqueName="[Tabla3]" displayFolder="" count="0" memberValueDatatype="130" unbalanced="0"/>
    <cacheHierarchy uniqueName="[Tabla3].[Costo de Venta]" caption="Costo de Venta" attribute="1" defaultMemberUniqueName="[Tabla3].[Costo de Venta].[All]" allUniqueName="[Tabla3].[Costo de Venta].[All]" dimensionUniqueName="[Tabla3]" displayFolder="" count="0" memberValueDatatype="5" unbalanced="0"/>
    <cacheHierarchy uniqueName="[Tabla3].[Margen Bruto (%)]" caption="Margen Bruto (%)" attribute="1" defaultMemberUniqueName="[Tabla3].[Margen Bruto (%)].[All]" allUniqueName="[Tabla3].[Margen Bruto (%)].[All]" dimensionUniqueName="[Tabla3]" displayFolder="" count="0" memberValueDatatype="5" unbalanced="0"/>
    <cacheHierarchy uniqueName="[Tabla3].[Utilidad]" caption="Utilidad" attribute="1" defaultMemberUniqueName="[Tabla3].[Utilidad].[All]" allUniqueName="[Tabla3].[Utilidad].[All]" dimensionUniqueName="[Tabla3]" displayFolder="" count="0" memberValueDatatype="5" unbalanced="0"/>
    <cacheHierarchy uniqueName="[Tabla3].[Hora (hora)]" caption="Hora (hora)" attribute="1" defaultMemberUniqueName="[Tabla3].[Hora (hora)].[All]" allUniqueName="[Tabla3].[Hora (hora)].[All]" dimensionUniqueName="[Tabla3]" displayFolder="" count="0" memberValueDatatype="130" unbalanced="0"/>
    <cacheHierarchy uniqueName="[Tabla3].[Hora (minuto)]" caption="Hora (minuto)" attribute="1" defaultMemberUniqueName="[Tabla3].[Hora (minuto)].[All]" allUniqueName="[Tabla3].[Hora (minuto)].[All]" dimensionUniqueName="[Tabla3]" displayFolder="" count="0" memberValueDatatype="130" unbalanced="0"/>
    <cacheHierarchy uniqueName="[Tabla3].[dias]" caption="dias" attribute="1" defaultMemberUniqueName="[Tabla3].[dias].[All]" allUniqueName="[Tabla3].[dias].[All]" dimensionUniqueName="[Tabla3]" displayFolder="" count="0" memberValueDatatype="130" unbalanced="0"/>
    <cacheHierarchy uniqueName="[Measures].[__XL_Count Tabla3]" caption="__XL_Count Tabla3" measure="1" displayFolder="" measureGroup="Tabla3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Tabla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Utilidad]" caption="Suma de Utilidad" measure="1" displayFolder="" measureGroup="Tabla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de Venta]" caption="Suma de Costo de Venta" measure="1" displayFolder="" measureGroup="Tabla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iudad]" caption="Recuento de Ciudad" measure="1" displayFolder="" measureGroup="Tabla3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Impuestos 5%]" caption="Suma de Impuestos 5%" measure="1" displayFolder="" measureGroup="Tabla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a3" uniqueName="[Tabla3]" caption="Tabla3"/>
  </dimensions>
  <measureGroups count="1">
    <measureGroup name="Tabla3" caption="Tabla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ca Santos" refreshedDate="45303.892287847222" backgroundQuery="1" createdVersion="8" refreshedVersion="8" minRefreshableVersion="3" recordCount="0" supportSubquery="1" supportAdvancedDrill="1" xr:uid="{684928BA-FE5E-41F7-B79E-76052A86DF8C}">
  <cacheSource type="external" connectionId="2"/>
  <cacheFields count="5">
    <cacheField name="[Tabla3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Measures].[Suma de Total Ventas]" caption="Suma de Total Ventas" numFmtId="0" hierarchy="20" level="32767"/>
    <cacheField name="[Measures].[Suma de Costo de Venta]" caption="Suma de Costo de Venta" numFmtId="0" hierarchy="22" level="32767"/>
    <cacheField name="[Measures].[Suma de Utilidad]" caption="Suma de Utilidad" numFmtId="0" hierarchy="21" level="32767"/>
    <cacheField name="[Tabla3].[Ciudad].[Ciudad]" caption="Ciudad" numFmtId="0" hierarchy="1" level="1">
      <sharedItems containsSemiMixedTypes="0" containsNonDate="0" containsString="0"/>
    </cacheField>
  </cacheFields>
  <cacheHierarchies count="25">
    <cacheHierarchy uniqueName="[Tabla3].[ID de factura]" caption="ID de factura" attribute="1" defaultMemberUniqueName="[Tabla3].[ID de factura].[All]" allUniqueName="[Tabla3].[ID de factura].[All]" dimensionUniqueName="[Tabla3]" displayFolder="" count="0" memberValueDatatype="130" unbalanced="0"/>
    <cacheHierarchy uniqueName="[Tabla3].[Ciudad]" caption="Ciudad" attribute="1" defaultMemberUniqueName="[Tabla3].[Ciudad].[All]" allUniqueName="[Tabla3].[Ciudad].[All]" dimensionUniqueName="[Tabla3]" displayFolder="" count="2" memberValueDatatype="130" unbalanced="0">
      <fieldsUsage count="2">
        <fieldUsage x="-1"/>
        <fieldUsage x="4"/>
      </fieldsUsage>
    </cacheHierarchy>
    <cacheHierarchy uniqueName="[Tabla3].[Tipo de Cliente]" caption="Tipo de Cliente" attribute="1" defaultMemberUniqueName="[Tabla3].[Tipo de Cliente].[All]" allUniqueName="[Tabla3].[Tipo de Cliente].[All]" dimensionUniqueName="[Tabla3]" displayFolder="" count="2" memberValueDatatype="130" unbalanced="0"/>
    <cacheHierarchy uniqueName="[Tabla3].[Genero]" caption="Genero" attribute="1" defaultMemberUniqueName="[Tabla3].[Genero].[All]" allUniqueName="[Tabla3].[Genero].[All]" dimensionUniqueName="[Tabla3]" displayFolder="" count="2" memberValueDatatype="130" unbalanced="0"/>
    <cacheHierarchy uniqueName="[Tabla3].[Linea de Producto]" caption="Linea de Producto" attribute="1" defaultMemberUniqueName="[Tabla3].[Linea de Producto].[All]" allUniqueName="[Tabla3].[Linea de Producto].[All]" dimensionUniqueName="[Tabla3]" displayFolder="" count="2" memberValueDatatype="130" unbalanced="0">
      <fieldsUsage count="2">
        <fieldUsage x="-1"/>
        <fieldUsage x="0"/>
      </fieldsUsage>
    </cacheHierarchy>
    <cacheHierarchy uniqueName="[Tabla3].[Precio Unitario]" caption="Precio Unitario" attribute="1" defaultMemberUniqueName="[Tabla3].[Precio Unitario].[All]" allUniqueName="[Tabla3].[Precio Unitario].[All]" dimensionUniqueName="[Tabla3]" displayFolder="" count="0" memberValueDatatype="5" unbalanced="0"/>
    <cacheHierarchy uniqueName="[Tabla3].[Cantidad]" caption="Cantidad" attribute="1" defaultMemberUniqueName="[Tabla3].[Cantidad].[All]" allUniqueName="[Tabla3].[Cantidad].[All]" dimensionUniqueName="[Tabla3]" displayFolder="" count="0" memberValueDatatype="20" unbalanced="0"/>
    <cacheHierarchy uniqueName="[Tabla3].[Impuestos 5%]" caption="Impuestos 5%" attribute="1" defaultMemberUniqueName="[Tabla3].[Impuestos 5%].[All]" allUniqueName="[Tabla3].[Impuestos 5%].[All]" dimensionUniqueName="[Tabla3]" displayFolder="" count="0" memberValueDatatype="5" unbalanced="0"/>
    <cacheHierarchy uniqueName="[Tabla3].[Total Ventas]" caption="Total Ventas" attribute="1" defaultMemberUniqueName="[Tabla3].[Total Ventas].[All]" allUniqueName="[Tabla3].[Total Ventas].[All]" dimensionUniqueName="[Tabla3]" displayFolder="" count="0" memberValueDatatype="5" unbalanced="0"/>
    <cacheHierarchy uniqueName="[Tabla3].[Fecha]" caption="Fecha" attribute="1" time="1" defaultMemberUniqueName="[Tabla3].[Fecha].[All]" allUniqueName="[Tabla3].[Fecha].[All]" dimensionUniqueName="[Tabla3]" displayFolder="" count="0" memberValueDatatype="7" unbalanced="0"/>
    <cacheHierarchy uniqueName="[Tabla3].[Hora]" caption="Hora" attribute="1" time="1" defaultMemberUniqueName="[Tabla3].[Hora].[All]" allUniqueName="[Tabla3].[Hora].[All]" dimensionUniqueName="[Tabla3]" displayFolder="" count="0" memberValueDatatype="7" unbalanced="0"/>
    <cacheHierarchy uniqueName="[Tabla3].[Medio de Pago]" caption="Medio de Pago" attribute="1" defaultMemberUniqueName="[Tabla3].[Medio de Pago].[All]" allUniqueName="[Tabla3].[Medio de Pago].[All]" dimensionUniqueName="[Tabla3]" displayFolder="" count="0" memberValueDatatype="130" unbalanced="0"/>
    <cacheHierarchy uniqueName="[Tabla3].[Costo de Venta]" caption="Costo de Venta" attribute="1" defaultMemberUniqueName="[Tabla3].[Costo de Venta].[All]" allUniqueName="[Tabla3].[Costo de Venta].[All]" dimensionUniqueName="[Tabla3]" displayFolder="" count="0" memberValueDatatype="5" unbalanced="0"/>
    <cacheHierarchy uniqueName="[Tabla3].[Margen Bruto (%)]" caption="Margen Bruto (%)" attribute="1" defaultMemberUniqueName="[Tabla3].[Margen Bruto (%)].[All]" allUniqueName="[Tabla3].[Margen Bruto (%)].[All]" dimensionUniqueName="[Tabla3]" displayFolder="" count="0" memberValueDatatype="5" unbalanced="0"/>
    <cacheHierarchy uniqueName="[Tabla3].[Utilidad]" caption="Utilidad" attribute="1" defaultMemberUniqueName="[Tabla3].[Utilidad].[All]" allUniqueName="[Tabla3].[Utilidad].[All]" dimensionUniqueName="[Tabla3]" displayFolder="" count="0" memberValueDatatype="5" unbalanced="0"/>
    <cacheHierarchy uniqueName="[Tabla3].[Hora (hora)]" caption="Hora (hora)" attribute="1" defaultMemberUniqueName="[Tabla3].[Hora (hora)].[All]" allUniqueName="[Tabla3].[Hora (hora)].[All]" dimensionUniqueName="[Tabla3]" displayFolder="" count="0" memberValueDatatype="130" unbalanced="0"/>
    <cacheHierarchy uniqueName="[Tabla3].[Hora (minuto)]" caption="Hora (minuto)" attribute="1" defaultMemberUniqueName="[Tabla3].[Hora (minuto)].[All]" allUniqueName="[Tabla3].[Hora (minuto)].[All]" dimensionUniqueName="[Tabla3]" displayFolder="" count="0" memberValueDatatype="130" unbalanced="0"/>
    <cacheHierarchy uniqueName="[Tabla3].[dias]" caption="dias" attribute="1" defaultMemberUniqueName="[Tabla3].[dias].[All]" allUniqueName="[Tabla3].[dias].[All]" dimensionUniqueName="[Tabla3]" displayFolder="" count="0" memberValueDatatype="130" unbalanced="0"/>
    <cacheHierarchy uniqueName="[Measures].[__XL_Count Tabla3]" caption="__XL_Count Tabla3" measure="1" displayFolder="" measureGroup="Tabla3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Tabla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Utilidad]" caption="Suma de Utilidad" measure="1" displayFolder="" measureGroup="Tabla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de Venta]" caption="Suma de Costo de Venta" measure="1" displayFolder="" measureGroup="Tabla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iudad]" caption="Recuento de Ciudad" measure="1" displayFolder="" measureGroup="Tabla3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Impuestos 5%]" caption="Suma de Impuestos 5%" measure="1" displayFolder="" measureGroup="Tabla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a3" uniqueName="[Tabla3]" caption="Tabla3"/>
  </dimensions>
  <measureGroups count="1">
    <measureGroup name="Tabla3" caption="Tabla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ca Santos" refreshedDate="45303.892288657407" backgroundQuery="1" createdVersion="8" refreshedVersion="8" minRefreshableVersion="3" recordCount="0" supportSubquery="1" supportAdvancedDrill="1" xr:uid="{A1953AEB-1C94-4022-9F85-CD32CA308579}">
  <cacheSource type="external" connectionId="2"/>
  <cacheFields count="4">
    <cacheField name="[Tabla3].[Genero].[Genero]" caption="Genero" numFmtId="0" hierarchy="3" level="1">
      <sharedItems count="2">
        <s v="Hombre"/>
        <s v="Mujer"/>
      </sharedItems>
    </cacheField>
    <cacheField name="[Tabla3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Measures].[Suma de Total Ventas]" caption="Suma de Total Ventas" numFmtId="0" hierarchy="20" level="32767"/>
    <cacheField name="[Tabla3].[Ciudad].[Ciudad]" caption="Ciudad" numFmtId="0" hierarchy="1" level="1">
      <sharedItems containsSemiMixedTypes="0" containsNonDate="0" containsString="0"/>
    </cacheField>
  </cacheFields>
  <cacheHierarchies count="25">
    <cacheHierarchy uniqueName="[Tabla3].[ID de factura]" caption="ID de factura" attribute="1" defaultMemberUniqueName="[Tabla3].[ID de factura].[All]" allUniqueName="[Tabla3].[ID de factura].[All]" dimensionUniqueName="[Tabla3]" displayFolder="" count="0" memberValueDatatype="130" unbalanced="0"/>
    <cacheHierarchy uniqueName="[Tabla3].[Ciudad]" caption="Ciudad" attribute="1" defaultMemberUniqueName="[Tabla3].[Ciudad].[All]" allUniqueName="[Tabla3].[Ciudad].[All]" dimensionUniqueName="[Tabla3]" displayFolder="" count="2" memberValueDatatype="130" unbalanced="0">
      <fieldsUsage count="2">
        <fieldUsage x="-1"/>
        <fieldUsage x="3"/>
      </fieldsUsage>
    </cacheHierarchy>
    <cacheHierarchy uniqueName="[Tabla3].[Tipo de Cliente]" caption="Tipo de Cliente" attribute="1" defaultMemberUniqueName="[Tabla3].[Tipo de Cliente].[All]" allUniqueName="[Tabla3].[Tipo de Cliente].[All]" dimensionUniqueName="[Tabla3]" displayFolder="" count="2" memberValueDatatype="130" unbalanced="0"/>
    <cacheHierarchy uniqueName="[Tabla3].[Genero]" caption="Genero" attribute="1" defaultMemberUniqueName="[Tabla3].[Genero].[All]" allUniqueName="[Tabla3].[Genero].[All]" dimensionUniqueName="[Tabla3]" displayFolder="" count="2" memberValueDatatype="130" unbalanced="0">
      <fieldsUsage count="2">
        <fieldUsage x="-1"/>
        <fieldUsage x="0"/>
      </fieldsUsage>
    </cacheHierarchy>
    <cacheHierarchy uniqueName="[Tabla3].[Linea de Producto]" caption="Linea de Producto" attribute="1" defaultMemberUniqueName="[Tabla3].[Linea de Producto].[All]" allUniqueName="[Tabla3].[Linea de Producto].[All]" dimensionUniqueName="[Tabla3]" displayFolder="" count="2" memberValueDatatype="130" unbalanced="0">
      <fieldsUsage count="2">
        <fieldUsage x="-1"/>
        <fieldUsage x="1"/>
      </fieldsUsage>
    </cacheHierarchy>
    <cacheHierarchy uniqueName="[Tabla3].[Precio Unitario]" caption="Precio Unitario" attribute="1" defaultMemberUniqueName="[Tabla3].[Precio Unitario].[All]" allUniqueName="[Tabla3].[Precio Unitario].[All]" dimensionUniqueName="[Tabla3]" displayFolder="" count="0" memberValueDatatype="5" unbalanced="0"/>
    <cacheHierarchy uniqueName="[Tabla3].[Cantidad]" caption="Cantidad" attribute="1" defaultMemberUniqueName="[Tabla3].[Cantidad].[All]" allUniqueName="[Tabla3].[Cantidad].[All]" dimensionUniqueName="[Tabla3]" displayFolder="" count="0" memberValueDatatype="20" unbalanced="0"/>
    <cacheHierarchy uniqueName="[Tabla3].[Impuestos 5%]" caption="Impuestos 5%" attribute="1" defaultMemberUniqueName="[Tabla3].[Impuestos 5%].[All]" allUniqueName="[Tabla3].[Impuestos 5%].[All]" dimensionUniqueName="[Tabla3]" displayFolder="" count="0" memberValueDatatype="5" unbalanced="0"/>
    <cacheHierarchy uniqueName="[Tabla3].[Total Ventas]" caption="Total Ventas" attribute="1" defaultMemberUniqueName="[Tabla3].[Total Ventas].[All]" allUniqueName="[Tabla3].[Total Ventas].[All]" dimensionUniqueName="[Tabla3]" displayFolder="" count="0" memberValueDatatype="5" unbalanced="0"/>
    <cacheHierarchy uniqueName="[Tabla3].[Fecha]" caption="Fecha" attribute="1" time="1" defaultMemberUniqueName="[Tabla3].[Fecha].[All]" allUniqueName="[Tabla3].[Fecha].[All]" dimensionUniqueName="[Tabla3]" displayFolder="" count="0" memberValueDatatype="7" unbalanced="0"/>
    <cacheHierarchy uniqueName="[Tabla3].[Hora]" caption="Hora" attribute="1" time="1" defaultMemberUniqueName="[Tabla3].[Hora].[All]" allUniqueName="[Tabla3].[Hora].[All]" dimensionUniqueName="[Tabla3]" displayFolder="" count="0" memberValueDatatype="7" unbalanced="0"/>
    <cacheHierarchy uniqueName="[Tabla3].[Medio de Pago]" caption="Medio de Pago" attribute="1" defaultMemberUniqueName="[Tabla3].[Medio de Pago].[All]" allUniqueName="[Tabla3].[Medio de Pago].[All]" dimensionUniqueName="[Tabla3]" displayFolder="" count="0" memberValueDatatype="130" unbalanced="0"/>
    <cacheHierarchy uniqueName="[Tabla3].[Costo de Venta]" caption="Costo de Venta" attribute="1" defaultMemberUniqueName="[Tabla3].[Costo de Venta].[All]" allUniqueName="[Tabla3].[Costo de Venta].[All]" dimensionUniqueName="[Tabla3]" displayFolder="" count="0" memberValueDatatype="5" unbalanced="0"/>
    <cacheHierarchy uniqueName="[Tabla3].[Margen Bruto (%)]" caption="Margen Bruto (%)" attribute="1" defaultMemberUniqueName="[Tabla3].[Margen Bruto (%)].[All]" allUniqueName="[Tabla3].[Margen Bruto (%)].[All]" dimensionUniqueName="[Tabla3]" displayFolder="" count="0" memberValueDatatype="5" unbalanced="0"/>
    <cacheHierarchy uniqueName="[Tabla3].[Utilidad]" caption="Utilidad" attribute="1" defaultMemberUniqueName="[Tabla3].[Utilidad].[All]" allUniqueName="[Tabla3].[Utilidad].[All]" dimensionUniqueName="[Tabla3]" displayFolder="" count="0" memberValueDatatype="5" unbalanced="0"/>
    <cacheHierarchy uniqueName="[Tabla3].[Hora (hora)]" caption="Hora (hora)" attribute="1" defaultMemberUniqueName="[Tabla3].[Hora (hora)].[All]" allUniqueName="[Tabla3].[Hora (hora)].[All]" dimensionUniqueName="[Tabla3]" displayFolder="" count="0" memberValueDatatype="130" unbalanced="0"/>
    <cacheHierarchy uniqueName="[Tabla3].[Hora (minuto)]" caption="Hora (minuto)" attribute="1" defaultMemberUniqueName="[Tabla3].[Hora (minuto)].[All]" allUniqueName="[Tabla3].[Hora (minuto)].[All]" dimensionUniqueName="[Tabla3]" displayFolder="" count="0" memberValueDatatype="130" unbalanced="0"/>
    <cacheHierarchy uniqueName="[Tabla3].[dias]" caption="dias" attribute="1" defaultMemberUniqueName="[Tabla3].[dias].[All]" allUniqueName="[Tabla3].[dias].[All]" dimensionUniqueName="[Tabla3]" displayFolder="" count="0" memberValueDatatype="130" unbalanced="0"/>
    <cacheHierarchy uniqueName="[Measures].[__XL_Count Tabla3]" caption="__XL_Count Tabla3" measure="1" displayFolder="" measureGroup="Tabla3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Tabla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Utilidad]" caption="Suma de Utilidad" measure="1" displayFolder="" measureGroup="Tabla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de Venta]" caption="Suma de Costo de Venta" measure="1" displayFolder="" measureGroup="Tabla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iudad]" caption="Recuento de Ciudad" measure="1" displayFolder="" measureGroup="Tabla3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Impuestos 5%]" caption="Suma de Impuestos 5%" measure="1" displayFolder="" measureGroup="Tabla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a3" uniqueName="[Tabla3]" caption="Tabla3"/>
  </dimensions>
  <measureGroups count="1">
    <measureGroup name="Tabla3" caption="Tabla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ca Santos" refreshedDate="45303.892289236108" backgroundQuery="1" createdVersion="8" refreshedVersion="8" minRefreshableVersion="3" recordCount="0" supportSubquery="1" supportAdvancedDrill="1" xr:uid="{69A38352-8194-4917-B9DE-B6750A0E59A3}">
  <cacheSource type="external" connectionId="2"/>
  <cacheFields count="3">
    <cacheField name="[Tabla3].[Medio de Pago].[Medio de Pago]" caption="Medio de Pago" numFmtId="0" hierarchy="11" level="1">
      <sharedItems count="3">
        <s v="Billetera Electrónica"/>
        <s v="Efectivo"/>
        <s v="Tarjeta de Crédito"/>
      </sharedItems>
    </cacheField>
    <cacheField name="[Measures].[Suma de Total Ventas]" caption="Suma de Total Ventas" numFmtId="0" hierarchy="20" level="32767"/>
    <cacheField name="[Tabla3].[Ciudad].[Ciudad]" caption="Ciudad" numFmtId="0" hierarchy="1" level="1">
      <sharedItems containsSemiMixedTypes="0" containsNonDate="0" containsString="0"/>
    </cacheField>
  </cacheFields>
  <cacheHierarchies count="25">
    <cacheHierarchy uniqueName="[Tabla3].[ID de factura]" caption="ID de factura" attribute="1" defaultMemberUniqueName="[Tabla3].[ID de factura].[All]" allUniqueName="[Tabla3].[ID de factura].[All]" dimensionUniqueName="[Tabla3]" displayFolder="" count="0" memberValueDatatype="130" unbalanced="0"/>
    <cacheHierarchy uniqueName="[Tabla3].[Ciudad]" caption="Ciudad" attribute="1" defaultMemberUniqueName="[Tabla3].[Ciudad].[All]" allUniqueName="[Tabla3].[Ciudad].[All]" dimensionUniqueName="[Tabla3]" displayFolder="" count="2" memberValueDatatype="130" unbalanced="0">
      <fieldsUsage count="2">
        <fieldUsage x="-1"/>
        <fieldUsage x="2"/>
      </fieldsUsage>
    </cacheHierarchy>
    <cacheHierarchy uniqueName="[Tabla3].[Tipo de Cliente]" caption="Tipo de Cliente" attribute="1" defaultMemberUniqueName="[Tabla3].[Tipo de Cliente].[All]" allUniqueName="[Tabla3].[Tipo de Cliente].[All]" dimensionUniqueName="[Tabla3]" displayFolder="" count="2" memberValueDatatype="130" unbalanced="0"/>
    <cacheHierarchy uniqueName="[Tabla3].[Genero]" caption="Genero" attribute="1" defaultMemberUniqueName="[Tabla3].[Genero].[All]" allUniqueName="[Tabla3].[Genero].[All]" dimensionUniqueName="[Tabla3]" displayFolder="" count="2" memberValueDatatype="130" unbalanced="0"/>
    <cacheHierarchy uniqueName="[Tabla3].[Linea de Producto]" caption="Linea de Producto" attribute="1" defaultMemberUniqueName="[Tabla3].[Linea de Producto].[All]" allUniqueName="[Tabla3].[Linea de Producto].[All]" dimensionUniqueName="[Tabla3]" displayFolder="" count="2" memberValueDatatype="130" unbalanced="0"/>
    <cacheHierarchy uniqueName="[Tabla3].[Precio Unitario]" caption="Precio Unitario" attribute="1" defaultMemberUniqueName="[Tabla3].[Precio Unitario].[All]" allUniqueName="[Tabla3].[Precio Unitario].[All]" dimensionUniqueName="[Tabla3]" displayFolder="" count="0" memberValueDatatype="5" unbalanced="0"/>
    <cacheHierarchy uniqueName="[Tabla3].[Cantidad]" caption="Cantidad" attribute="1" defaultMemberUniqueName="[Tabla3].[Cantidad].[All]" allUniqueName="[Tabla3].[Cantidad].[All]" dimensionUniqueName="[Tabla3]" displayFolder="" count="0" memberValueDatatype="20" unbalanced="0"/>
    <cacheHierarchy uniqueName="[Tabla3].[Impuestos 5%]" caption="Impuestos 5%" attribute="1" defaultMemberUniqueName="[Tabla3].[Impuestos 5%].[All]" allUniqueName="[Tabla3].[Impuestos 5%].[All]" dimensionUniqueName="[Tabla3]" displayFolder="" count="0" memberValueDatatype="5" unbalanced="0"/>
    <cacheHierarchy uniqueName="[Tabla3].[Total Ventas]" caption="Total Ventas" attribute="1" defaultMemberUniqueName="[Tabla3].[Total Ventas].[All]" allUniqueName="[Tabla3].[Total Ventas].[All]" dimensionUniqueName="[Tabla3]" displayFolder="" count="0" memberValueDatatype="5" unbalanced="0"/>
    <cacheHierarchy uniqueName="[Tabla3].[Fecha]" caption="Fecha" attribute="1" time="1" defaultMemberUniqueName="[Tabla3].[Fecha].[All]" allUniqueName="[Tabla3].[Fecha].[All]" dimensionUniqueName="[Tabla3]" displayFolder="" count="0" memberValueDatatype="7" unbalanced="0"/>
    <cacheHierarchy uniqueName="[Tabla3].[Hora]" caption="Hora" attribute="1" time="1" defaultMemberUniqueName="[Tabla3].[Hora].[All]" allUniqueName="[Tabla3].[Hora].[All]" dimensionUniqueName="[Tabla3]" displayFolder="" count="0" memberValueDatatype="7" unbalanced="0"/>
    <cacheHierarchy uniqueName="[Tabla3].[Medio de Pago]" caption="Medio de Pago" attribute="1" defaultMemberUniqueName="[Tabla3].[Medio de Pago].[All]" allUniqueName="[Tabla3].[Medio de Pago].[All]" dimensionUniqueName="[Tabla3]" displayFolder="" count="2" memberValueDatatype="130" unbalanced="0">
      <fieldsUsage count="2">
        <fieldUsage x="-1"/>
        <fieldUsage x="0"/>
      </fieldsUsage>
    </cacheHierarchy>
    <cacheHierarchy uniqueName="[Tabla3].[Costo de Venta]" caption="Costo de Venta" attribute="1" defaultMemberUniqueName="[Tabla3].[Costo de Venta].[All]" allUniqueName="[Tabla3].[Costo de Venta].[All]" dimensionUniqueName="[Tabla3]" displayFolder="" count="0" memberValueDatatype="5" unbalanced="0"/>
    <cacheHierarchy uniqueName="[Tabla3].[Margen Bruto (%)]" caption="Margen Bruto (%)" attribute="1" defaultMemberUniqueName="[Tabla3].[Margen Bruto (%)].[All]" allUniqueName="[Tabla3].[Margen Bruto (%)].[All]" dimensionUniqueName="[Tabla3]" displayFolder="" count="0" memberValueDatatype="5" unbalanced="0"/>
    <cacheHierarchy uniqueName="[Tabla3].[Utilidad]" caption="Utilidad" attribute="1" defaultMemberUniqueName="[Tabla3].[Utilidad].[All]" allUniqueName="[Tabla3].[Utilidad].[All]" dimensionUniqueName="[Tabla3]" displayFolder="" count="0" memberValueDatatype="5" unbalanced="0"/>
    <cacheHierarchy uniqueName="[Tabla3].[Hora (hora)]" caption="Hora (hora)" attribute="1" defaultMemberUniqueName="[Tabla3].[Hora (hora)].[All]" allUniqueName="[Tabla3].[Hora (hora)].[All]" dimensionUniqueName="[Tabla3]" displayFolder="" count="0" memberValueDatatype="130" unbalanced="0"/>
    <cacheHierarchy uniqueName="[Tabla3].[Hora (minuto)]" caption="Hora (minuto)" attribute="1" defaultMemberUniqueName="[Tabla3].[Hora (minuto)].[All]" allUniqueName="[Tabla3].[Hora (minuto)].[All]" dimensionUniqueName="[Tabla3]" displayFolder="" count="0" memberValueDatatype="130" unbalanced="0"/>
    <cacheHierarchy uniqueName="[Tabla3].[dias]" caption="dias" attribute="1" defaultMemberUniqueName="[Tabla3].[dias].[All]" allUniqueName="[Tabla3].[dias].[All]" dimensionUniqueName="[Tabla3]" displayFolder="" count="0" memberValueDatatype="130" unbalanced="0"/>
    <cacheHierarchy uniqueName="[Measures].[__XL_Count Tabla3]" caption="__XL_Count Tabla3" measure="1" displayFolder="" measureGroup="Tabla3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Tabla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Utilidad]" caption="Suma de Utilidad" measure="1" displayFolder="" measureGroup="Tabla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de Venta]" caption="Suma de Costo de Venta" measure="1" displayFolder="" measureGroup="Tabla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iudad]" caption="Recuento de Ciudad" measure="1" displayFolder="" measureGroup="Tabla3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Impuestos 5%]" caption="Suma de Impuestos 5%" measure="1" displayFolder="" measureGroup="Tabla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a3" uniqueName="[Tabla3]" caption="Tabla3"/>
  </dimensions>
  <measureGroups count="1">
    <measureGroup name="Tabla3" caption="Tabla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ca Santos" refreshedDate="45303.892290046293" backgroundQuery="1" createdVersion="8" refreshedVersion="8" minRefreshableVersion="3" recordCount="0" supportSubquery="1" supportAdvancedDrill="1" xr:uid="{770DEFE6-1C40-4D61-81C5-089440BF8092}">
  <cacheSource type="external" connectionId="2"/>
  <cacheFields count="3">
    <cacheField name="[Tabla3].[Tipo de Cliente].[Tipo de Cliente]" caption="Tipo de Cliente" numFmtId="0" hierarchy="2" level="1">
      <sharedItems count="2">
        <s v="Miembro"/>
        <s v="Normal"/>
      </sharedItems>
    </cacheField>
    <cacheField name="[Measures].[Suma de Total Ventas]" caption="Suma de Total Ventas" numFmtId="0" hierarchy="20" level="32767"/>
    <cacheField name="[Tabla3].[Ciudad].[Ciudad]" caption="Ciudad" numFmtId="0" hierarchy="1" level="1">
      <sharedItems containsSemiMixedTypes="0" containsNonDate="0" containsString="0"/>
    </cacheField>
  </cacheFields>
  <cacheHierarchies count="25">
    <cacheHierarchy uniqueName="[Tabla3].[ID de factura]" caption="ID de factura" attribute="1" defaultMemberUniqueName="[Tabla3].[ID de factura].[All]" allUniqueName="[Tabla3].[ID de factura].[All]" dimensionUniqueName="[Tabla3]" displayFolder="" count="0" memberValueDatatype="130" unbalanced="0"/>
    <cacheHierarchy uniqueName="[Tabla3].[Ciudad]" caption="Ciudad" attribute="1" defaultMemberUniqueName="[Tabla3].[Ciudad].[All]" allUniqueName="[Tabla3].[Ciudad].[All]" dimensionUniqueName="[Tabla3]" displayFolder="" count="2" memberValueDatatype="130" unbalanced="0">
      <fieldsUsage count="2">
        <fieldUsage x="-1"/>
        <fieldUsage x="2"/>
      </fieldsUsage>
    </cacheHierarchy>
    <cacheHierarchy uniqueName="[Tabla3].[Tipo de Cliente]" caption="Tipo de Cliente" attribute="1" defaultMemberUniqueName="[Tabla3].[Tipo de Cliente].[All]" allUniqueName="[Tabla3].[Tipo de Cliente].[All]" dimensionUniqueName="[Tabla3]" displayFolder="" count="2" memberValueDatatype="130" unbalanced="0">
      <fieldsUsage count="2">
        <fieldUsage x="-1"/>
        <fieldUsage x="0"/>
      </fieldsUsage>
    </cacheHierarchy>
    <cacheHierarchy uniqueName="[Tabla3].[Genero]" caption="Genero" attribute="1" defaultMemberUniqueName="[Tabla3].[Genero].[All]" allUniqueName="[Tabla3].[Genero].[All]" dimensionUniqueName="[Tabla3]" displayFolder="" count="2" memberValueDatatype="130" unbalanced="0"/>
    <cacheHierarchy uniqueName="[Tabla3].[Linea de Producto]" caption="Linea de Producto" attribute="1" defaultMemberUniqueName="[Tabla3].[Linea de Producto].[All]" allUniqueName="[Tabla3].[Linea de Producto].[All]" dimensionUniqueName="[Tabla3]" displayFolder="" count="2" memberValueDatatype="130" unbalanced="0"/>
    <cacheHierarchy uniqueName="[Tabla3].[Precio Unitario]" caption="Precio Unitario" attribute="1" defaultMemberUniqueName="[Tabla3].[Precio Unitario].[All]" allUniqueName="[Tabla3].[Precio Unitario].[All]" dimensionUniqueName="[Tabla3]" displayFolder="" count="0" memberValueDatatype="5" unbalanced="0"/>
    <cacheHierarchy uniqueName="[Tabla3].[Cantidad]" caption="Cantidad" attribute="1" defaultMemberUniqueName="[Tabla3].[Cantidad].[All]" allUniqueName="[Tabla3].[Cantidad].[All]" dimensionUniqueName="[Tabla3]" displayFolder="" count="0" memberValueDatatype="20" unbalanced="0"/>
    <cacheHierarchy uniqueName="[Tabla3].[Impuestos 5%]" caption="Impuestos 5%" attribute="1" defaultMemberUniqueName="[Tabla3].[Impuestos 5%].[All]" allUniqueName="[Tabla3].[Impuestos 5%].[All]" dimensionUniqueName="[Tabla3]" displayFolder="" count="0" memberValueDatatype="5" unbalanced="0"/>
    <cacheHierarchy uniqueName="[Tabla3].[Total Ventas]" caption="Total Ventas" attribute="1" defaultMemberUniqueName="[Tabla3].[Total Ventas].[All]" allUniqueName="[Tabla3].[Total Ventas].[All]" dimensionUniqueName="[Tabla3]" displayFolder="" count="0" memberValueDatatype="5" unbalanced="0"/>
    <cacheHierarchy uniqueName="[Tabla3].[Fecha]" caption="Fecha" attribute="1" time="1" defaultMemberUniqueName="[Tabla3].[Fecha].[All]" allUniqueName="[Tabla3].[Fecha].[All]" dimensionUniqueName="[Tabla3]" displayFolder="" count="0" memberValueDatatype="7" unbalanced="0"/>
    <cacheHierarchy uniqueName="[Tabla3].[Hora]" caption="Hora" attribute="1" time="1" defaultMemberUniqueName="[Tabla3].[Hora].[All]" allUniqueName="[Tabla3].[Hora].[All]" dimensionUniqueName="[Tabla3]" displayFolder="" count="0" memberValueDatatype="7" unbalanced="0"/>
    <cacheHierarchy uniqueName="[Tabla3].[Medio de Pago]" caption="Medio de Pago" attribute="1" defaultMemberUniqueName="[Tabla3].[Medio de Pago].[All]" allUniqueName="[Tabla3].[Medio de Pago].[All]" dimensionUniqueName="[Tabla3]" displayFolder="" count="0" memberValueDatatype="130" unbalanced="0"/>
    <cacheHierarchy uniqueName="[Tabla3].[Costo de Venta]" caption="Costo de Venta" attribute="1" defaultMemberUniqueName="[Tabla3].[Costo de Venta].[All]" allUniqueName="[Tabla3].[Costo de Venta].[All]" dimensionUniqueName="[Tabla3]" displayFolder="" count="0" memberValueDatatype="5" unbalanced="0"/>
    <cacheHierarchy uniqueName="[Tabla3].[Margen Bruto (%)]" caption="Margen Bruto (%)" attribute="1" defaultMemberUniqueName="[Tabla3].[Margen Bruto (%)].[All]" allUniqueName="[Tabla3].[Margen Bruto (%)].[All]" dimensionUniqueName="[Tabla3]" displayFolder="" count="0" memberValueDatatype="5" unbalanced="0"/>
    <cacheHierarchy uniqueName="[Tabla3].[Utilidad]" caption="Utilidad" attribute="1" defaultMemberUniqueName="[Tabla3].[Utilidad].[All]" allUniqueName="[Tabla3].[Utilidad].[All]" dimensionUniqueName="[Tabla3]" displayFolder="" count="0" memberValueDatatype="5" unbalanced="0"/>
    <cacheHierarchy uniqueName="[Tabla3].[Hora (hora)]" caption="Hora (hora)" attribute="1" defaultMemberUniqueName="[Tabla3].[Hora (hora)].[All]" allUniqueName="[Tabla3].[Hora (hora)].[All]" dimensionUniqueName="[Tabla3]" displayFolder="" count="0" memberValueDatatype="130" unbalanced="0"/>
    <cacheHierarchy uniqueName="[Tabla3].[Hora (minuto)]" caption="Hora (minuto)" attribute="1" defaultMemberUniqueName="[Tabla3].[Hora (minuto)].[All]" allUniqueName="[Tabla3].[Hora (minuto)].[All]" dimensionUniqueName="[Tabla3]" displayFolder="" count="0" memberValueDatatype="130" unbalanced="0"/>
    <cacheHierarchy uniqueName="[Tabla3].[dias]" caption="dias" attribute="1" defaultMemberUniqueName="[Tabla3].[dias].[All]" allUniqueName="[Tabla3].[dias].[All]" dimensionUniqueName="[Tabla3]" displayFolder="" count="0" memberValueDatatype="130" unbalanced="0"/>
    <cacheHierarchy uniqueName="[Measures].[__XL_Count Tabla3]" caption="__XL_Count Tabla3" measure="1" displayFolder="" measureGroup="Tabla3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Tabla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Utilidad]" caption="Suma de Utilidad" measure="1" displayFolder="" measureGroup="Tabla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de Venta]" caption="Suma de Costo de Venta" measure="1" displayFolder="" measureGroup="Tabla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iudad]" caption="Recuento de Ciudad" measure="1" displayFolder="" measureGroup="Tabla3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Impuestos 5%]" caption="Suma de Impuestos 5%" measure="1" displayFolder="" measureGroup="Tabla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a3" uniqueName="[Tabla3]" caption="Tabla3"/>
  </dimensions>
  <measureGroups count="1">
    <measureGroup name="Tabla3" caption="Tabla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ca Santos" refreshedDate="45303.892290625001" backgroundQuery="1" createdVersion="8" refreshedVersion="8" minRefreshableVersion="3" recordCount="0" supportSubquery="1" supportAdvancedDrill="1" xr:uid="{B4181F8C-4296-45D1-B49F-2E127DB550FA}">
  <cacheSource type="external" connectionId="2"/>
  <cacheFields count="3">
    <cacheField name="[Measures].[Suma de Impuestos 5%]" caption="Suma de Impuestos 5%" numFmtId="0" hierarchy="24" level="32767"/>
    <cacheField name="[Tabla3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Tabla3].[Ciudad].[Ciudad]" caption="Ciudad" numFmtId="0" hierarchy="1" level="1">
      <sharedItems containsSemiMixedTypes="0" containsNonDate="0" containsString="0"/>
    </cacheField>
  </cacheFields>
  <cacheHierarchies count="25">
    <cacheHierarchy uniqueName="[Tabla3].[ID de factura]" caption="ID de factura" attribute="1" defaultMemberUniqueName="[Tabla3].[ID de factura].[All]" allUniqueName="[Tabla3].[ID de factura].[All]" dimensionUniqueName="[Tabla3]" displayFolder="" count="0" memberValueDatatype="130" unbalanced="0"/>
    <cacheHierarchy uniqueName="[Tabla3].[Ciudad]" caption="Ciudad" attribute="1" defaultMemberUniqueName="[Tabla3].[Ciudad].[All]" allUniqueName="[Tabla3].[Ciudad].[All]" dimensionUniqueName="[Tabla3]" displayFolder="" count="2" memberValueDatatype="130" unbalanced="0">
      <fieldsUsage count="2">
        <fieldUsage x="-1"/>
        <fieldUsage x="2"/>
      </fieldsUsage>
    </cacheHierarchy>
    <cacheHierarchy uniqueName="[Tabla3].[Tipo de Cliente]" caption="Tipo de Cliente" attribute="1" defaultMemberUniqueName="[Tabla3].[Tipo de Cliente].[All]" allUniqueName="[Tabla3].[Tipo de Cliente].[All]" dimensionUniqueName="[Tabla3]" displayFolder="" count="2" memberValueDatatype="130" unbalanced="0"/>
    <cacheHierarchy uniqueName="[Tabla3].[Genero]" caption="Genero" attribute="1" defaultMemberUniqueName="[Tabla3].[Genero].[All]" allUniqueName="[Tabla3].[Genero].[All]" dimensionUniqueName="[Tabla3]" displayFolder="" count="2" memberValueDatatype="130" unbalanced="0"/>
    <cacheHierarchy uniqueName="[Tabla3].[Linea de Producto]" caption="Linea de Producto" attribute="1" defaultMemberUniqueName="[Tabla3].[Linea de Producto].[All]" allUniqueName="[Tabla3].[Linea de Producto].[All]" dimensionUniqueName="[Tabla3]" displayFolder="" count="2" memberValueDatatype="130" unbalanced="0">
      <fieldsUsage count="2">
        <fieldUsage x="-1"/>
        <fieldUsage x="1"/>
      </fieldsUsage>
    </cacheHierarchy>
    <cacheHierarchy uniqueName="[Tabla3].[Precio Unitario]" caption="Precio Unitario" attribute="1" defaultMemberUniqueName="[Tabla3].[Precio Unitario].[All]" allUniqueName="[Tabla3].[Precio Unitario].[All]" dimensionUniqueName="[Tabla3]" displayFolder="" count="0" memberValueDatatype="5" unbalanced="0"/>
    <cacheHierarchy uniqueName="[Tabla3].[Cantidad]" caption="Cantidad" attribute="1" defaultMemberUniqueName="[Tabla3].[Cantidad].[All]" allUniqueName="[Tabla3].[Cantidad].[All]" dimensionUniqueName="[Tabla3]" displayFolder="" count="0" memberValueDatatype="20" unbalanced="0"/>
    <cacheHierarchy uniqueName="[Tabla3].[Impuestos 5%]" caption="Impuestos 5%" attribute="1" defaultMemberUniqueName="[Tabla3].[Impuestos 5%].[All]" allUniqueName="[Tabla3].[Impuestos 5%].[All]" dimensionUniqueName="[Tabla3]" displayFolder="" count="0" memberValueDatatype="5" unbalanced="0"/>
    <cacheHierarchy uniqueName="[Tabla3].[Total Ventas]" caption="Total Ventas" attribute="1" defaultMemberUniqueName="[Tabla3].[Total Ventas].[All]" allUniqueName="[Tabla3].[Total Ventas].[All]" dimensionUniqueName="[Tabla3]" displayFolder="" count="0" memberValueDatatype="5" unbalanced="0"/>
    <cacheHierarchy uniqueName="[Tabla3].[Fecha]" caption="Fecha" attribute="1" time="1" defaultMemberUniqueName="[Tabla3].[Fecha].[All]" allUniqueName="[Tabla3].[Fecha].[All]" dimensionUniqueName="[Tabla3]" displayFolder="" count="0" memberValueDatatype="7" unbalanced="0"/>
    <cacheHierarchy uniqueName="[Tabla3].[Hora]" caption="Hora" attribute="1" time="1" defaultMemberUniqueName="[Tabla3].[Hora].[All]" allUniqueName="[Tabla3].[Hora].[All]" dimensionUniqueName="[Tabla3]" displayFolder="" count="0" memberValueDatatype="7" unbalanced="0"/>
    <cacheHierarchy uniqueName="[Tabla3].[Medio de Pago]" caption="Medio de Pago" attribute="1" defaultMemberUniqueName="[Tabla3].[Medio de Pago].[All]" allUniqueName="[Tabla3].[Medio de Pago].[All]" dimensionUniqueName="[Tabla3]" displayFolder="" count="0" memberValueDatatype="130" unbalanced="0"/>
    <cacheHierarchy uniqueName="[Tabla3].[Costo de Venta]" caption="Costo de Venta" attribute="1" defaultMemberUniqueName="[Tabla3].[Costo de Venta].[All]" allUniqueName="[Tabla3].[Costo de Venta].[All]" dimensionUniqueName="[Tabla3]" displayFolder="" count="0" memberValueDatatype="5" unbalanced="0"/>
    <cacheHierarchy uniqueName="[Tabla3].[Margen Bruto (%)]" caption="Margen Bruto (%)" attribute="1" defaultMemberUniqueName="[Tabla3].[Margen Bruto (%)].[All]" allUniqueName="[Tabla3].[Margen Bruto (%)].[All]" dimensionUniqueName="[Tabla3]" displayFolder="" count="0" memberValueDatatype="5" unbalanced="0"/>
    <cacheHierarchy uniqueName="[Tabla3].[Utilidad]" caption="Utilidad" attribute="1" defaultMemberUniqueName="[Tabla3].[Utilidad].[All]" allUniqueName="[Tabla3].[Utilidad].[All]" dimensionUniqueName="[Tabla3]" displayFolder="" count="0" memberValueDatatype="5" unbalanced="0"/>
    <cacheHierarchy uniqueName="[Tabla3].[Hora (hora)]" caption="Hora (hora)" attribute="1" defaultMemberUniqueName="[Tabla3].[Hora (hora)].[All]" allUniqueName="[Tabla3].[Hora (hora)].[All]" dimensionUniqueName="[Tabla3]" displayFolder="" count="0" memberValueDatatype="130" unbalanced="0"/>
    <cacheHierarchy uniqueName="[Tabla3].[Hora (minuto)]" caption="Hora (minuto)" attribute="1" defaultMemberUniqueName="[Tabla3].[Hora (minuto)].[All]" allUniqueName="[Tabla3].[Hora (minuto)].[All]" dimensionUniqueName="[Tabla3]" displayFolder="" count="0" memberValueDatatype="130" unbalanced="0"/>
    <cacheHierarchy uniqueName="[Tabla3].[dias]" caption="dias" attribute="1" defaultMemberUniqueName="[Tabla3].[dias].[All]" allUniqueName="[Tabla3].[dias].[All]" dimensionUniqueName="[Tabla3]" displayFolder="" count="0" memberValueDatatype="130" unbalanced="0"/>
    <cacheHierarchy uniqueName="[Measures].[__XL_Count Tabla3]" caption="__XL_Count Tabla3" measure="1" displayFolder="" measureGroup="Tabla3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Tabla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Utilidad]" caption="Suma de Utilidad" measure="1" displayFolder="" measureGroup="Tabla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de Venta]" caption="Suma de Costo de Venta" measure="1" displayFolder="" measureGroup="Tabla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iudad]" caption="Recuento de Ciudad" measure="1" displayFolder="" measureGroup="Tabla3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Impuestos 5%]" caption="Suma de Impuestos 5%" measure="1" displayFolder="" measureGroup="Tabla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a3" uniqueName="[Tabla3]" caption="Tabla3"/>
  </dimensions>
  <measureGroups count="1">
    <measureGroup name="Tabla3" caption="Tabla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ca Santos" refreshedDate="45303.892291203701" backgroundQuery="1" createdVersion="8" refreshedVersion="8" minRefreshableVersion="3" recordCount="0" supportSubquery="1" supportAdvancedDrill="1" xr:uid="{4F237DB1-396B-4C34-9E42-6ABE2D84DE26}">
  <cacheSource type="external" connectionId="2"/>
  <cacheFields count="3">
    <cacheField name="[Tabla3].[dias].[dias]" caption="dias" numFmtId="0" hierarchy="17" level="1">
      <sharedItems count="7">
        <s v="domingo"/>
        <s v="jueves"/>
        <s v="lunes"/>
        <s v="martes"/>
        <s v="miércoles"/>
        <s v="sábado"/>
        <s v="viernes"/>
      </sharedItems>
    </cacheField>
    <cacheField name="[Measures].[Suma de Total Ventas]" caption="Suma de Total Ventas" numFmtId="0" hierarchy="20" level="32767"/>
    <cacheField name="[Tabla3].[Ciudad].[Ciudad]" caption="Ciudad" numFmtId="0" hierarchy="1" level="1">
      <sharedItems containsSemiMixedTypes="0" containsNonDate="0" containsString="0"/>
    </cacheField>
  </cacheFields>
  <cacheHierarchies count="25">
    <cacheHierarchy uniqueName="[Tabla3].[ID de factura]" caption="ID de factura" attribute="1" defaultMemberUniqueName="[Tabla3].[ID de factura].[All]" allUniqueName="[Tabla3].[ID de factura].[All]" dimensionUniqueName="[Tabla3]" displayFolder="" count="2" memberValueDatatype="130" unbalanced="0"/>
    <cacheHierarchy uniqueName="[Tabla3].[Ciudad]" caption="Ciudad" attribute="1" defaultMemberUniqueName="[Tabla3].[Ciudad].[All]" allUniqueName="[Tabla3].[Ciudad].[All]" dimensionUniqueName="[Tabla3]" displayFolder="" count="2" memberValueDatatype="130" unbalanced="0">
      <fieldsUsage count="2">
        <fieldUsage x="-1"/>
        <fieldUsage x="2"/>
      </fieldsUsage>
    </cacheHierarchy>
    <cacheHierarchy uniqueName="[Tabla3].[Tipo de Cliente]" caption="Tipo de Cliente" attribute="1" defaultMemberUniqueName="[Tabla3].[Tipo de Cliente].[All]" allUniqueName="[Tabla3].[Tipo de Cliente].[All]" dimensionUniqueName="[Tabla3]" displayFolder="" count="2" memberValueDatatype="130" unbalanced="0"/>
    <cacheHierarchy uniqueName="[Tabla3].[Genero]" caption="Genero" attribute="1" defaultMemberUniqueName="[Tabla3].[Genero].[All]" allUniqueName="[Tabla3].[Genero].[All]" dimensionUniqueName="[Tabla3]" displayFolder="" count="2" memberValueDatatype="130" unbalanced="0"/>
    <cacheHierarchy uniqueName="[Tabla3].[Linea de Producto]" caption="Linea de Producto" attribute="1" defaultMemberUniqueName="[Tabla3].[Linea de Producto].[All]" allUniqueName="[Tabla3].[Linea de Producto].[All]" dimensionUniqueName="[Tabla3]" displayFolder="" count="2" memberValueDatatype="130" unbalanced="0"/>
    <cacheHierarchy uniqueName="[Tabla3].[Precio Unitario]" caption="Precio Unitario" attribute="1" defaultMemberUniqueName="[Tabla3].[Precio Unitario].[All]" allUniqueName="[Tabla3].[Precio Unitario].[All]" dimensionUniqueName="[Tabla3]" displayFolder="" count="2" memberValueDatatype="5" unbalanced="0"/>
    <cacheHierarchy uniqueName="[Tabla3].[Cantidad]" caption="Cantidad" attribute="1" defaultMemberUniqueName="[Tabla3].[Cantidad].[All]" allUniqueName="[Tabla3].[Cantidad].[All]" dimensionUniqueName="[Tabla3]" displayFolder="" count="2" memberValueDatatype="20" unbalanced="0"/>
    <cacheHierarchy uniqueName="[Tabla3].[Impuestos 5%]" caption="Impuestos 5%" attribute="1" defaultMemberUniqueName="[Tabla3].[Impuestos 5%].[All]" allUniqueName="[Tabla3].[Impuestos 5%].[All]" dimensionUniqueName="[Tabla3]" displayFolder="" count="2" memberValueDatatype="5" unbalanced="0"/>
    <cacheHierarchy uniqueName="[Tabla3].[Total Ventas]" caption="Total Ventas" attribute="1" defaultMemberUniqueName="[Tabla3].[Total Ventas].[All]" allUniqueName="[Tabla3].[Total Ventas].[All]" dimensionUniqueName="[Tabla3]" displayFolder="" count="2" memberValueDatatype="5" unbalanced="0"/>
    <cacheHierarchy uniqueName="[Tabla3].[Fecha]" caption="Fecha" attribute="1" time="1" defaultMemberUniqueName="[Tabla3].[Fecha].[All]" allUniqueName="[Tabla3].[Fecha].[All]" dimensionUniqueName="[Tabla3]" displayFolder="" count="2" memberValueDatatype="7" unbalanced="0"/>
    <cacheHierarchy uniqueName="[Tabla3].[Hora]" caption="Hora" attribute="1" time="1" defaultMemberUniqueName="[Tabla3].[Hora].[All]" allUniqueName="[Tabla3].[Hora].[All]" dimensionUniqueName="[Tabla3]" displayFolder="" count="2" memberValueDatatype="7" unbalanced="0"/>
    <cacheHierarchy uniqueName="[Tabla3].[Medio de Pago]" caption="Medio de Pago" attribute="1" defaultMemberUniqueName="[Tabla3].[Medio de Pago].[All]" allUniqueName="[Tabla3].[Medio de Pago].[All]" dimensionUniqueName="[Tabla3]" displayFolder="" count="2" memberValueDatatype="130" unbalanced="0"/>
    <cacheHierarchy uniqueName="[Tabla3].[Costo de Venta]" caption="Costo de Venta" attribute="1" defaultMemberUniqueName="[Tabla3].[Costo de Venta].[All]" allUniqueName="[Tabla3].[Costo de Venta].[All]" dimensionUniqueName="[Tabla3]" displayFolder="" count="2" memberValueDatatype="5" unbalanced="0"/>
    <cacheHierarchy uniqueName="[Tabla3].[Margen Bruto (%)]" caption="Margen Bruto (%)" attribute="1" defaultMemberUniqueName="[Tabla3].[Margen Bruto (%)].[All]" allUniqueName="[Tabla3].[Margen Bruto (%)].[All]" dimensionUniqueName="[Tabla3]" displayFolder="" count="2" memberValueDatatype="5" unbalanced="0"/>
    <cacheHierarchy uniqueName="[Tabla3].[Utilidad]" caption="Utilidad" attribute="1" defaultMemberUniqueName="[Tabla3].[Utilidad].[All]" allUniqueName="[Tabla3].[Utilidad].[All]" dimensionUniqueName="[Tabla3]" displayFolder="" count="2" memberValueDatatype="5" unbalanced="0"/>
    <cacheHierarchy uniqueName="[Tabla3].[Hora (hora)]" caption="Hora (hora)" attribute="1" defaultMemberUniqueName="[Tabla3].[Hora (hora)].[All]" allUniqueName="[Tabla3].[Hora (hora)].[All]" dimensionUniqueName="[Tabla3]" displayFolder="" count="2" memberValueDatatype="130" unbalanced="0"/>
    <cacheHierarchy uniqueName="[Tabla3].[Hora (minuto)]" caption="Hora (minuto)" attribute="1" defaultMemberUniqueName="[Tabla3].[Hora (minuto)].[All]" allUniqueName="[Tabla3].[Hora (minuto)].[All]" dimensionUniqueName="[Tabla3]" displayFolder="" count="2" memberValueDatatype="130" unbalanced="0"/>
    <cacheHierarchy uniqueName="[Tabla3].[dias]" caption="dias" attribute="1" defaultMemberUniqueName="[Tabla3].[dias].[All]" allUniqueName="[Tabla3].[dias].[All]" dimensionUniqueName="[Tabla3]" displayFolder="" count="2" memberValueDatatype="130" unbalanced="0">
      <fieldsUsage count="2">
        <fieldUsage x="-1"/>
        <fieldUsage x="0"/>
      </fieldsUsage>
    </cacheHierarchy>
    <cacheHierarchy uniqueName="[Measures].[__XL_Count Tabla3]" caption="__XL_Count Tabla3" measure="1" displayFolder="" measureGroup="Tabla3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Tabla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Utilidad]" caption="Suma de Utilidad" measure="1" displayFolder="" measureGroup="Tabla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de Venta]" caption="Suma de Costo de Venta" measure="1" displayFolder="" measureGroup="Tabla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iudad]" caption="Recuento de Ciudad" measure="1" displayFolder="" measureGroup="Tabla3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Impuestos 5%]" caption="Suma de Impuestos 5%" measure="1" displayFolder="" measureGroup="Tabla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a3" uniqueName="[Tabla3]" caption="Tabla3"/>
  </dimensions>
  <measureGroups count="1">
    <measureGroup name="Tabla3" caption="Tabla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ca Santos" refreshedDate="45303.806009259257" backgroundQuery="1" createdVersion="3" refreshedVersion="8" minRefreshableVersion="3" recordCount="0" supportSubquery="1" supportAdvancedDrill="1" xr:uid="{4EEBBF3B-0DBB-478D-A716-A3F60E31897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Tabla3].[ID de factura]" caption="ID de factura" attribute="1" defaultMemberUniqueName="[Tabla3].[ID de factura].[All]" allUniqueName="[Tabla3].[ID de factura].[All]" dimensionUniqueName="[Tabla3]" displayFolder="" count="0" memberValueDatatype="130" unbalanced="0"/>
    <cacheHierarchy uniqueName="[Tabla3].[Ciudad]" caption="Ciudad" attribute="1" defaultMemberUniqueName="[Tabla3].[Ciudad].[All]" allUniqueName="[Tabla3].[Ciudad].[All]" dimensionUniqueName="[Tabla3]" displayFolder="" count="2" memberValueDatatype="130" unbalanced="0"/>
    <cacheHierarchy uniqueName="[Tabla3].[Tipo de Cliente]" caption="Tipo de Cliente" attribute="1" defaultMemberUniqueName="[Tabla3].[Tipo de Cliente].[All]" allUniqueName="[Tabla3].[Tipo de Cliente].[All]" dimensionUniqueName="[Tabla3]" displayFolder="" count="0" memberValueDatatype="130" unbalanced="0"/>
    <cacheHierarchy uniqueName="[Tabla3].[Genero]" caption="Genero" attribute="1" defaultMemberUniqueName="[Tabla3].[Genero].[All]" allUniqueName="[Tabla3].[Genero].[All]" dimensionUniqueName="[Tabla3]" displayFolder="" count="0" memberValueDatatype="130" unbalanced="0"/>
    <cacheHierarchy uniqueName="[Tabla3].[Linea de Producto]" caption="Linea de Producto" attribute="1" defaultMemberUniqueName="[Tabla3].[Linea de Producto].[All]" allUniqueName="[Tabla3].[Linea de Producto].[All]" dimensionUniqueName="[Tabla3]" displayFolder="" count="0" memberValueDatatype="130" unbalanced="0"/>
    <cacheHierarchy uniqueName="[Tabla3].[Precio Unitario]" caption="Precio Unitario" attribute="1" defaultMemberUniqueName="[Tabla3].[Precio Unitario].[All]" allUniqueName="[Tabla3].[Precio Unitario].[All]" dimensionUniqueName="[Tabla3]" displayFolder="" count="0" memberValueDatatype="5" unbalanced="0"/>
    <cacheHierarchy uniqueName="[Tabla3].[Cantidad]" caption="Cantidad" attribute="1" defaultMemberUniqueName="[Tabla3].[Cantidad].[All]" allUniqueName="[Tabla3].[Cantidad].[All]" dimensionUniqueName="[Tabla3]" displayFolder="" count="0" memberValueDatatype="20" unbalanced="0"/>
    <cacheHierarchy uniqueName="[Tabla3].[Impuestos 5%]" caption="Impuestos 5%" attribute="1" defaultMemberUniqueName="[Tabla3].[Impuestos 5%].[All]" allUniqueName="[Tabla3].[Impuestos 5%].[All]" dimensionUniqueName="[Tabla3]" displayFolder="" count="0" memberValueDatatype="5" unbalanced="0"/>
    <cacheHierarchy uniqueName="[Tabla3].[Total Ventas]" caption="Total Ventas" attribute="1" defaultMemberUniqueName="[Tabla3].[Total Ventas].[All]" allUniqueName="[Tabla3].[Total Ventas].[All]" dimensionUniqueName="[Tabla3]" displayFolder="" count="0" memberValueDatatype="5" unbalanced="0"/>
    <cacheHierarchy uniqueName="[Tabla3].[Fecha]" caption="Fecha" attribute="1" time="1" defaultMemberUniqueName="[Tabla3].[Fecha].[All]" allUniqueName="[Tabla3].[Fecha].[All]" dimensionUniqueName="[Tabla3]" displayFolder="" count="0" memberValueDatatype="7" unbalanced="0"/>
    <cacheHierarchy uniqueName="[Tabla3].[Hora]" caption="Hora" attribute="1" time="1" defaultMemberUniqueName="[Tabla3].[Hora].[All]" allUniqueName="[Tabla3].[Hora].[All]" dimensionUniqueName="[Tabla3]" displayFolder="" count="0" memberValueDatatype="7" unbalanced="0"/>
    <cacheHierarchy uniqueName="[Tabla3].[Medio de Pago]" caption="Medio de Pago" attribute="1" defaultMemberUniqueName="[Tabla3].[Medio de Pago].[All]" allUniqueName="[Tabla3].[Medio de Pago].[All]" dimensionUniqueName="[Tabla3]" displayFolder="" count="0" memberValueDatatype="130" unbalanced="0"/>
    <cacheHierarchy uniqueName="[Tabla3].[Costo de Venta]" caption="Costo de Venta" attribute="1" defaultMemberUniqueName="[Tabla3].[Costo de Venta].[All]" allUniqueName="[Tabla3].[Costo de Venta].[All]" dimensionUniqueName="[Tabla3]" displayFolder="" count="0" memberValueDatatype="5" unbalanced="0"/>
    <cacheHierarchy uniqueName="[Tabla3].[Margen Bruto (%)]" caption="Margen Bruto (%)" attribute="1" defaultMemberUniqueName="[Tabla3].[Margen Bruto (%)].[All]" allUniqueName="[Tabla3].[Margen Bruto (%)].[All]" dimensionUniqueName="[Tabla3]" displayFolder="" count="0" memberValueDatatype="5" unbalanced="0"/>
    <cacheHierarchy uniqueName="[Tabla3].[Utilidad]" caption="Utilidad" attribute="1" defaultMemberUniqueName="[Tabla3].[Utilidad].[All]" allUniqueName="[Tabla3].[Utilidad].[All]" dimensionUniqueName="[Tabla3]" displayFolder="" count="0" memberValueDatatype="5" unbalanced="0"/>
    <cacheHierarchy uniqueName="[Tabla3].[Hora (hora)]" caption="Hora (hora)" attribute="1" defaultMemberUniqueName="[Tabla3].[Hora (hora)].[All]" allUniqueName="[Tabla3].[Hora (hora)].[All]" dimensionUniqueName="[Tabla3]" displayFolder="" count="0" memberValueDatatype="130" unbalanced="0"/>
    <cacheHierarchy uniqueName="[Tabla3].[Hora (minuto)]" caption="Hora (minuto)" attribute="1" defaultMemberUniqueName="[Tabla3].[Hora (minuto)].[All]" allUniqueName="[Tabla3].[Hora (minuto)].[All]" dimensionUniqueName="[Tabla3]" displayFolder="" count="0" memberValueDatatype="130" unbalanced="0"/>
    <cacheHierarchy uniqueName="[Tabla3].[dias]" caption="dias" attribute="1" defaultMemberUniqueName="[Tabla3].[dias].[All]" allUniqueName="[Tabla3].[dias].[All]" dimensionUniqueName="[Tabla3]" displayFolder="" count="0" memberValueDatatype="130" unbalanced="0"/>
    <cacheHierarchy uniqueName="[Measures].[__XL_Count Tabla3]" caption="__XL_Count Tabla3" measure="1" displayFolder="" measureGroup="Tabla3" count="0" hidden="1"/>
    <cacheHierarchy uniqueName="[Measures].[__No hay medidas definidas]" caption="__No hay medidas definidas" measure="1" displayFolder="" count="0" hidden="1"/>
    <cacheHierarchy uniqueName="[Measures].[Suma de Total Ventas]" caption="Suma de Total Ventas" measure="1" displayFolder="" measureGroup="Tabla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Utilidad]" caption="Suma de Utilidad" measure="1" displayFolder="" measureGroup="Tabla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de Venta]" caption="Suma de Costo de Venta" measure="1" displayFolder="" measureGroup="Tabla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iudad]" caption="Recuento de Ciudad" measure="1" displayFolder="" measureGroup="Tabla3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Impuestos 5%]" caption="Suma de Impuestos 5%" measure="1" displayFolder="" measureGroup="Tabla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6212883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D53DD-1980-41D7-96C5-D59823D586FD}" name="TablaDinámica8" cacheId="2534" applyNumberFormats="0" applyBorderFormats="0" applyFontFormats="0" applyPatternFormats="0" applyAlignmentFormats="0" applyWidthHeightFormats="1" dataCaption="Valores" tag="6483c7a6-c366-4d10-83bf-f5dc7bc55748" updatedVersion="8" minRefreshableVersion="3" useAutoFormatting="1" subtotalHiddenItems="1" itemPrintTitles="1" createdVersion="8" indent="0" outline="1" outlineData="1" multipleFieldFilters="0" chartFormat="1">
  <location ref="A79:B87" firstHeaderRow="1" firstDataRow="1" firstDataCol="1"/>
  <pivotFields count="3">
    <pivotField axis="axisRow" allDrilled="1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Total Ventas" fld="1" baseField="0" baseItem="0"/>
  </dataFields>
  <formats count="1">
    <format dxfId="6">
      <pivotArea collapsedLevelsAreSubtotals="1" fieldPosition="0">
        <references count="1">
          <reference field="0" count="0"/>
        </references>
      </pivotArea>
    </format>
  </formats>
  <pivotHierarchies count="25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1C63E-6A6A-4E43-9BFB-93542ACC3D3B}" name="Sumatorias" cacheId="2516" applyNumberFormats="0" applyBorderFormats="0" applyFontFormats="0" applyPatternFormats="0" applyAlignmentFormats="0" applyWidthHeightFormats="1" dataCaption="Valores" tag="07831ad9-fda5-47f0-9e99-358e007b3c1b" updatedVersion="8" minRefreshableVersion="3" useAutoFormatting="1" subtotalHiddenItems="1" itemPrintTitles="1" createdVersion="8" indent="0" outline="1" outlineData="1" multipleFieldFilters="0">
  <location ref="A1:C2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Ventas" fld="0" baseField="0" baseItem="0" numFmtId="166"/>
    <dataField name="Suma de Costo de Venta" fld="1" baseField="0" baseItem="0" numFmtId="166"/>
    <dataField name="Suma de Utilidad" fld="2" baseField="0" baseItem="0" numFmtId="166"/>
  </dataFields>
  <formats count="3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25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06635-1A76-405A-867A-EC3329652353}" name="horas" cacheId="2504" applyNumberFormats="0" applyBorderFormats="0" applyFontFormats="0" applyPatternFormats="0" applyAlignmentFormats="0" applyWidthHeightFormats="1" dataCaption="Valores" tag="de801902-96cc-49da-b527-dc50dd74d76a" updatedVersion="8" minRefreshableVersion="3" useAutoFormatting="1" subtotalHiddenItems="1" itemPrintTitles="1" createdVersion="8" indent="0" outline="1" outlineData="1" multipleFieldFilters="0">
  <location ref="A63:E76" firstHeaderRow="1" firstDataRow="2" firstDataCol="1"/>
  <pivotFields count="4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Total Ventas" fld="2" baseField="0" baseItem="0"/>
  </dataFields>
  <pivotHierarchies count="25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84A2D-D55A-444F-92EB-CBCF8336DD12}" name="impuesyos" cacheId="253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6">
  <location ref="A52:B5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mpuestos 5%" fld="0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25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09333-399A-4DAA-9D73-3A65AFE0D7EA}" name="tipo de cliente" cacheId="2528" applyNumberFormats="0" applyBorderFormats="0" applyFontFormats="0" applyPatternFormats="0" applyAlignmentFormats="0" applyWidthHeightFormats="1" dataCaption="Valores" tag="b25c42a0-542b-4e0b-bf45-604e799713fb" updatedVersion="8" minRefreshableVersion="3" useAutoFormatting="1" subtotalHiddenItems="1" itemPrintTitles="1" createdVersion="8" indent="0" outline="1" outlineData="1" multipleFieldFilters="0" chartFormat="20">
  <location ref="A45:B48" firstHeaderRow="1" firstDataRow="1" firstDataCol="1"/>
  <pivotFields count="3">
    <pivotField axis="axisRow"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Total Ventas" fld="1" showDataAs="percentOfTotal" baseField="0" baseItem="0" numFmtId="10"/>
  </dataFields>
  <chartFormats count="4"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5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86B66-16C1-4123-B0DB-8D18161CD3E9}" name="medios de pago" cacheId="2525" applyNumberFormats="0" applyBorderFormats="0" applyFontFormats="0" applyPatternFormats="0" applyAlignmentFormats="0" applyWidthHeightFormats="1" dataCaption="Valores" tag="152a343d-b59d-4e3c-a5f3-8797ed53152a" updatedVersion="8" minRefreshableVersion="3" useAutoFormatting="1" subtotalHiddenItems="1" itemPrintTitles="1" createdVersion="8" indent="0" outline="1" outlineData="1" multipleFieldFilters="0" chartFormat="11">
  <location ref="A37:B41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otal Ventas" fld="1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5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B0B8B-D2B1-4874-9F6C-3155C90612B5}" name="Categorias por genero" cacheId="2522" applyNumberFormats="0" applyBorderFormats="0" applyFontFormats="0" applyPatternFormats="0" applyAlignmentFormats="0" applyWidthHeightFormats="1" dataCaption="Valores" tag="31c652e2-2cbd-4fe0-98f0-4441a8b761c5" updatedVersion="8" minRefreshableVersion="3" useAutoFormatting="1" subtotalHiddenItems="1" itemPrintTitles="1" createdVersion="8" indent="0" outline="1" outlineData="1" multipleFieldFilters="0" chartFormat="4">
  <location ref="A18:B33" firstHeaderRow="1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1"/>
  </rowFields>
  <rowItems count="15">
    <i>
      <x/>
    </i>
    <i r="1">
      <x v="1"/>
    </i>
    <i r="1">
      <x v="2"/>
    </i>
    <i r="1">
      <x v="4"/>
    </i>
    <i r="1">
      <x/>
    </i>
    <i r="1">
      <x v="5"/>
    </i>
    <i r="1">
      <x v="3"/>
    </i>
    <i>
      <x v="1"/>
    </i>
    <i r="1">
      <x v="5"/>
    </i>
    <i r="1">
      <x v="1"/>
    </i>
    <i r="1">
      <x/>
    </i>
    <i r="1">
      <x v="3"/>
    </i>
    <i r="1">
      <x v="4"/>
    </i>
    <i r="1">
      <x v="2"/>
    </i>
    <i t="grand">
      <x/>
    </i>
  </rowItems>
  <colItems count="1">
    <i/>
  </colItems>
  <dataFields count="1">
    <dataField name="Suma de Total Ventas" fld="2" baseField="0" baseItem="0"/>
  </dataFields>
  <formats count="2">
    <format dxfId="7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8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</formats>
  <pivotHierarchies count="25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FCFC7-42F7-4BA9-9246-74B92339D021}" name="Datos por categoria" cacheId="2519" dataPosition="0" applyNumberFormats="0" applyBorderFormats="0" applyFontFormats="0" applyPatternFormats="0" applyAlignmentFormats="0" applyWidthHeightFormats="1" dataCaption="Valores" tag="cf0bfd32-b5c9-48ce-b784-dfdeeeb032dd" updatedVersion="8" minRefreshableVersion="3" useAutoFormatting="1" subtotalHiddenItems="1" itemPrintTitles="1" createdVersion="8" indent="0" outline="1" outlineData="1" multipleFieldFilters="0" chartFormat="6">
  <location ref="A7:D14" firstHeaderRow="0" firstDataRow="1" firstDataCol="1"/>
  <pivotFields count="5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Ventas" fld="1" baseField="0" baseItem="0"/>
    <dataField name="Suma de Costo de Venta" fld="2" baseField="0" baseItem="0"/>
    <dataField name="Suma de Utilidad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5"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" xr16:uid="{5308C58C-1030-4DDE-B04E-6FF34DBE234B}" autoFormatId="16" applyNumberFormats="0" applyBorderFormats="0" applyFontFormats="0" applyPatternFormats="0" applyAlignmentFormats="0" applyWidthHeightFormats="0">
  <queryTableRefresh nextId="16">
    <queryTableFields count="15">
      <queryTableField id="1" name="Tabla3[ID de factura]" tableColumnId="1"/>
      <queryTableField id="2" name="Tabla3[Ciudad]" tableColumnId="2"/>
      <queryTableField id="3" name="Tabla3[Tipo de Cliente]" tableColumnId="3"/>
      <queryTableField id="4" name="Tabla3[Genero]" tableColumnId="4"/>
      <queryTableField id="5" name="Tabla3[Linea de Producto]" tableColumnId="5"/>
      <queryTableField id="6" name="Tabla3[Precio Unitario]" tableColumnId="6"/>
      <queryTableField id="7" name="Tabla3[Cantidad]" tableColumnId="7"/>
      <queryTableField id="8" name="Tabla3[Impuestos 5%]" tableColumnId="8"/>
      <queryTableField id="9" name="Tabla3[Total Ventas]" tableColumnId="9"/>
      <queryTableField id="10" name="Tabla3[Fecha]" tableColumnId="10"/>
      <queryTableField id="11" name="Tabla3[Hora]" tableColumnId="11"/>
      <queryTableField id="12" name="Tabla3[Medio de Pago]" tableColumnId="12"/>
      <queryTableField id="13" name="Tabla3[Costo de Venta]" tableColumnId="13"/>
      <queryTableField id="14" name="Tabla3[Margen Bruto (%)]" tableColumnId="14"/>
      <queryTableField id="15" name="Tabla3[Util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087B2123-68A9-4C7A-B28F-A28F6705037D}" sourceName="[Tabla3].[Ciudad]">
  <pivotTables>
    <pivotTable tabId="2" name="Sumatorias"/>
    <pivotTable tabId="2" name="Datos por categoria"/>
    <pivotTable tabId="2" name="Categorias por genero"/>
    <pivotTable tabId="2" name="medios de pago"/>
    <pivotTable tabId="2" name="tipo de cliente"/>
    <pivotTable tabId="2" name="impuesyos"/>
    <pivotTable tabId="2" name="TablaDinámica8"/>
  </pivotTables>
  <data>
    <olap pivotCacheId="1462128835">
      <levels count="2">
        <level uniqueName="[Tabla3].[Ciudad].[(All)]" sourceCaption="(All)" count="0"/>
        <level uniqueName="[Tabla3].[Ciudad].[Ciudad]" sourceCaption="Ciudad" count="4">
          <ranges>
            <range startItem="0">
              <i n="[Tabla3].[Ciudad].&amp;[California]" c="California"/>
              <i n="[Tabla3].[Ciudad].&amp;[Chicago]" c="Chicago"/>
              <i n="[Tabla3].[Ciudad].&amp;[Los Ángeles]" c="Los Ángeles"/>
              <i n="[Tabla3].[Ciudad].&amp;" c="(en blanco)" nd="1"/>
            </range>
          </ranges>
        </level>
      </levels>
      <selections count="1">
        <selection n="[Tabla3].[Ciudad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abla3].[Ciudad].[Ciudad]" count="1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Cliente" xr10:uid="{5959B756-0B81-4F9E-A949-638B4AE747C8}" sourceName="[Tabla3].[Tipo de Cliente]">
  <pivotTables>
    <pivotTable tabId="2" name="TablaDinámica8"/>
    <pivotTable tabId="2" name="Categorias por genero"/>
    <pivotTable tabId="2" name="Datos por categoria"/>
    <pivotTable tabId="2" name="horas"/>
    <pivotTable tabId="2" name="impuesyos"/>
    <pivotTable tabId="2" name="medios de pago"/>
    <pivotTable tabId="2" name="Sumatorias"/>
  </pivotTables>
  <data>
    <olap pivotCacheId="1744817679">
      <levels count="2">
        <level uniqueName="[Tabla3].[Tipo de Cliente].[(All)]" sourceCaption="(All)" count="0"/>
        <level uniqueName="[Tabla3].[Tipo de Cliente].[Tipo de Cliente]" sourceCaption="Tipo de Cliente" count="3">
          <ranges>
            <range startItem="0">
              <i n="[Tabla3].[Tipo de Cliente].&amp;[Miembro]" c="Miembro"/>
              <i n="[Tabla3].[Tipo de Cliente].&amp;[Normal]" c="Normal"/>
              <i n="[Tabla3].[Tipo de Cliente].&amp;" c="(en blanco)" nd="1"/>
            </range>
          </ranges>
        </level>
      </levels>
      <selections count="1">
        <selection n="[Tabla3].[Tipo de Cliente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abla3].[Tipo de Cliente].[Tipo de Cliente]" count="1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ero" xr10:uid="{1335A28E-FA85-42FE-A05D-30F4073902DE}" sourceName="[Tabla3].[Genero]">
  <pivotTables>
    <pivotTable tabId="2" name="TablaDinámica8"/>
    <pivotTable tabId="2" name="Datos por categoria"/>
    <pivotTable tabId="2" name="horas"/>
    <pivotTable tabId="2" name="impuesyos"/>
    <pivotTable tabId="2" name="medios de pago"/>
    <pivotTable tabId="2" name="Sumatorias"/>
    <pivotTable tabId="2" name="tipo de cliente"/>
  </pivotTables>
  <data>
    <olap pivotCacheId="1744817679">
      <levels count="2">
        <level uniqueName="[Tabla3].[Genero].[(All)]" sourceCaption="(All)" count="0"/>
        <level uniqueName="[Tabla3].[Genero].[Genero]" sourceCaption="Genero" count="3">
          <ranges>
            <range startItem="0">
              <i n="[Tabla3].[Genero].&amp;[Hombre]" c="Hombre"/>
              <i n="[Tabla3].[Genero].&amp;[Mujer]" c="Mujer"/>
              <i n="[Tabla3].[Genero].&amp;" c="(en blanco)" nd="1"/>
            </range>
          </ranges>
        </level>
      </levels>
      <selections count="1">
        <selection n="[Tabla3].[Genero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abla3].[Genero].[Genero]" count="1"/>
      </x15:slicerCacheHideItemsWithNoData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nea_de_Producto" xr10:uid="{15BC5FC2-C6AC-4639-A103-B7A25E1C446E}" sourceName="[Tabla3].[Linea de Producto]">
  <pivotTables>
    <pivotTable tabId="2" name="TablaDinámica8"/>
    <pivotTable tabId="2" name="horas"/>
    <pivotTable tabId="2" name="impuesyos"/>
    <pivotTable tabId="2" name="medios de pago"/>
    <pivotTable tabId="2" name="Sumatorias"/>
    <pivotTable tabId="2" name="tipo de cliente"/>
  </pivotTables>
  <data>
    <olap pivotCacheId="1744817679">
      <levels count="2">
        <level uniqueName="[Tabla3].[Linea de Producto].[(All)]" sourceCaption="(All)" count="0"/>
        <level uniqueName="[Tabla3].[Linea de Producto].[Linea de Producto]" sourceCaption="Linea de Producto" count="7">
          <ranges>
            <range startItem="0">
              <i n="[Tabla3].[Linea de Producto].&amp;[Accesorios de Moda]" c="Accesorios de Moda"/>
              <i n="[Tabla3].[Linea de Producto].&amp;[Accesorios Electrónicos]" c="Accesorios Electrónicos"/>
              <i n="[Tabla3].[Linea de Producto].&amp;[Comida y Bebidas]" c="Comida y Bebidas"/>
              <i n="[Tabla3].[Linea de Producto].&amp;[Deportes y Viajes]" c="Deportes y Viajes"/>
              <i n="[Tabla3].[Linea de Producto].&amp;[Hogar y Estilo de Vida]" c="Hogar y Estilo de Vida"/>
              <i n="[Tabla3].[Linea de Producto].&amp;[Salud y Belleza]" c="Salud y Belleza"/>
              <i n="[Tabla3].[Linea de Producto].&amp;" c="(en blanco)" nd="1"/>
            </range>
          </ranges>
        </level>
      </levels>
      <selections count="1">
        <selection n="[Tabla3].[Linea de Producto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abla3].[Linea de Producto].[Linea de Producto]" count="1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91145A98-9A12-4283-8060-805C73449F49}" cache="SegmentaciónDeDatos_Ciudad" caption="Ciudad" level="1" rowHeight="234950"/>
  <slicer name="Tipo de Cliente" xr10:uid="{7235CF4F-BB3D-4EAE-9369-EA38908DCF4D}" cache="SegmentaciónDeDatos_Tipo_de_Cliente" caption="Tipo de Cliente" level="1" rowHeight="234950"/>
  <slicer name="Genero" xr10:uid="{55B485CC-6D2F-4F3B-B031-9CD7B6124857}" cache="SegmentaciónDeDatos_Genero" caption="Genero" level="1" rowHeight="234950"/>
  <slicer name="Linea de Producto" xr10:uid="{137B68B8-6DB8-4F7F-B73C-A41F1060507B}" cache="SegmentaciónDeDatos_Linea_de_Producto" caption="Linea de Producto" level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 1" xr10:uid="{C31DA08B-ACB1-4522-960A-35EF2A1B0C09}" cache="SegmentaciónDeDatos_Ciudad" caption="Ciudad" level="1" style="Estilo de segmentación de datos 1" rowHeight="234950"/>
  <slicer name="Tipo de Cliente 1" xr10:uid="{5710C80A-06BF-4382-AB1B-4B5DB8832D2D}" cache="SegmentaciónDeDatos_Tipo_de_Cliente" caption="Tipo de Cliente" level="1" style="Estilo de segmentación de datos 1" rowHeight="234950"/>
  <slicer name="Genero 1" xr10:uid="{3DD607B6-2B06-4D1C-98C6-D552CAE71247}" cache="SegmentaciónDeDatos_Genero" caption="Genero" level="1" style="Estilo de segmentación de datos 1" rowHeight="234950"/>
  <slicer name="Linea de Producto 1" xr10:uid="{B8BEF295-1C60-4955-A7FF-DD7E770932F9}" cache="SegmentaciónDeDatos_Linea_de_Producto" caption="Linea de Producto" columnCount="2" level="1" style="Estilo de segmentación de datos 1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B0D27-83EC-4422-B796-68EEAF6C7028}" name="Tabla3" displayName="Tabla3" ref="A1:O501" totalsRowShown="0">
  <autoFilter ref="A1:O501" xr:uid="{7FB1BCEA-D93E-4710-89A2-F79B857E6133}"/>
  <tableColumns count="15">
    <tableColumn id="1" xr3:uid="{49E08C02-D56C-402C-A106-38D19355C0EB}" name="ID de factura"/>
    <tableColumn id="2" xr3:uid="{C193A2CD-1559-43AE-8C76-CABF2256DFE0}" name="Ciudad"/>
    <tableColumn id="3" xr3:uid="{6562B986-3B54-48B9-809F-B8929E0D8F07}" name="Tipo de Cliente"/>
    <tableColumn id="4" xr3:uid="{E17E9CF4-3BD3-4722-BC08-8EA403EAEA01}" name="Genero"/>
    <tableColumn id="5" xr3:uid="{3E1D860F-EFB9-4DE3-8311-410561B174D2}" name="Linea de Producto"/>
    <tableColumn id="6" xr3:uid="{626CB992-EEE4-4095-98D9-71235B269718}" name="Precio Unitario" dataDxfId="16"/>
    <tableColumn id="7" xr3:uid="{8F889DFE-C3BC-458F-AB9D-4AFFED714C3F}" name="Cantidad"/>
    <tableColumn id="8" xr3:uid="{DF218C0F-5B22-4E8D-A7A4-24D9DA567FA3}" name="Impuestos 5%" dataDxfId="15"/>
    <tableColumn id="9" xr3:uid="{777F166C-874A-4CB5-833F-269306381538}" name="Total Ventas" dataDxfId="14"/>
    <tableColumn id="10" xr3:uid="{83294DAC-218E-4E67-8516-057E1E85F2E8}" name="Fecha" dataDxfId="13"/>
    <tableColumn id="11" xr3:uid="{1F322C63-B762-475C-8E2C-EA79B5CEA979}" name="Hora" dataDxfId="12"/>
    <tableColumn id="12" xr3:uid="{C833E29B-F50C-416F-B74C-3F3716B0A9A9}" name="Medio de Pago"/>
    <tableColumn id="13" xr3:uid="{968409CF-1285-4991-BDBC-FB6B12463C6A}" name="Costo de Venta"/>
    <tableColumn id="14" xr3:uid="{EE778E7B-FABF-45BD-80C9-B1818FAC31C7}" name="Margen Bruto (%)" dataDxfId="11"/>
    <tableColumn id="15" xr3:uid="{A60DA73C-2A49-40E5-ADEB-578A45ECEB8A}" name="Utilidad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C98198-E7C3-4FF6-8B06-BEBBA8F9D939}" name="Tabla_DatosExternos_1" displayName="Tabla_DatosExternos_1" ref="A3:O163" tableType="queryTable" totalsRowShown="0">
  <autoFilter ref="A3:O163" xr:uid="{33C98198-E7C3-4FF6-8B06-BEBBA8F9D939}"/>
  <tableColumns count="15">
    <tableColumn id="1" xr3:uid="{6CCF72C5-4C24-45A1-8672-4625E3DD1182}" uniqueName="1" name="Tabla3[ID de factura]" queryTableFieldId="1"/>
    <tableColumn id="2" xr3:uid="{E46032F6-227E-4E54-B36E-0A833D6B00BA}" uniqueName="2" name="Tabla3[Ciudad]" queryTableFieldId="2"/>
    <tableColumn id="3" xr3:uid="{F3AB24D3-3932-4927-879B-1F6718F12C72}" uniqueName="3" name="Tabla3[Tipo de Cliente]" queryTableFieldId="3"/>
    <tableColumn id="4" xr3:uid="{CF8E728F-AC1E-41FB-86BC-C45CE2A71B4B}" uniqueName="4" name="Tabla3[Genero]" queryTableFieldId="4"/>
    <tableColumn id="5" xr3:uid="{33B7E714-FE97-4AC3-A030-22107C4416E7}" uniqueName="5" name="Tabla3[Linea de Producto]" queryTableFieldId="5"/>
    <tableColumn id="6" xr3:uid="{87E83965-1302-4B4E-910A-3F8E2A3C0B22}" uniqueName="6" name="Tabla3[Precio Unitario]" queryTableFieldId="6"/>
    <tableColumn id="7" xr3:uid="{FFA53ADC-7843-42E4-8C90-30841F6191CE}" uniqueName="7" name="Tabla3[Cantidad]" queryTableFieldId="7"/>
    <tableColumn id="8" xr3:uid="{A18DABFF-5D33-445E-876D-6B598DEFBE98}" uniqueName="8" name="Tabla3[Impuestos 5%]" queryTableFieldId="8"/>
    <tableColumn id="9" xr3:uid="{892F3A38-08F4-4BFF-BDDF-C5954F7B6761}" uniqueName="9" name="Tabla3[Total Ventas]" queryTableFieldId="9"/>
    <tableColumn id="10" xr3:uid="{ABFC16F5-952D-4859-BDC2-143ACAD89F4B}" uniqueName="10" name="Tabla3[Fecha]" queryTableFieldId="10"/>
    <tableColumn id="11" xr3:uid="{F57F6D32-74E2-4F99-8558-7F6DAAAD5E61}" uniqueName="11" name="Tabla3[Hora]" queryTableFieldId="11" dataDxfId="9"/>
    <tableColumn id="12" xr3:uid="{608CFD35-67B8-4A3C-9763-283602A12C5D}" uniqueName="12" name="Tabla3[Medio de Pago]" queryTableFieldId="12"/>
    <tableColumn id="13" xr3:uid="{EF8820A0-ABE9-469C-A7AF-1FD9C9862495}" uniqueName="13" name="Tabla3[Costo de Venta]" queryTableFieldId="13"/>
    <tableColumn id="14" xr3:uid="{29D347D6-470F-4B13-8397-3D698E573B49}" uniqueName="14" name="Tabla3[Margen Bruto (%)]" queryTableFieldId="14"/>
    <tableColumn id="15" xr3:uid="{3527EA9C-D93A-4122-BC07-D45F612E4C53}" uniqueName="15" name="Tabla3[Utilidad]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0BB3-10EA-4A80-A524-47641E4E4AC5}">
  <dimension ref="A1:P501"/>
  <sheetViews>
    <sheetView topLeftCell="A438" zoomScale="70" zoomScaleNormal="70" workbookViewId="0">
      <selection activeCell="B483" sqref="B483"/>
    </sheetView>
  </sheetViews>
  <sheetFormatPr baseColWidth="10" defaultColWidth="11.44140625" defaultRowHeight="14.4" x14ac:dyDescent="0.3"/>
  <cols>
    <col min="1" max="1" width="13.6640625" customWidth="1"/>
    <col min="2" max="2" width="50.44140625" customWidth="1"/>
    <col min="3" max="3" width="15.33203125" customWidth="1"/>
    <col min="5" max="5" width="23" customWidth="1"/>
    <col min="6" max="6" width="17.5546875" style="3" customWidth="1"/>
    <col min="7" max="7" width="14" customWidth="1"/>
    <col min="8" max="8" width="14.5546875" style="3" customWidth="1"/>
    <col min="9" max="9" width="13.33203125" style="3" customWidth="1"/>
    <col min="10" max="10" width="11.5546875" style="2"/>
    <col min="12" max="12" width="19.6640625" customWidth="1"/>
    <col min="13" max="13" width="16.109375" customWidth="1"/>
    <col min="14" max="14" width="19.33203125" style="1" customWidth="1"/>
    <col min="15" max="15" width="16.6640625" style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s="3" t="s">
        <v>7</v>
      </c>
      <c r="I1" s="3" t="s">
        <v>8</v>
      </c>
      <c r="J1" s="6" t="s">
        <v>9</v>
      </c>
      <c r="K1" s="5" t="s">
        <v>10</v>
      </c>
      <c r="L1" t="s">
        <v>11</v>
      </c>
      <c r="M1" t="s">
        <v>12</v>
      </c>
      <c r="N1" s="1" t="s">
        <v>13</v>
      </c>
      <c r="O1" s="1" t="s">
        <v>14</v>
      </c>
    </row>
    <row r="2" spans="1:16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s="3">
        <v>74.69</v>
      </c>
      <c r="G2">
        <v>7</v>
      </c>
      <c r="H2" s="3">
        <v>26.141500000000001</v>
      </c>
      <c r="I2" s="3">
        <v>548.97149999999999</v>
      </c>
      <c r="J2" s="2">
        <v>43586</v>
      </c>
      <c r="K2" s="4">
        <v>0.54722222222222217</v>
      </c>
      <c r="L2" t="s">
        <v>20</v>
      </c>
      <c r="M2">
        <v>522.83000000000004</v>
      </c>
      <c r="N2" s="1">
        <v>4.7619047620000003</v>
      </c>
      <c r="O2" s="1">
        <v>26.141500000000001</v>
      </c>
      <c r="P2" s="3"/>
    </row>
    <row r="3" spans="1:16" x14ac:dyDescent="0.3">
      <c r="A3" t="s">
        <v>21</v>
      </c>
      <c r="B3" t="s">
        <v>22</v>
      </c>
      <c r="C3" t="s">
        <v>23</v>
      </c>
      <c r="D3" t="s">
        <v>18</v>
      </c>
      <c r="E3" t="s">
        <v>24</v>
      </c>
      <c r="F3" s="3">
        <v>15.28</v>
      </c>
      <c r="G3">
        <v>5</v>
      </c>
      <c r="H3" s="3">
        <v>3.82</v>
      </c>
      <c r="I3" s="3">
        <v>80.22</v>
      </c>
      <c r="J3" s="2">
        <v>43680</v>
      </c>
      <c r="K3" s="4">
        <v>0.4368055555555555</v>
      </c>
      <c r="L3" t="s">
        <v>25</v>
      </c>
      <c r="M3">
        <v>76.400000000000006</v>
      </c>
      <c r="N3" s="1">
        <v>4.7619047620000003</v>
      </c>
      <c r="O3" s="1">
        <v>3.82</v>
      </c>
      <c r="P3" s="3"/>
    </row>
    <row r="4" spans="1:16" x14ac:dyDescent="0.3">
      <c r="A4" t="s">
        <v>26</v>
      </c>
      <c r="B4" t="s">
        <v>16</v>
      </c>
      <c r="C4" t="s">
        <v>23</v>
      </c>
      <c r="D4" t="s">
        <v>27</v>
      </c>
      <c r="E4" t="s">
        <v>28</v>
      </c>
      <c r="F4" s="3">
        <v>46.33</v>
      </c>
      <c r="G4">
        <v>7</v>
      </c>
      <c r="H4" s="3">
        <v>16.215499999999999</v>
      </c>
      <c r="I4" s="3">
        <v>340.52550000000002</v>
      </c>
      <c r="J4" s="2">
        <v>43527</v>
      </c>
      <c r="K4" s="4">
        <v>0.55763888888888891</v>
      </c>
      <c r="L4" t="s">
        <v>29</v>
      </c>
      <c r="M4">
        <v>324.31</v>
      </c>
      <c r="N4" s="1">
        <v>4.7619047620000003</v>
      </c>
      <c r="O4" s="1">
        <v>16.215499999999999</v>
      </c>
      <c r="P4" s="3"/>
    </row>
    <row r="5" spans="1:16" x14ac:dyDescent="0.3">
      <c r="A5" t="s">
        <v>30</v>
      </c>
      <c r="B5" t="s">
        <v>16</v>
      </c>
      <c r="C5" t="s">
        <v>17</v>
      </c>
      <c r="D5" t="s">
        <v>27</v>
      </c>
      <c r="E5" t="s">
        <v>19</v>
      </c>
      <c r="F5" s="3">
        <v>58.22</v>
      </c>
      <c r="G5">
        <v>8</v>
      </c>
      <c r="H5" s="3">
        <v>23.288</v>
      </c>
      <c r="I5" s="3">
        <v>489.048</v>
      </c>
      <c r="J5" s="2" t="s">
        <v>31</v>
      </c>
      <c r="K5" s="4">
        <v>0.85625000000000007</v>
      </c>
      <c r="L5" t="s">
        <v>20</v>
      </c>
      <c r="M5">
        <v>465.76</v>
      </c>
      <c r="N5" s="1">
        <v>4.7619047620000003</v>
      </c>
      <c r="O5" s="1">
        <v>23.288</v>
      </c>
      <c r="P5" s="3"/>
    </row>
    <row r="6" spans="1:16" x14ac:dyDescent="0.3">
      <c r="A6" t="s">
        <v>32</v>
      </c>
      <c r="B6" t="s">
        <v>16</v>
      </c>
      <c r="C6" t="s">
        <v>23</v>
      </c>
      <c r="D6" t="s">
        <v>27</v>
      </c>
      <c r="E6" t="s">
        <v>33</v>
      </c>
      <c r="F6" s="3">
        <v>86.31</v>
      </c>
      <c r="G6">
        <v>7</v>
      </c>
      <c r="H6" s="3">
        <v>30.208500000000001</v>
      </c>
      <c r="I6" s="3">
        <v>634.37850000000003</v>
      </c>
      <c r="J6" s="2">
        <v>43679</v>
      </c>
      <c r="K6" s="4">
        <v>0.44236111111111115</v>
      </c>
      <c r="L6" t="s">
        <v>20</v>
      </c>
      <c r="M6">
        <v>604.16999999999996</v>
      </c>
      <c r="N6" s="1">
        <v>4.7619047620000003</v>
      </c>
      <c r="O6" s="1">
        <v>30.208500000000001</v>
      </c>
    </row>
    <row r="7" spans="1:16" x14ac:dyDescent="0.3">
      <c r="A7" t="s">
        <v>34</v>
      </c>
      <c r="B7" t="s">
        <v>22</v>
      </c>
      <c r="C7" t="s">
        <v>23</v>
      </c>
      <c r="D7" t="s">
        <v>27</v>
      </c>
      <c r="E7" t="s">
        <v>24</v>
      </c>
      <c r="F7" s="3">
        <v>85.39</v>
      </c>
      <c r="G7">
        <v>7</v>
      </c>
      <c r="H7" s="3">
        <v>29.886500000000002</v>
      </c>
      <c r="I7" s="3">
        <v>627.61649999999997</v>
      </c>
      <c r="J7" s="2" t="s">
        <v>35</v>
      </c>
      <c r="K7" s="4">
        <v>0.77083333333333337</v>
      </c>
      <c r="L7" t="s">
        <v>20</v>
      </c>
      <c r="M7">
        <v>597.73</v>
      </c>
      <c r="N7" s="1">
        <v>4.7619047620000003</v>
      </c>
      <c r="O7" s="1">
        <v>29.886500000000002</v>
      </c>
    </row>
    <row r="8" spans="1:16" x14ac:dyDescent="0.3">
      <c r="A8" t="s">
        <v>36</v>
      </c>
      <c r="B8" t="s">
        <v>16</v>
      </c>
      <c r="C8" t="s">
        <v>17</v>
      </c>
      <c r="D8" t="s">
        <v>18</v>
      </c>
      <c r="E8" t="s">
        <v>24</v>
      </c>
      <c r="F8" s="3">
        <v>68.84</v>
      </c>
      <c r="G8">
        <v>6</v>
      </c>
      <c r="H8" s="3">
        <v>20.652000000000001</v>
      </c>
      <c r="I8" s="3">
        <v>433.69200000000001</v>
      </c>
      <c r="J8" s="2" t="s">
        <v>37</v>
      </c>
      <c r="K8" s="4">
        <v>0.60833333333333328</v>
      </c>
      <c r="L8" t="s">
        <v>20</v>
      </c>
      <c r="M8">
        <v>413.04</v>
      </c>
      <c r="N8" s="1">
        <v>4.7619047620000003</v>
      </c>
      <c r="O8" s="1">
        <v>20.652000000000001</v>
      </c>
    </row>
    <row r="9" spans="1:16" x14ac:dyDescent="0.3">
      <c r="A9" t="s">
        <v>38</v>
      </c>
      <c r="B9" t="s">
        <v>22</v>
      </c>
      <c r="C9" t="s">
        <v>23</v>
      </c>
      <c r="D9" t="s">
        <v>18</v>
      </c>
      <c r="E9" t="s">
        <v>28</v>
      </c>
      <c r="F9" s="3">
        <v>73.56</v>
      </c>
      <c r="G9">
        <v>10</v>
      </c>
      <c r="H9" s="3">
        <v>36.78</v>
      </c>
      <c r="I9" s="3">
        <v>772.38</v>
      </c>
      <c r="J9" s="2" t="s">
        <v>39</v>
      </c>
      <c r="K9" s="4">
        <v>0.48472222222222222</v>
      </c>
      <c r="L9" t="s">
        <v>20</v>
      </c>
      <c r="M9">
        <v>735.6</v>
      </c>
      <c r="N9" s="1">
        <v>4.7619047620000003</v>
      </c>
      <c r="O9" s="1">
        <v>36.78</v>
      </c>
    </row>
    <row r="10" spans="1:16" x14ac:dyDescent="0.3">
      <c r="A10" t="s">
        <v>40</v>
      </c>
      <c r="B10" t="s">
        <v>16</v>
      </c>
      <c r="C10" t="s">
        <v>17</v>
      </c>
      <c r="D10" t="s">
        <v>18</v>
      </c>
      <c r="E10" t="s">
        <v>19</v>
      </c>
      <c r="F10" s="3">
        <v>36.26</v>
      </c>
      <c r="G10">
        <v>2</v>
      </c>
      <c r="H10" s="3">
        <v>3.6259999999999999</v>
      </c>
      <c r="I10" s="3">
        <v>76.146000000000001</v>
      </c>
      <c r="J10" s="2">
        <v>43739</v>
      </c>
      <c r="K10" s="4">
        <v>0.71875</v>
      </c>
      <c r="L10" t="s">
        <v>29</v>
      </c>
      <c r="M10">
        <v>72.52</v>
      </c>
      <c r="N10" s="1">
        <v>4.7619047620000003</v>
      </c>
      <c r="O10" s="1">
        <v>3.6259999999999999</v>
      </c>
    </row>
    <row r="11" spans="1:16" x14ac:dyDescent="0.3">
      <c r="A11" t="s">
        <v>41</v>
      </c>
      <c r="B11" t="s">
        <v>42</v>
      </c>
      <c r="C11" t="s">
        <v>17</v>
      </c>
      <c r="D11" t="s">
        <v>18</v>
      </c>
      <c r="E11" t="s">
        <v>43</v>
      </c>
      <c r="F11" s="3">
        <v>54.84</v>
      </c>
      <c r="G11">
        <v>3</v>
      </c>
      <c r="H11" s="3">
        <v>8.2260000000000009</v>
      </c>
      <c r="I11" s="3">
        <v>172.74600000000001</v>
      </c>
      <c r="J11" s="2" t="s">
        <v>44</v>
      </c>
      <c r="K11" s="4">
        <v>0.56041666666666667</v>
      </c>
      <c r="L11" t="s">
        <v>29</v>
      </c>
      <c r="M11">
        <v>164.52</v>
      </c>
      <c r="N11" s="1">
        <v>4.7619047620000003</v>
      </c>
      <c r="O11" s="1">
        <v>8.2260000000000009</v>
      </c>
    </row>
    <row r="12" spans="1:16" x14ac:dyDescent="0.3">
      <c r="A12" t="s">
        <v>45</v>
      </c>
      <c r="B12" t="s">
        <v>42</v>
      </c>
      <c r="C12" t="s">
        <v>17</v>
      </c>
      <c r="D12" t="s">
        <v>18</v>
      </c>
      <c r="E12" t="s">
        <v>46</v>
      </c>
      <c r="F12" s="3">
        <v>14.48</v>
      </c>
      <c r="G12">
        <v>4</v>
      </c>
      <c r="H12" s="3">
        <v>2.8959999999999999</v>
      </c>
      <c r="I12" s="3">
        <v>60.816000000000003</v>
      </c>
      <c r="J12" s="2">
        <v>43618</v>
      </c>
      <c r="K12" s="4">
        <v>0.75486111111111109</v>
      </c>
      <c r="L12" t="s">
        <v>20</v>
      </c>
      <c r="M12">
        <v>57.92</v>
      </c>
      <c r="N12" s="1">
        <v>4.7619047620000003</v>
      </c>
      <c r="O12" s="1">
        <v>2.8959999999999999</v>
      </c>
    </row>
    <row r="13" spans="1:16" x14ac:dyDescent="0.3">
      <c r="A13" t="s">
        <v>47</v>
      </c>
      <c r="B13" t="s">
        <v>42</v>
      </c>
      <c r="C13" t="s">
        <v>17</v>
      </c>
      <c r="D13" t="s">
        <v>27</v>
      </c>
      <c r="E13" t="s">
        <v>24</v>
      </c>
      <c r="F13" s="3">
        <v>25.51</v>
      </c>
      <c r="G13">
        <v>4</v>
      </c>
      <c r="H13" s="3">
        <v>5.1020000000000003</v>
      </c>
      <c r="I13" s="3">
        <v>107.142</v>
      </c>
      <c r="J13" s="2">
        <v>43711</v>
      </c>
      <c r="K13" s="4">
        <v>0.7104166666666667</v>
      </c>
      <c r="L13" t="s">
        <v>25</v>
      </c>
      <c r="M13">
        <v>102.04</v>
      </c>
      <c r="N13" s="1">
        <v>4.7619047620000003</v>
      </c>
      <c r="O13" s="1">
        <v>5.1020000000000003</v>
      </c>
    </row>
    <row r="14" spans="1:16" x14ac:dyDescent="0.3">
      <c r="A14" t="s">
        <v>48</v>
      </c>
      <c r="B14" t="s">
        <v>16</v>
      </c>
      <c r="C14" t="s">
        <v>23</v>
      </c>
      <c r="D14" t="s">
        <v>18</v>
      </c>
      <c r="E14" t="s">
        <v>24</v>
      </c>
      <c r="F14" s="3">
        <v>46.95</v>
      </c>
      <c r="G14">
        <v>5</v>
      </c>
      <c r="H14" s="3">
        <v>11.737500000000001</v>
      </c>
      <c r="I14" s="3">
        <v>246.48750000000001</v>
      </c>
      <c r="J14" s="2">
        <v>43801</v>
      </c>
      <c r="K14" s="4">
        <v>0.43402777777777773</v>
      </c>
      <c r="L14" t="s">
        <v>20</v>
      </c>
      <c r="M14">
        <v>234.75</v>
      </c>
      <c r="N14" s="1">
        <v>4.7619047620000003</v>
      </c>
      <c r="O14" s="1">
        <v>11.737500000000001</v>
      </c>
    </row>
    <row r="15" spans="1:16" x14ac:dyDescent="0.3">
      <c r="A15" t="s">
        <v>49</v>
      </c>
      <c r="B15" t="s">
        <v>16</v>
      </c>
      <c r="C15" t="s">
        <v>23</v>
      </c>
      <c r="D15" t="s">
        <v>27</v>
      </c>
      <c r="E15" t="s">
        <v>43</v>
      </c>
      <c r="F15" s="3">
        <v>43.19</v>
      </c>
      <c r="G15">
        <v>10</v>
      </c>
      <c r="H15" s="3">
        <v>21.594999999999999</v>
      </c>
      <c r="I15" s="3">
        <v>453.495</v>
      </c>
      <c r="J15" s="2">
        <v>43648</v>
      </c>
      <c r="K15" s="4">
        <v>0.70000000000000007</v>
      </c>
      <c r="L15" t="s">
        <v>20</v>
      </c>
      <c r="M15">
        <v>431.9</v>
      </c>
      <c r="N15" s="1">
        <v>4.7619047620000003</v>
      </c>
      <c r="O15" s="1">
        <v>21.594999999999999</v>
      </c>
    </row>
    <row r="16" spans="1:16" x14ac:dyDescent="0.3">
      <c r="A16" t="s">
        <v>50</v>
      </c>
      <c r="B16" t="s">
        <v>16</v>
      </c>
      <c r="C16" t="s">
        <v>23</v>
      </c>
      <c r="D16" t="s">
        <v>18</v>
      </c>
      <c r="E16" t="s">
        <v>19</v>
      </c>
      <c r="F16" s="3">
        <v>71.38</v>
      </c>
      <c r="G16">
        <v>10</v>
      </c>
      <c r="H16" s="3">
        <v>35.69</v>
      </c>
      <c r="I16" s="3">
        <v>749.49</v>
      </c>
      <c r="J16" s="2" t="s">
        <v>51</v>
      </c>
      <c r="K16" s="4">
        <v>0.80625000000000002</v>
      </c>
      <c r="L16" t="s">
        <v>25</v>
      </c>
      <c r="M16">
        <v>713.8</v>
      </c>
      <c r="N16" s="1">
        <v>4.7619047620000003</v>
      </c>
      <c r="O16" s="1">
        <v>35.69</v>
      </c>
    </row>
    <row r="17" spans="1:15" x14ac:dyDescent="0.3">
      <c r="A17" t="s">
        <v>52</v>
      </c>
      <c r="B17" t="s">
        <v>42</v>
      </c>
      <c r="C17" t="s">
        <v>17</v>
      </c>
      <c r="D17" t="s">
        <v>18</v>
      </c>
      <c r="E17" t="s">
        <v>33</v>
      </c>
      <c r="F17" s="3">
        <v>93.72</v>
      </c>
      <c r="G17">
        <v>6</v>
      </c>
      <c r="H17" s="3">
        <v>28.116</v>
      </c>
      <c r="I17" s="3">
        <v>590.43600000000004</v>
      </c>
      <c r="J17" s="2" t="s">
        <v>53</v>
      </c>
      <c r="K17" s="4">
        <v>0.67986111111111114</v>
      </c>
      <c r="L17" t="s">
        <v>25</v>
      </c>
      <c r="M17">
        <v>562.32000000000005</v>
      </c>
      <c r="N17" s="1">
        <v>4.7619047620000003</v>
      </c>
      <c r="O17" s="1">
        <v>28.116</v>
      </c>
    </row>
    <row r="18" spans="1:15" x14ac:dyDescent="0.3">
      <c r="A18" t="s">
        <v>54</v>
      </c>
      <c r="B18" t="s">
        <v>16</v>
      </c>
      <c r="C18" t="s">
        <v>17</v>
      </c>
      <c r="D18" t="s">
        <v>18</v>
      </c>
      <c r="E18" t="s">
        <v>19</v>
      </c>
      <c r="F18" s="3">
        <v>68.930000000000007</v>
      </c>
      <c r="G18">
        <v>7</v>
      </c>
      <c r="H18" s="3">
        <v>24.125499999999999</v>
      </c>
      <c r="I18" s="3">
        <v>506.63549999999998</v>
      </c>
      <c r="J18" s="2">
        <v>43772</v>
      </c>
      <c r="K18" s="4">
        <v>0.4604166666666667</v>
      </c>
      <c r="L18" t="s">
        <v>29</v>
      </c>
      <c r="M18">
        <v>482.51</v>
      </c>
      <c r="N18" s="1">
        <v>4.7619047620000003</v>
      </c>
      <c r="O18" s="1">
        <v>24.125499999999999</v>
      </c>
    </row>
    <row r="19" spans="1:15" x14ac:dyDescent="0.3">
      <c r="A19" t="s">
        <v>55</v>
      </c>
      <c r="B19" t="s">
        <v>16</v>
      </c>
      <c r="C19" t="s">
        <v>23</v>
      </c>
      <c r="D19" t="s">
        <v>27</v>
      </c>
      <c r="E19" t="s">
        <v>33</v>
      </c>
      <c r="F19" s="3">
        <v>72.61</v>
      </c>
      <c r="G19">
        <v>6</v>
      </c>
      <c r="H19" s="3">
        <v>21.783000000000001</v>
      </c>
      <c r="I19" s="3">
        <v>457.44299999999998</v>
      </c>
      <c r="J19" s="2">
        <v>43466</v>
      </c>
      <c r="K19" s="4">
        <v>0.44375000000000003</v>
      </c>
      <c r="L19" t="s">
        <v>29</v>
      </c>
      <c r="M19">
        <v>435.66</v>
      </c>
      <c r="N19" s="1">
        <v>4.7619047620000003</v>
      </c>
      <c r="O19" s="1">
        <v>21.783000000000001</v>
      </c>
    </row>
    <row r="20" spans="1:15" x14ac:dyDescent="0.3">
      <c r="A20" t="s">
        <v>56</v>
      </c>
      <c r="B20" t="s">
        <v>16</v>
      </c>
      <c r="C20" t="s">
        <v>23</v>
      </c>
      <c r="D20" t="s">
        <v>27</v>
      </c>
      <c r="E20" t="s">
        <v>43</v>
      </c>
      <c r="F20" s="3">
        <v>54.67</v>
      </c>
      <c r="G20">
        <v>3</v>
      </c>
      <c r="H20" s="3">
        <v>8.2004999999999999</v>
      </c>
      <c r="I20" s="3">
        <v>172.2105</v>
      </c>
      <c r="J20" s="2" t="s">
        <v>57</v>
      </c>
      <c r="K20" s="4">
        <v>0.75</v>
      </c>
      <c r="L20" t="s">
        <v>29</v>
      </c>
      <c r="M20">
        <v>164.01</v>
      </c>
      <c r="N20" s="1">
        <v>4.7619047620000003</v>
      </c>
      <c r="O20" s="1">
        <v>8.2004999999999999</v>
      </c>
    </row>
    <row r="21" spans="1:15" x14ac:dyDescent="0.3">
      <c r="A21" t="s">
        <v>58</v>
      </c>
      <c r="B21" t="s">
        <v>42</v>
      </c>
      <c r="C21" t="s">
        <v>23</v>
      </c>
      <c r="D21" t="s">
        <v>18</v>
      </c>
      <c r="E21" t="s">
        <v>28</v>
      </c>
      <c r="F21" s="3">
        <v>40.299999999999997</v>
      </c>
      <c r="G21">
        <v>2</v>
      </c>
      <c r="H21" s="3">
        <v>4.03</v>
      </c>
      <c r="I21" s="3">
        <v>84.63</v>
      </c>
      <c r="J21" s="2">
        <v>43772</v>
      </c>
      <c r="K21" s="4">
        <v>0.64583333333333337</v>
      </c>
      <c r="L21" t="s">
        <v>20</v>
      </c>
      <c r="M21">
        <v>80.599999999999994</v>
      </c>
      <c r="N21" s="1">
        <v>4.7619047620000003</v>
      </c>
      <c r="O21" s="1">
        <v>4.03</v>
      </c>
    </row>
    <row r="22" spans="1:15" x14ac:dyDescent="0.3">
      <c r="A22" t="s">
        <v>59</v>
      </c>
      <c r="B22" t="s">
        <v>22</v>
      </c>
      <c r="C22" t="s">
        <v>17</v>
      </c>
      <c r="D22" t="s">
        <v>27</v>
      </c>
      <c r="E22" t="s">
        <v>24</v>
      </c>
      <c r="F22" s="3">
        <v>86.04</v>
      </c>
      <c r="G22">
        <v>5</v>
      </c>
      <c r="H22" s="3">
        <v>21.51</v>
      </c>
      <c r="I22" s="3">
        <v>451.71</v>
      </c>
      <c r="J22" s="2" t="s">
        <v>37</v>
      </c>
      <c r="K22" s="4">
        <v>0.47500000000000003</v>
      </c>
      <c r="L22" t="s">
        <v>20</v>
      </c>
      <c r="M22">
        <v>430.2</v>
      </c>
      <c r="N22" s="1">
        <v>4.7619047620000003</v>
      </c>
      <c r="O22" s="1">
        <v>21.51</v>
      </c>
    </row>
    <row r="23" spans="1:15" x14ac:dyDescent="0.3">
      <c r="A23" t="s">
        <v>60</v>
      </c>
      <c r="B23" t="s">
        <v>42</v>
      </c>
      <c r="C23" t="s">
        <v>23</v>
      </c>
      <c r="D23" t="s">
        <v>27</v>
      </c>
      <c r="E23" t="s">
        <v>19</v>
      </c>
      <c r="F23" s="3">
        <v>87.98</v>
      </c>
      <c r="G23">
        <v>3</v>
      </c>
      <c r="H23" s="3">
        <v>13.196999999999999</v>
      </c>
      <c r="I23" s="3">
        <v>277.137</v>
      </c>
      <c r="J23" s="2">
        <v>43588</v>
      </c>
      <c r="K23" s="4">
        <v>0.44444444444444442</v>
      </c>
      <c r="L23" t="s">
        <v>20</v>
      </c>
      <c r="M23">
        <v>263.94</v>
      </c>
      <c r="N23" s="1">
        <v>4.7619047620000003</v>
      </c>
      <c r="O23" s="1">
        <v>13.196999999999999</v>
      </c>
    </row>
    <row r="24" spans="1:15" x14ac:dyDescent="0.3">
      <c r="A24" t="s">
        <v>61</v>
      </c>
      <c r="B24" t="s">
        <v>42</v>
      </c>
      <c r="C24" t="s">
        <v>23</v>
      </c>
      <c r="D24" t="s">
        <v>27</v>
      </c>
      <c r="E24" t="s">
        <v>28</v>
      </c>
      <c r="F24" s="3">
        <v>33.200000000000003</v>
      </c>
      <c r="G24">
        <v>2</v>
      </c>
      <c r="H24" s="3">
        <v>3.32</v>
      </c>
      <c r="I24" s="3">
        <v>69.72</v>
      </c>
      <c r="J24" s="2" t="s">
        <v>62</v>
      </c>
      <c r="K24" s="4">
        <v>0.51388888888888895</v>
      </c>
      <c r="L24" t="s">
        <v>29</v>
      </c>
      <c r="M24">
        <v>66.400000000000006</v>
      </c>
      <c r="N24" s="1">
        <v>4.7619047620000003</v>
      </c>
      <c r="O24" s="1">
        <v>3.32</v>
      </c>
    </row>
    <row r="25" spans="1:15" x14ac:dyDescent="0.3">
      <c r="A25" t="s">
        <v>63</v>
      </c>
      <c r="B25" t="s">
        <v>16</v>
      </c>
      <c r="C25" t="s">
        <v>23</v>
      </c>
      <c r="D25" t="s">
        <v>27</v>
      </c>
      <c r="E25" t="s">
        <v>24</v>
      </c>
      <c r="F25" s="3">
        <v>34.56</v>
      </c>
      <c r="G25">
        <v>5</v>
      </c>
      <c r="H25" s="3">
        <v>8.64</v>
      </c>
      <c r="I25" s="3">
        <v>181.44</v>
      </c>
      <c r="J25" s="2" t="s">
        <v>64</v>
      </c>
      <c r="K25" s="4">
        <v>0.46875</v>
      </c>
      <c r="L25" t="s">
        <v>20</v>
      </c>
      <c r="M25">
        <v>172.8</v>
      </c>
      <c r="N25" s="1">
        <v>4.7619047620000003</v>
      </c>
      <c r="O25" s="1">
        <v>8.64</v>
      </c>
    </row>
    <row r="26" spans="1:15" x14ac:dyDescent="0.3">
      <c r="A26" t="s">
        <v>65</v>
      </c>
      <c r="B26" t="s">
        <v>16</v>
      </c>
      <c r="C26" t="s">
        <v>17</v>
      </c>
      <c r="D26" t="s">
        <v>27</v>
      </c>
      <c r="E26" t="s">
        <v>33</v>
      </c>
      <c r="F26" s="3">
        <v>88.63</v>
      </c>
      <c r="G26">
        <v>3</v>
      </c>
      <c r="H26" s="3">
        <v>13.294499999999999</v>
      </c>
      <c r="I26" s="3">
        <v>279.18450000000001</v>
      </c>
      <c r="J26" s="2">
        <v>43499</v>
      </c>
      <c r="K26" s="4">
        <v>0.73333333333333339</v>
      </c>
      <c r="L26" t="s">
        <v>20</v>
      </c>
      <c r="M26">
        <v>265.89</v>
      </c>
      <c r="N26" s="1">
        <v>4.7619047620000003</v>
      </c>
      <c r="O26" s="1">
        <v>13.294499999999999</v>
      </c>
    </row>
    <row r="27" spans="1:15" x14ac:dyDescent="0.3">
      <c r="A27" t="s">
        <v>66</v>
      </c>
      <c r="B27" t="s">
        <v>16</v>
      </c>
      <c r="C27" t="s">
        <v>17</v>
      </c>
      <c r="D27" t="s">
        <v>18</v>
      </c>
      <c r="E27" t="s">
        <v>28</v>
      </c>
      <c r="F27" s="3">
        <v>52.59</v>
      </c>
      <c r="G27">
        <v>8</v>
      </c>
      <c r="H27" s="3">
        <v>21.036000000000001</v>
      </c>
      <c r="I27" s="3">
        <v>441.75599999999997</v>
      </c>
      <c r="J27" s="2" t="s">
        <v>67</v>
      </c>
      <c r="K27" s="4">
        <v>0.80555555555555547</v>
      </c>
      <c r="L27" t="s">
        <v>29</v>
      </c>
      <c r="M27">
        <v>420.72</v>
      </c>
      <c r="N27" s="1">
        <v>4.7619047620000003</v>
      </c>
      <c r="O27" s="1">
        <v>21.036000000000001</v>
      </c>
    </row>
    <row r="28" spans="1:15" x14ac:dyDescent="0.3">
      <c r="A28" t="s">
        <v>68</v>
      </c>
      <c r="B28" t="s">
        <v>42</v>
      </c>
      <c r="C28" t="s">
        <v>23</v>
      </c>
      <c r="D28" t="s">
        <v>27</v>
      </c>
      <c r="E28" t="s">
        <v>46</v>
      </c>
      <c r="F28" s="3">
        <v>33.520000000000003</v>
      </c>
      <c r="G28">
        <v>1</v>
      </c>
      <c r="H28" s="3">
        <v>1.6759999999999999</v>
      </c>
      <c r="I28" s="3">
        <v>35.195999999999998</v>
      </c>
      <c r="J28" s="2">
        <v>43679</v>
      </c>
      <c r="K28" s="4">
        <v>0.64652777777777781</v>
      </c>
      <c r="L28" t="s">
        <v>25</v>
      </c>
      <c r="M28">
        <v>33.520000000000003</v>
      </c>
      <c r="N28" s="1">
        <v>4.7619047620000003</v>
      </c>
      <c r="O28" s="1">
        <v>1.6759999999999999</v>
      </c>
    </row>
    <row r="29" spans="1:15" x14ac:dyDescent="0.3">
      <c r="A29" t="s">
        <v>69</v>
      </c>
      <c r="B29" t="s">
        <v>16</v>
      </c>
      <c r="C29" t="s">
        <v>23</v>
      </c>
      <c r="D29" t="s">
        <v>18</v>
      </c>
      <c r="E29" t="s">
        <v>46</v>
      </c>
      <c r="F29" s="3">
        <v>87.67</v>
      </c>
      <c r="G29">
        <v>2</v>
      </c>
      <c r="H29" s="3">
        <v>8.7669999999999995</v>
      </c>
      <c r="I29" s="3">
        <v>184.107</v>
      </c>
      <c r="J29" s="2">
        <v>43741</v>
      </c>
      <c r="K29" s="4">
        <v>0.51180555555555551</v>
      </c>
      <c r="L29" t="s">
        <v>29</v>
      </c>
      <c r="M29">
        <v>175.34</v>
      </c>
      <c r="N29" s="1">
        <v>4.7619047620000003</v>
      </c>
      <c r="O29" s="1">
        <v>8.7669999999999995</v>
      </c>
    </row>
    <row r="30" spans="1:15" x14ac:dyDescent="0.3">
      <c r="A30" t="s">
        <v>70</v>
      </c>
      <c r="B30" t="s">
        <v>42</v>
      </c>
      <c r="C30" t="s">
        <v>23</v>
      </c>
      <c r="D30" t="s">
        <v>18</v>
      </c>
      <c r="E30" t="s">
        <v>43</v>
      </c>
      <c r="F30" s="3">
        <v>88.36</v>
      </c>
      <c r="G30">
        <v>5</v>
      </c>
      <c r="H30" s="3">
        <v>22.09</v>
      </c>
      <c r="I30" s="3">
        <v>463.89</v>
      </c>
      <c r="J30" s="2" t="s">
        <v>71</v>
      </c>
      <c r="K30" s="4">
        <v>0.82500000000000007</v>
      </c>
      <c r="L30" t="s">
        <v>25</v>
      </c>
      <c r="M30">
        <v>441.8</v>
      </c>
      <c r="N30" s="1">
        <v>4.7619047620000003</v>
      </c>
      <c r="O30" s="1">
        <v>22.09</v>
      </c>
    </row>
    <row r="31" spans="1:15" x14ac:dyDescent="0.3">
      <c r="A31" t="s">
        <v>72</v>
      </c>
      <c r="B31" t="s">
        <v>16</v>
      </c>
      <c r="C31" t="s">
        <v>23</v>
      </c>
      <c r="D31" t="s">
        <v>27</v>
      </c>
      <c r="E31" t="s">
        <v>19</v>
      </c>
      <c r="F31" s="3">
        <v>24.89</v>
      </c>
      <c r="G31">
        <v>9</v>
      </c>
      <c r="H31" s="3">
        <v>11.2005</v>
      </c>
      <c r="I31" s="3">
        <v>235.2105</v>
      </c>
      <c r="J31" s="2" t="s">
        <v>62</v>
      </c>
      <c r="K31" s="4">
        <v>0.65</v>
      </c>
      <c r="L31" t="s">
        <v>25</v>
      </c>
      <c r="M31">
        <v>224.01</v>
      </c>
      <c r="N31" s="1">
        <v>4.7619047620000003</v>
      </c>
      <c r="O31" s="1">
        <v>11.2005</v>
      </c>
    </row>
    <row r="32" spans="1:15" x14ac:dyDescent="0.3">
      <c r="A32" t="s">
        <v>73</v>
      </c>
      <c r="B32" t="s">
        <v>42</v>
      </c>
      <c r="C32" t="s">
        <v>23</v>
      </c>
      <c r="D32" t="s">
        <v>27</v>
      </c>
      <c r="E32" t="s">
        <v>46</v>
      </c>
      <c r="F32" s="3">
        <v>94.13</v>
      </c>
      <c r="G32">
        <v>5</v>
      </c>
      <c r="H32" s="3">
        <v>23.532499999999999</v>
      </c>
      <c r="I32" s="3">
        <v>494.1825</v>
      </c>
      <c r="J32" s="2" t="s">
        <v>37</v>
      </c>
      <c r="K32" s="4">
        <v>0.81874999999999998</v>
      </c>
      <c r="L32" t="s">
        <v>29</v>
      </c>
      <c r="M32">
        <v>470.65</v>
      </c>
      <c r="N32" s="1">
        <v>4.7619047620000003</v>
      </c>
      <c r="O32" s="1">
        <v>23.532499999999999</v>
      </c>
    </row>
    <row r="33" spans="1:15" x14ac:dyDescent="0.3">
      <c r="A33" t="s">
        <v>74</v>
      </c>
      <c r="B33" t="s">
        <v>42</v>
      </c>
      <c r="C33" t="s">
        <v>17</v>
      </c>
      <c r="D33" t="s">
        <v>27</v>
      </c>
      <c r="E33" t="s">
        <v>33</v>
      </c>
      <c r="F33" s="3">
        <v>78.069999999999993</v>
      </c>
      <c r="G33">
        <v>9</v>
      </c>
      <c r="H33" s="3">
        <v>35.131500000000003</v>
      </c>
      <c r="I33" s="3">
        <v>737.76149999999996</v>
      </c>
      <c r="J33" s="2" t="s">
        <v>75</v>
      </c>
      <c r="K33" s="4">
        <v>0.52986111111111112</v>
      </c>
      <c r="L33" t="s">
        <v>25</v>
      </c>
      <c r="M33">
        <v>702.63</v>
      </c>
      <c r="N33" s="1">
        <v>4.7619047620000003</v>
      </c>
      <c r="O33" s="1">
        <v>35.131500000000003</v>
      </c>
    </row>
    <row r="34" spans="1:15" x14ac:dyDescent="0.3">
      <c r="A34" t="s">
        <v>76</v>
      </c>
      <c r="B34" t="s">
        <v>42</v>
      </c>
      <c r="C34" t="s">
        <v>23</v>
      </c>
      <c r="D34" t="s">
        <v>27</v>
      </c>
      <c r="E34" t="s">
        <v>33</v>
      </c>
      <c r="F34" s="3">
        <v>83.78</v>
      </c>
      <c r="G34">
        <v>8</v>
      </c>
      <c r="H34" s="3">
        <v>33.512</v>
      </c>
      <c r="I34" s="3">
        <v>703.75199999999995</v>
      </c>
      <c r="J34" s="2">
        <v>43739</v>
      </c>
      <c r="K34" s="4">
        <v>0.61736111111111114</v>
      </c>
      <c r="L34" t="s">
        <v>25</v>
      </c>
      <c r="M34">
        <v>670.24</v>
      </c>
      <c r="N34" s="1">
        <v>4.7619047620000003</v>
      </c>
      <c r="O34" s="1">
        <v>33.512</v>
      </c>
    </row>
    <row r="35" spans="1:15" x14ac:dyDescent="0.3">
      <c r="A35" t="s">
        <v>77</v>
      </c>
      <c r="B35" t="s">
        <v>16</v>
      </c>
      <c r="C35" t="s">
        <v>23</v>
      </c>
      <c r="D35" t="s">
        <v>27</v>
      </c>
      <c r="E35" t="s">
        <v>19</v>
      </c>
      <c r="F35" s="3">
        <v>96.58</v>
      </c>
      <c r="G35">
        <v>2</v>
      </c>
      <c r="H35" s="3">
        <v>9.6579999999999995</v>
      </c>
      <c r="I35" s="3">
        <v>202.81800000000001</v>
      </c>
      <c r="J35" s="2" t="s">
        <v>62</v>
      </c>
      <c r="K35" s="4">
        <v>0.42499999999999999</v>
      </c>
      <c r="L35" t="s">
        <v>29</v>
      </c>
      <c r="M35">
        <v>193.16</v>
      </c>
      <c r="N35" s="1">
        <v>4.7619047620000003</v>
      </c>
      <c r="O35" s="1">
        <v>9.6579999999999995</v>
      </c>
    </row>
    <row r="36" spans="1:15" x14ac:dyDescent="0.3">
      <c r="A36" t="s">
        <v>78</v>
      </c>
      <c r="B36" t="s">
        <v>22</v>
      </c>
      <c r="C36" t="s">
        <v>17</v>
      </c>
      <c r="D36" t="s">
        <v>18</v>
      </c>
      <c r="E36" t="s">
        <v>43</v>
      </c>
      <c r="F36" s="3">
        <v>99.42</v>
      </c>
      <c r="G36">
        <v>4</v>
      </c>
      <c r="H36" s="3">
        <v>19.884</v>
      </c>
      <c r="I36" s="3">
        <v>417.56400000000002</v>
      </c>
      <c r="J36" s="2">
        <v>43618</v>
      </c>
      <c r="K36" s="4">
        <v>0.4458333333333333</v>
      </c>
      <c r="L36" t="s">
        <v>20</v>
      </c>
      <c r="M36">
        <v>397.68</v>
      </c>
      <c r="N36" s="1">
        <v>4.7619047620000003</v>
      </c>
      <c r="O36" s="1">
        <v>19.884</v>
      </c>
    </row>
    <row r="37" spans="1:15" x14ac:dyDescent="0.3">
      <c r="A37" t="s">
        <v>79</v>
      </c>
      <c r="B37" t="s">
        <v>22</v>
      </c>
      <c r="C37" t="s">
        <v>17</v>
      </c>
      <c r="D37" t="s">
        <v>18</v>
      </c>
      <c r="E37" t="s">
        <v>33</v>
      </c>
      <c r="F37" s="3">
        <v>68.12</v>
      </c>
      <c r="G37">
        <v>1</v>
      </c>
      <c r="H37" s="3">
        <v>3.4060000000000001</v>
      </c>
      <c r="I37" s="3">
        <v>71.525999999999996</v>
      </c>
      <c r="J37" s="2">
        <v>43647</v>
      </c>
      <c r="K37" s="4">
        <v>0.51944444444444449</v>
      </c>
      <c r="L37" t="s">
        <v>20</v>
      </c>
      <c r="M37">
        <v>68.12</v>
      </c>
      <c r="N37" s="1">
        <v>4.7619047620000003</v>
      </c>
      <c r="O37" s="1">
        <v>3.4060000000000001</v>
      </c>
    </row>
    <row r="38" spans="1:15" x14ac:dyDescent="0.3">
      <c r="A38" t="s">
        <v>80</v>
      </c>
      <c r="B38" t="s">
        <v>16</v>
      </c>
      <c r="C38" t="s">
        <v>17</v>
      </c>
      <c r="D38" t="s">
        <v>27</v>
      </c>
      <c r="E38" t="s">
        <v>33</v>
      </c>
      <c r="F38" s="3">
        <v>62.62</v>
      </c>
      <c r="G38">
        <v>5</v>
      </c>
      <c r="H38" s="3">
        <v>15.654999999999999</v>
      </c>
      <c r="I38" s="3">
        <v>328.755</v>
      </c>
      <c r="J38" s="2">
        <v>43741</v>
      </c>
      <c r="K38" s="4">
        <v>0.80208333333333337</v>
      </c>
      <c r="L38" t="s">
        <v>20</v>
      </c>
      <c r="M38">
        <v>313.10000000000002</v>
      </c>
      <c r="N38" s="1">
        <v>4.7619047620000003</v>
      </c>
      <c r="O38" s="1">
        <v>15.654999999999999</v>
      </c>
    </row>
    <row r="39" spans="1:15" x14ac:dyDescent="0.3">
      <c r="A39" t="s">
        <v>81</v>
      </c>
      <c r="B39" t="s">
        <v>16</v>
      </c>
      <c r="C39" t="s">
        <v>23</v>
      </c>
      <c r="D39" t="s">
        <v>18</v>
      </c>
      <c r="E39" t="s">
        <v>24</v>
      </c>
      <c r="F39" s="3">
        <v>60.88</v>
      </c>
      <c r="G39">
        <v>9</v>
      </c>
      <c r="H39" s="3">
        <v>27.396000000000001</v>
      </c>
      <c r="I39" s="3">
        <v>575.31600000000003</v>
      </c>
      <c r="J39" s="2" t="s">
        <v>53</v>
      </c>
      <c r="K39" s="4">
        <v>0.72013888888888899</v>
      </c>
      <c r="L39" t="s">
        <v>20</v>
      </c>
      <c r="M39">
        <v>547.91999999999996</v>
      </c>
      <c r="N39" s="1">
        <v>4.7619047620000003</v>
      </c>
      <c r="O39" s="1">
        <v>27.396000000000001</v>
      </c>
    </row>
    <row r="40" spans="1:15" x14ac:dyDescent="0.3">
      <c r="A40" t="s">
        <v>82</v>
      </c>
      <c r="B40" t="s">
        <v>22</v>
      </c>
      <c r="C40" t="s">
        <v>23</v>
      </c>
      <c r="D40" t="s">
        <v>18</v>
      </c>
      <c r="E40" t="s">
        <v>19</v>
      </c>
      <c r="F40" s="3">
        <v>54.92</v>
      </c>
      <c r="G40">
        <v>8</v>
      </c>
      <c r="H40" s="3">
        <v>21.968</v>
      </c>
      <c r="I40" s="3">
        <v>461.32799999999997</v>
      </c>
      <c r="J40" s="2" t="s">
        <v>83</v>
      </c>
      <c r="K40" s="4">
        <v>0.55833333333333335</v>
      </c>
      <c r="L40" t="s">
        <v>20</v>
      </c>
      <c r="M40">
        <v>439.36</v>
      </c>
      <c r="N40" s="1">
        <v>4.7619047620000003</v>
      </c>
      <c r="O40" s="1">
        <v>21.968</v>
      </c>
    </row>
    <row r="41" spans="1:15" x14ac:dyDescent="0.3">
      <c r="A41" t="s">
        <v>84</v>
      </c>
      <c r="B41" t="s">
        <v>42</v>
      </c>
      <c r="C41" t="s">
        <v>17</v>
      </c>
      <c r="D41" t="s">
        <v>27</v>
      </c>
      <c r="E41" t="s">
        <v>28</v>
      </c>
      <c r="F41" s="3">
        <v>30.12</v>
      </c>
      <c r="G41">
        <v>8</v>
      </c>
      <c r="H41" s="3">
        <v>12.048</v>
      </c>
      <c r="I41" s="3">
        <v>253.00800000000001</v>
      </c>
      <c r="J41" s="2">
        <v>43527</v>
      </c>
      <c r="K41" s="4">
        <v>0.54236111111111118</v>
      </c>
      <c r="L41" t="s">
        <v>25</v>
      </c>
      <c r="M41">
        <v>240.96</v>
      </c>
      <c r="N41" s="1">
        <v>4.7619047620000003</v>
      </c>
      <c r="O41" s="1">
        <v>12.048</v>
      </c>
    </row>
    <row r="42" spans="1:15" x14ac:dyDescent="0.3">
      <c r="A42" t="s">
        <v>85</v>
      </c>
      <c r="B42" t="s">
        <v>42</v>
      </c>
      <c r="C42" t="s">
        <v>17</v>
      </c>
      <c r="D42" t="s">
        <v>18</v>
      </c>
      <c r="E42" t="s">
        <v>28</v>
      </c>
      <c r="F42" s="3">
        <v>86.72</v>
      </c>
      <c r="G42">
        <v>1</v>
      </c>
      <c r="H42" s="3">
        <v>4.3360000000000003</v>
      </c>
      <c r="I42" s="3">
        <v>91.055999999999997</v>
      </c>
      <c r="J42" s="2" t="s">
        <v>86</v>
      </c>
      <c r="K42" s="4">
        <v>0.78125</v>
      </c>
      <c r="L42" t="s">
        <v>20</v>
      </c>
      <c r="M42">
        <v>86.72</v>
      </c>
      <c r="N42" s="1">
        <v>4.7619047620000003</v>
      </c>
      <c r="O42" s="1">
        <v>4.3360000000000003</v>
      </c>
    </row>
    <row r="43" spans="1:15" x14ac:dyDescent="0.3">
      <c r="A43" t="s">
        <v>87</v>
      </c>
      <c r="B43" t="s">
        <v>22</v>
      </c>
      <c r="C43" t="s">
        <v>17</v>
      </c>
      <c r="D43" t="s">
        <v>27</v>
      </c>
      <c r="E43" t="s">
        <v>28</v>
      </c>
      <c r="F43" s="3">
        <v>56.11</v>
      </c>
      <c r="G43">
        <v>2</v>
      </c>
      <c r="H43" s="3">
        <v>5.6109999999999998</v>
      </c>
      <c r="I43" s="3">
        <v>117.831</v>
      </c>
      <c r="J43" s="2">
        <v>43498</v>
      </c>
      <c r="K43" s="4">
        <v>0.42430555555555555</v>
      </c>
      <c r="L43" t="s">
        <v>25</v>
      </c>
      <c r="M43">
        <v>112.22</v>
      </c>
      <c r="N43" s="1">
        <v>4.7619047620000003</v>
      </c>
      <c r="O43" s="1">
        <v>5.6109999999999998</v>
      </c>
    </row>
    <row r="44" spans="1:15" x14ac:dyDescent="0.3">
      <c r="A44" t="s">
        <v>88</v>
      </c>
      <c r="B44" t="s">
        <v>42</v>
      </c>
      <c r="C44" t="s">
        <v>17</v>
      </c>
      <c r="D44" t="s">
        <v>18</v>
      </c>
      <c r="E44" t="s">
        <v>33</v>
      </c>
      <c r="F44" s="3">
        <v>69.12</v>
      </c>
      <c r="G44">
        <v>6</v>
      </c>
      <c r="H44" s="3">
        <v>20.736000000000001</v>
      </c>
      <c r="I44" s="3">
        <v>435.45600000000002</v>
      </c>
      <c r="J44" s="2">
        <v>43679</v>
      </c>
      <c r="K44" s="4">
        <v>0.54375000000000007</v>
      </c>
      <c r="L44" t="s">
        <v>25</v>
      </c>
      <c r="M44">
        <v>414.72</v>
      </c>
      <c r="N44" s="1">
        <v>4.7619047620000003</v>
      </c>
      <c r="O44" s="1">
        <v>20.736000000000001</v>
      </c>
    </row>
    <row r="45" spans="1:15" x14ac:dyDescent="0.3">
      <c r="A45" t="s">
        <v>89</v>
      </c>
      <c r="B45" t="s">
        <v>22</v>
      </c>
      <c r="C45" t="s">
        <v>17</v>
      </c>
      <c r="D45" t="s">
        <v>18</v>
      </c>
      <c r="E45" t="s">
        <v>43</v>
      </c>
      <c r="F45" s="3">
        <v>98.7</v>
      </c>
      <c r="G45">
        <v>8</v>
      </c>
      <c r="H45" s="3">
        <v>39.479999999999997</v>
      </c>
      <c r="I45" s="3">
        <v>829.08</v>
      </c>
      <c r="J45" s="2">
        <v>43558</v>
      </c>
      <c r="K45" s="4">
        <v>0.86041666666666661</v>
      </c>
      <c r="L45" t="s">
        <v>25</v>
      </c>
      <c r="M45">
        <v>789.6</v>
      </c>
      <c r="N45" s="1">
        <v>4.7619047620000003</v>
      </c>
      <c r="O45" s="1">
        <v>39.479999999999997</v>
      </c>
    </row>
    <row r="46" spans="1:15" x14ac:dyDescent="0.3">
      <c r="A46" t="s">
        <v>90</v>
      </c>
      <c r="B46" t="s">
        <v>22</v>
      </c>
      <c r="C46" t="s">
        <v>17</v>
      </c>
      <c r="D46" t="s">
        <v>27</v>
      </c>
      <c r="E46" t="s">
        <v>19</v>
      </c>
      <c r="F46" s="3">
        <v>15.37</v>
      </c>
      <c r="G46">
        <v>2</v>
      </c>
      <c r="H46" s="3">
        <v>1.5369999999999999</v>
      </c>
      <c r="I46" s="3">
        <v>32.277000000000001</v>
      </c>
      <c r="J46" s="2" t="s">
        <v>91</v>
      </c>
      <c r="K46" s="4">
        <v>0.82430555555555562</v>
      </c>
      <c r="L46" t="s">
        <v>25</v>
      </c>
      <c r="M46">
        <v>30.74</v>
      </c>
      <c r="N46" s="1">
        <v>4.7619047620000003</v>
      </c>
      <c r="O46" s="1">
        <v>1.5369999999999999</v>
      </c>
    </row>
    <row r="47" spans="1:15" x14ac:dyDescent="0.3">
      <c r="A47" t="s">
        <v>92</v>
      </c>
      <c r="B47" t="s">
        <v>42</v>
      </c>
      <c r="C47" t="s">
        <v>17</v>
      </c>
      <c r="D47" t="s">
        <v>18</v>
      </c>
      <c r="E47" t="s">
        <v>24</v>
      </c>
      <c r="F47" s="3">
        <v>93.96</v>
      </c>
      <c r="G47">
        <v>4</v>
      </c>
      <c r="H47" s="3">
        <v>18.792000000000002</v>
      </c>
      <c r="I47" s="3">
        <v>394.63200000000001</v>
      </c>
      <c r="J47" s="2">
        <v>43711</v>
      </c>
      <c r="K47" s="4">
        <v>0.75</v>
      </c>
      <c r="L47" t="s">
        <v>25</v>
      </c>
      <c r="M47">
        <v>375.84</v>
      </c>
      <c r="N47" s="1">
        <v>4.7619047620000003</v>
      </c>
      <c r="O47" s="1">
        <v>18.792000000000002</v>
      </c>
    </row>
    <row r="48" spans="1:15" x14ac:dyDescent="0.3">
      <c r="A48" t="s">
        <v>93</v>
      </c>
      <c r="B48" t="s">
        <v>42</v>
      </c>
      <c r="C48" t="s">
        <v>17</v>
      </c>
      <c r="D48" t="s">
        <v>27</v>
      </c>
      <c r="E48" t="s">
        <v>19</v>
      </c>
      <c r="F48" s="3">
        <v>56.69</v>
      </c>
      <c r="G48">
        <v>9</v>
      </c>
      <c r="H48" s="3">
        <v>25.5105</v>
      </c>
      <c r="I48" s="3">
        <v>535.72050000000002</v>
      </c>
      <c r="J48" s="2" t="s">
        <v>94</v>
      </c>
      <c r="K48" s="4">
        <v>0.72499999999999998</v>
      </c>
      <c r="L48" t="s">
        <v>29</v>
      </c>
      <c r="M48">
        <v>510.21</v>
      </c>
      <c r="N48" s="1">
        <v>4.7619047620000003</v>
      </c>
      <c r="O48" s="1">
        <v>25.5105</v>
      </c>
    </row>
    <row r="49" spans="1:15" x14ac:dyDescent="0.3">
      <c r="A49" t="s">
        <v>95</v>
      </c>
      <c r="B49" t="s">
        <v>42</v>
      </c>
      <c r="C49" t="s">
        <v>17</v>
      </c>
      <c r="D49" t="s">
        <v>18</v>
      </c>
      <c r="E49" t="s">
        <v>43</v>
      </c>
      <c r="F49" s="3">
        <v>20.010000000000002</v>
      </c>
      <c r="G49">
        <v>9</v>
      </c>
      <c r="H49" s="3">
        <v>9.0045000000000002</v>
      </c>
      <c r="I49" s="3">
        <v>189.09450000000001</v>
      </c>
      <c r="J49" s="2">
        <v>43618</v>
      </c>
      <c r="K49" s="4">
        <v>0.65763888888888888</v>
      </c>
      <c r="L49" t="s">
        <v>20</v>
      </c>
      <c r="M49">
        <v>180.09</v>
      </c>
      <c r="N49" s="1">
        <v>4.7619047620000003</v>
      </c>
      <c r="O49" s="1">
        <v>9.0045000000000002</v>
      </c>
    </row>
    <row r="50" spans="1:15" x14ac:dyDescent="0.3">
      <c r="A50" t="s">
        <v>96</v>
      </c>
      <c r="B50" t="s">
        <v>42</v>
      </c>
      <c r="C50" t="s">
        <v>17</v>
      </c>
      <c r="D50" t="s">
        <v>27</v>
      </c>
      <c r="E50" t="s">
        <v>24</v>
      </c>
      <c r="F50" s="3">
        <v>18.93</v>
      </c>
      <c r="G50">
        <v>6</v>
      </c>
      <c r="H50" s="3">
        <v>5.6790000000000003</v>
      </c>
      <c r="I50" s="3">
        <v>119.259</v>
      </c>
      <c r="J50" s="2">
        <v>43740</v>
      </c>
      <c r="K50" s="4">
        <v>0.53125</v>
      </c>
      <c r="L50" t="s">
        <v>29</v>
      </c>
      <c r="M50">
        <v>113.58</v>
      </c>
      <c r="N50" s="1">
        <v>4.7619047620000003</v>
      </c>
      <c r="O50" s="1">
        <v>5.6790000000000003</v>
      </c>
    </row>
    <row r="51" spans="1:15" x14ac:dyDescent="0.3">
      <c r="A51" t="s">
        <v>97</v>
      </c>
      <c r="B51" t="s">
        <v>22</v>
      </c>
      <c r="C51" t="s">
        <v>17</v>
      </c>
      <c r="D51" t="s">
        <v>18</v>
      </c>
      <c r="E51" t="s">
        <v>46</v>
      </c>
      <c r="F51" s="3">
        <v>82.63</v>
      </c>
      <c r="G51">
        <v>10</v>
      </c>
      <c r="H51" s="3">
        <v>41.314999999999998</v>
      </c>
      <c r="I51" s="3">
        <v>867.61500000000001</v>
      </c>
      <c r="J51" s="2" t="s">
        <v>98</v>
      </c>
      <c r="K51" s="4">
        <v>0.71388888888888891</v>
      </c>
      <c r="L51" t="s">
        <v>20</v>
      </c>
      <c r="M51">
        <v>826.3</v>
      </c>
      <c r="N51" s="1">
        <v>4.7619047620000003</v>
      </c>
      <c r="O51" s="1">
        <v>41.314999999999998</v>
      </c>
    </row>
    <row r="52" spans="1:15" x14ac:dyDescent="0.3">
      <c r="A52" t="s">
        <v>99</v>
      </c>
      <c r="B52" t="s">
        <v>22</v>
      </c>
      <c r="C52" t="s">
        <v>17</v>
      </c>
      <c r="D52" t="s">
        <v>27</v>
      </c>
      <c r="E52" t="s">
        <v>43</v>
      </c>
      <c r="F52" s="3">
        <v>91.4</v>
      </c>
      <c r="G52">
        <v>7</v>
      </c>
      <c r="H52" s="3">
        <v>31.99</v>
      </c>
      <c r="I52" s="3">
        <v>671.79</v>
      </c>
      <c r="J52" s="2">
        <v>43526</v>
      </c>
      <c r="K52" s="4">
        <v>0.42986111111111108</v>
      </c>
      <c r="L52" t="s">
        <v>25</v>
      </c>
      <c r="M52">
        <v>639.79999999999995</v>
      </c>
      <c r="N52" s="1">
        <v>4.7619047620000003</v>
      </c>
      <c r="O52" s="1">
        <v>31.99</v>
      </c>
    </row>
    <row r="53" spans="1:15" x14ac:dyDescent="0.3">
      <c r="A53" t="s">
        <v>100</v>
      </c>
      <c r="B53" t="s">
        <v>16</v>
      </c>
      <c r="C53" t="s">
        <v>17</v>
      </c>
      <c r="D53" t="s">
        <v>18</v>
      </c>
      <c r="E53" t="s">
        <v>43</v>
      </c>
      <c r="F53" s="3">
        <v>44.59</v>
      </c>
      <c r="G53">
        <v>5</v>
      </c>
      <c r="H53" s="3">
        <v>11.147500000000001</v>
      </c>
      <c r="I53" s="3">
        <v>234.0975</v>
      </c>
      <c r="J53" s="2">
        <v>43740</v>
      </c>
      <c r="K53" s="4">
        <v>0.63194444444444442</v>
      </c>
      <c r="L53" t="s">
        <v>25</v>
      </c>
      <c r="M53">
        <v>222.95</v>
      </c>
      <c r="N53" s="1">
        <v>4.7619047620000003</v>
      </c>
      <c r="O53" s="1">
        <v>11.147500000000001</v>
      </c>
    </row>
    <row r="54" spans="1:15" x14ac:dyDescent="0.3">
      <c r="A54" t="s">
        <v>101</v>
      </c>
      <c r="B54" t="s">
        <v>42</v>
      </c>
      <c r="C54" t="s">
        <v>17</v>
      </c>
      <c r="D54" t="s">
        <v>18</v>
      </c>
      <c r="E54" t="s">
        <v>46</v>
      </c>
      <c r="F54" s="3">
        <v>17.87</v>
      </c>
      <c r="G54">
        <v>4</v>
      </c>
      <c r="H54" s="3">
        <v>3.5739999999999998</v>
      </c>
      <c r="I54" s="3">
        <v>75.054000000000002</v>
      </c>
      <c r="J54" s="2" t="s">
        <v>67</v>
      </c>
      <c r="K54" s="4">
        <v>0.61249999999999993</v>
      </c>
      <c r="L54" t="s">
        <v>20</v>
      </c>
      <c r="M54">
        <v>71.48</v>
      </c>
      <c r="N54" s="1">
        <v>4.7619047620000003</v>
      </c>
      <c r="O54" s="1">
        <v>3.5739999999999998</v>
      </c>
    </row>
    <row r="55" spans="1:15" x14ac:dyDescent="0.3">
      <c r="A55" t="s">
        <v>102</v>
      </c>
      <c r="B55" t="s">
        <v>22</v>
      </c>
      <c r="C55" t="s">
        <v>17</v>
      </c>
      <c r="D55" t="s">
        <v>27</v>
      </c>
      <c r="E55" t="s">
        <v>46</v>
      </c>
      <c r="F55" s="3">
        <v>15.43</v>
      </c>
      <c r="G55">
        <v>1</v>
      </c>
      <c r="H55" s="3">
        <v>0.77149999999999996</v>
      </c>
      <c r="I55" s="3">
        <v>16.201499999999999</v>
      </c>
      <c r="J55" s="2" t="s">
        <v>71</v>
      </c>
      <c r="K55" s="4">
        <v>0.65694444444444444</v>
      </c>
      <c r="L55" t="s">
        <v>29</v>
      </c>
      <c r="M55">
        <v>15.43</v>
      </c>
      <c r="N55" s="1">
        <v>4.7619047620000003</v>
      </c>
      <c r="O55" s="1">
        <v>0.77149999999999996</v>
      </c>
    </row>
    <row r="56" spans="1:15" x14ac:dyDescent="0.3">
      <c r="A56" t="s">
        <v>103</v>
      </c>
      <c r="B56" t="s">
        <v>42</v>
      </c>
      <c r="C56" t="s">
        <v>23</v>
      </c>
      <c r="D56" t="s">
        <v>27</v>
      </c>
      <c r="E56" t="s">
        <v>28</v>
      </c>
      <c r="F56" s="3">
        <v>16.16</v>
      </c>
      <c r="G56">
        <v>2</v>
      </c>
      <c r="H56" s="3">
        <v>1.6160000000000001</v>
      </c>
      <c r="I56" s="3">
        <v>33.936</v>
      </c>
      <c r="J56" s="2">
        <v>43649</v>
      </c>
      <c r="K56" s="4">
        <v>0.49236111111111108</v>
      </c>
      <c r="L56" t="s">
        <v>20</v>
      </c>
      <c r="M56">
        <v>32.32</v>
      </c>
      <c r="N56" s="1">
        <v>4.7619047620000003</v>
      </c>
      <c r="O56" s="1">
        <v>1.6160000000000001</v>
      </c>
    </row>
    <row r="57" spans="1:15" x14ac:dyDescent="0.3">
      <c r="A57" t="s">
        <v>104</v>
      </c>
      <c r="B57" t="s">
        <v>22</v>
      </c>
      <c r="C57" t="s">
        <v>23</v>
      </c>
      <c r="D57" t="s">
        <v>18</v>
      </c>
      <c r="E57" t="s">
        <v>24</v>
      </c>
      <c r="F57" s="3">
        <v>85.98</v>
      </c>
      <c r="G57">
        <v>8</v>
      </c>
      <c r="H57" s="3">
        <v>34.392000000000003</v>
      </c>
      <c r="I57" s="3">
        <v>722.23199999999997</v>
      </c>
      <c r="J57" s="2" t="s">
        <v>105</v>
      </c>
      <c r="K57" s="4">
        <v>0.79236111111111107</v>
      </c>
      <c r="L57" t="s">
        <v>25</v>
      </c>
      <c r="M57">
        <v>687.84</v>
      </c>
      <c r="N57" s="1">
        <v>4.7619047620000003</v>
      </c>
      <c r="O57" s="1">
        <v>34.392000000000003</v>
      </c>
    </row>
    <row r="58" spans="1:15" x14ac:dyDescent="0.3">
      <c r="A58" t="s">
        <v>106</v>
      </c>
      <c r="B58" t="s">
        <v>16</v>
      </c>
      <c r="C58" t="s">
        <v>17</v>
      </c>
      <c r="D58" t="s">
        <v>27</v>
      </c>
      <c r="E58" t="s">
        <v>28</v>
      </c>
      <c r="F58" s="3">
        <v>44.34</v>
      </c>
      <c r="G58">
        <v>2</v>
      </c>
      <c r="H58" s="3">
        <v>4.4340000000000002</v>
      </c>
      <c r="I58" s="3">
        <v>93.114000000000004</v>
      </c>
      <c r="J58" s="2" t="s">
        <v>107</v>
      </c>
      <c r="K58" s="4">
        <v>0.47638888888888892</v>
      </c>
      <c r="L58" t="s">
        <v>25</v>
      </c>
      <c r="M58">
        <v>88.68</v>
      </c>
      <c r="N58" s="1">
        <v>4.7619047620000003</v>
      </c>
      <c r="O58" s="1">
        <v>4.4340000000000002</v>
      </c>
    </row>
    <row r="59" spans="1:15" x14ac:dyDescent="0.3">
      <c r="A59" t="s">
        <v>108</v>
      </c>
      <c r="B59" t="s">
        <v>16</v>
      </c>
      <c r="C59" t="s">
        <v>23</v>
      </c>
      <c r="D59" t="s">
        <v>27</v>
      </c>
      <c r="E59" t="s">
        <v>19</v>
      </c>
      <c r="F59" s="3">
        <v>89.6</v>
      </c>
      <c r="G59">
        <v>8</v>
      </c>
      <c r="H59" s="3">
        <v>35.840000000000003</v>
      </c>
      <c r="I59" s="3">
        <v>752.64</v>
      </c>
      <c r="J59" s="2">
        <v>43648</v>
      </c>
      <c r="K59" s="4">
        <v>0.4777777777777778</v>
      </c>
      <c r="L59" t="s">
        <v>20</v>
      </c>
      <c r="M59">
        <v>716.8</v>
      </c>
      <c r="N59" s="1">
        <v>4.7619047620000003</v>
      </c>
      <c r="O59" s="1">
        <v>35.840000000000003</v>
      </c>
    </row>
    <row r="60" spans="1:15" x14ac:dyDescent="0.3">
      <c r="A60" t="s">
        <v>109</v>
      </c>
      <c r="B60" t="s">
        <v>16</v>
      </c>
      <c r="C60" t="s">
        <v>17</v>
      </c>
      <c r="D60" t="s">
        <v>18</v>
      </c>
      <c r="E60" t="s">
        <v>28</v>
      </c>
      <c r="F60" s="3">
        <v>72.349999999999994</v>
      </c>
      <c r="G60">
        <v>10</v>
      </c>
      <c r="H60" s="3">
        <v>36.174999999999997</v>
      </c>
      <c r="I60" s="3">
        <v>759.67499999999995</v>
      </c>
      <c r="J60" s="2" t="s">
        <v>110</v>
      </c>
      <c r="K60" s="4">
        <v>0.66319444444444442</v>
      </c>
      <c r="L60" t="s">
        <v>25</v>
      </c>
      <c r="M60">
        <v>723.5</v>
      </c>
      <c r="N60" s="1">
        <v>4.7619047620000003</v>
      </c>
      <c r="O60" s="1">
        <v>36.174999999999997</v>
      </c>
    </row>
    <row r="61" spans="1:15" x14ac:dyDescent="0.3">
      <c r="A61" t="s">
        <v>111</v>
      </c>
      <c r="B61" t="s">
        <v>22</v>
      </c>
      <c r="C61" t="s">
        <v>23</v>
      </c>
      <c r="D61" t="s">
        <v>27</v>
      </c>
      <c r="E61" t="s">
        <v>24</v>
      </c>
      <c r="F61" s="3">
        <v>30.61</v>
      </c>
      <c r="G61">
        <v>6</v>
      </c>
      <c r="H61" s="3">
        <v>9.1829999999999998</v>
      </c>
      <c r="I61" s="3">
        <v>192.84299999999999</v>
      </c>
      <c r="J61" s="2">
        <v>43802</v>
      </c>
      <c r="K61" s="4">
        <v>0.85833333333333339</v>
      </c>
      <c r="L61" t="s">
        <v>25</v>
      </c>
      <c r="M61">
        <v>183.66</v>
      </c>
      <c r="N61" s="1">
        <v>4.7619047620000003</v>
      </c>
      <c r="O61" s="1">
        <v>9.1829999999999998</v>
      </c>
    </row>
    <row r="62" spans="1:15" x14ac:dyDescent="0.3">
      <c r="A62" t="s">
        <v>112</v>
      </c>
      <c r="B62" t="s">
        <v>22</v>
      </c>
      <c r="C62" t="s">
        <v>17</v>
      </c>
      <c r="D62" t="s">
        <v>18</v>
      </c>
      <c r="E62" t="s">
        <v>33</v>
      </c>
      <c r="F62" s="3">
        <v>24.74</v>
      </c>
      <c r="G62">
        <v>3</v>
      </c>
      <c r="H62" s="3">
        <v>3.7109999999999999</v>
      </c>
      <c r="I62" s="3">
        <v>77.930999999999997</v>
      </c>
      <c r="J62" s="2" t="s">
        <v>113</v>
      </c>
      <c r="K62" s="4">
        <v>0.74097222222222225</v>
      </c>
      <c r="L62" t="s">
        <v>29</v>
      </c>
      <c r="M62">
        <v>74.22</v>
      </c>
      <c r="N62" s="1">
        <v>4.7619047620000003</v>
      </c>
      <c r="O62" s="1">
        <v>3.7109999999999999</v>
      </c>
    </row>
    <row r="63" spans="1:15" x14ac:dyDescent="0.3">
      <c r="A63" t="s">
        <v>114</v>
      </c>
      <c r="B63" t="s">
        <v>22</v>
      </c>
      <c r="C63" t="s">
        <v>23</v>
      </c>
      <c r="D63" t="s">
        <v>27</v>
      </c>
      <c r="E63" t="s">
        <v>28</v>
      </c>
      <c r="F63" s="3">
        <v>55.73</v>
      </c>
      <c r="G63">
        <v>6</v>
      </c>
      <c r="H63" s="3">
        <v>16.719000000000001</v>
      </c>
      <c r="I63" s="3">
        <v>351.09899999999999</v>
      </c>
      <c r="J63" s="2" t="s">
        <v>39</v>
      </c>
      <c r="K63" s="4">
        <v>0.4548611111111111</v>
      </c>
      <c r="L63" t="s">
        <v>20</v>
      </c>
      <c r="M63">
        <v>334.38</v>
      </c>
      <c r="N63" s="1">
        <v>4.7619047620000003</v>
      </c>
      <c r="O63" s="1">
        <v>16.719000000000001</v>
      </c>
    </row>
    <row r="64" spans="1:15" x14ac:dyDescent="0.3">
      <c r="A64" t="s">
        <v>115</v>
      </c>
      <c r="B64" t="s">
        <v>42</v>
      </c>
      <c r="C64" t="s">
        <v>17</v>
      </c>
      <c r="D64" t="s">
        <v>18</v>
      </c>
      <c r="E64" t="s">
        <v>33</v>
      </c>
      <c r="F64" s="3">
        <v>55.07</v>
      </c>
      <c r="G64">
        <v>9</v>
      </c>
      <c r="H64" s="3">
        <v>24.781500000000001</v>
      </c>
      <c r="I64" s="3">
        <v>520.41150000000005</v>
      </c>
      <c r="J64" s="2">
        <v>43526</v>
      </c>
      <c r="K64" s="4">
        <v>0.56944444444444442</v>
      </c>
      <c r="L64" t="s">
        <v>20</v>
      </c>
      <c r="M64">
        <v>495.63</v>
      </c>
      <c r="N64" s="1">
        <v>4.7619047620000003</v>
      </c>
      <c r="O64" s="1">
        <v>24.781500000000001</v>
      </c>
    </row>
    <row r="65" spans="1:15" x14ac:dyDescent="0.3">
      <c r="A65" t="s">
        <v>116</v>
      </c>
      <c r="B65" t="s">
        <v>16</v>
      </c>
      <c r="C65" t="s">
        <v>17</v>
      </c>
      <c r="D65" t="s">
        <v>27</v>
      </c>
      <c r="E65" t="s">
        <v>33</v>
      </c>
      <c r="F65" s="3">
        <v>15.81</v>
      </c>
      <c r="G65">
        <v>10</v>
      </c>
      <c r="H65" s="3">
        <v>7.9050000000000002</v>
      </c>
      <c r="I65" s="3">
        <v>166.005</v>
      </c>
      <c r="J65" s="2">
        <v>43619</v>
      </c>
      <c r="K65" s="4">
        <v>0.51874999999999993</v>
      </c>
      <c r="L65" t="s">
        <v>29</v>
      </c>
      <c r="M65">
        <v>158.1</v>
      </c>
      <c r="N65" s="1">
        <v>4.7619047620000003</v>
      </c>
      <c r="O65" s="1">
        <v>7.9050000000000002</v>
      </c>
    </row>
    <row r="66" spans="1:15" x14ac:dyDescent="0.3">
      <c r="A66" t="s">
        <v>117</v>
      </c>
      <c r="B66" t="s">
        <v>42</v>
      </c>
      <c r="C66" t="s">
        <v>17</v>
      </c>
      <c r="D66" t="s">
        <v>27</v>
      </c>
      <c r="E66" t="s">
        <v>19</v>
      </c>
      <c r="F66" s="3">
        <v>75.739999999999995</v>
      </c>
      <c r="G66">
        <v>4</v>
      </c>
      <c r="H66" s="3">
        <v>15.148</v>
      </c>
      <c r="I66" s="3">
        <v>318.108</v>
      </c>
      <c r="J66" s="2" t="s">
        <v>118</v>
      </c>
      <c r="K66" s="4">
        <v>0.60763888888888895</v>
      </c>
      <c r="L66" t="s">
        <v>25</v>
      </c>
      <c r="M66">
        <v>302.95999999999998</v>
      </c>
      <c r="N66" s="1">
        <v>4.7619047620000003</v>
      </c>
      <c r="O66" s="1">
        <v>15.148</v>
      </c>
    </row>
    <row r="67" spans="1:15" x14ac:dyDescent="0.3">
      <c r="A67" t="s">
        <v>119</v>
      </c>
      <c r="B67" t="s">
        <v>16</v>
      </c>
      <c r="C67" t="s">
        <v>17</v>
      </c>
      <c r="D67" t="s">
        <v>27</v>
      </c>
      <c r="E67" t="s">
        <v>19</v>
      </c>
      <c r="F67" s="3">
        <v>15.87</v>
      </c>
      <c r="G67">
        <v>10</v>
      </c>
      <c r="H67" s="3">
        <v>7.9349999999999996</v>
      </c>
      <c r="I67" s="3">
        <v>166.63499999999999</v>
      </c>
      <c r="J67" s="2" t="s">
        <v>120</v>
      </c>
      <c r="K67" s="4">
        <v>0.69444444444444453</v>
      </c>
      <c r="L67" t="s">
        <v>25</v>
      </c>
      <c r="M67">
        <v>158.69999999999999</v>
      </c>
      <c r="N67" s="1">
        <v>4.7619047620000003</v>
      </c>
      <c r="O67" s="1">
        <v>7.9349999999999996</v>
      </c>
    </row>
    <row r="68" spans="1:15" x14ac:dyDescent="0.3">
      <c r="A68" t="s">
        <v>121</v>
      </c>
      <c r="B68" t="s">
        <v>22</v>
      </c>
      <c r="C68" t="s">
        <v>23</v>
      </c>
      <c r="D68" t="s">
        <v>18</v>
      </c>
      <c r="E68" t="s">
        <v>19</v>
      </c>
      <c r="F68" s="3">
        <v>33.47</v>
      </c>
      <c r="G68">
        <v>2</v>
      </c>
      <c r="H68" s="3">
        <v>3.347</v>
      </c>
      <c r="I68" s="3">
        <v>70.287000000000006</v>
      </c>
      <c r="J68" s="2">
        <v>43740</v>
      </c>
      <c r="K68" s="4">
        <v>0.65486111111111112</v>
      </c>
      <c r="L68" t="s">
        <v>20</v>
      </c>
      <c r="M68">
        <v>66.94</v>
      </c>
      <c r="N68" s="1">
        <v>4.7619047620000003</v>
      </c>
      <c r="O68" s="1">
        <v>3.347</v>
      </c>
    </row>
    <row r="69" spans="1:15" x14ac:dyDescent="0.3">
      <c r="A69" t="s">
        <v>122</v>
      </c>
      <c r="B69" t="s">
        <v>42</v>
      </c>
      <c r="C69" t="s">
        <v>17</v>
      </c>
      <c r="D69" t="s">
        <v>18</v>
      </c>
      <c r="E69" t="s">
        <v>46</v>
      </c>
      <c r="F69" s="3">
        <v>97.61</v>
      </c>
      <c r="G69">
        <v>6</v>
      </c>
      <c r="H69" s="3">
        <v>29.283000000000001</v>
      </c>
      <c r="I69" s="3">
        <v>614.94299999999998</v>
      </c>
      <c r="J69" s="2">
        <v>43647</v>
      </c>
      <c r="K69" s="4">
        <v>0.62569444444444444</v>
      </c>
      <c r="L69" t="s">
        <v>20</v>
      </c>
      <c r="M69">
        <v>585.66</v>
      </c>
      <c r="N69" s="1">
        <v>4.7619047620000003</v>
      </c>
      <c r="O69" s="1">
        <v>29.283000000000001</v>
      </c>
    </row>
    <row r="70" spans="1:15" x14ac:dyDescent="0.3">
      <c r="A70" t="s">
        <v>123</v>
      </c>
      <c r="B70" t="s">
        <v>16</v>
      </c>
      <c r="C70" t="s">
        <v>23</v>
      </c>
      <c r="D70" t="s">
        <v>27</v>
      </c>
      <c r="E70" t="s">
        <v>33</v>
      </c>
      <c r="F70" s="3">
        <v>78.77</v>
      </c>
      <c r="G70">
        <v>10</v>
      </c>
      <c r="H70" s="3">
        <v>39.384999999999998</v>
      </c>
      <c r="I70" s="3">
        <v>827.08500000000004</v>
      </c>
      <c r="J70" s="2" t="s">
        <v>124</v>
      </c>
      <c r="K70" s="4">
        <v>0.41944444444444445</v>
      </c>
      <c r="L70" t="s">
        <v>25</v>
      </c>
      <c r="M70">
        <v>787.7</v>
      </c>
      <c r="N70" s="1">
        <v>4.7619047620000003</v>
      </c>
      <c r="O70" s="1">
        <v>39.384999999999998</v>
      </c>
    </row>
    <row r="71" spans="1:15" x14ac:dyDescent="0.3">
      <c r="A71" t="s">
        <v>125</v>
      </c>
      <c r="B71" t="s">
        <v>16</v>
      </c>
      <c r="C71" t="s">
        <v>17</v>
      </c>
      <c r="D71" t="s">
        <v>18</v>
      </c>
      <c r="E71" t="s">
        <v>19</v>
      </c>
      <c r="F71" s="3">
        <v>18.329999999999998</v>
      </c>
      <c r="G71">
        <v>1</v>
      </c>
      <c r="H71" s="3">
        <v>0.91649999999999998</v>
      </c>
      <c r="I71" s="3">
        <v>19.246500000000001</v>
      </c>
      <c r="J71" s="2">
        <v>43498</v>
      </c>
      <c r="K71" s="4">
        <v>0.78472222222222221</v>
      </c>
      <c r="L71" t="s">
        <v>25</v>
      </c>
      <c r="M71">
        <v>18.329999999999998</v>
      </c>
      <c r="N71" s="1">
        <v>4.7619047620000003</v>
      </c>
      <c r="O71" s="1">
        <v>0.91649999999999998</v>
      </c>
    </row>
    <row r="72" spans="1:15" x14ac:dyDescent="0.3">
      <c r="A72" t="s">
        <v>126</v>
      </c>
      <c r="B72" t="s">
        <v>22</v>
      </c>
      <c r="C72" t="s">
        <v>23</v>
      </c>
      <c r="D72" t="s">
        <v>27</v>
      </c>
      <c r="E72" t="s">
        <v>43</v>
      </c>
      <c r="F72" s="3">
        <v>89.48</v>
      </c>
      <c r="G72">
        <v>10</v>
      </c>
      <c r="H72" s="3">
        <v>44.74</v>
      </c>
      <c r="I72" s="3">
        <v>939.54</v>
      </c>
      <c r="J72" s="2">
        <v>43617</v>
      </c>
      <c r="K72" s="4">
        <v>0.53194444444444444</v>
      </c>
      <c r="L72" t="s">
        <v>29</v>
      </c>
      <c r="M72">
        <v>894.8</v>
      </c>
      <c r="N72" s="1">
        <v>4.7619047620000003</v>
      </c>
      <c r="O72" s="1">
        <v>44.74</v>
      </c>
    </row>
    <row r="73" spans="1:15" x14ac:dyDescent="0.3">
      <c r="A73" t="s">
        <v>127</v>
      </c>
      <c r="B73" t="s">
        <v>22</v>
      </c>
      <c r="C73" t="s">
        <v>23</v>
      </c>
      <c r="D73" t="s">
        <v>27</v>
      </c>
      <c r="E73" t="s">
        <v>46</v>
      </c>
      <c r="F73" s="3">
        <v>62.12</v>
      </c>
      <c r="G73">
        <v>10</v>
      </c>
      <c r="H73" s="3">
        <v>31.06</v>
      </c>
      <c r="I73" s="3">
        <v>652.26</v>
      </c>
      <c r="J73" s="2">
        <v>43771</v>
      </c>
      <c r="K73" s="4">
        <v>0.67986111111111114</v>
      </c>
      <c r="L73" t="s">
        <v>25</v>
      </c>
      <c r="M73">
        <v>621.20000000000005</v>
      </c>
      <c r="N73" s="1">
        <v>4.7619047620000003</v>
      </c>
      <c r="O73" s="1">
        <v>31.06</v>
      </c>
    </row>
    <row r="74" spans="1:15" x14ac:dyDescent="0.3">
      <c r="A74" t="s">
        <v>128</v>
      </c>
      <c r="B74" t="s">
        <v>42</v>
      </c>
      <c r="C74" t="s">
        <v>17</v>
      </c>
      <c r="D74" t="s">
        <v>18</v>
      </c>
      <c r="E74" t="s">
        <v>43</v>
      </c>
      <c r="F74" s="3">
        <v>48.52</v>
      </c>
      <c r="G74">
        <v>3</v>
      </c>
      <c r="H74" s="3">
        <v>7.2779999999999996</v>
      </c>
      <c r="I74" s="3">
        <v>152.83799999999999</v>
      </c>
      <c r="J74" s="2">
        <v>43588</v>
      </c>
      <c r="K74" s="4">
        <v>0.76180555555555562</v>
      </c>
      <c r="L74" t="s">
        <v>20</v>
      </c>
      <c r="M74">
        <v>145.56</v>
      </c>
      <c r="N74" s="1">
        <v>4.7619047620000003</v>
      </c>
      <c r="O74" s="1">
        <v>7.2779999999999996</v>
      </c>
    </row>
    <row r="75" spans="1:15" x14ac:dyDescent="0.3">
      <c r="A75" t="s">
        <v>129</v>
      </c>
      <c r="B75" t="s">
        <v>22</v>
      </c>
      <c r="C75" t="s">
        <v>23</v>
      </c>
      <c r="D75" t="s">
        <v>18</v>
      </c>
      <c r="E75" t="s">
        <v>24</v>
      </c>
      <c r="F75" s="3">
        <v>75.91</v>
      </c>
      <c r="G75">
        <v>6</v>
      </c>
      <c r="H75" s="3">
        <v>22.773</v>
      </c>
      <c r="I75" s="3">
        <v>478.233</v>
      </c>
      <c r="J75" s="2">
        <v>43711</v>
      </c>
      <c r="K75" s="4">
        <v>0.76458333333333339</v>
      </c>
      <c r="L75" t="s">
        <v>25</v>
      </c>
      <c r="M75">
        <v>455.46</v>
      </c>
      <c r="N75" s="1">
        <v>4.7619047620000003</v>
      </c>
      <c r="O75" s="1">
        <v>22.773</v>
      </c>
    </row>
    <row r="76" spans="1:15" x14ac:dyDescent="0.3">
      <c r="A76" t="s">
        <v>130</v>
      </c>
      <c r="B76" t="s">
        <v>16</v>
      </c>
      <c r="C76" t="s">
        <v>23</v>
      </c>
      <c r="D76" t="s">
        <v>27</v>
      </c>
      <c r="E76" t="s">
        <v>28</v>
      </c>
      <c r="F76" s="3">
        <v>74.67</v>
      </c>
      <c r="G76">
        <v>9</v>
      </c>
      <c r="H76" s="3">
        <v>33.601500000000001</v>
      </c>
      <c r="I76" s="3">
        <v>705.63149999999996</v>
      </c>
      <c r="J76" s="2" t="s">
        <v>131</v>
      </c>
      <c r="K76" s="4">
        <v>0.4548611111111111</v>
      </c>
      <c r="L76" t="s">
        <v>20</v>
      </c>
      <c r="M76">
        <v>672.03</v>
      </c>
      <c r="N76" s="1">
        <v>4.7619047620000003</v>
      </c>
      <c r="O76" s="1">
        <v>33.601500000000001</v>
      </c>
    </row>
    <row r="77" spans="1:15" x14ac:dyDescent="0.3">
      <c r="A77" t="s">
        <v>132</v>
      </c>
      <c r="B77" t="s">
        <v>22</v>
      </c>
      <c r="C77" t="s">
        <v>23</v>
      </c>
      <c r="D77" t="s">
        <v>18</v>
      </c>
      <c r="E77" t="s">
        <v>24</v>
      </c>
      <c r="F77" s="3">
        <v>41.65</v>
      </c>
      <c r="G77">
        <v>10</v>
      </c>
      <c r="H77" s="3">
        <v>20.824999999999999</v>
      </c>
      <c r="I77" s="3">
        <v>437.32499999999999</v>
      </c>
      <c r="J77" s="2" t="s">
        <v>133</v>
      </c>
      <c r="K77" s="4">
        <v>0.71111111111111114</v>
      </c>
      <c r="L77" t="s">
        <v>29</v>
      </c>
      <c r="M77">
        <v>416.5</v>
      </c>
      <c r="N77" s="1">
        <v>4.7619047620000003</v>
      </c>
      <c r="O77" s="1">
        <v>20.824999999999999</v>
      </c>
    </row>
    <row r="78" spans="1:15" x14ac:dyDescent="0.3">
      <c r="A78" t="s">
        <v>134</v>
      </c>
      <c r="B78" t="s">
        <v>22</v>
      </c>
      <c r="C78" t="s">
        <v>17</v>
      </c>
      <c r="D78" t="s">
        <v>27</v>
      </c>
      <c r="E78" t="s">
        <v>46</v>
      </c>
      <c r="F78" s="3">
        <v>49.04</v>
      </c>
      <c r="G78">
        <v>9</v>
      </c>
      <c r="H78" s="3">
        <v>22.068000000000001</v>
      </c>
      <c r="I78" s="3">
        <v>463.428</v>
      </c>
      <c r="J78" s="2">
        <v>43709</v>
      </c>
      <c r="K78" s="4">
        <v>0.59722222222222221</v>
      </c>
      <c r="L78" t="s">
        <v>29</v>
      </c>
      <c r="M78">
        <v>441.36</v>
      </c>
      <c r="N78" s="1">
        <v>4.7619047620000003</v>
      </c>
      <c r="O78" s="1">
        <v>22.068000000000001</v>
      </c>
    </row>
    <row r="79" spans="1:15" x14ac:dyDescent="0.3">
      <c r="A79" t="s">
        <v>135</v>
      </c>
      <c r="B79" t="s">
        <v>16</v>
      </c>
      <c r="C79" t="s">
        <v>17</v>
      </c>
      <c r="D79" t="s">
        <v>18</v>
      </c>
      <c r="E79" t="s">
        <v>46</v>
      </c>
      <c r="F79" s="3">
        <v>20.010000000000002</v>
      </c>
      <c r="G79">
        <v>9</v>
      </c>
      <c r="H79" s="3">
        <v>9.0045000000000002</v>
      </c>
      <c r="I79" s="3">
        <v>189.09450000000001</v>
      </c>
      <c r="J79" s="2">
        <v>43800</v>
      </c>
      <c r="K79" s="4">
        <v>0.65833333333333333</v>
      </c>
      <c r="L79" t="s">
        <v>29</v>
      </c>
      <c r="M79">
        <v>180.09</v>
      </c>
      <c r="N79" s="1">
        <v>4.7619047620000003</v>
      </c>
      <c r="O79" s="1">
        <v>9.0045000000000002</v>
      </c>
    </row>
    <row r="80" spans="1:15" x14ac:dyDescent="0.3">
      <c r="A80" t="s">
        <v>136</v>
      </c>
      <c r="B80" t="s">
        <v>22</v>
      </c>
      <c r="C80" t="s">
        <v>17</v>
      </c>
      <c r="D80" t="s">
        <v>18</v>
      </c>
      <c r="E80" t="s">
        <v>43</v>
      </c>
      <c r="F80" s="3">
        <v>78.31</v>
      </c>
      <c r="G80">
        <v>10</v>
      </c>
      <c r="H80" s="3">
        <v>39.155000000000001</v>
      </c>
      <c r="I80" s="3">
        <v>822.255</v>
      </c>
      <c r="J80" s="2">
        <v>43588</v>
      </c>
      <c r="K80" s="4">
        <v>0.68333333333333324</v>
      </c>
      <c r="L80" t="s">
        <v>20</v>
      </c>
      <c r="M80">
        <v>783.1</v>
      </c>
      <c r="N80" s="1">
        <v>4.7619047620000003</v>
      </c>
      <c r="O80" s="1">
        <v>39.155000000000001</v>
      </c>
    </row>
    <row r="81" spans="1:15" x14ac:dyDescent="0.3">
      <c r="A81" t="s">
        <v>137</v>
      </c>
      <c r="B81" t="s">
        <v>22</v>
      </c>
      <c r="C81" t="s">
        <v>23</v>
      </c>
      <c r="D81" t="s">
        <v>18</v>
      </c>
      <c r="E81" t="s">
        <v>19</v>
      </c>
      <c r="F81" s="3">
        <v>20.38</v>
      </c>
      <c r="G81">
        <v>5</v>
      </c>
      <c r="H81" s="3">
        <v>5.0949999999999998</v>
      </c>
      <c r="I81" s="3">
        <v>106.995</v>
      </c>
      <c r="J81" s="2" t="s">
        <v>131</v>
      </c>
      <c r="K81" s="4">
        <v>0.78888888888888886</v>
      </c>
      <c r="L81" t="s">
        <v>25</v>
      </c>
      <c r="M81">
        <v>101.9</v>
      </c>
      <c r="N81" s="1">
        <v>4.7619047620000003</v>
      </c>
      <c r="O81" s="1">
        <v>5.0949999999999998</v>
      </c>
    </row>
    <row r="82" spans="1:15" x14ac:dyDescent="0.3">
      <c r="A82" t="s">
        <v>138</v>
      </c>
      <c r="B82" t="s">
        <v>22</v>
      </c>
      <c r="C82" t="s">
        <v>23</v>
      </c>
      <c r="D82" t="s">
        <v>18</v>
      </c>
      <c r="E82" t="s">
        <v>19</v>
      </c>
      <c r="F82" s="3">
        <v>99.19</v>
      </c>
      <c r="G82">
        <v>6</v>
      </c>
      <c r="H82" s="3">
        <v>29.757000000000001</v>
      </c>
      <c r="I82" s="3">
        <v>624.89700000000005</v>
      </c>
      <c r="J82" s="2" t="s">
        <v>57</v>
      </c>
      <c r="K82" s="4">
        <v>0.61249999999999993</v>
      </c>
      <c r="L82" t="s">
        <v>29</v>
      </c>
      <c r="M82">
        <v>595.14</v>
      </c>
      <c r="N82" s="1">
        <v>4.7619047620000003</v>
      </c>
      <c r="O82" s="1">
        <v>29.757000000000001</v>
      </c>
    </row>
    <row r="83" spans="1:15" x14ac:dyDescent="0.3">
      <c r="A83" t="s">
        <v>139</v>
      </c>
      <c r="B83" t="s">
        <v>42</v>
      </c>
      <c r="C83" t="s">
        <v>23</v>
      </c>
      <c r="D83" t="s">
        <v>18</v>
      </c>
      <c r="E83" t="s">
        <v>43</v>
      </c>
      <c r="F83" s="3">
        <v>96.68</v>
      </c>
      <c r="G83">
        <v>3</v>
      </c>
      <c r="H83" s="3">
        <v>14.502000000000001</v>
      </c>
      <c r="I83" s="3">
        <v>304.54199999999997</v>
      </c>
      <c r="J83" s="2" t="s">
        <v>140</v>
      </c>
      <c r="K83" s="4">
        <v>0.8305555555555556</v>
      </c>
      <c r="L83" t="s">
        <v>20</v>
      </c>
      <c r="M83">
        <v>290.04000000000002</v>
      </c>
      <c r="N83" s="1">
        <v>4.7619047620000003</v>
      </c>
      <c r="O83" s="1">
        <v>14.502000000000001</v>
      </c>
    </row>
    <row r="84" spans="1:15" x14ac:dyDescent="0.3">
      <c r="A84" t="s">
        <v>141</v>
      </c>
      <c r="B84" t="s">
        <v>22</v>
      </c>
      <c r="C84" t="s">
        <v>23</v>
      </c>
      <c r="D84" t="s">
        <v>27</v>
      </c>
      <c r="E84" t="s">
        <v>43</v>
      </c>
      <c r="F84" s="3">
        <v>19.25</v>
      </c>
      <c r="G84">
        <v>8</v>
      </c>
      <c r="H84" s="3">
        <v>7.7</v>
      </c>
      <c r="I84" s="3">
        <v>161.69999999999999</v>
      </c>
      <c r="J84" s="2" t="s">
        <v>142</v>
      </c>
      <c r="K84" s="4">
        <v>0.77569444444444446</v>
      </c>
      <c r="L84" t="s">
        <v>20</v>
      </c>
      <c r="M84">
        <v>154</v>
      </c>
      <c r="N84" s="1">
        <v>4.7619047620000003</v>
      </c>
      <c r="O84" s="1">
        <v>7.7</v>
      </c>
    </row>
    <row r="85" spans="1:15" x14ac:dyDescent="0.3">
      <c r="A85" t="s">
        <v>143</v>
      </c>
      <c r="B85" t="s">
        <v>22</v>
      </c>
      <c r="C85" t="s">
        <v>17</v>
      </c>
      <c r="D85" t="s">
        <v>18</v>
      </c>
      <c r="E85" t="s">
        <v>43</v>
      </c>
      <c r="F85" s="3">
        <v>80.36</v>
      </c>
      <c r="G85">
        <v>4</v>
      </c>
      <c r="H85" s="3">
        <v>16.071999999999999</v>
      </c>
      <c r="I85" s="3">
        <v>337.512</v>
      </c>
      <c r="J85" s="2" t="s">
        <v>144</v>
      </c>
      <c r="K85" s="4">
        <v>0.78125</v>
      </c>
      <c r="L85" t="s">
        <v>29</v>
      </c>
      <c r="M85">
        <v>321.44</v>
      </c>
      <c r="N85" s="1">
        <v>4.7619047620000003</v>
      </c>
      <c r="O85" s="1">
        <v>16.071999999999999</v>
      </c>
    </row>
    <row r="86" spans="1:15" x14ac:dyDescent="0.3">
      <c r="A86" t="s">
        <v>145</v>
      </c>
      <c r="B86" t="s">
        <v>22</v>
      </c>
      <c r="C86" t="s">
        <v>17</v>
      </c>
      <c r="D86" t="s">
        <v>27</v>
      </c>
      <c r="E86" t="s">
        <v>33</v>
      </c>
      <c r="F86" s="3">
        <v>48.91</v>
      </c>
      <c r="G86">
        <v>5</v>
      </c>
      <c r="H86" s="3">
        <v>12.227499999999999</v>
      </c>
      <c r="I86" s="3">
        <v>256.77749999999997</v>
      </c>
      <c r="J86" s="2">
        <v>43711</v>
      </c>
      <c r="K86" s="4">
        <v>0.4284722222222222</v>
      </c>
      <c r="L86" t="s">
        <v>25</v>
      </c>
      <c r="M86">
        <v>244.55</v>
      </c>
      <c r="N86" s="1">
        <v>4.7619047620000003</v>
      </c>
      <c r="O86" s="1">
        <v>12.227499999999999</v>
      </c>
    </row>
    <row r="87" spans="1:15" x14ac:dyDescent="0.3">
      <c r="A87" t="s">
        <v>146</v>
      </c>
      <c r="B87" t="s">
        <v>22</v>
      </c>
      <c r="C87" t="s">
        <v>23</v>
      </c>
      <c r="D87" t="s">
        <v>18</v>
      </c>
      <c r="E87" t="s">
        <v>33</v>
      </c>
      <c r="F87" s="3">
        <v>83.06</v>
      </c>
      <c r="G87">
        <v>7</v>
      </c>
      <c r="H87" s="3">
        <v>29.071000000000002</v>
      </c>
      <c r="I87" s="3">
        <v>610.49099999999999</v>
      </c>
      <c r="J87" s="2">
        <v>43588</v>
      </c>
      <c r="K87" s="4">
        <v>0.60486111111111118</v>
      </c>
      <c r="L87" t="s">
        <v>20</v>
      </c>
      <c r="M87">
        <v>581.41999999999996</v>
      </c>
      <c r="N87" s="1">
        <v>4.7619047620000003</v>
      </c>
      <c r="O87" s="1">
        <v>29.071000000000002</v>
      </c>
    </row>
    <row r="88" spans="1:15" x14ac:dyDescent="0.3">
      <c r="A88" t="s">
        <v>147</v>
      </c>
      <c r="B88" t="s">
        <v>22</v>
      </c>
      <c r="C88" t="s">
        <v>23</v>
      </c>
      <c r="D88" t="s">
        <v>27</v>
      </c>
      <c r="E88" t="s">
        <v>46</v>
      </c>
      <c r="F88" s="3">
        <v>76.52</v>
      </c>
      <c r="G88">
        <v>5</v>
      </c>
      <c r="H88" s="3">
        <v>19.13</v>
      </c>
      <c r="I88" s="3">
        <v>401.73</v>
      </c>
      <c r="J88" s="2" t="s">
        <v>35</v>
      </c>
      <c r="K88" s="4">
        <v>0.43263888888888885</v>
      </c>
      <c r="L88" t="s">
        <v>25</v>
      </c>
      <c r="M88">
        <v>382.6</v>
      </c>
      <c r="N88" s="1">
        <v>4.7619047620000003</v>
      </c>
      <c r="O88" s="1">
        <v>19.13</v>
      </c>
    </row>
    <row r="89" spans="1:15" x14ac:dyDescent="0.3">
      <c r="A89" t="s">
        <v>148</v>
      </c>
      <c r="B89" t="s">
        <v>16</v>
      </c>
      <c r="C89" t="s">
        <v>17</v>
      </c>
      <c r="D89" t="s">
        <v>27</v>
      </c>
      <c r="E89" t="s">
        <v>43</v>
      </c>
      <c r="F89" s="3">
        <v>49.38</v>
      </c>
      <c r="G89">
        <v>7</v>
      </c>
      <c r="H89" s="3">
        <v>17.283000000000001</v>
      </c>
      <c r="I89" s="3">
        <v>362.94299999999998</v>
      </c>
      <c r="J89" s="2" t="s">
        <v>107</v>
      </c>
      <c r="K89" s="4">
        <v>0.85763888888888884</v>
      </c>
      <c r="L89" t="s">
        <v>29</v>
      </c>
      <c r="M89">
        <v>345.66</v>
      </c>
      <c r="N89" s="1">
        <v>4.7619047620000003</v>
      </c>
      <c r="O89" s="1">
        <v>17.283000000000001</v>
      </c>
    </row>
    <row r="90" spans="1:15" x14ac:dyDescent="0.3">
      <c r="A90" t="s">
        <v>149</v>
      </c>
      <c r="B90" t="s">
        <v>16</v>
      </c>
      <c r="C90" t="s">
        <v>23</v>
      </c>
      <c r="D90" t="s">
        <v>27</v>
      </c>
      <c r="E90" t="s">
        <v>33</v>
      </c>
      <c r="F90" s="3">
        <v>42.47</v>
      </c>
      <c r="G90">
        <v>1</v>
      </c>
      <c r="H90" s="3">
        <v>2.1234999999999999</v>
      </c>
      <c r="I90" s="3">
        <v>44.593499999999999</v>
      </c>
      <c r="J90" s="2">
        <v>43497</v>
      </c>
      <c r="K90" s="4">
        <v>0.70624999999999993</v>
      </c>
      <c r="L90" t="s">
        <v>25</v>
      </c>
      <c r="M90">
        <v>42.47</v>
      </c>
      <c r="N90" s="1">
        <v>4.7619047620000003</v>
      </c>
      <c r="O90" s="1">
        <v>2.1234999999999999</v>
      </c>
    </row>
    <row r="91" spans="1:15" x14ac:dyDescent="0.3">
      <c r="A91" t="s">
        <v>150</v>
      </c>
      <c r="B91" t="s">
        <v>42</v>
      </c>
      <c r="C91" t="s">
        <v>23</v>
      </c>
      <c r="D91" t="s">
        <v>18</v>
      </c>
      <c r="E91" t="s">
        <v>19</v>
      </c>
      <c r="F91" s="3">
        <v>76.989999999999995</v>
      </c>
      <c r="G91">
        <v>6</v>
      </c>
      <c r="H91" s="3">
        <v>23.097000000000001</v>
      </c>
      <c r="I91" s="3">
        <v>485.03699999999998</v>
      </c>
      <c r="J91" s="2" t="s">
        <v>94</v>
      </c>
      <c r="K91" s="4">
        <v>0.74652777777777779</v>
      </c>
      <c r="L91" t="s">
        <v>25</v>
      </c>
      <c r="M91">
        <v>461.94</v>
      </c>
      <c r="N91" s="1">
        <v>4.7619047620000003</v>
      </c>
      <c r="O91" s="1">
        <v>23.097000000000001</v>
      </c>
    </row>
    <row r="92" spans="1:15" x14ac:dyDescent="0.3">
      <c r="A92" t="s">
        <v>151</v>
      </c>
      <c r="B92" t="s">
        <v>22</v>
      </c>
      <c r="C92" t="s">
        <v>17</v>
      </c>
      <c r="D92" t="s">
        <v>18</v>
      </c>
      <c r="E92" t="s">
        <v>28</v>
      </c>
      <c r="F92" s="3">
        <v>47.38</v>
      </c>
      <c r="G92">
        <v>4</v>
      </c>
      <c r="H92" s="3">
        <v>9.4760000000000009</v>
      </c>
      <c r="I92" s="3">
        <v>198.99600000000001</v>
      </c>
      <c r="J92" s="2" t="s">
        <v>142</v>
      </c>
      <c r="K92" s="4">
        <v>0.43402777777777773</v>
      </c>
      <c r="L92" t="s">
        <v>25</v>
      </c>
      <c r="M92">
        <v>189.52</v>
      </c>
      <c r="N92" s="1">
        <v>4.7619047620000003</v>
      </c>
      <c r="O92" s="1">
        <v>9.4760000000000009</v>
      </c>
    </row>
    <row r="93" spans="1:15" x14ac:dyDescent="0.3">
      <c r="A93" t="s">
        <v>152</v>
      </c>
      <c r="B93" t="s">
        <v>22</v>
      </c>
      <c r="C93" t="s">
        <v>23</v>
      </c>
      <c r="D93" t="s">
        <v>18</v>
      </c>
      <c r="E93" t="s">
        <v>33</v>
      </c>
      <c r="F93" s="3">
        <v>44.86</v>
      </c>
      <c r="G93">
        <v>10</v>
      </c>
      <c r="H93" s="3">
        <v>22.43</v>
      </c>
      <c r="I93" s="3">
        <v>471.03</v>
      </c>
      <c r="J93" s="2" t="s">
        <v>140</v>
      </c>
      <c r="K93" s="4">
        <v>0.82916666666666661</v>
      </c>
      <c r="L93" t="s">
        <v>20</v>
      </c>
      <c r="M93">
        <v>448.6</v>
      </c>
      <c r="N93" s="1">
        <v>4.7619047620000003</v>
      </c>
      <c r="O93" s="1">
        <v>22.43</v>
      </c>
    </row>
    <row r="94" spans="1:15" x14ac:dyDescent="0.3">
      <c r="A94" t="s">
        <v>153</v>
      </c>
      <c r="B94" t="s">
        <v>16</v>
      </c>
      <c r="C94" t="s">
        <v>17</v>
      </c>
      <c r="D94" t="s">
        <v>18</v>
      </c>
      <c r="E94" t="s">
        <v>33</v>
      </c>
      <c r="F94" s="3">
        <v>21.98</v>
      </c>
      <c r="G94">
        <v>7</v>
      </c>
      <c r="H94" s="3">
        <v>7.6929999999999996</v>
      </c>
      <c r="I94" s="3">
        <v>161.553</v>
      </c>
      <c r="J94" s="2">
        <v>43739</v>
      </c>
      <c r="K94" s="4">
        <v>0.6958333333333333</v>
      </c>
      <c r="L94" t="s">
        <v>20</v>
      </c>
      <c r="M94">
        <v>153.86000000000001</v>
      </c>
      <c r="N94" s="1">
        <v>4.7619047620000003</v>
      </c>
      <c r="O94" s="1">
        <v>7.6929999999999996</v>
      </c>
    </row>
    <row r="95" spans="1:15" x14ac:dyDescent="0.3">
      <c r="A95" t="s">
        <v>154</v>
      </c>
      <c r="B95" t="s">
        <v>42</v>
      </c>
      <c r="C95" t="s">
        <v>17</v>
      </c>
      <c r="D95" t="s">
        <v>27</v>
      </c>
      <c r="E95" t="s">
        <v>19</v>
      </c>
      <c r="F95" s="3">
        <v>64.36</v>
      </c>
      <c r="G95">
        <v>9</v>
      </c>
      <c r="H95" s="3">
        <v>28.962</v>
      </c>
      <c r="I95" s="3">
        <v>608.202</v>
      </c>
      <c r="J95" s="2">
        <v>43802</v>
      </c>
      <c r="K95" s="4">
        <v>0.50624999999999998</v>
      </c>
      <c r="L95" t="s">
        <v>29</v>
      </c>
      <c r="M95">
        <v>579.24</v>
      </c>
      <c r="N95" s="1">
        <v>4.7619047620000003</v>
      </c>
      <c r="O95" s="1">
        <v>28.962</v>
      </c>
    </row>
    <row r="96" spans="1:15" x14ac:dyDescent="0.3">
      <c r="A96" t="s">
        <v>155</v>
      </c>
      <c r="B96" t="s">
        <v>22</v>
      </c>
      <c r="C96" t="s">
        <v>23</v>
      </c>
      <c r="D96" t="s">
        <v>27</v>
      </c>
      <c r="E96" t="s">
        <v>19</v>
      </c>
      <c r="F96" s="3">
        <v>89.75</v>
      </c>
      <c r="G96">
        <v>1</v>
      </c>
      <c r="H96" s="3">
        <v>4.4874999999999998</v>
      </c>
      <c r="I96" s="3">
        <v>94.237499999999997</v>
      </c>
      <c r="J96" s="2">
        <v>43618</v>
      </c>
      <c r="K96" s="4">
        <v>0.83680555555555547</v>
      </c>
      <c r="L96" t="s">
        <v>29</v>
      </c>
      <c r="M96">
        <v>89.75</v>
      </c>
      <c r="N96" s="1">
        <v>4.7619047620000003</v>
      </c>
      <c r="O96" s="1">
        <v>4.4874999999999998</v>
      </c>
    </row>
    <row r="97" spans="1:15" x14ac:dyDescent="0.3">
      <c r="A97" t="s">
        <v>156</v>
      </c>
      <c r="B97" t="s">
        <v>16</v>
      </c>
      <c r="C97" t="s">
        <v>23</v>
      </c>
      <c r="D97" t="s">
        <v>27</v>
      </c>
      <c r="E97" t="s">
        <v>24</v>
      </c>
      <c r="F97" s="3">
        <v>97.16</v>
      </c>
      <c r="G97">
        <v>1</v>
      </c>
      <c r="H97" s="3">
        <v>4.8579999999999997</v>
      </c>
      <c r="I97" s="3">
        <v>102.018</v>
      </c>
      <c r="J97" s="2">
        <v>43680</v>
      </c>
      <c r="K97" s="4">
        <v>0.85972222222222217</v>
      </c>
      <c r="L97" t="s">
        <v>20</v>
      </c>
      <c r="M97">
        <v>97.16</v>
      </c>
      <c r="N97" s="1">
        <v>4.7619047620000003</v>
      </c>
      <c r="O97" s="1">
        <v>4.8579999999999997</v>
      </c>
    </row>
    <row r="98" spans="1:15" x14ac:dyDescent="0.3">
      <c r="A98" t="s">
        <v>157</v>
      </c>
      <c r="B98" t="s">
        <v>42</v>
      </c>
      <c r="C98" t="s">
        <v>23</v>
      </c>
      <c r="D98" t="s">
        <v>27</v>
      </c>
      <c r="E98" t="s">
        <v>19</v>
      </c>
      <c r="F98" s="3">
        <v>87.87</v>
      </c>
      <c r="G98">
        <v>10</v>
      </c>
      <c r="H98" s="3">
        <v>43.935000000000002</v>
      </c>
      <c r="I98" s="3">
        <v>922.63499999999999</v>
      </c>
      <c r="J98" s="2" t="s">
        <v>51</v>
      </c>
      <c r="K98" s="4">
        <v>0.43402777777777773</v>
      </c>
      <c r="L98" t="s">
        <v>20</v>
      </c>
      <c r="M98">
        <v>878.7</v>
      </c>
      <c r="N98" s="1">
        <v>4.7619047620000003</v>
      </c>
      <c r="O98" s="1">
        <v>43.935000000000002</v>
      </c>
    </row>
    <row r="99" spans="1:15" x14ac:dyDescent="0.3">
      <c r="A99" t="s">
        <v>158</v>
      </c>
      <c r="B99" t="s">
        <v>22</v>
      </c>
      <c r="C99" t="s">
        <v>23</v>
      </c>
      <c r="D99" t="s">
        <v>18</v>
      </c>
      <c r="E99" t="s">
        <v>24</v>
      </c>
      <c r="F99" s="3">
        <v>12.45</v>
      </c>
      <c r="G99">
        <v>6</v>
      </c>
      <c r="H99" s="3">
        <v>3.7349999999999999</v>
      </c>
      <c r="I99" s="3">
        <v>78.435000000000002</v>
      </c>
      <c r="J99" s="2">
        <v>43710</v>
      </c>
      <c r="K99" s="4">
        <v>0.5493055555555556</v>
      </c>
      <c r="L99" t="s">
        <v>25</v>
      </c>
      <c r="M99">
        <v>74.7</v>
      </c>
      <c r="N99" s="1">
        <v>4.7619047620000003</v>
      </c>
      <c r="O99" s="1">
        <v>3.7349999999999999</v>
      </c>
    </row>
    <row r="100" spans="1:15" x14ac:dyDescent="0.3">
      <c r="A100" t="s">
        <v>159</v>
      </c>
      <c r="B100" t="s">
        <v>16</v>
      </c>
      <c r="C100" t="s">
        <v>23</v>
      </c>
      <c r="D100" t="s">
        <v>27</v>
      </c>
      <c r="E100" t="s">
        <v>43</v>
      </c>
      <c r="F100" s="3">
        <v>52.75</v>
      </c>
      <c r="G100">
        <v>3</v>
      </c>
      <c r="H100" s="3">
        <v>7.9124999999999996</v>
      </c>
      <c r="I100" s="3">
        <v>166.16249999999999</v>
      </c>
      <c r="J100" s="2" t="s">
        <v>83</v>
      </c>
      <c r="K100" s="4">
        <v>0.42777777777777781</v>
      </c>
      <c r="L100" t="s">
        <v>20</v>
      </c>
      <c r="M100">
        <v>158.25</v>
      </c>
      <c r="N100" s="1">
        <v>4.7619047620000003</v>
      </c>
      <c r="O100" s="1">
        <v>7.9124999999999996</v>
      </c>
    </row>
    <row r="101" spans="1:15" x14ac:dyDescent="0.3">
      <c r="A101" t="s">
        <v>160</v>
      </c>
      <c r="B101" t="s">
        <v>42</v>
      </c>
      <c r="C101" t="s">
        <v>23</v>
      </c>
      <c r="D101" t="s">
        <v>27</v>
      </c>
      <c r="E101" t="s">
        <v>28</v>
      </c>
      <c r="F101" s="3">
        <v>82.7</v>
      </c>
      <c r="G101">
        <v>6</v>
      </c>
      <c r="H101" s="3">
        <v>24.81</v>
      </c>
      <c r="I101" s="3">
        <v>521.01</v>
      </c>
      <c r="J101" s="2">
        <v>43588</v>
      </c>
      <c r="K101" s="4">
        <v>0.7597222222222223</v>
      </c>
      <c r="L101" t="s">
        <v>25</v>
      </c>
      <c r="M101">
        <v>496.2</v>
      </c>
      <c r="N101" s="1">
        <v>4.7619047620000003</v>
      </c>
      <c r="O101" s="1">
        <v>24.81</v>
      </c>
    </row>
    <row r="102" spans="1:15" x14ac:dyDescent="0.3">
      <c r="A102" t="s">
        <v>161</v>
      </c>
      <c r="B102" t="s">
        <v>22</v>
      </c>
      <c r="C102" t="s">
        <v>17</v>
      </c>
      <c r="D102" t="s">
        <v>27</v>
      </c>
      <c r="E102" t="s">
        <v>46</v>
      </c>
      <c r="F102" s="3">
        <v>48.71</v>
      </c>
      <c r="G102">
        <v>1</v>
      </c>
      <c r="H102" s="3">
        <v>2.4355000000000002</v>
      </c>
      <c r="I102" s="3">
        <v>51.145499999999998</v>
      </c>
      <c r="J102" s="2" t="s">
        <v>162</v>
      </c>
      <c r="K102" s="4">
        <v>0.80555555555555547</v>
      </c>
      <c r="L102" t="s">
        <v>25</v>
      </c>
      <c r="M102">
        <v>48.71</v>
      </c>
      <c r="N102" s="1">
        <v>4.7619047620000003</v>
      </c>
      <c r="O102" s="1">
        <v>2.4355000000000002</v>
      </c>
    </row>
    <row r="103" spans="1:15" x14ac:dyDescent="0.3">
      <c r="A103" t="s">
        <v>163</v>
      </c>
      <c r="B103" t="s">
        <v>22</v>
      </c>
      <c r="C103" t="s">
        <v>23</v>
      </c>
      <c r="D103" t="s">
        <v>27</v>
      </c>
      <c r="E103" t="s">
        <v>46</v>
      </c>
      <c r="F103" s="3">
        <v>78.55</v>
      </c>
      <c r="G103">
        <v>9</v>
      </c>
      <c r="H103" s="3">
        <v>35.347499999999997</v>
      </c>
      <c r="I103" s="3">
        <v>742.29750000000001</v>
      </c>
      <c r="J103" s="2">
        <v>43468</v>
      </c>
      <c r="K103" s="4">
        <v>0.55694444444444446</v>
      </c>
      <c r="L103" t="s">
        <v>25</v>
      </c>
      <c r="M103">
        <v>706.95</v>
      </c>
      <c r="N103" s="1">
        <v>4.7619047620000003</v>
      </c>
      <c r="O103" s="1">
        <v>35.347499999999997</v>
      </c>
    </row>
    <row r="104" spans="1:15" x14ac:dyDescent="0.3">
      <c r="A104" t="s">
        <v>164</v>
      </c>
      <c r="B104" t="s">
        <v>22</v>
      </c>
      <c r="C104" t="s">
        <v>23</v>
      </c>
      <c r="D104" t="s">
        <v>18</v>
      </c>
      <c r="E104" t="s">
        <v>24</v>
      </c>
      <c r="F104" s="3">
        <v>23.07</v>
      </c>
      <c r="G104">
        <v>9</v>
      </c>
      <c r="H104" s="3">
        <v>10.381500000000001</v>
      </c>
      <c r="I104" s="3">
        <v>218.01150000000001</v>
      </c>
      <c r="J104" s="2">
        <v>43467</v>
      </c>
      <c r="K104" s="4">
        <v>0.4770833333333333</v>
      </c>
      <c r="L104" t="s">
        <v>25</v>
      </c>
      <c r="M104">
        <v>207.63</v>
      </c>
      <c r="N104" s="1">
        <v>4.7619047620000003</v>
      </c>
      <c r="O104" s="1">
        <v>10.381500000000001</v>
      </c>
    </row>
    <row r="105" spans="1:15" x14ac:dyDescent="0.3">
      <c r="A105" t="s">
        <v>165</v>
      </c>
      <c r="B105" t="s">
        <v>16</v>
      </c>
      <c r="C105" t="s">
        <v>23</v>
      </c>
      <c r="D105" t="s">
        <v>27</v>
      </c>
      <c r="E105" t="s">
        <v>43</v>
      </c>
      <c r="F105" s="3">
        <v>58.26</v>
      </c>
      <c r="G105">
        <v>6</v>
      </c>
      <c r="H105" s="3">
        <v>17.478000000000002</v>
      </c>
      <c r="I105" s="3">
        <v>367.03800000000001</v>
      </c>
      <c r="J105" s="2" t="s">
        <v>166</v>
      </c>
      <c r="K105" s="4">
        <v>0.6972222222222223</v>
      </c>
      <c r="L105" t="s">
        <v>25</v>
      </c>
      <c r="M105">
        <v>349.56</v>
      </c>
      <c r="N105" s="1">
        <v>4.7619047620000003</v>
      </c>
      <c r="O105" s="1">
        <v>17.478000000000002</v>
      </c>
    </row>
    <row r="106" spans="1:15" x14ac:dyDescent="0.3">
      <c r="A106" t="s">
        <v>167</v>
      </c>
      <c r="B106" t="s">
        <v>42</v>
      </c>
      <c r="C106" t="s">
        <v>23</v>
      </c>
      <c r="D106" t="s">
        <v>27</v>
      </c>
      <c r="E106" t="s">
        <v>19</v>
      </c>
      <c r="F106" s="3">
        <v>30.35</v>
      </c>
      <c r="G106">
        <v>7</v>
      </c>
      <c r="H106" s="3">
        <v>10.6225</v>
      </c>
      <c r="I106" s="3">
        <v>223.07249999999999</v>
      </c>
      <c r="J106" s="2" t="s">
        <v>98</v>
      </c>
      <c r="K106" s="4">
        <v>0.7631944444444444</v>
      </c>
      <c r="L106" t="s">
        <v>25</v>
      </c>
      <c r="M106">
        <v>212.45</v>
      </c>
      <c r="N106" s="1">
        <v>4.7619047620000003</v>
      </c>
      <c r="O106" s="1">
        <v>10.6225</v>
      </c>
    </row>
    <row r="107" spans="1:15" x14ac:dyDescent="0.3">
      <c r="A107" t="s">
        <v>168</v>
      </c>
      <c r="B107" t="s">
        <v>16</v>
      </c>
      <c r="C107" t="s">
        <v>17</v>
      </c>
      <c r="D107" t="s">
        <v>27</v>
      </c>
      <c r="E107" t="s">
        <v>24</v>
      </c>
      <c r="F107" s="3">
        <v>88.67</v>
      </c>
      <c r="G107">
        <v>10</v>
      </c>
      <c r="H107" s="3">
        <v>44.335000000000001</v>
      </c>
      <c r="I107" s="3">
        <v>931.03499999999997</v>
      </c>
      <c r="J107" s="2">
        <v>43800</v>
      </c>
      <c r="K107" s="4">
        <v>0.61805555555555558</v>
      </c>
      <c r="L107" t="s">
        <v>20</v>
      </c>
      <c r="M107">
        <v>886.7</v>
      </c>
      <c r="N107" s="1">
        <v>4.7619047620000003</v>
      </c>
      <c r="O107" s="1">
        <v>44.335000000000001</v>
      </c>
    </row>
    <row r="108" spans="1:15" x14ac:dyDescent="0.3">
      <c r="A108" t="s">
        <v>169</v>
      </c>
      <c r="B108" t="s">
        <v>22</v>
      </c>
      <c r="C108" t="s">
        <v>23</v>
      </c>
      <c r="D108" t="s">
        <v>27</v>
      </c>
      <c r="E108" t="s">
        <v>46</v>
      </c>
      <c r="F108" s="3">
        <v>27.38</v>
      </c>
      <c r="G108">
        <v>6</v>
      </c>
      <c r="H108" s="3">
        <v>8.2140000000000004</v>
      </c>
      <c r="I108" s="3">
        <v>172.494</v>
      </c>
      <c r="J108" s="2">
        <v>43586</v>
      </c>
      <c r="K108" s="4">
        <v>0.87083333333333324</v>
      </c>
      <c r="L108" t="s">
        <v>29</v>
      </c>
      <c r="M108">
        <v>164.28</v>
      </c>
      <c r="N108" s="1">
        <v>4.7619047620000003</v>
      </c>
      <c r="O108" s="1">
        <v>8.2140000000000004</v>
      </c>
    </row>
    <row r="109" spans="1:15" x14ac:dyDescent="0.3">
      <c r="A109" t="s">
        <v>170</v>
      </c>
      <c r="B109" t="s">
        <v>16</v>
      </c>
      <c r="C109" t="s">
        <v>23</v>
      </c>
      <c r="D109" t="s">
        <v>27</v>
      </c>
      <c r="E109" t="s">
        <v>33</v>
      </c>
      <c r="F109" s="3">
        <v>62.13</v>
      </c>
      <c r="G109">
        <v>6</v>
      </c>
      <c r="H109" s="3">
        <v>18.638999999999999</v>
      </c>
      <c r="I109" s="3">
        <v>391.41899999999998</v>
      </c>
      <c r="J109" s="2" t="s">
        <v>67</v>
      </c>
      <c r="K109" s="4">
        <v>0.84652777777777777</v>
      </c>
      <c r="L109" t="s">
        <v>25</v>
      </c>
      <c r="M109">
        <v>372.78</v>
      </c>
      <c r="N109" s="1">
        <v>4.7619047620000003</v>
      </c>
      <c r="O109" s="1">
        <v>18.638999999999999</v>
      </c>
    </row>
    <row r="110" spans="1:15" x14ac:dyDescent="0.3">
      <c r="A110" t="s">
        <v>171</v>
      </c>
      <c r="B110" t="s">
        <v>22</v>
      </c>
      <c r="C110" t="s">
        <v>23</v>
      </c>
      <c r="D110" t="s">
        <v>18</v>
      </c>
      <c r="E110" t="s">
        <v>43</v>
      </c>
      <c r="F110" s="3">
        <v>33.979999999999997</v>
      </c>
      <c r="G110">
        <v>9</v>
      </c>
      <c r="H110" s="3">
        <v>15.291</v>
      </c>
      <c r="I110" s="3">
        <v>321.11099999999999</v>
      </c>
      <c r="J110" s="2" t="s">
        <v>172</v>
      </c>
      <c r="K110" s="4">
        <v>0.4465277777777778</v>
      </c>
      <c r="L110" t="s">
        <v>25</v>
      </c>
      <c r="M110">
        <v>305.82</v>
      </c>
      <c r="N110" s="1">
        <v>4.7619047620000003</v>
      </c>
      <c r="O110" s="1">
        <v>15.291</v>
      </c>
    </row>
    <row r="111" spans="1:15" x14ac:dyDescent="0.3">
      <c r="A111" t="s">
        <v>173</v>
      </c>
      <c r="B111" t="s">
        <v>22</v>
      </c>
      <c r="C111" t="s">
        <v>17</v>
      </c>
      <c r="D111" t="s">
        <v>27</v>
      </c>
      <c r="E111" t="s">
        <v>24</v>
      </c>
      <c r="F111" s="3">
        <v>81.97</v>
      </c>
      <c r="G111">
        <v>10</v>
      </c>
      <c r="H111" s="3">
        <v>40.984999999999999</v>
      </c>
      <c r="I111" s="3">
        <v>860.68499999999995</v>
      </c>
      <c r="J111" s="2">
        <v>43527</v>
      </c>
      <c r="K111" s="4">
        <v>0.60416666666666663</v>
      </c>
      <c r="L111" t="s">
        <v>25</v>
      </c>
      <c r="M111">
        <v>819.7</v>
      </c>
      <c r="N111" s="1">
        <v>4.7619047620000003</v>
      </c>
      <c r="O111" s="1">
        <v>40.984999999999999</v>
      </c>
    </row>
    <row r="112" spans="1:15" x14ac:dyDescent="0.3">
      <c r="A112" t="s">
        <v>174</v>
      </c>
      <c r="B112" t="s">
        <v>42</v>
      </c>
      <c r="C112" t="s">
        <v>17</v>
      </c>
      <c r="D112" t="s">
        <v>18</v>
      </c>
      <c r="E112" t="s">
        <v>33</v>
      </c>
      <c r="F112" s="3">
        <v>16.489999999999998</v>
      </c>
      <c r="G112">
        <v>2</v>
      </c>
      <c r="H112" s="3">
        <v>1.649</v>
      </c>
      <c r="I112" s="3">
        <v>34.628999999999998</v>
      </c>
      <c r="J112" s="2">
        <v>43587</v>
      </c>
      <c r="K112" s="4">
        <v>0.48055555555555557</v>
      </c>
      <c r="L112" t="s">
        <v>20</v>
      </c>
      <c r="M112">
        <v>32.979999999999997</v>
      </c>
      <c r="N112" s="1">
        <v>4.7619047620000003</v>
      </c>
      <c r="O112" s="1">
        <v>1.649</v>
      </c>
    </row>
    <row r="113" spans="1:15" x14ac:dyDescent="0.3">
      <c r="A113" t="s">
        <v>175</v>
      </c>
      <c r="B113" t="s">
        <v>22</v>
      </c>
      <c r="C113" t="s">
        <v>17</v>
      </c>
      <c r="D113" t="s">
        <v>18</v>
      </c>
      <c r="E113" t="s">
        <v>19</v>
      </c>
      <c r="F113" s="3">
        <v>98.21</v>
      </c>
      <c r="G113">
        <v>3</v>
      </c>
      <c r="H113" s="3">
        <v>14.7315</v>
      </c>
      <c r="I113" s="3">
        <v>309.36149999999998</v>
      </c>
      <c r="J113" s="2">
        <v>43587</v>
      </c>
      <c r="K113" s="4">
        <v>0.44513888888888892</v>
      </c>
      <c r="L113" t="s">
        <v>29</v>
      </c>
      <c r="M113">
        <v>294.63</v>
      </c>
      <c r="N113" s="1">
        <v>4.7619047620000003</v>
      </c>
      <c r="O113" s="1">
        <v>14.7315</v>
      </c>
    </row>
    <row r="114" spans="1:15" x14ac:dyDescent="0.3">
      <c r="A114" t="s">
        <v>176</v>
      </c>
      <c r="B114" t="s">
        <v>42</v>
      </c>
      <c r="C114" t="s">
        <v>23</v>
      </c>
      <c r="D114" t="s">
        <v>18</v>
      </c>
      <c r="E114" t="s">
        <v>46</v>
      </c>
      <c r="F114" s="3">
        <v>72.84</v>
      </c>
      <c r="G114">
        <v>7</v>
      </c>
      <c r="H114" s="3">
        <v>25.494</v>
      </c>
      <c r="I114" s="3">
        <v>535.37400000000002</v>
      </c>
      <c r="J114" s="2" t="s">
        <v>113</v>
      </c>
      <c r="K114" s="4">
        <v>0.53055555555555556</v>
      </c>
      <c r="L114" t="s">
        <v>25</v>
      </c>
      <c r="M114">
        <v>509.88</v>
      </c>
      <c r="N114" s="1">
        <v>4.7619047620000003</v>
      </c>
      <c r="O114" s="1">
        <v>25.494</v>
      </c>
    </row>
    <row r="115" spans="1:15" x14ac:dyDescent="0.3">
      <c r="A115" t="s">
        <v>177</v>
      </c>
      <c r="B115" t="s">
        <v>16</v>
      </c>
      <c r="C115" t="s">
        <v>17</v>
      </c>
      <c r="D115" t="s">
        <v>27</v>
      </c>
      <c r="E115" t="s">
        <v>28</v>
      </c>
      <c r="F115" s="3">
        <v>58.07</v>
      </c>
      <c r="G115">
        <v>9</v>
      </c>
      <c r="H115" s="3">
        <v>26.131499999999999</v>
      </c>
      <c r="I115" s="3">
        <v>548.76149999999996</v>
      </c>
      <c r="J115" s="2" t="s">
        <v>178</v>
      </c>
      <c r="K115" s="4">
        <v>0.83819444444444446</v>
      </c>
      <c r="L115" t="s">
        <v>20</v>
      </c>
      <c r="M115">
        <v>522.63</v>
      </c>
      <c r="N115" s="1">
        <v>4.7619047620000003</v>
      </c>
      <c r="O115" s="1">
        <v>26.131499999999999</v>
      </c>
    </row>
    <row r="116" spans="1:15" x14ac:dyDescent="0.3">
      <c r="A116" t="s">
        <v>179</v>
      </c>
      <c r="B116" t="s">
        <v>22</v>
      </c>
      <c r="C116" t="s">
        <v>17</v>
      </c>
      <c r="D116" t="s">
        <v>18</v>
      </c>
      <c r="E116" t="s">
        <v>28</v>
      </c>
      <c r="F116" s="3">
        <v>80.790000000000006</v>
      </c>
      <c r="G116">
        <v>9</v>
      </c>
      <c r="H116" s="3">
        <v>36.355499999999999</v>
      </c>
      <c r="I116" s="3">
        <v>763.46550000000002</v>
      </c>
      <c r="J116" s="2">
        <v>43467</v>
      </c>
      <c r="K116" s="4">
        <v>0.85486111111111107</v>
      </c>
      <c r="L116" t="s">
        <v>29</v>
      </c>
      <c r="M116">
        <v>727.11</v>
      </c>
      <c r="N116" s="1">
        <v>4.7619047620000003</v>
      </c>
      <c r="O116" s="1">
        <v>36.355499999999999</v>
      </c>
    </row>
    <row r="117" spans="1:15" x14ac:dyDescent="0.3">
      <c r="A117" t="s">
        <v>180</v>
      </c>
      <c r="B117" t="s">
        <v>22</v>
      </c>
      <c r="C117" t="s">
        <v>23</v>
      </c>
      <c r="D117" t="s">
        <v>18</v>
      </c>
      <c r="E117" t="s">
        <v>46</v>
      </c>
      <c r="F117" s="3">
        <v>27.02</v>
      </c>
      <c r="G117">
        <v>3</v>
      </c>
      <c r="H117" s="3">
        <v>4.0529999999999999</v>
      </c>
      <c r="I117" s="3">
        <v>85.113</v>
      </c>
      <c r="J117" s="2">
        <v>43499</v>
      </c>
      <c r="K117" s="4">
        <v>0.54236111111111118</v>
      </c>
      <c r="L117" t="s">
        <v>29</v>
      </c>
      <c r="M117">
        <v>81.06</v>
      </c>
      <c r="N117" s="1">
        <v>4.7619047620000003</v>
      </c>
      <c r="O117" s="1">
        <v>4.0529999999999999</v>
      </c>
    </row>
    <row r="118" spans="1:15" x14ac:dyDescent="0.3">
      <c r="A118" t="s">
        <v>181</v>
      </c>
      <c r="B118" t="s">
        <v>42</v>
      </c>
      <c r="C118" t="s">
        <v>17</v>
      </c>
      <c r="D118" t="s">
        <v>27</v>
      </c>
      <c r="E118" t="s">
        <v>46</v>
      </c>
      <c r="F118" s="3">
        <v>21.94</v>
      </c>
      <c r="G118">
        <v>5</v>
      </c>
      <c r="H118" s="3">
        <v>5.4850000000000003</v>
      </c>
      <c r="I118" s="3">
        <v>115.185</v>
      </c>
      <c r="J118" s="2">
        <v>43588</v>
      </c>
      <c r="K118" s="4">
        <v>0.52013888888888882</v>
      </c>
      <c r="L118" t="s">
        <v>20</v>
      </c>
      <c r="M118">
        <v>109.7</v>
      </c>
      <c r="N118" s="1">
        <v>4.7619047620000003</v>
      </c>
      <c r="O118" s="1">
        <v>5.4850000000000003</v>
      </c>
    </row>
    <row r="119" spans="1:15" x14ac:dyDescent="0.3">
      <c r="A119" t="s">
        <v>182</v>
      </c>
      <c r="B119" t="s">
        <v>42</v>
      </c>
      <c r="C119" t="s">
        <v>17</v>
      </c>
      <c r="D119" t="s">
        <v>27</v>
      </c>
      <c r="E119" t="s">
        <v>46</v>
      </c>
      <c r="F119" s="3">
        <v>51.36</v>
      </c>
      <c r="G119">
        <v>1</v>
      </c>
      <c r="H119" s="3">
        <v>2.5680000000000001</v>
      </c>
      <c r="I119" s="3">
        <v>53.927999999999997</v>
      </c>
      <c r="J119" s="2" t="s">
        <v>183</v>
      </c>
      <c r="K119" s="4">
        <v>0.6430555555555556</v>
      </c>
      <c r="L119" t="s">
        <v>20</v>
      </c>
      <c r="M119">
        <v>51.36</v>
      </c>
      <c r="N119" s="1">
        <v>4.7619047620000003</v>
      </c>
      <c r="O119" s="1">
        <v>2.5680000000000001</v>
      </c>
    </row>
    <row r="120" spans="1:15" x14ac:dyDescent="0.3">
      <c r="A120" t="s">
        <v>184</v>
      </c>
      <c r="B120" t="s">
        <v>16</v>
      </c>
      <c r="C120" t="s">
        <v>23</v>
      </c>
      <c r="D120" t="s">
        <v>18</v>
      </c>
      <c r="E120" t="s">
        <v>43</v>
      </c>
      <c r="F120" s="3">
        <v>10.96</v>
      </c>
      <c r="G120">
        <v>10</v>
      </c>
      <c r="H120" s="3">
        <v>5.48</v>
      </c>
      <c r="I120" s="3">
        <v>115.08</v>
      </c>
      <c r="J120" s="2">
        <v>43498</v>
      </c>
      <c r="K120" s="4">
        <v>0.8666666666666667</v>
      </c>
      <c r="L120" t="s">
        <v>20</v>
      </c>
      <c r="M120">
        <v>109.6</v>
      </c>
      <c r="N120" s="1">
        <v>4.7619047620000003</v>
      </c>
      <c r="O120" s="1">
        <v>5.48</v>
      </c>
    </row>
    <row r="121" spans="1:15" x14ac:dyDescent="0.3">
      <c r="A121" t="s">
        <v>185</v>
      </c>
      <c r="B121" t="s">
        <v>42</v>
      </c>
      <c r="C121" t="s">
        <v>23</v>
      </c>
      <c r="D121" t="s">
        <v>27</v>
      </c>
      <c r="E121" t="s">
        <v>28</v>
      </c>
      <c r="F121" s="3">
        <v>53.44</v>
      </c>
      <c r="G121">
        <v>2</v>
      </c>
      <c r="H121" s="3">
        <v>5.3440000000000003</v>
      </c>
      <c r="I121" s="3">
        <v>112.224</v>
      </c>
      <c r="J121" s="2" t="s">
        <v>110</v>
      </c>
      <c r="K121" s="4">
        <v>0.85972222222222217</v>
      </c>
      <c r="L121" t="s">
        <v>20</v>
      </c>
      <c r="M121">
        <v>106.88</v>
      </c>
      <c r="N121" s="1">
        <v>4.7619047620000003</v>
      </c>
      <c r="O121" s="1">
        <v>5.3440000000000003</v>
      </c>
    </row>
    <row r="122" spans="1:15" x14ac:dyDescent="0.3">
      <c r="A122" t="s">
        <v>186</v>
      </c>
      <c r="B122" t="s">
        <v>16</v>
      </c>
      <c r="C122" t="s">
        <v>23</v>
      </c>
      <c r="D122" t="s">
        <v>18</v>
      </c>
      <c r="E122" t="s">
        <v>24</v>
      </c>
      <c r="F122" s="3">
        <v>99.56</v>
      </c>
      <c r="G122">
        <v>8</v>
      </c>
      <c r="H122" s="3">
        <v>39.823999999999998</v>
      </c>
      <c r="I122" s="3">
        <v>836.30399999999997</v>
      </c>
      <c r="J122" s="2" t="s">
        <v>118</v>
      </c>
      <c r="K122" s="4">
        <v>0.7104166666666667</v>
      </c>
      <c r="L122" t="s">
        <v>29</v>
      </c>
      <c r="M122">
        <v>796.48</v>
      </c>
      <c r="N122" s="1">
        <v>4.7619047620000003</v>
      </c>
      <c r="O122" s="1">
        <v>39.823999999999998</v>
      </c>
    </row>
    <row r="123" spans="1:15" x14ac:dyDescent="0.3">
      <c r="A123" t="s">
        <v>187</v>
      </c>
      <c r="B123" t="s">
        <v>22</v>
      </c>
      <c r="C123" t="s">
        <v>17</v>
      </c>
      <c r="D123" t="s">
        <v>27</v>
      </c>
      <c r="E123" t="s">
        <v>33</v>
      </c>
      <c r="F123" s="3">
        <v>57.12</v>
      </c>
      <c r="G123">
        <v>7</v>
      </c>
      <c r="H123" s="3">
        <v>19.992000000000001</v>
      </c>
      <c r="I123" s="3">
        <v>419.83199999999999</v>
      </c>
      <c r="J123" s="2">
        <v>43800</v>
      </c>
      <c r="K123" s="4">
        <v>0.50138888888888888</v>
      </c>
      <c r="L123" t="s">
        <v>29</v>
      </c>
      <c r="M123">
        <v>399.84</v>
      </c>
      <c r="N123" s="1">
        <v>4.7619047620000003</v>
      </c>
      <c r="O123" s="1">
        <v>19.992000000000001</v>
      </c>
    </row>
    <row r="124" spans="1:15" x14ac:dyDescent="0.3">
      <c r="A124" t="s">
        <v>188</v>
      </c>
      <c r="B124" t="s">
        <v>42</v>
      </c>
      <c r="C124" t="s">
        <v>17</v>
      </c>
      <c r="D124" t="s">
        <v>27</v>
      </c>
      <c r="E124" t="s">
        <v>33</v>
      </c>
      <c r="F124" s="3">
        <v>99.96</v>
      </c>
      <c r="G124">
        <v>9</v>
      </c>
      <c r="H124" s="3">
        <v>44.981999999999999</v>
      </c>
      <c r="I124" s="3">
        <v>944.62199999999996</v>
      </c>
      <c r="J124" s="2">
        <v>43711</v>
      </c>
      <c r="K124" s="4">
        <v>0.72638888888888886</v>
      </c>
      <c r="L124" t="s">
        <v>29</v>
      </c>
      <c r="M124">
        <v>899.64</v>
      </c>
      <c r="N124" s="1">
        <v>4.7619047620000003</v>
      </c>
      <c r="O124" s="1">
        <v>44.981999999999999</v>
      </c>
    </row>
    <row r="125" spans="1:15" x14ac:dyDescent="0.3">
      <c r="A125" t="s">
        <v>189</v>
      </c>
      <c r="B125" t="s">
        <v>22</v>
      </c>
      <c r="C125" t="s">
        <v>17</v>
      </c>
      <c r="D125" t="s">
        <v>27</v>
      </c>
      <c r="E125" t="s">
        <v>28</v>
      </c>
      <c r="F125" s="3">
        <v>63.91</v>
      </c>
      <c r="G125">
        <v>8</v>
      </c>
      <c r="H125" s="3">
        <v>25.564</v>
      </c>
      <c r="I125" s="3">
        <v>536.84400000000005</v>
      </c>
      <c r="J125" s="2" t="s">
        <v>120</v>
      </c>
      <c r="K125" s="4">
        <v>0.82777777777777783</v>
      </c>
      <c r="L125" t="s">
        <v>29</v>
      </c>
      <c r="M125">
        <v>511.28</v>
      </c>
      <c r="N125" s="1">
        <v>4.7619047620000003</v>
      </c>
      <c r="O125" s="1">
        <v>25.564</v>
      </c>
    </row>
    <row r="126" spans="1:15" x14ac:dyDescent="0.3">
      <c r="A126" t="s">
        <v>190</v>
      </c>
      <c r="B126" t="s">
        <v>42</v>
      </c>
      <c r="C126" t="s">
        <v>17</v>
      </c>
      <c r="D126" t="s">
        <v>18</v>
      </c>
      <c r="E126" t="s">
        <v>46</v>
      </c>
      <c r="F126" s="3">
        <v>56.47</v>
      </c>
      <c r="G126">
        <v>8</v>
      </c>
      <c r="H126" s="3">
        <v>22.588000000000001</v>
      </c>
      <c r="I126" s="3">
        <v>474.34800000000001</v>
      </c>
      <c r="J126" s="2">
        <v>43711</v>
      </c>
      <c r="K126" s="4">
        <v>0.62291666666666667</v>
      </c>
      <c r="L126" t="s">
        <v>20</v>
      </c>
      <c r="M126">
        <v>451.76</v>
      </c>
      <c r="N126" s="1">
        <v>4.7619047620000003</v>
      </c>
      <c r="O126" s="1">
        <v>22.588000000000001</v>
      </c>
    </row>
    <row r="127" spans="1:15" x14ac:dyDescent="0.3">
      <c r="A127" t="s">
        <v>191</v>
      </c>
      <c r="B127" t="s">
        <v>16</v>
      </c>
      <c r="C127" t="s">
        <v>23</v>
      </c>
      <c r="D127" t="s">
        <v>18</v>
      </c>
      <c r="E127" t="s">
        <v>28</v>
      </c>
      <c r="F127" s="3">
        <v>93.69</v>
      </c>
      <c r="G127">
        <v>7</v>
      </c>
      <c r="H127" s="3">
        <v>32.791499999999999</v>
      </c>
      <c r="I127" s="3">
        <v>688.62149999999997</v>
      </c>
      <c r="J127" s="2">
        <v>43741</v>
      </c>
      <c r="K127" s="4">
        <v>0.78055555555555556</v>
      </c>
      <c r="L127" t="s">
        <v>29</v>
      </c>
      <c r="M127">
        <v>655.83</v>
      </c>
      <c r="N127" s="1">
        <v>4.7619047620000003</v>
      </c>
      <c r="O127" s="1">
        <v>32.791499999999999</v>
      </c>
    </row>
    <row r="128" spans="1:15" x14ac:dyDescent="0.3">
      <c r="A128" t="s">
        <v>192</v>
      </c>
      <c r="B128" t="s">
        <v>16</v>
      </c>
      <c r="C128" t="s">
        <v>23</v>
      </c>
      <c r="D128" t="s">
        <v>18</v>
      </c>
      <c r="E128" t="s">
        <v>33</v>
      </c>
      <c r="F128" s="3">
        <v>32.25</v>
      </c>
      <c r="G128">
        <v>5</v>
      </c>
      <c r="H128" s="3">
        <v>8.0625</v>
      </c>
      <c r="I128" s="3">
        <v>169.3125</v>
      </c>
      <c r="J128" s="2" t="s">
        <v>31</v>
      </c>
      <c r="K128" s="4">
        <v>0.55972222222222223</v>
      </c>
      <c r="L128" t="s">
        <v>25</v>
      </c>
      <c r="M128">
        <v>161.25</v>
      </c>
      <c r="N128" s="1">
        <v>4.7619047620000003</v>
      </c>
      <c r="O128" s="1">
        <v>8.0625</v>
      </c>
    </row>
    <row r="129" spans="1:15" x14ac:dyDescent="0.3">
      <c r="A129" t="s">
        <v>193</v>
      </c>
      <c r="B129" t="s">
        <v>22</v>
      </c>
      <c r="C129" t="s">
        <v>23</v>
      </c>
      <c r="D129" t="s">
        <v>18</v>
      </c>
      <c r="E129" t="s">
        <v>46</v>
      </c>
      <c r="F129" s="3">
        <v>31.73</v>
      </c>
      <c r="G129">
        <v>9</v>
      </c>
      <c r="H129" s="3">
        <v>14.278499999999999</v>
      </c>
      <c r="I129" s="3">
        <v>299.8485</v>
      </c>
      <c r="J129" s="2">
        <v>43678</v>
      </c>
      <c r="K129" s="4">
        <v>0.67847222222222225</v>
      </c>
      <c r="L129" t="s">
        <v>29</v>
      </c>
      <c r="M129">
        <v>285.57</v>
      </c>
      <c r="N129" s="1">
        <v>4.7619047620000003</v>
      </c>
      <c r="O129" s="1">
        <v>14.278499999999999</v>
      </c>
    </row>
    <row r="130" spans="1:15" x14ac:dyDescent="0.3">
      <c r="A130" t="s">
        <v>194</v>
      </c>
      <c r="B130" t="s">
        <v>22</v>
      </c>
      <c r="C130" t="s">
        <v>17</v>
      </c>
      <c r="D130" t="s">
        <v>18</v>
      </c>
      <c r="E130" t="s">
        <v>43</v>
      </c>
      <c r="F130" s="3">
        <v>68.540000000000006</v>
      </c>
      <c r="G130">
        <v>8</v>
      </c>
      <c r="H130" s="3">
        <v>27.416</v>
      </c>
      <c r="I130" s="3">
        <v>575.73599999999999</v>
      </c>
      <c r="J130" s="2">
        <v>43678</v>
      </c>
      <c r="K130" s="4">
        <v>0.6645833333333333</v>
      </c>
      <c r="L130" t="s">
        <v>20</v>
      </c>
      <c r="M130">
        <v>548.32000000000005</v>
      </c>
      <c r="N130" s="1">
        <v>4.7619047620000003</v>
      </c>
      <c r="O130" s="1">
        <v>27.416</v>
      </c>
    </row>
    <row r="131" spans="1:15" x14ac:dyDescent="0.3">
      <c r="A131" t="s">
        <v>195</v>
      </c>
      <c r="B131" t="s">
        <v>42</v>
      </c>
      <c r="C131" t="s">
        <v>23</v>
      </c>
      <c r="D131" t="s">
        <v>18</v>
      </c>
      <c r="E131" t="s">
        <v>33</v>
      </c>
      <c r="F131" s="3">
        <v>90.28</v>
      </c>
      <c r="G131">
        <v>9</v>
      </c>
      <c r="H131" s="3">
        <v>40.625999999999998</v>
      </c>
      <c r="I131" s="3">
        <v>853.14599999999996</v>
      </c>
      <c r="J131" s="2">
        <v>43679</v>
      </c>
      <c r="K131" s="4">
        <v>0.46875</v>
      </c>
      <c r="L131" t="s">
        <v>20</v>
      </c>
      <c r="M131">
        <v>812.52</v>
      </c>
      <c r="N131" s="1">
        <v>4.7619047620000003</v>
      </c>
      <c r="O131" s="1">
        <v>40.625999999999998</v>
      </c>
    </row>
    <row r="132" spans="1:15" x14ac:dyDescent="0.3">
      <c r="A132" t="s">
        <v>196</v>
      </c>
      <c r="B132" t="s">
        <v>42</v>
      </c>
      <c r="C132" t="s">
        <v>23</v>
      </c>
      <c r="D132" t="s">
        <v>18</v>
      </c>
      <c r="E132" t="s">
        <v>46</v>
      </c>
      <c r="F132" s="3">
        <v>39.619999999999997</v>
      </c>
      <c r="G132">
        <v>7</v>
      </c>
      <c r="H132" s="3">
        <v>13.867000000000001</v>
      </c>
      <c r="I132" s="3">
        <v>291.20699999999999</v>
      </c>
      <c r="J132" s="2" t="s">
        <v>71</v>
      </c>
      <c r="K132" s="4">
        <v>0.5541666666666667</v>
      </c>
      <c r="L132" t="s">
        <v>25</v>
      </c>
      <c r="M132">
        <v>277.33999999999997</v>
      </c>
      <c r="N132" s="1">
        <v>4.7619047620000003</v>
      </c>
      <c r="O132" s="1">
        <v>13.867000000000001</v>
      </c>
    </row>
    <row r="133" spans="1:15" x14ac:dyDescent="0.3">
      <c r="A133" t="s">
        <v>197</v>
      </c>
      <c r="B133" t="s">
        <v>16</v>
      </c>
      <c r="C133" t="s">
        <v>17</v>
      </c>
      <c r="D133" t="s">
        <v>18</v>
      </c>
      <c r="E133" t="s">
        <v>33</v>
      </c>
      <c r="F133" s="3">
        <v>92.13</v>
      </c>
      <c r="G133">
        <v>6</v>
      </c>
      <c r="H133" s="3">
        <v>27.638999999999999</v>
      </c>
      <c r="I133" s="3">
        <v>580.41899999999998</v>
      </c>
      <c r="J133" s="2">
        <v>43619</v>
      </c>
      <c r="K133" s="4">
        <v>0.8569444444444444</v>
      </c>
      <c r="L133" t="s">
        <v>25</v>
      </c>
      <c r="M133">
        <v>552.78</v>
      </c>
      <c r="N133" s="1">
        <v>4.7619047620000003</v>
      </c>
      <c r="O133" s="1">
        <v>27.638999999999999</v>
      </c>
    </row>
    <row r="134" spans="1:15" x14ac:dyDescent="0.3">
      <c r="A134" t="s">
        <v>198</v>
      </c>
      <c r="B134" t="s">
        <v>42</v>
      </c>
      <c r="C134" t="s">
        <v>23</v>
      </c>
      <c r="D134" t="s">
        <v>18</v>
      </c>
      <c r="E134" t="s">
        <v>33</v>
      </c>
      <c r="F134" s="3">
        <v>34.840000000000003</v>
      </c>
      <c r="G134">
        <v>4</v>
      </c>
      <c r="H134" s="3">
        <v>6.968</v>
      </c>
      <c r="I134" s="3">
        <v>146.328</v>
      </c>
      <c r="J134" s="2">
        <v>43740</v>
      </c>
      <c r="K134" s="4">
        <v>0.77500000000000002</v>
      </c>
      <c r="L134" t="s">
        <v>25</v>
      </c>
      <c r="M134">
        <v>139.36000000000001</v>
      </c>
      <c r="N134" s="1">
        <v>4.7619047620000003</v>
      </c>
      <c r="O134" s="1">
        <v>6.968</v>
      </c>
    </row>
    <row r="135" spans="1:15" x14ac:dyDescent="0.3">
      <c r="A135" t="s">
        <v>199</v>
      </c>
      <c r="B135" t="s">
        <v>42</v>
      </c>
      <c r="C135" t="s">
        <v>17</v>
      </c>
      <c r="D135" t="s">
        <v>27</v>
      </c>
      <c r="E135" t="s">
        <v>24</v>
      </c>
      <c r="F135" s="3">
        <v>87.45</v>
      </c>
      <c r="G135">
        <v>6</v>
      </c>
      <c r="H135" s="3">
        <v>26.234999999999999</v>
      </c>
      <c r="I135" s="3">
        <v>550.93499999999995</v>
      </c>
      <c r="J135" s="2" t="s">
        <v>64</v>
      </c>
      <c r="K135" s="4">
        <v>0.61111111111111105</v>
      </c>
      <c r="L135" t="s">
        <v>29</v>
      </c>
      <c r="M135">
        <v>524.70000000000005</v>
      </c>
      <c r="N135" s="1">
        <v>4.7619047620000003</v>
      </c>
      <c r="O135" s="1">
        <v>26.234999999999999</v>
      </c>
    </row>
    <row r="136" spans="1:15" x14ac:dyDescent="0.3">
      <c r="A136" t="s">
        <v>200</v>
      </c>
      <c r="B136" t="s">
        <v>22</v>
      </c>
      <c r="C136" t="s">
        <v>23</v>
      </c>
      <c r="D136" t="s">
        <v>18</v>
      </c>
      <c r="E136" t="s">
        <v>19</v>
      </c>
      <c r="F136" s="3">
        <v>81.3</v>
      </c>
      <c r="G136">
        <v>6</v>
      </c>
      <c r="H136" s="3">
        <v>24.39</v>
      </c>
      <c r="I136" s="3">
        <v>512.19000000000005</v>
      </c>
      <c r="J136" s="2">
        <v>43680</v>
      </c>
      <c r="K136" s="4">
        <v>0.69652777777777775</v>
      </c>
      <c r="L136" t="s">
        <v>20</v>
      </c>
      <c r="M136">
        <v>487.8</v>
      </c>
      <c r="N136" s="1">
        <v>4.7619047620000003</v>
      </c>
      <c r="O136" s="1">
        <v>24.39</v>
      </c>
    </row>
    <row r="137" spans="1:15" x14ac:dyDescent="0.3">
      <c r="A137" t="s">
        <v>201</v>
      </c>
      <c r="B137" t="s">
        <v>22</v>
      </c>
      <c r="C137" t="s">
        <v>23</v>
      </c>
      <c r="D137" t="s">
        <v>27</v>
      </c>
      <c r="E137" t="s">
        <v>46</v>
      </c>
      <c r="F137" s="3">
        <v>90.22</v>
      </c>
      <c r="G137">
        <v>3</v>
      </c>
      <c r="H137" s="3">
        <v>13.532999999999999</v>
      </c>
      <c r="I137" s="3">
        <v>284.19299999999998</v>
      </c>
      <c r="J137" s="2" t="s">
        <v>202</v>
      </c>
      <c r="K137" s="4">
        <v>0.81874999999999998</v>
      </c>
      <c r="L137" t="s">
        <v>25</v>
      </c>
      <c r="M137">
        <v>270.66000000000003</v>
      </c>
      <c r="N137" s="1">
        <v>4.7619047620000003</v>
      </c>
      <c r="O137" s="1">
        <v>13.532999999999999</v>
      </c>
    </row>
    <row r="138" spans="1:15" x14ac:dyDescent="0.3">
      <c r="A138" t="s">
        <v>203</v>
      </c>
      <c r="B138" t="s">
        <v>16</v>
      </c>
      <c r="C138" t="s">
        <v>23</v>
      </c>
      <c r="D138" t="s">
        <v>18</v>
      </c>
      <c r="E138" t="s">
        <v>24</v>
      </c>
      <c r="F138" s="3">
        <v>26.31</v>
      </c>
      <c r="G138">
        <v>5</v>
      </c>
      <c r="H138" s="3">
        <v>6.5774999999999997</v>
      </c>
      <c r="I138" s="3">
        <v>138.1275</v>
      </c>
      <c r="J138" s="2" t="s">
        <v>204</v>
      </c>
      <c r="K138" s="4">
        <v>0.87430555555555556</v>
      </c>
      <c r="L138" t="s">
        <v>29</v>
      </c>
      <c r="M138">
        <v>131.55000000000001</v>
      </c>
      <c r="N138" s="1">
        <v>4.7619047620000003</v>
      </c>
      <c r="O138" s="1">
        <v>6.5774999999999997</v>
      </c>
    </row>
    <row r="139" spans="1:15" x14ac:dyDescent="0.3">
      <c r="A139" t="s">
        <v>205</v>
      </c>
      <c r="B139" t="s">
        <v>16</v>
      </c>
      <c r="C139" t="s">
        <v>17</v>
      </c>
      <c r="D139" t="s">
        <v>18</v>
      </c>
      <c r="E139" t="s">
        <v>28</v>
      </c>
      <c r="F139" s="3">
        <v>34.42</v>
      </c>
      <c r="G139">
        <v>6</v>
      </c>
      <c r="H139" s="3">
        <v>10.326000000000001</v>
      </c>
      <c r="I139" s="3">
        <v>216.846</v>
      </c>
      <c r="J139" s="2" t="s">
        <v>202</v>
      </c>
      <c r="K139" s="4">
        <v>0.65208333333333335</v>
      </c>
      <c r="L139" t="s">
        <v>25</v>
      </c>
      <c r="M139">
        <v>206.52</v>
      </c>
      <c r="N139" s="1">
        <v>4.7619047620000003</v>
      </c>
      <c r="O139" s="1">
        <v>10.326000000000001</v>
      </c>
    </row>
    <row r="140" spans="1:15" x14ac:dyDescent="0.3">
      <c r="A140" t="s">
        <v>206</v>
      </c>
      <c r="B140" t="s">
        <v>42</v>
      </c>
      <c r="C140" t="s">
        <v>23</v>
      </c>
      <c r="D140" t="s">
        <v>27</v>
      </c>
      <c r="E140" t="s">
        <v>33</v>
      </c>
      <c r="F140" s="3">
        <v>51.91</v>
      </c>
      <c r="G140">
        <v>10</v>
      </c>
      <c r="H140" s="3">
        <v>25.954999999999998</v>
      </c>
      <c r="I140" s="3">
        <v>545.05499999999995</v>
      </c>
      <c r="J140" s="2" t="s">
        <v>207</v>
      </c>
      <c r="K140" s="4">
        <v>0.51458333333333328</v>
      </c>
      <c r="L140" t="s">
        <v>25</v>
      </c>
      <c r="M140">
        <v>519.1</v>
      </c>
      <c r="N140" s="1">
        <v>4.7619047620000003</v>
      </c>
      <c r="O140" s="1">
        <v>25.954999999999998</v>
      </c>
    </row>
    <row r="141" spans="1:15" x14ac:dyDescent="0.3">
      <c r="A141" t="s">
        <v>208</v>
      </c>
      <c r="B141" t="s">
        <v>16</v>
      </c>
      <c r="C141" t="s">
        <v>23</v>
      </c>
      <c r="D141" t="s">
        <v>27</v>
      </c>
      <c r="E141" t="s">
        <v>33</v>
      </c>
      <c r="F141" s="3">
        <v>72.5</v>
      </c>
      <c r="G141">
        <v>8</v>
      </c>
      <c r="H141" s="3">
        <v>29</v>
      </c>
      <c r="I141" s="3">
        <v>609</v>
      </c>
      <c r="J141" s="2" t="s">
        <v>91</v>
      </c>
      <c r="K141" s="4">
        <v>0.80902777777777779</v>
      </c>
      <c r="L141" t="s">
        <v>20</v>
      </c>
      <c r="M141">
        <v>580</v>
      </c>
      <c r="N141" s="1">
        <v>4.7619047620000003</v>
      </c>
      <c r="O141" s="1">
        <v>29</v>
      </c>
    </row>
    <row r="142" spans="1:15" x14ac:dyDescent="0.3">
      <c r="A142" t="s">
        <v>209</v>
      </c>
      <c r="B142" t="s">
        <v>22</v>
      </c>
      <c r="C142" t="s">
        <v>17</v>
      </c>
      <c r="D142" t="s">
        <v>18</v>
      </c>
      <c r="E142" t="s">
        <v>33</v>
      </c>
      <c r="F142" s="3">
        <v>89.8</v>
      </c>
      <c r="G142">
        <v>10</v>
      </c>
      <c r="H142" s="3">
        <v>44.9</v>
      </c>
      <c r="I142" s="3">
        <v>942.9</v>
      </c>
      <c r="J142" s="2" t="s">
        <v>142</v>
      </c>
      <c r="K142" s="4">
        <v>0.54166666666666663</v>
      </c>
      <c r="L142" t="s">
        <v>29</v>
      </c>
      <c r="M142">
        <v>898</v>
      </c>
      <c r="N142" s="1">
        <v>4.7619047620000003</v>
      </c>
      <c r="O142" s="1">
        <v>44.9</v>
      </c>
    </row>
    <row r="143" spans="1:15" x14ac:dyDescent="0.3">
      <c r="A143" t="s">
        <v>210</v>
      </c>
      <c r="B143" t="s">
        <v>22</v>
      </c>
      <c r="C143" t="s">
        <v>17</v>
      </c>
      <c r="D143" t="s">
        <v>27</v>
      </c>
      <c r="E143" t="s">
        <v>19</v>
      </c>
      <c r="F143" s="3">
        <v>90.5</v>
      </c>
      <c r="G143">
        <v>10</v>
      </c>
      <c r="H143" s="3">
        <v>45.25</v>
      </c>
      <c r="I143" s="3">
        <v>950.25</v>
      </c>
      <c r="J143" s="2" t="s">
        <v>71</v>
      </c>
      <c r="K143" s="4">
        <v>0.57500000000000007</v>
      </c>
      <c r="L143" t="s">
        <v>25</v>
      </c>
      <c r="M143">
        <v>905</v>
      </c>
      <c r="N143" s="1">
        <v>4.7619047620000003</v>
      </c>
      <c r="O143" s="1">
        <v>45.25</v>
      </c>
    </row>
    <row r="144" spans="1:15" x14ac:dyDescent="0.3">
      <c r="A144" t="s">
        <v>211</v>
      </c>
      <c r="B144" t="s">
        <v>22</v>
      </c>
      <c r="C144" t="s">
        <v>17</v>
      </c>
      <c r="D144" t="s">
        <v>18</v>
      </c>
      <c r="E144" t="s">
        <v>19</v>
      </c>
      <c r="F144" s="3">
        <v>68.599999999999994</v>
      </c>
      <c r="G144">
        <v>10</v>
      </c>
      <c r="H144" s="3">
        <v>34.299999999999997</v>
      </c>
      <c r="I144" s="3">
        <v>720.3</v>
      </c>
      <c r="J144" s="2">
        <v>43587</v>
      </c>
      <c r="K144" s="4">
        <v>0.83124999999999993</v>
      </c>
      <c r="L144" t="s">
        <v>25</v>
      </c>
      <c r="M144">
        <v>686</v>
      </c>
      <c r="N144" s="1">
        <v>4.7619047620000003</v>
      </c>
      <c r="O144" s="1">
        <v>34.299999999999997</v>
      </c>
    </row>
    <row r="145" spans="1:15" x14ac:dyDescent="0.3">
      <c r="A145" t="s">
        <v>212</v>
      </c>
      <c r="B145" t="s">
        <v>22</v>
      </c>
      <c r="C145" t="s">
        <v>17</v>
      </c>
      <c r="D145" t="s">
        <v>18</v>
      </c>
      <c r="E145" t="s">
        <v>43</v>
      </c>
      <c r="F145" s="3">
        <v>30.41</v>
      </c>
      <c r="G145">
        <v>1</v>
      </c>
      <c r="H145" s="3">
        <v>1.5205</v>
      </c>
      <c r="I145" s="3">
        <v>31.930499999999999</v>
      </c>
      <c r="J145" s="2" t="s">
        <v>213</v>
      </c>
      <c r="K145" s="4">
        <v>0.44166666666666665</v>
      </c>
      <c r="L145" t="s">
        <v>29</v>
      </c>
      <c r="M145">
        <v>30.41</v>
      </c>
      <c r="N145" s="1">
        <v>4.7619047620000003</v>
      </c>
      <c r="O145" s="1">
        <v>1.5205</v>
      </c>
    </row>
    <row r="146" spans="1:15" x14ac:dyDescent="0.3">
      <c r="A146" t="s">
        <v>214</v>
      </c>
      <c r="B146" t="s">
        <v>16</v>
      </c>
      <c r="C146" t="s">
        <v>23</v>
      </c>
      <c r="D146" t="s">
        <v>18</v>
      </c>
      <c r="E146" t="s">
        <v>28</v>
      </c>
      <c r="F146" s="3">
        <v>77.95</v>
      </c>
      <c r="G146">
        <v>6</v>
      </c>
      <c r="H146" s="3">
        <v>23.385000000000002</v>
      </c>
      <c r="I146" s="3">
        <v>491.08499999999998</v>
      </c>
      <c r="J146" s="2" t="s">
        <v>57</v>
      </c>
      <c r="K146" s="4">
        <v>0.69236111111111109</v>
      </c>
      <c r="L146" t="s">
        <v>20</v>
      </c>
      <c r="M146">
        <v>467.7</v>
      </c>
      <c r="N146" s="1">
        <v>4.7619047620000003</v>
      </c>
      <c r="O146" s="1">
        <v>23.385000000000002</v>
      </c>
    </row>
    <row r="147" spans="1:15" x14ac:dyDescent="0.3">
      <c r="A147" t="s">
        <v>215</v>
      </c>
      <c r="B147" t="s">
        <v>22</v>
      </c>
      <c r="C147" t="s">
        <v>23</v>
      </c>
      <c r="D147" t="s">
        <v>18</v>
      </c>
      <c r="E147" t="s">
        <v>19</v>
      </c>
      <c r="F147" s="3">
        <v>46.26</v>
      </c>
      <c r="G147">
        <v>6</v>
      </c>
      <c r="H147" s="3">
        <v>13.878</v>
      </c>
      <c r="I147" s="3">
        <v>291.43799999999999</v>
      </c>
      <c r="J147" s="2">
        <v>43680</v>
      </c>
      <c r="K147" s="4">
        <v>0.71597222222222223</v>
      </c>
      <c r="L147" t="s">
        <v>29</v>
      </c>
      <c r="M147">
        <v>277.56</v>
      </c>
      <c r="N147" s="1">
        <v>4.7619047620000003</v>
      </c>
      <c r="O147" s="1">
        <v>13.878</v>
      </c>
    </row>
    <row r="148" spans="1:15" x14ac:dyDescent="0.3">
      <c r="A148" t="s">
        <v>216</v>
      </c>
      <c r="B148" t="s">
        <v>16</v>
      </c>
      <c r="C148" t="s">
        <v>17</v>
      </c>
      <c r="D148" t="s">
        <v>18</v>
      </c>
      <c r="E148" t="s">
        <v>46</v>
      </c>
      <c r="F148" s="3">
        <v>30.14</v>
      </c>
      <c r="G148">
        <v>10</v>
      </c>
      <c r="H148" s="3">
        <v>15.07</v>
      </c>
      <c r="I148" s="3">
        <v>316.47000000000003</v>
      </c>
      <c r="J148" s="2">
        <v>43740</v>
      </c>
      <c r="K148" s="4">
        <v>0.51944444444444449</v>
      </c>
      <c r="L148" t="s">
        <v>20</v>
      </c>
      <c r="M148">
        <v>301.39999999999998</v>
      </c>
      <c r="N148" s="1">
        <v>4.7619047620000003</v>
      </c>
      <c r="O148" s="1">
        <v>15.07</v>
      </c>
    </row>
    <row r="149" spans="1:15" x14ac:dyDescent="0.3">
      <c r="A149" t="s">
        <v>217</v>
      </c>
      <c r="B149" t="s">
        <v>22</v>
      </c>
      <c r="C149" t="s">
        <v>23</v>
      </c>
      <c r="D149" t="s">
        <v>27</v>
      </c>
      <c r="E149" t="s">
        <v>19</v>
      </c>
      <c r="F149" s="3">
        <v>66.14</v>
      </c>
      <c r="G149">
        <v>4</v>
      </c>
      <c r="H149" s="3">
        <v>13.228</v>
      </c>
      <c r="I149" s="3">
        <v>277.78800000000001</v>
      </c>
      <c r="J149" s="2" t="s">
        <v>98</v>
      </c>
      <c r="K149" s="4">
        <v>0.53194444444444444</v>
      </c>
      <c r="L149" t="s">
        <v>29</v>
      </c>
      <c r="M149">
        <v>264.56</v>
      </c>
      <c r="N149" s="1">
        <v>4.7619047620000003</v>
      </c>
      <c r="O149" s="1">
        <v>13.228</v>
      </c>
    </row>
    <row r="150" spans="1:15" x14ac:dyDescent="0.3">
      <c r="A150" t="s">
        <v>218</v>
      </c>
      <c r="B150" t="s">
        <v>42</v>
      </c>
      <c r="C150" t="s">
        <v>17</v>
      </c>
      <c r="D150" t="s">
        <v>27</v>
      </c>
      <c r="E150" t="s">
        <v>28</v>
      </c>
      <c r="F150" s="3">
        <v>71.86</v>
      </c>
      <c r="G150">
        <v>8</v>
      </c>
      <c r="H150" s="3">
        <v>28.744</v>
      </c>
      <c r="I150" s="3">
        <v>603.62400000000002</v>
      </c>
      <c r="J150" s="2">
        <v>43619</v>
      </c>
      <c r="K150" s="4">
        <v>0.62986111111111109</v>
      </c>
      <c r="L150" t="s">
        <v>29</v>
      </c>
      <c r="M150">
        <v>574.88</v>
      </c>
      <c r="N150" s="1">
        <v>4.7619047620000003</v>
      </c>
      <c r="O150" s="1">
        <v>28.744</v>
      </c>
    </row>
    <row r="151" spans="1:15" x14ac:dyDescent="0.3">
      <c r="A151" t="s">
        <v>219</v>
      </c>
      <c r="B151" t="s">
        <v>16</v>
      </c>
      <c r="C151" t="s">
        <v>23</v>
      </c>
      <c r="D151" t="s">
        <v>27</v>
      </c>
      <c r="E151" t="s">
        <v>19</v>
      </c>
      <c r="F151" s="3">
        <v>32.46</v>
      </c>
      <c r="G151">
        <v>8</v>
      </c>
      <c r="H151" s="3">
        <v>12.984</v>
      </c>
      <c r="I151" s="3">
        <v>272.66399999999999</v>
      </c>
      <c r="J151" s="2" t="s">
        <v>107</v>
      </c>
      <c r="K151" s="4">
        <v>0.57500000000000007</v>
      </c>
      <c r="L151" t="s">
        <v>29</v>
      </c>
      <c r="M151">
        <v>259.68</v>
      </c>
      <c r="N151" s="1">
        <v>4.7619047620000003</v>
      </c>
      <c r="O151" s="1">
        <v>12.984</v>
      </c>
    </row>
    <row r="152" spans="1:15" x14ac:dyDescent="0.3">
      <c r="A152" t="s">
        <v>220</v>
      </c>
      <c r="B152" t="s">
        <v>42</v>
      </c>
      <c r="C152" t="s">
        <v>17</v>
      </c>
      <c r="D152" t="s">
        <v>18</v>
      </c>
      <c r="E152" t="s">
        <v>46</v>
      </c>
      <c r="F152" s="3">
        <v>91.54</v>
      </c>
      <c r="G152">
        <v>4</v>
      </c>
      <c r="H152" s="3">
        <v>18.308</v>
      </c>
      <c r="I152" s="3">
        <v>384.46800000000002</v>
      </c>
      <c r="J152" s="2" t="s">
        <v>83</v>
      </c>
      <c r="K152" s="4">
        <v>0.80555555555555547</v>
      </c>
      <c r="L152" t="s">
        <v>29</v>
      </c>
      <c r="M152">
        <v>366.16</v>
      </c>
      <c r="N152" s="1">
        <v>4.7619047620000003</v>
      </c>
      <c r="O152" s="1">
        <v>18.308</v>
      </c>
    </row>
    <row r="153" spans="1:15" x14ac:dyDescent="0.3">
      <c r="A153" t="s">
        <v>221</v>
      </c>
      <c r="B153" t="s">
        <v>22</v>
      </c>
      <c r="C153" t="s">
        <v>17</v>
      </c>
      <c r="D153" t="s">
        <v>27</v>
      </c>
      <c r="E153" t="s">
        <v>33</v>
      </c>
      <c r="F153" s="3">
        <v>34.56</v>
      </c>
      <c r="G153">
        <v>7</v>
      </c>
      <c r="H153" s="3">
        <v>12.096</v>
      </c>
      <c r="I153" s="3">
        <v>254.01599999999999</v>
      </c>
      <c r="J153" s="2">
        <v>43772</v>
      </c>
      <c r="K153" s="4">
        <v>0.67152777777777783</v>
      </c>
      <c r="L153" t="s">
        <v>29</v>
      </c>
      <c r="M153">
        <v>241.92</v>
      </c>
      <c r="N153" s="1">
        <v>4.7619047620000003</v>
      </c>
      <c r="O153" s="1">
        <v>12.096</v>
      </c>
    </row>
    <row r="154" spans="1:15" x14ac:dyDescent="0.3">
      <c r="A154" t="s">
        <v>222</v>
      </c>
      <c r="B154" t="s">
        <v>16</v>
      </c>
      <c r="C154" t="s">
        <v>23</v>
      </c>
      <c r="D154" t="s">
        <v>27</v>
      </c>
      <c r="E154" t="s">
        <v>46</v>
      </c>
      <c r="F154" s="3">
        <v>83.24</v>
      </c>
      <c r="G154">
        <v>9</v>
      </c>
      <c r="H154" s="3">
        <v>37.457999999999998</v>
      </c>
      <c r="I154" s="3">
        <v>786.61800000000005</v>
      </c>
      <c r="J154" s="2" t="s">
        <v>223</v>
      </c>
      <c r="K154" s="4">
        <v>0.49722222222222223</v>
      </c>
      <c r="L154" t="s">
        <v>29</v>
      </c>
      <c r="M154">
        <v>749.16</v>
      </c>
      <c r="N154" s="1">
        <v>4.7619047620000003</v>
      </c>
      <c r="O154" s="1">
        <v>37.457999999999998</v>
      </c>
    </row>
    <row r="155" spans="1:15" x14ac:dyDescent="0.3">
      <c r="A155" t="s">
        <v>224</v>
      </c>
      <c r="B155" t="s">
        <v>22</v>
      </c>
      <c r="C155" t="s">
        <v>23</v>
      </c>
      <c r="D155" t="s">
        <v>18</v>
      </c>
      <c r="E155" t="s">
        <v>43</v>
      </c>
      <c r="F155" s="3">
        <v>16.48</v>
      </c>
      <c r="G155">
        <v>6</v>
      </c>
      <c r="H155" s="3">
        <v>4.944</v>
      </c>
      <c r="I155" s="3">
        <v>103.824</v>
      </c>
      <c r="J155" s="2">
        <v>43648</v>
      </c>
      <c r="K155" s="4">
        <v>0.76597222222222217</v>
      </c>
      <c r="L155" t="s">
        <v>20</v>
      </c>
      <c r="M155">
        <v>98.88</v>
      </c>
      <c r="N155" s="1">
        <v>4.7619047620000003</v>
      </c>
      <c r="O155" s="1">
        <v>4.944</v>
      </c>
    </row>
    <row r="156" spans="1:15" x14ac:dyDescent="0.3">
      <c r="A156" t="s">
        <v>225</v>
      </c>
      <c r="B156" t="s">
        <v>22</v>
      </c>
      <c r="C156" t="s">
        <v>23</v>
      </c>
      <c r="D156" t="s">
        <v>18</v>
      </c>
      <c r="E156" t="s">
        <v>33</v>
      </c>
      <c r="F156" s="3">
        <v>80.97</v>
      </c>
      <c r="G156">
        <v>8</v>
      </c>
      <c r="H156" s="3">
        <v>32.387999999999998</v>
      </c>
      <c r="I156" s="3">
        <v>680.14800000000002</v>
      </c>
      <c r="J156" s="2" t="s">
        <v>75</v>
      </c>
      <c r="K156" s="4">
        <v>0.54513888888888895</v>
      </c>
      <c r="L156" t="s">
        <v>25</v>
      </c>
      <c r="M156">
        <v>647.76</v>
      </c>
      <c r="N156" s="1">
        <v>4.7619047620000003</v>
      </c>
      <c r="O156" s="1">
        <v>32.387999999999998</v>
      </c>
    </row>
    <row r="157" spans="1:15" x14ac:dyDescent="0.3">
      <c r="A157" t="s">
        <v>226</v>
      </c>
      <c r="B157" t="s">
        <v>16</v>
      </c>
      <c r="C157" t="s">
        <v>17</v>
      </c>
      <c r="D157" t="s">
        <v>27</v>
      </c>
      <c r="E157" t="s">
        <v>43</v>
      </c>
      <c r="F157" s="3">
        <v>92.29</v>
      </c>
      <c r="G157">
        <v>5</v>
      </c>
      <c r="H157" s="3">
        <v>23.072500000000002</v>
      </c>
      <c r="I157" s="3">
        <v>484.52249999999998</v>
      </c>
      <c r="J157" s="2" t="s">
        <v>44</v>
      </c>
      <c r="K157" s="4">
        <v>0.66319444444444442</v>
      </c>
      <c r="L157" t="s">
        <v>29</v>
      </c>
      <c r="M157">
        <v>461.45</v>
      </c>
      <c r="N157" s="1">
        <v>4.7619047620000003</v>
      </c>
      <c r="O157" s="1">
        <v>23.072500000000002</v>
      </c>
    </row>
    <row r="158" spans="1:15" x14ac:dyDescent="0.3">
      <c r="A158" t="s">
        <v>227</v>
      </c>
      <c r="B158" t="s">
        <v>42</v>
      </c>
      <c r="C158" t="s">
        <v>17</v>
      </c>
      <c r="D158" t="s">
        <v>27</v>
      </c>
      <c r="E158" t="s">
        <v>24</v>
      </c>
      <c r="F158" s="3">
        <v>72.17</v>
      </c>
      <c r="G158">
        <v>1</v>
      </c>
      <c r="H158" s="3">
        <v>3.6084999999999998</v>
      </c>
      <c r="I158" s="3">
        <v>75.778499999999994</v>
      </c>
      <c r="J158" s="2">
        <v>43556</v>
      </c>
      <c r="K158" s="4">
        <v>0.81944444444444453</v>
      </c>
      <c r="L158" t="s">
        <v>25</v>
      </c>
      <c r="M158">
        <v>72.17</v>
      </c>
      <c r="N158" s="1">
        <v>4.7619047620000003</v>
      </c>
      <c r="O158" s="1">
        <v>3.6084999999999998</v>
      </c>
    </row>
    <row r="159" spans="1:15" x14ac:dyDescent="0.3">
      <c r="A159" t="s">
        <v>228</v>
      </c>
      <c r="B159" t="s">
        <v>42</v>
      </c>
      <c r="C159" t="s">
        <v>23</v>
      </c>
      <c r="D159" t="s">
        <v>27</v>
      </c>
      <c r="E159" t="s">
        <v>28</v>
      </c>
      <c r="F159" s="3">
        <v>50.28</v>
      </c>
      <c r="G159">
        <v>5</v>
      </c>
      <c r="H159" s="3">
        <v>12.57</v>
      </c>
      <c r="I159" s="3">
        <v>263.97000000000003</v>
      </c>
      <c r="J159" s="2">
        <v>43649</v>
      </c>
      <c r="K159" s="4">
        <v>0.58194444444444449</v>
      </c>
      <c r="L159" t="s">
        <v>20</v>
      </c>
      <c r="M159">
        <v>251.4</v>
      </c>
      <c r="N159" s="1">
        <v>4.7619047620000003</v>
      </c>
      <c r="O159" s="1">
        <v>12.57</v>
      </c>
    </row>
    <row r="160" spans="1:15" x14ac:dyDescent="0.3">
      <c r="A160" t="s">
        <v>229</v>
      </c>
      <c r="B160" t="s">
        <v>42</v>
      </c>
      <c r="C160" t="s">
        <v>17</v>
      </c>
      <c r="D160" t="s">
        <v>27</v>
      </c>
      <c r="E160" t="s">
        <v>19</v>
      </c>
      <c r="F160" s="3">
        <v>97.22</v>
      </c>
      <c r="G160">
        <v>9</v>
      </c>
      <c r="H160" s="3">
        <v>43.749000000000002</v>
      </c>
      <c r="I160" s="3">
        <v>918.72900000000004</v>
      </c>
      <c r="J160" s="2" t="s">
        <v>230</v>
      </c>
      <c r="K160" s="4">
        <v>0.61319444444444449</v>
      </c>
      <c r="L160" t="s">
        <v>20</v>
      </c>
      <c r="M160">
        <v>874.98</v>
      </c>
      <c r="N160" s="1">
        <v>4.7619047620000003</v>
      </c>
      <c r="O160" s="1">
        <v>43.749000000000002</v>
      </c>
    </row>
    <row r="161" spans="1:15" x14ac:dyDescent="0.3">
      <c r="A161" t="s">
        <v>231</v>
      </c>
      <c r="B161" t="s">
        <v>42</v>
      </c>
      <c r="C161" t="s">
        <v>23</v>
      </c>
      <c r="D161" t="s">
        <v>27</v>
      </c>
      <c r="E161" t="s">
        <v>33</v>
      </c>
      <c r="F161" s="3">
        <v>93.39</v>
      </c>
      <c r="G161">
        <v>6</v>
      </c>
      <c r="H161" s="3">
        <v>28.016999999999999</v>
      </c>
      <c r="I161" s="3">
        <v>588.35699999999997</v>
      </c>
      <c r="J161" s="2" t="s">
        <v>107</v>
      </c>
      <c r="K161" s="4">
        <v>0.8041666666666667</v>
      </c>
      <c r="L161" t="s">
        <v>20</v>
      </c>
      <c r="M161">
        <v>560.34</v>
      </c>
      <c r="N161" s="1">
        <v>4.7619047620000003</v>
      </c>
      <c r="O161" s="1">
        <v>28.016999999999999</v>
      </c>
    </row>
    <row r="162" spans="1:15" x14ac:dyDescent="0.3">
      <c r="A162" t="s">
        <v>232</v>
      </c>
      <c r="B162" t="s">
        <v>22</v>
      </c>
      <c r="C162" t="s">
        <v>23</v>
      </c>
      <c r="D162" t="s">
        <v>18</v>
      </c>
      <c r="E162" t="s">
        <v>43</v>
      </c>
      <c r="F162" s="3">
        <v>43.18</v>
      </c>
      <c r="G162">
        <v>8</v>
      </c>
      <c r="H162" s="3">
        <v>17.271999999999998</v>
      </c>
      <c r="I162" s="3">
        <v>362.71199999999999</v>
      </c>
      <c r="J162" s="2" t="s">
        <v>178</v>
      </c>
      <c r="K162" s="4">
        <v>0.81874999999999998</v>
      </c>
      <c r="L162" t="s">
        <v>29</v>
      </c>
      <c r="M162">
        <v>345.44</v>
      </c>
      <c r="N162" s="1">
        <v>4.7619047620000003</v>
      </c>
      <c r="O162" s="1">
        <v>17.271999999999998</v>
      </c>
    </row>
    <row r="163" spans="1:15" x14ac:dyDescent="0.3">
      <c r="A163" t="s">
        <v>233</v>
      </c>
      <c r="B163" t="s">
        <v>16</v>
      </c>
      <c r="C163" t="s">
        <v>23</v>
      </c>
      <c r="D163" t="s">
        <v>27</v>
      </c>
      <c r="E163" t="s">
        <v>33</v>
      </c>
      <c r="F163" s="3">
        <v>63.69</v>
      </c>
      <c r="G163">
        <v>1</v>
      </c>
      <c r="H163" s="3">
        <v>3.1844999999999999</v>
      </c>
      <c r="I163" s="3">
        <v>66.874499999999998</v>
      </c>
      <c r="J163" s="2" t="s">
        <v>37</v>
      </c>
      <c r="K163" s="4">
        <v>0.68125000000000002</v>
      </c>
      <c r="L163" t="s">
        <v>25</v>
      </c>
      <c r="M163">
        <v>63.69</v>
      </c>
      <c r="N163" s="1">
        <v>4.7619047620000003</v>
      </c>
      <c r="O163" s="1">
        <v>3.1844999999999999</v>
      </c>
    </row>
    <row r="164" spans="1:15" x14ac:dyDescent="0.3">
      <c r="A164" t="s">
        <v>234</v>
      </c>
      <c r="B164" t="s">
        <v>16</v>
      </c>
      <c r="C164" t="s">
        <v>23</v>
      </c>
      <c r="D164" t="s">
        <v>27</v>
      </c>
      <c r="E164" t="s">
        <v>43</v>
      </c>
      <c r="F164" s="3">
        <v>45.79</v>
      </c>
      <c r="G164">
        <v>7</v>
      </c>
      <c r="H164" s="3">
        <v>16.026499999999999</v>
      </c>
      <c r="I164" s="3">
        <v>336.55650000000003</v>
      </c>
      <c r="J164" s="2" t="s">
        <v>120</v>
      </c>
      <c r="K164" s="4">
        <v>0.8222222222222223</v>
      </c>
      <c r="L164" t="s">
        <v>29</v>
      </c>
      <c r="M164">
        <v>320.52999999999997</v>
      </c>
      <c r="N164" s="1">
        <v>4.7619047620000003</v>
      </c>
      <c r="O164" s="1">
        <v>16.026499999999999</v>
      </c>
    </row>
    <row r="165" spans="1:15" x14ac:dyDescent="0.3">
      <c r="A165" t="s">
        <v>235</v>
      </c>
      <c r="B165" t="s">
        <v>22</v>
      </c>
      <c r="C165" t="s">
        <v>23</v>
      </c>
      <c r="D165" t="s">
        <v>27</v>
      </c>
      <c r="E165" t="s">
        <v>33</v>
      </c>
      <c r="F165" s="3">
        <v>76.400000000000006</v>
      </c>
      <c r="G165">
        <v>2</v>
      </c>
      <c r="H165" s="3">
        <v>7.64</v>
      </c>
      <c r="I165" s="3">
        <v>160.44</v>
      </c>
      <c r="J165" s="2" t="s">
        <v>236</v>
      </c>
      <c r="K165" s="4">
        <v>0.8208333333333333</v>
      </c>
      <c r="L165" t="s">
        <v>20</v>
      </c>
      <c r="M165">
        <v>152.80000000000001</v>
      </c>
      <c r="N165" s="1">
        <v>4.7619047620000003</v>
      </c>
      <c r="O165" s="1">
        <v>7.64</v>
      </c>
    </row>
    <row r="166" spans="1:15" x14ac:dyDescent="0.3">
      <c r="A166" t="s">
        <v>237</v>
      </c>
      <c r="B166" t="s">
        <v>42</v>
      </c>
      <c r="C166" t="s">
        <v>23</v>
      </c>
      <c r="D166" t="s">
        <v>27</v>
      </c>
      <c r="E166" t="s">
        <v>43</v>
      </c>
      <c r="F166" s="3">
        <v>39.9</v>
      </c>
      <c r="G166">
        <v>10</v>
      </c>
      <c r="H166" s="3">
        <v>19.95</v>
      </c>
      <c r="I166" s="3">
        <v>418.95</v>
      </c>
      <c r="J166" s="2" t="s">
        <v>44</v>
      </c>
      <c r="K166" s="4">
        <v>0.64166666666666672</v>
      </c>
      <c r="L166" t="s">
        <v>29</v>
      </c>
      <c r="M166">
        <v>399</v>
      </c>
      <c r="N166" s="1">
        <v>4.7619047620000003</v>
      </c>
      <c r="O166" s="1">
        <v>19.95</v>
      </c>
    </row>
    <row r="167" spans="1:15" x14ac:dyDescent="0.3">
      <c r="A167" t="s">
        <v>238</v>
      </c>
      <c r="B167" t="s">
        <v>42</v>
      </c>
      <c r="C167" t="s">
        <v>17</v>
      </c>
      <c r="D167" t="s">
        <v>27</v>
      </c>
      <c r="E167" t="s">
        <v>19</v>
      </c>
      <c r="F167" s="3">
        <v>42.57</v>
      </c>
      <c r="G167">
        <v>8</v>
      </c>
      <c r="H167" s="3">
        <v>17.027999999999999</v>
      </c>
      <c r="I167" s="3">
        <v>357.58800000000002</v>
      </c>
      <c r="J167" s="2" t="s">
        <v>37</v>
      </c>
      <c r="K167" s="4">
        <v>0.59166666666666667</v>
      </c>
      <c r="L167" t="s">
        <v>20</v>
      </c>
      <c r="M167">
        <v>340.56</v>
      </c>
      <c r="N167" s="1">
        <v>4.7619047620000003</v>
      </c>
      <c r="O167" s="1">
        <v>17.027999999999999</v>
      </c>
    </row>
    <row r="168" spans="1:15" x14ac:dyDescent="0.3">
      <c r="A168" t="s">
        <v>239</v>
      </c>
      <c r="B168" t="s">
        <v>22</v>
      </c>
      <c r="C168" t="s">
        <v>23</v>
      </c>
      <c r="D168" t="s">
        <v>27</v>
      </c>
      <c r="E168" t="s">
        <v>28</v>
      </c>
      <c r="F168" s="3">
        <v>95.58</v>
      </c>
      <c r="G168">
        <v>10</v>
      </c>
      <c r="H168" s="3">
        <v>47.79</v>
      </c>
      <c r="I168" s="3">
        <v>1003.59</v>
      </c>
      <c r="J168" s="2" t="s">
        <v>183</v>
      </c>
      <c r="K168" s="4">
        <v>0.56388888888888888</v>
      </c>
      <c r="L168" t="s">
        <v>25</v>
      </c>
      <c r="M168">
        <v>955.8</v>
      </c>
      <c r="N168" s="1">
        <v>4.7619047620000003</v>
      </c>
      <c r="O168" s="1">
        <v>47.79</v>
      </c>
    </row>
    <row r="169" spans="1:15" x14ac:dyDescent="0.3">
      <c r="A169" t="s">
        <v>240</v>
      </c>
      <c r="B169" t="s">
        <v>16</v>
      </c>
      <c r="C169" t="s">
        <v>23</v>
      </c>
      <c r="D169" t="s">
        <v>27</v>
      </c>
      <c r="E169" t="s">
        <v>46</v>
      </c>
      <c r="F169" s="3">
        <v>98.98</v>
      </c>
      <c r="G169">
        <v>10</v>
      </c>
      <c r="H169" s="3">
        <v>49.49</v>
      </c>
      <c r="I169" s="3">
        <v>1039.29</v>
      </c>
      <c r="J169" s="2">
        <v>43679</v>
      </c>
      <c r="K169" s="4">
        <v>0.68055555555555547</v>
      </c>
      <c r="L169" t="s">
        <v>29</v>
      </c>
      <c r="M169">
        <v>989.8</v>
      </c>
      <c r="N169" s="1">
        <v>4.7619047620000003</v>
      </c>
      <c r="O169" s="1">
        <v>49.49</v>
      </c>
    </row>
    <row r="170" spans="1:15" x14ac:dyDescent="0.3">
      <c r="A170" t="s">
        <v>241</v>
      </c>
      <c r="B170" t="s">
        <v>16</v>
      </c>
      <c r="C170" t="s">
        <v>23</v>
      </c>
      <c r="D170" t="s">
        <v>27</v>
      </c>
      <c r="E170" t="s">
        <v>43</v>
      </c>
      <c r="F170" s="3">
        <v>51.28</v>
      </c>
      <c r="G170">
        <v>6</v>
      </c>
      <c r="H170" s="3">
        <v>15.384</v>
      </c>
      <c r="I170" s="3">
        <v>323.06400000000002</v>
      </c>
      <c r="J170" s="2" t="s">
        <v>178</v>
      </c>
      <c r="K170" s="4">
        <v>0.68819444444444444</v>
      </c>
      <c r="L170" t="s">
        <v>25</v>
      </c>
      <c r="M170">
        <v>307.68</v>
      </c>
      <c r="N170" s="1">
        <v>4.7619047620000003</v>
      </c>
      <c r="O170" s="1">
        <v>15.384</v>
      </c>
    </row>
    <row r="171" spans="1:15" x14ac:dyDescent="0.3">
      <c r="A171" t="s">
        <v>242</v>
      </c>
      <c r="B171" t="s">
        <v>16</v>
      </c>
      <c r="C171" t="s">
        <v>17</v>
      </c>
      <c r="D171" t="s">
        <v>27</v>
      </c>
      <c r="E171" t="s">
        <v>33</v>
      </c>
      <c r="F171" s="3">
        <v>69.52</v>
      </c>
      <c r="G171">
        <v>7</v>
      </c>
      <c r="H171" s="3">
        <v>24.332000000000001</v>
      </c>
      <c r="I171" s="3">
        <v>510.97199999999998</v>
      </c>
      <c r="J171" s="2">
        <v>43467</v>
      </c>
      <c r="K171" s="4">
        <v>0.63194444444444442</v>
      </c>
      <c r="L171" t="s">
        <v>29</v>
      </c>
      <c r="M171">
        <v>486.64</v>
      </c>
      <c r="N171" s="1">
        <v>4.7619047620000003</v>
      </c>
      <c r="O171" s="1">
        <v>24.332000000000001</v>
      </c>
    </row>
    <row r="172" spans="1:15" x14ac:dyDescent="0.3">
      <c r="A172" t="s">
        <v>243</v>
      </c>
      <c r="B172" t="s">
        <v>16</v>
      </c>
      <c r="C172" t="s">
        <v>23</v>
      </c>
      <c r="D172" t="s">
        <v>27</v>
      </c>
      <c r="E172" t="s">
        <v>19</v>
      </c>
      <c r="F172" s="3">
        <v>70.010000000000005</v>
      </c>
      <c r="G172">
        <v>5</v>
      </c>
      <c r="H172" s="3">
        <v>17.502500000000001</v>
      </c>
      <c r="I172" s="3">
        <v>367.55250000000001</v>
      </c>
      <c r="J172" s="2">
        <v>43525</v>
      </c>
      <c r="K172" s="4">
        <v>0.48333333333333334</v>
      </c>
      <c r="L172" t="s">
        <v>20</v>
      </c>
      <c r="M172">
        <v>350.05</v>
      </c>
      <c r="N172" s="1">
        <v>4.7619047620000003</v>
      </c>
      <c r="O172" s="1">
        <v>17.502500000000001</v>
      </c>
    </row>
    <row r="173" spans="1:15" x14ac:dyDescent="0.3">
      <c r="A173" t="s">
        <v>244</v>
      </c>
      <c r="B173" t="s">
        <v>42</v>
      </c>
      <c r="C173" t="s">
        <v>17</v>
      </c>
      <c r="D173" t="s">
        <v>27</v>
      </c>
      <c r="E173" t="s">
        <v>43</v>
      </c>
      <c r="F173" s="3">
        <v>80.05</v>
      </c>
      <c r="G173">
        <v>5</v>
      </c>
      <c r="H173" s="3">
        <v>20.012499999999999</v>
      </c>
      <c r="I173" s="3">
        <v>420.26249999999999</v>
      </c>
      <c r="J173" s="2" t="s">
        <v>140</v>
      </c>
      <c r="K173" s="4">
        <v>0.53125</v>
      </c>
      <c r="L173" t="s">
        <v>29</v>
      </c>
      <c r="M173">
        <v>400.25</v>
      </c>
      <c r="N173" s="1">
        <v>4.7619047620000003</v>
      </c>
      <c r="O173" s="1">
        <v>20.012499999999999</v>
      </c>
    </row>
    <row r="174" spans="1:15" x14ac:dyDescent="0.3">
      <c r="A174" t="s">
        <v>245</v>
      </c>
      <c r="B174" t="s">
        <v>22</v>
      </c>
      <c r="C174" t="s">
        <v>23</v>
      </c>
      <c r="D174" t="s">
        <v>27</v>
      </c>
      <c r="E174" t="s">
        <v>24</v>
      </c>
      <c r="F174" s="3">
        <v>20.85</v>
      </c>
      <c r="G174">
        <v>8</v>
      </c>
      <c r="H174" s="3">
        <v>8.34</v>
      </c>
      <c r="I174" s="3">
        <v>175.14</v>
      </c>
      <c r="J174" s="2">
        <v>43527</v>
      </c>
      <c r="K174" s="4">
        <v>0.80347222222222225</v>
      </c>
      <c r="L174" t="s">
        <v>25</v>
      </c>
      <c r="M174">
        <v>166.8</v>
      </c>
      <c r="N174" s="1">
        <v>4.7619047620000003</v>
      </c>
      <c r="O174" s="1">
        <v>8.34</v>
      </c>
    </row>
    <row r="175" spans="1:15" x14ac:dyDescent="0.3">
      <c r="A175" t="s">
        <v>246</v>
      </c>
      <c r="B175" t="s">
        <v>42</v>
      </c>
      <c r="C175" t="s">
        <v>17</v>
      </c>
      <c r="D175" t="s">
        <v>27</v>
      </c>
      <c r="E175" t="s">
        <v>24</v>
      </c>
      <c r="F175" s="3">
        <v>52.89</v>
      </c>
      <c r="G175">
        <v>6</v>
      </c>
      <c r="H175" s="3">
        <v>15.867000000000001</v>
      </c>
      <c r="I175" s="3">
        <v>333.20699999999999</v>
      </c>
      <c r="J175" s="2" t="s">
        <v>178</v>
      </c>
      <c r="K175" s="4">
        <v>0.7319444444444444</v>
      </c>
      <c r="L175" t="s">
        <v>29</v>
      </c>
      <c r="M175">
        <v>317.33999999999997</v>
      </c>
      <c r="N175" s="1">
        <v>4.7619047620000003</v>
      </c>
      <c r="O175" s="1">
        <v>15.867000000000001</v>
      </c>
    </row>
    <row r="176" spans="1:15" x14ac:dyDescent="0.3">
      <c r="A176" t="s">
        <v>247</v>
      </c>
      <c r="B176" t="s">
        <v>42</v>
      </c>
      <c r="C176" t="s">
        <v>23</v>
      </c>
      <c r="D176" t="s">
        <v>27</v>
      </c>
      <c r="E176" t="s">
        <v>43</v>
      </c>
      <c r="F176" s="3">
        <v>19.79</v>
      </c>
      <c r="G176">
        <v>8</v>
      </c>
      <c r="H176" s="3">
        <v>7.9160000000000004</v>
      </c>
      <c r="I176" s="3">
        <v>166.23599999999999</v>
      </c>
      <c r="J176" s="2" t="s">
        <v>204</v>
      </c>
      <c r="K176" s="4">
        <v>0.50277777777777777</v>
      </c>
      <c r="L176" t="s">
        <v>20</v>
      </c>
      <c r="M176">
        <v>158.32</v>
      </c>
      <c r="N176" s="1">
        <v>4.7619047620000003</v>
      </c>
      <c r="O176" s="1">
        <v>7.9160000000000004</v>
      </c>
    </row>
    <row r="177" spans="1:15" x14ac:dyDescent="0.3">
      <c r="A177" t="s">
        <v>248</v>
      </c>
      <c r="B177" t="s">
        <v>16</v>
      </c>
      <c r="C177" t="s">
        <v>17</v>
      </c>
      <c r="D177" t="s">
        <v>27</v>
      </c>
      <c r="E177" t="s">
        <v>28</v>
      </c>
      <c r="F177" s="3">
        <v>33.840000000000003</v>
      </c>
      <c r="G177">
        <v>9</v>
      </c>
      <c r="H177" s="3">
        <v>15.228</v>
      </c>
      <c r="I177" s="3">
        <v>319.78800000000001</v>
      </c>
      <c r="J177" s="2" t="s">
        <v>249</v>
      </c>
      <c r="K177" s="4">
        <v>0.68125000000000002</v>
      </c>
      <c r="L177" t="s">
        <v>20</v>
      </c>
      <c r="M177">
        <v>304.56</v>
      </c>
      <c r="N177" s="1">
        <v>4.7619047620000003</v>
      </c>
      <c r="O177" s="1">
        <v>15.228</v>
      </c>
    </row>
    <row r="178" spans="1:15" x14ac:dyDescent="0.3">
      <c r="A178" t="s">
        <v>250</v>
      </c>
      <c r="B178" t="s">
        <v>16</v>
      </c>
      <c r="C178" t="s">
        <v>17</v>
      </c>
      <c r="D178" t="s">
        <v>27</v>
      </c>
      <c r="E178" t="s">
        <v>43</v>
      </c>
      <c r="F178" s="3">
        <v>22.17</v>
      </c>
      <c r="G178">
        <v>8</v>
      </c>
      <c r="H178" s="3">
        <v>8.8680000000000003</v>
      </c>
      <c r="I178" s="3">
        <v>186.22800000000001</v>
      </c>
      <c r="J178" s="2">
        <v>43527</v>
      </c>
      <c r="K178" s="4">
        <v>0.7090277777777777</v>
      </c>
      <c r="L178" t="s">
        <v>29</v>
      </c>
      <c r="M178">
        <v>177.36</v>
      </c>
      <c r="N178" s="1">
        <v>4.7619047620000003</v>
      </c>
      <c r="O178" s="1">
        <v>8.8680000000000003</v>
      </c>
    </row>
    <row r="179" spans="1:15" x14ac:dyDescent="0.3">
      <c r="A179" t="s">
        <v>251</v>
      </c>
      <c r="B179" t="s">
        <v>22</v>
      </c>
      <c r="C179" t="s">
        <v>23</v>
      </c>
      <c r="D179" t="s">
        <v>18</v>
      </c>
      <c r="E179" t="s">
        <v>46</v>
      </c>
      <c r="F179" s="3">
        <v>22.51</v>
      </c>
      <c r="G179">
        <v>7</v>
      </c>
      <c r="H179" s="3">
        <v>7.8784999999999998</v>
      </c>
      <c r="I179" s="3">
        <v>165.4485</v>
      </c>
      <c r="J179" s="2" t="s">
        <v>252</v>
      </c>
      <c r="K179" s="4">
        <v>0.4513888888888889</v>
      </c>
      <c r="L179" t="s">
        <v>29</v>
      </c>
      <c r="M179">
        <v>157.57</v>
      </c>
      <c r="N179" s="1">
        <v>4.7619047620000003</v>
      </c>
      <c r="O179" s="1">
        <v>7.8784999999999998</v>
      </c>
    </row>
    <row r="180" spans="1:15" x14ac:dyDescent="0.3">
      <c r="A180" t="s">
        <v>253</v>
      </c>
      <c r="B180" t="s">
        <v>16</v>
      </c>
      <c r="C180" t="s">
        <v>23</v>
      </c>
      <c r="D180" t="s">
        <v>27</v>
      </c>
      <c r="E180" t="s">
        <v>43</v>
      </c>
      <c r="F180" s="3">
        <v>73.88</v>
      </c>
      <c r="G180">
        <v>6</v>
      </c>
      <c r="H180" s="3">
        <v>22.164000000000001</v>
      </c>
      <c r="I180" s="3">
        <v>465.44400000000002</v>
      </c>
      <c r="J180" s="2" t="s">
        <v>83</v>
      </c>
      <c r="K180" s="4">
        <v>0.8027777777777777</v>
      </c>
      <c r="L180" t="s">
        <v>20</v>
      </c>
      <c r="M180">
        <v>443.28</v>
      </c>
      <c r="N180" s="1">
        <v>4.7619047620000003</v>
      </c>
      <c r="O180" s="1">
        <v>22.164000000000001</v>
      </c>
    </row>
    <row r="181" spans="1:15" x14ac:dyDescent="0.3">
      <c r="A181" t="s">
        <v>254</v>
      </c>
      <c r="B181" t="s">
        <v>22</v>
      </c>
      <c r="C181" t="s">
        <v>17</v>
      </c>
      <c r="D181" t="s">
        <v>27</v>
      </c>
      <c r="E181" t="s">
        <v>19</v>
      </c>
      <c r="F181" s="3">
        <v>86.8</v>
      </c>
      <c r="G181">
        <v>3</v>
      </c>
      <c r="H181" s="3">
        <v>13.02</v>
      </c>
      <c r="I181" s="3">
        <v>273.42</v>
      </c>
      <c r="J181" s="2" t="s">
        <v>75</v>
      </c>
      <c r="K181" s="4">
        <v>0.69930555555555562</v>
      </c>
      <c r="L181" t="s">
        <v>20</v>
      </c>
      <c r="M181">
        <v>260.39999999999998</v>
      </c>
      <c r="N181" s="1">
        <v>4.7619047620000003</v>
      </c>
      <c r="O181" s="1">
        <v>13.02</v>
      </c>
    </row>
    <row r="182" spans="1:15" x14ac:dyDescent="0.3">
      <c r="A182" t="s">
        <v>255</v>
      </c>
      <c r="B182" t="s">
        <v>22</v>
      </c>
      <c r="C182" t="s">
        <v>23</v>
      </c>
      <c r="D182" t="s">
        <v>27</v>
      </c>
      <c r="E182" t="s">
        <v>46</v>
      </c>
      <c r="F182" s="3">
        <v>64.260000000000005</v>
      </c>
      <c r="G182">
        <v>7</v>
      </c>
      <c r="H182" s="3">
        <v>22.491</v>
      </c>
      <c r="I182" s="3">
        <v>472.31099999999998</v>
      </c>
      <c r="J182" s="2">
        <v>43710</v>
      </c>
      <c r="K182" s="4">
        <v>0.41666666666666669</v>
      </c>
      <c r="L182" t="s">
        <v>25</v>
      </c>
      <c r="M182">
        <v>449.82</v>
      </c>
      <c r="N182" s="1">
        <v>4.7619047620000003</v>
      </c>
      <c r="O182" s="1">
        <v>22.491</v>
      </c>
    </row>
    <row r="183" spans="1:15" x14ac:dyDescent="0.3">
      <c r="A183" t="s">
        <v>256</v>
      </c>
      <c r="B183" t="s">
        <v>22</v>
      </c>
      <c r="C183" t="s">
        <v>17</v>
      </c>
      <c r="D183" t="s">
        <v>27</v>
      </c>
      <c r="E183" t="s">
        <v>43</v>
      </c>
      <c r="F183" s="3">
        <v>38.47</v>
      </c>
      <c r="G183">
        <v>8</v>
      </c>
      <c r="H183" s="3">
        <v>15.388</v>
      </c>
      <c r="I183" s="3">
        <v>323.14800000000002</v>
      </c>
      <c r="J183" s="2" t="s">
        <v>142</v>
      </c>
      <c r="K183" s="4">
        <v>0.49374999999999997</v>
      </c>
      <c r="L183" t="s">
        <v>25</v>
      </c>
      <c r="M183">
        <v>307.76</v>
      </c>
      <c r="N183" s="1">
        <v>4.7619047620000003</v>
      </c>
      <c r="O183" s="1">
        <v>15.388</v>
      </c>
    </row>
    <row r="184" spans="1:15" x14ac:dyDescent="0.3">
      <c r="A184" t="s">
        <v>257</v>
      </c>
      <c r="B184" t="s">
        <v>16</v>
      </c>
      <c r="C184" t="s">
        <v>17</v>
      </c>
      <c r="D184" t="s">
        <v>27</v>
      </c>
      <c r="E184" t="s">
        <v>33</v>
      </c>
      <c r="F184" s="3">
        <v>15.5</v>
      </c>
      <c r="G184">
        <v>10</v>
      </c>
      <c r="H184" s="3">
        <v>7.75</v>
      </c>
      <c r="I184" s="3">
        <v>162.75</v>
      </c>
      <c r="J184" s="2" t="s">
        <v>83</v>
      </c>
      <c r="K184" s="4">
        <v>0.4548611111111111</v>
      </c>
      <c r="L184" t="s">
        <v>20</v>
      </c>
      <c r="M184">
        <v>155</v>
      </c>
      <c r="N184" s="1">
        <v>4.7619047620000003</v>
      </c>
      <c r="O184" s="1">
        <v>7.75</v>
      </c>
    </row>
    <row r="185" spans="1:15" x14ac:dyDescent="0.3">
      <c r="A185" t="s">
        <v>258</v>
      </c>
      <c r="B185" t="s">
        <v>22</v>
      </c>
      <c r="C185" t="s">
        <v>23</v>
      </c>
      <c r="D185" t="s">
        <v>27</v>
      </c>
      <c r="E185" t="s">
        <v>19</v>
      </c>
      <c r="F185" s="3">
        <v>34.31</v>
      </c>
      <c r="G185">
        <v>8</v>
      </c>
      <c r="H185" s="3">
        <v>13.724</v>
      </c>
      <c r="I185" s="3">
        <v>288.20400000000001</v>
      </c>
      <c r="J185" s="2" t="s">
        <v>71</v>
      </c>
      <c r="K185" s="4">
        <v>0.625</v>
      </c>
      <c r="L185" t="s">
        <v>20</v>
      </c>
      <c r="M185">
        <v>274.48</v>
      </c>
      <c r="N185" s="1">
        <v>4.7619047620000003</v>
      </c>
      <c r="O185" s="1">
        <v>13.724</v>
      </c>
    </row>
    <row r="186" spans="1:15" x14ac:dyDescent="0.3">
      <c r="A186" t="s">
        <v>259</v>
      </c>
      <c r="B186" t="s">
        <v>16</v>
      </c>
      <c r="C186" t="s">
        <v>23</v>
      </c>
      <c r="D186" t="s">
        <v>18</v>
      </c>
      <c r="E186" t="s">
        <v>33</v>
      </c>
      <c r="F186" s="3">
        <v>12.34</v>
      </c>
      <c r="G186">
        <v>7</v>
      </c>
      <c r="H186" s="3">
        <v>4.319</v>
      </c>
      <c r="I186" s="3">
        <v>90.698999999999998</v>
      </c>
      <c r="J186" s="2">
        <v>43558</v>
      </c>
      <c r="K186" s="4">
        <v>0.47152777777777777</v>
      </c>
      <c r="L186" t="s">
        <v>29</v>
      </c>
      <c r="M186">
        <v>86.38</v>
      </c>
      <c r="N186" s="1">
        <v>4.7619047620000003</v>
      </c>
      <c r="O186" s="1">
        <v>4.319</v>
      </c>
    </row>
    <row r="187" spans="1:15" x14ac:dyDescent="0.3">
      <c r="A187" t="s">
        <v>260</v>
      </c>
      <c r="B187" t="s">
        <v>42</v>
      </c>
      <c r="C187" t="s">
        <v>17</v>
      </c>
      <c r="D187" t="s">
        <v>27</v>
      </c>
      <c r="E187" t="s">
        <v>43</v>
      </c>
      <c r="F187" s="3">
        <v>18.079999999999998</v>
      </c>
      <c r="G187">
        <v>3</v>
      </c>
      <c r="H187" s="3">
        <v>2.7120000000000002</v>
      </c>
      <c r="I187" s="3">
        <v>56.951999999999998</v>
      </c>
      <c r="J187" s="2">
        <v>43588</v>
      </c>
      <c r="K187" s="4">
        <v>0.82361111111111107</v>
      </c>
      <c r="L187" t="s">
        <v>20</v>
      </c>
      <c r="M187">
        <v>54.24</v>
      </c>
      <c r="N187" s="1">
        <v>4.7619047620000003</v>
      </c>
      <c r="O187" s="1">
        <v>2.7120000000000002</v>
      </c>
    </row>
    <row r="188" spans="1:15" x14ac:dyDescent="0.3">
      <c r="A188" t="s">
        <v>261</v>
      </c>
      <c r="B188" t="s">
        <v>42</v>
      </c>
      <c r="C188" t="s">
        <v>17</v>
      </c>
      <c r="D188" t="s">
        <v>18</v>
      </c>
      <c r="E188" t="s">
        <v>28</v>
      </c>
      <c r="F188" s="3">
        <v>94.49</v>
      </c>
      <c r="G188">
        <v>8</v>
      </c>
      <c r="H188" s="3">
        <v>37.795999999999999</v>
      </c>
      <c r="I188" s="3">
        <v>793.71600000000001</v>
      </c>
      <c r="J188" s="2">
        <v>43527</v>
      </c>
      <c r="K188" s="4">
        <v>0.79166666666666663</v>
      </c>
      <c r="L188" t="s">
        <v>20</v>
      </c>
      <c r="M188">
        <v>755.92</v>
      </c>
      <c r="N188" s="1">
        <v>4.7619047620000003</v>
      </c>
      <c r="O188" s="1">
        <v>37.795999999999999</v>
      </c>
    </row>
    <row r="189" spans="1:15" x14ac:dyDescent="0.3">
      <c r="A189" t="s">
        <v>262</v>
      </c>
      <c r="B189" t="s">
        <v>42</v>
      </c>
      <c r="C189" t="s">
        <v>17</v>
      </c>
      <c r="D189" t="s">
        <v>27</v>
      </c>
      <c r="E189" t="s">
        <v>28</v>
      </c>
      <c r="F189" s="3">
        <v>46.47</v>
      </c>
      <c r="G189">
        <v>4</v>
      </c>
      <c r="H189" s="3">
        <v>9.2940000000000005</v>
      </c>
      <c r="I189" s="3">
        <v>195.17400000000001</v>
      </c>
      <c r="J189" s="2">
        <v>43679</v>
      </c>
      <c r="K189" s="4">
        <v>0.45347222222222222</v>
      </c>
      <c r="L189" t="s">
        <v>25</v>
      </c>
      <c r="M189">
        <v>185.88</v>
      </c>
      <c r="N189" s="1">
        <v>4.7619047620000003</v>
      </c>
      <c r="O189" s="1">
        <v>9.2940000000000005</v>
      </c>
    </row>
    <row r="190" spans="1:15" x14ac:dyDescent="0.3">
      <c r="A190" t="s">
        <v>263</v>
      </c>
      <c r="B190" t="s">
        <v>16</v>
      </c>
      <c r="C190" t="s">
        <v>23</v>
      </c>
      <c r="D190" t="s">
        <v>27</v>
      </c>
      <c r="E190" t="s">
        <v>28</v>
      </c>
      <c r="F190" s="3">
        <v>74.069999999999993</v>
      </c>
      <c r="G190">
        <v>1</v>
      </c>
      <c r="H190" s="3">
        <v>3.7035</v>
      </c>
      <c r="I190" s="3">
        <v>77.773499999999999</v>
      </c>
      <c r="J190" s="2">
        <v>43740</v>
      </c>
      <c r="K190" s="4">
        <v>0.53472222222222221</v>
      </c>
      <c r="L190" t="s">
        <v>20</v>
      </c>
      <c r="M190">
        <v>74.069999999999993</v>
      </c>
      <c r="N190" s="1">
        <v>4.7619047620000003</v>
      </c>
      <c r="O190" s="1">
        <v>3.7035</v>
      </c>
    </row>
    <row r="191" spans="1:15" x14ac:dyDescent="0.3">
      <c r="A191" t="s">
        <v>264</v>
      </c>
      <c r="B191" t="s">
        <v>22</v>
      </c>
      <c r="C191" t="s">
        <v>23</v>
      </c>
      <c r="D191" t="s">
        <v>18</v>
      </c>
      <c r="E191" t="s">
        <v>28</v>
      </c>
      <c r="F191" s="3">
        <v>69.81</v>
      </c>
      <c r="G191">
        <v>4</v>
      </c>
      <c r="H191" s="3">
        <v>13.962</v>
      </c>
      <c r="I191" s="3">
        <v>293.202</v>
      </c>
      <c r="J191" s="2" t="s">
        <v>75</v>
      </c>
      <c r="K191" s="4">
        <v>0.86805555555555547</v>
      </c>
      <c r="L191" t="s">
        <v>29</v>
      </c>
      <c r="M191">
        <v>279.24</v>
      </c>
      <c r="N191" s="1">
        <v>4.7619047620000003</v>
      </c>
      <c r="O191" s="1">
        <v>13.962</v>
      </c>
    </row>
    <row r="192" spans="1:15" x14ac:dyDescent="0.3">
      <c r="A192" t="s">
        <v>265</v>
      </c>
      <c r="B192" t="s">
        <v>42</v>
      </c>
      <c r="C192" t="s">
        <v>23</v>
      </c>
      <c r="D192" t="s">
        <v>18</v>
      </c>
      <c r="E192" t="s">
        <v>28</v>
      </c>
      <c r="F192" s="3">
        <v>77.040000000000006</v>
      </c>
      <c r="G192">
        <v>3</v>
      </c>
      <c r="H192" s="3">
        <v>11.555999999999999</v>
      </c>
      <c r="I192" s="3">
        <v>242.67599999999999</v>
      </c>
      <c r="J192" s="2">
        <v>43771</v>
      </c>
      <c r="K192" s="4">
        <v>0.44375000000000003</v>
      </c>
      <c r="L192" t="s">
        <v>29</v>
      </c>
      <c r="M192">
        <v>231.12</v>
      </c>
      <c r="N192" s="1">
        <v>4.7619047620000003</v>
      </c>
      <c r="O192" s="1">
        <v>11.555999999999999</v>
      </c>
    </row>
    <row r="193" spans="1:15" x14ac:dyDescent="0.3">
      <c r="A193" t="s">
        <v>266</v>
      </c>
      <c r="B193" t="s">
        <v>42</v>
      </c>
      <c r="C193" t="s">
        <v>23</v>
      </c>
      <c r="D193" t="s">
        <v>18</v>
      </c>
      <c r="E193" t="s">
        <v>46</v>
      </c>
      <c r="F193" s="3">
        <v>73.52</v>
      </c>
      <c r="G193">
        <v>2</v>
      </c>
      <c r="H193" s="3">
        <v>7.3520000000000003</v>
      </c>
      <c r="I193" s="3">
        <v>154.392</v>
      </c>
      <c r="J193" s="2" t="s">
        <v>53</v>
      </c>
      <c r="K193" s="4">
        <v>0.57013888888888886</v>
      </c>
      <c r="L193" t="s">
        <v>20</v>
      </c>
      <c r="M193">
        <v>147.04</v>
      </c>
      <c r="N193" s="1">
        <v>4.7619047620000003</v>
      </c>
      <c r="O193" s="1">
        <v>7.3520000000000003</v>
      </c>
    </row>
    <row r="194" spans="1:15" x14ac:dyDescent="0.3">
      <c r="A194" t="s">
        <v>267</v>
      </c>
      <c r="B194" t="s">
        <v>22</v>
      </c>
      <c r="C194" t="s">
        <v>23</v>
      </c>
      <c r="D194" t="s">
        <v>18</v>
      </c>
      <c r="E194" t="s">
        <v>43</v>
      </c>
      <c r="F194" s="3">
        <v>87.8</v>
      </c>
      <c r="G194">
        <v>9</v>
      </c>
      <c r="H194" s="3">
        <v>39.51</v>
      </c>
      <c r="I194" s="3">
        <v>829.71</v>
      </c>
      <c r="J194" s="2" t="s">
        <v>91</v>
      </c>
      <c r="K194" s="4">
        <v>0.79722222222222217</v>
      </c>
      <c r="L194" t="s">
        <v>25</v>
      </c>
      <c r="M194">
        <v>790.2</v>
      </c>
      <c r="N194" s="1">
        <v>4.7619047620000003</v>
      </c>
      <c r="O194" s="1">
        <v>39.51</v>
      </c>
    </row>
    <row r="195" spans="1:15" x14ac:dyDescent="0.3">
      <c r="A195" t="s">
        <v>268</v>
      </c>
      <c r="B195" t="s">
        <v>42</v>
      </c>
      <c r="C195" t="s">
        <v>23</v>
      </c>
      <c r="D195" t="s">
        <v>27</v>
      </c>
      <c r="E195" t="s">
        <v>28</v>
      </c>
      <c r="F195" s="3">
        <v>25.55</v>
      </c>
      <c r="G195">
        <v>4</v>
      </c>
      <c r="H195" s="3">
        <v>5.1100000000000003</v>
      </c>
      <c r="I195" s="3">
        <v>107.31</v>
      </c>
      <c r="J195" s="2" t="s">
        <v>140</v>
      </c>
      <c r="K195" s="4">
        <v>0.84930555555555554</v>
      </c>
      <c r="L195" t="s">
        <v>20</v>
      </c>
      <c r="M195">
        <v>102.2</v>
      </c>
      <c r="N195" s="1">
        <v>4.7619047620000003</v>
      </c>
      <c r="O195" s="1">
        <v>5.1100000000000003</v>
      </c>
    </row>
    <row r="196" spans="1:15" x14ac:dyDescent="0.3">
      <c r="A196" t="s">
        <v>269</v>
      </c>
      <c r="B196" t="s">
        <v>16</v>
      </c>
      <c r="C196" t="s">
        <v>23</v>
      </c>
      <c r="D196" t="s">
        <v>27</v>
      </c>
      <c r="E196" t="s">
        <v>24</v>
      </c>
      <c r="F196" s="3">
        <v>32.71</v>
      </c>
      <c r="G196">
        <v>5</v>
      </c>
      <c r="H196" s="3">
        <v>8.1775000000000002</v>
      </c>
      <c r="I196" s="3">
        <v>171.72749999999999</v>
      </c>
      <c r="J196" s="2" t="s">
        <v>98</v>
      </c>
      <c r="K196" s="4">
        <v>0.47916666666666669</v>
      </c>
      <c r="L196" t="s">
        <v>29</v>
      </c>
      <c r="M196">
        <v>163.55000000000001</v>
      </c>
      <c r="N196" s="1">
        <v>4.7619047620000003</v>
      </c>
      <c r="O196" s="1">
        <v>8.1775000000000002</v>
      </c>
    </row>
    <row r="197" spans="1:15" x14ac:dyDescent="0.3">
      <c r="A197" t="s">
        <v>270</v>
      </c>
      <c r="B197" t="s">
        <v>22</v>
      </c>
      <c r="C197" t="s">
        <v>17</v>
      </c>
      <c r="D197" t="s">
        <v>18</v>
      </c>
      <c r="E197" t="s">
        <v>46</v>
      </c>
      <c r="F197" s="3">
        <v>74.290000000000006</v>
      </c>
      <c r="G197">
        <v>1</v>
      </c>
      <c r="H197" s="3">
        <v>3.7145000000000001</v>
      </c>
      <c r="I197" s="3">
        <v>78.004499999999993</v>
      </c>
      <c r="J197" s="2" t="s">
        <v>133</v>
      </c>
      <c r="K197" s="4">
        <v>0.8125</v>
      </c>
      <c r="L197" t="s">
        <v>25</v>
      </c>
      <c r="M197">
        <v>74.290000000000006</v>
      </c>
      <c r="N197" s="1">
        <v>4.7619047620000003</v>
      </c>
      <c r="O197" s="1">
        <v>3.7145000000000001</v>
      </c>
    </row>
    <row r="198" spans="1:15" x14ac:dyDescent="0.3">
      <c r="A198" t="s">
        <v>271</v>
      </c>
      <c r="B198" t="s">
        <v>22</v>
      </c>
      <c r="C198" t="s">
        <v>17</v>
      </c>
      <c r="D198" t="s">
        <v>27</v>
      </c>
      <c r="E198" t="s">
        <v>19</v>
      </c>
      <c r="F198" s="3">
        <v>43.7</v>
      </c>
      <c r="G198">
        <v>2</v>
      </c>
      <c r="H198" s="3">
        <v>4.37</v>
      </c>
      <c r="I198" s="3">
        <v>91.77</v>
      </c>
      <c r="J198" s="2" t="s">
        <v>162</v>
      </c>
      <c r="K198" s="4">
        <v>0.75208333333333333</v>
      </c>
      <c r="L198" t="s">
        <v>25</v>
      </c>
      <c r="M198">
        <v>87.4</v>
      </c>
      <c r="N198" s="1">
        <v>4.7619047620000003</v>
      </c>
      <c r="O198" s="1">
        <v>4.37</v>
      </c>
    </row>
    <row r="199" spans="1:15" x14ac:dyDescent="0.3">
      <c r="A199" t="s">
        <v>272</v>
      </c>
      <c r="B199" t="s">
        <v>16</v>
      </c>
      <c r="C199" t="s">
        <v>23</v>
      </c>
      <c r="D199" t="s">
        <v>18</v>
      </c>
      <c r="E199" t="s">
        <v>28</v>
      </c>
      <c r="F199" s="3">
        <v>25.29</v>
      </c>
      <c r="G199">
        <v>1</v>
      </c>
      <c r="H199" s="3">
        <v>1.2645</v>
      </c>
      <c r="I199" s="3">
        <v>26.554500000000001</v>
      </c>
      <c r="J199" s="2" t="s">
        <v>83</v>
      </c>
      <c r="K199" s="4">
        <v>0.42569444444444443</v>
      </c>
      <c r="L199" t="s">
        <v>20</v>
      </c>
      <c r="M199">
        <v>25.29</v>
      </c>
      <c r="N199" s="1">
        <v>4.7619047620000003</v>
      </c>
      <c r="O199" s="1">
        <v>1.2645</v>
      </c>
    </row>
    <row r="200" spans="1:15" x14ac:dyDescent="0.3">
      <c r="A200" t="s">
        <v>273</v>
      </c>
      <c r="B200" t="s">
        <v>22</v>
      </c>
      <c r="C200" t="s">
        <v>23</v>
      </c>
      <c r="D200" t="s">
        <v>27</v>
      </c>
      <c r="E200" t="s">
        <v>19</v>
      </c>
      <c r="F200" s="3">
        <v>41.5</v>
      </c>
      <c r="G200">
        <v>4</v>
      </c>
      <c r="H200" s="3">
        <v>8.3000000000000007</v>
      </c>
      <c r="I200" s="3">
        <v>174.3</v>
      </c>
      <c r="J200" s="2">
        <v>43802</v>
      </c>
      <c r="K200" s="4">
        <v>0.83194444444444438</v>
      </c>
      <c r="L200" t="s">
        <v>29</v>
      </c>
      <c r="M200">
        <v>166</v>
      </c>
      <c r="N200" s="1">
        <v>4.7619047620000003</v>
      </c>
      <c r="O200" s="1">
        <v>8.3000000000000007</v>
      </c>
    </row>
    <row r="201" spans="1:15" x14ac:dyDescent="0.3">
      <c r="A201" t="s">
        <v>274</v>
      </c>
      <c r="B201" t="s">
        <v>22</v>
      </c>
      <c r="C201" t="s">
        <v>17</v>
      </c>
      <c r="D201" t="s">
        <v>18</v>
      </c>
      <c r="E201" t="s">
        <v>43</v>
      </c>
      <c r="F201" s="3">
        <v>71.39</v>
      </c>
      <c r="G201">
        <v>5</v>
      </c>
      <c r="H201" s="3">
        <v>17.8475</v>
      </c>
      <c r="I201" s="3">
        <v>374.79750000000001</v>
      </c>
      <c r="J201" s="2" t="s">
        <v>64</v>
      </c>
      <c r="K201" s="4">
        <v>0.83124999999999993</v>
      </c>
      <c r="L201" t="s">
        <v>29</v>
      </c>
      <c r="M201">
        <v>356.95</v>
      </c>
      <c r="N201" s="1">
        <v>4.7619047620000003</v>
      </c>
      <c r="O201" s="1">
        <v>17.8475</v>
      </c>
    </row>
    <row r="202" spans="1:15" x14ac:dyDescent="0.3">
      <c r="A202" t="s">
        <v>275</v>
      </c>
      <c r="B202" t="s">
        <v>22</v>
      </c>
      <c r="C202" t="s">
        <v>17</v>
      </c>
      <c r="D202" t="s">
        <v>18</v>
      </c>
      <c r="E202" t="s">
        <v>33</v>
      </c>
      <c r="F202" s="3">
        <v>19.149999999999999</v>
      </c>
      <c r="G202">
        <v>6</v>
      </c>
      <c r="H202" s="3">
        <v>5.7450000000000001</v>
      </c>
      <c r="I202" s="3">
        <v>120.645</v>
      </c>
      <c r="J202" s="2" t="s">
        <v>223</v>
      </c>
      <c r="K202" s="4">
        <v>0.41736111111111113</v>
      </c>
      <c r="L202" t="s">
        <v>29</v>
      </c>
      <c r="M202">
        <v>114.9</v>
      </c>
      <c r="N202" s="1">
        <v>4.7619047620000003</v>
      </c>
      <c r="O202" s="1">
        <v>5.7450000000000001</v>
      </c>
    </row>
    <row r="203" spans="1:15" x14ac:dyDescent="0.3">
      <c r="A203" t="s">
        <v>276</v>
      </c>
      <c r="B203" t="s">
        <v>42</v>
      </c>
      <c r="C203" t="s">
        <v>17</v>
      </c>
      <c r="D203" t="s">
        <v>18</v>
      </c>
      <c r="E203" t="s">
        <v>24</v>
      </c>
      <c r="F203" s="3">
        <v>57.49</v>
      </c>
      <c r="G203">
        <v>4</v>
      </c>
      <c r="H203" s="3">
        <v>11.497999999999999</v>
      </c>
      <c r="I203" s="3">
        <v>241.458</v>
      </c>
      <c r="J203" s="2" t="s">
        <v>62</v>
      </c>
      <c r="K203" s="4">
        <v>0.49791666666666662</v>
      </c>
      <c r="L203" t="s">
        <v>25</v>
      </c>
      <c r="M203">
        <v>229.96</v>
      </c>
      <c r="N203" s="1">
        <v>4.7619047620000003</v>
      </c>
      <c r="O203" s="1">
        <v>11.497999999999999</v>
      </c>
    </row>
    <row r="204" spans="1:15" x14ac:dyDescent="0.3">
      <c r="A204" t="s">
        <v>277</v>
      </c>
      <c r="B204" t="s">
        <v>22</v>
      </c>
      <c r="C204" t="s">
        <v>23</v>
      </c>
      <c r="D204" t="s">
        <v>27</v>
      </c>
      <c r="E204" t="s">
        <v>24</v>
      </c>
      <c r="F204" s="3">
        <v>61.41</v>
      </c>
      <c r="G204">
        <v>7</v>
      </c>
      <c r="H204" s="3">
        <v>21.493500000000001</v>
      </c>
      <c r="I204" s="3">
        <v>451.36349999999999</v>
      </c>
      <c r="J204" s="2" t="s">
        <v>278</v>
      </c>
      <c r="K204" s="4">
        <v>0.41805555555555557</v>
      </c>
      <c r="L204" t="s">
        <v>25</v>
      </c>
      <c r="M204">
        <v>429.87</v>
      </c>
      <c r="N204" s="1">
        <v>4.7619047620000003</v>
      </c>
      <c r="O204" s="1">
        <v>21.493500000000001</v>
      </c>
    </row>
    <row r="205" spans="1:15" x14ac:dyDescent="0.3">
      <c r="A205" t="s">
        <v>279</v>
      </c>
      <c r="B205" t="s">
        <v>42</v>
      </c>
      <c r="C205" t="s">
        <v>17</v>
      </c>
      <c r="D205" t="s">
        <v>27</v>
      </c>
      <c r="E205" t="s">
        <v>19</v>
      </c>
      <c r="F205" s="3">
        <v>25.9</v>
      </c>
      <c r="G205">
        <v>10</v>
      </c>
      <c r="H205" s="3">
        <v>12.95</v>
      </c>
      <c r="I205" s="3">
        <v>271.95</v>
      </c>
      <c r="J205" s="2">
        <v>43618</v>
      </c>
      <c r="K205" s="4">
        <v>0.61875000000000002</v>
      </c>
      <c r="L205" t="s">
        <v>20</v>
      </c>
      <c r="M205">
        <v>259</v>
      </c>
      <c r="N205" s="1">
        <v>4.7619047620000003</v>
      </c>
      <c r="O205" s="1">
        <v>12.95</v>
      </c>
    </row>
    <row r="206" spans="1:15" x14ac:dyDescent="0.3">
      <c r="A206" t="s">
        <v>280</v>
      </c>
      <c r="B206" t="s">
        <v>42</v>
      </c>
      <c r="C206" t="s">
        <v>17</v>
      </c>
      <c r="D206" t="s">
        <v>27</v>
      </c>
      <c r="E206" t="s">
        <v>28</v>
      </c>
      <c r="F206" s="3">
        <v>17.77</v>
      </c>
      <c r="G206">
        <v>5</v>
      </c>
      <c r="H206" s="3">
        <v>4.4424999999999999</v>
      </c>
      <c r="I206" s="3">
        <v>93.292500000000004</v>
      </c>
      <c r="J206" s="2" t="s">
        <v>113</v>
      </c>
      <c r="K206" s="4">
        <v>0.52916666666666667</v>
      </c>
      <c r="L206" t="s">
        <v>29</v>
      </c>
      <c r="M206">
        <v>88.85</v>
      </c>
      <c r="N206" s="1">
        <v>4.7619047620000003</v>
      </c>
      <c r="O206" s="1">
        <v>4.4424999999999999</v>
      </c>
    </row>
    <row r="207" spans="1:15" x14ac:dyDescent="0.3">
      <c r="A207" t="s">
        <v>281</v>
      </c>
      <c r="B207" t="s">
        <v>16</v>
      </c>
      <c r="C207" t="s">
        <v>23</v>
      </c>
      <c r="D207" t="s">
        <v>18</v>
      </c>
      <c r="E207" t="s">
        <v>19</v>
      </c>
      <c r="F207" s="3">
        <v>23.03</v>
      </c>
      <c r="G207">
        <v>9</v>
      </c>
      <c r="H207" s="3">
        <v>10.3635</v>
      </c>
      <c r="I207" s="3">
        <v>217.6335</v>
      </c>
      <c r="J207" s="2">
        <v>43525</v>
      </c>
      <c r="K207" s="4">
        <v>0.50138888888888888</v>
      </c>
      <c r="L207" t="s">
        <v>20</v>
      </c>
      <c r="M207">
        <v>207.27</v>
      </c>
      <c r="N207" s="1">
        <v>4.7619047620000003</v>
      </c>
      <c r="O207" s="1">
        <v>10.3635</v>
      </c>
    </row>
    <row r="208" spans="1:15" x14ac:dyDescent="0.3">
      <c r="A208" t="s">
        <v>282</v>
      </c>
      <c r="B208" t="s">
        <v>22</v>
      </c>
      <c r="C208" t="s">
        <v>17</v>
      </c>
      <c r="D208" t="s">
        <v>18</v>
      </c>
      <c r="E208" t="s">
        <v>24</v>
      </c>
      <c r="F208" s="3">
        <v>66.650000000000006</v>
      </c>
      <c r="G208">
        <v>9</v>
      </c>
      <c r="H208" s="3">
        <v>29.9925</v>
      </c>
      <c r="I208" s="3">
        <v>629.84249999999997</v>
      </c>
      <c r="J208" s="2">
        <v>43556</v>
      </c>
      <c r="K208" s="4">
        <v>0.7631944444444444</v>
      </c>
      <c r="L208" t="s">
        <v>29</v>
      </c>
      <c r="M208">
        <v>599.85</v>
      </c>
      <c r="N208" s="1">
        <v>4.7619047620000003</v>
      </c>
      <c r="O208" s="1">
        <v>29.9925</v>
      </c>
    </row>
    <row r="209" spans="1:15" x14ac:dyDescent="0.3">
      <c r="A209" t="s">
        <v>283</v>
      </c>
      <c r="B209" t="s">
        <v>22</v>
      </c>
      <c r="C209" t="s">
        <v>17</v>
      </c>
      <c r="D209" t="s">
        <v>18</v>
      </c>
      <c r="E209" t="s">
        <v>28</v>
      </c>
      <c r="F209" s="3">
        <v>28.53</v>
      </c>
      <c r="G209">
        <v>10</v>
      </c>
      <c r="H209" s="3">
        <v>14.265000000000001</v>
      </c>
      <c r="I209" s="3">
        <v>299.565</v>
      </c>
      <c r="J209" s="2" t="s">
        <v>284</v>
      </c>
      <c r="K209" s="4">
        <v>0.73472222222222217</v>
      </c>
      <c r="L209" t="s">
        <v>20</v>
      </c>
      <c r="M209">
        <v>285.3</v>
      </c>
      <c r="N209" s="1">
        <v>4.7619047620000003</v>
      </c>
      <c r="O209" s="1">
        <v>14.265000000000001</v>
      </c>
    </row>
    <row r="210" spans="1:15" x14ac:dyDescent="0.3">
      <c r="A210" t="s">
        <v>285</v>
      </c>
      <c r="B210" t="s">
        <v>42</v>
      </c>
      <c r="C210" t="s">
        <v>23</v>
      </c>
      <c r="D210" t="s">
        <v>18</v>
      </c>
      <c r="E210" t="s">
        <v>46</v>
      </c>
      <c r="F210" s="3">
        <v>30.37</v>
      </c>
      <c r="G210">
        <v>3</v>
      </c>
      <c r="H210" s="3">
        <v>4.5555000000000003</v>
      </c>
      <c r="I210" s="3">
        <v>95.665499999999994</v>
      </c>
      <c r="J210" s="2" t="s">
        <v>166</v>
      </c>
      <c r="K210" s="4">
        <v>0.57013888888888886</v>
      </c>
      <c r="L210" t="s">
        <v>20</v>
      </c>
      <c r="M210">
        <v>91.11</v>
      </c>
      <c r="N210" s="1">
        <v>4.7619047620000003</v>
      </c>
      <c r="O210" s="1">
        <v>4.5555000000000003</v>
      </c>
    </row>
    <row r="211" spans="1:15" x14ac:dyDescent="0.3">
      <c r="A211" t="s">
        <v>286</v>
      </c>
      <c r="B211" t="s">
        <v>42</v>
      </c>
      <c r="C211" t="s">
        <v>23</v>
      </c>
      <c r="D211" t="s">
        <v>18</v>
      </c>
      <c r="E211" t="s">
        <v>24</v>
      </c>
      <c r="F211" s="3">
        <v>99.73</v>
      </c>
      <c r="G211">
        <v>9</v>
      </c>
      <c r="H211" s="3">
        <v>44.878500000000003</v>
      </c>
      <c r="I211" s="3">
        <v>942.44849999999997</v>
      </c>
      <c r="J211" s="2">
        <v>43499</v>
      </c>
      <c r="K211" s="4">
        <v>0.8208333333333333</v>
      </c>
      <c r="L211" t="s">
        <v>29</v>
      </c>
      <c r="M211">
        <v>897.57</v>
      </c>
      <c r="N211" s="1">
        <v>4.7619047620000003</v>
      </c>
      <c r="O211" s="1">
        <v>44.878500000000003</v>
      </c>
    </row>
    <row r="212" spans="1:15" x14ac:dyDescent="0.3">
      <c r="A212" t="s">
        <v>287</v>
      </c>
      <c r="B212" t="s">
        <v>16</v>
      </c>
      <c r="C212" t="s">
        <v>23</v>
      </c>
      <c r="D212" t="s">
        <v>27</v>
      </c>
      <c r="E212" t="s">
        <v>24</v>
      </c>
      <c r="F212" s="3">
        <v>26.23</v>
      </c>
      <c r="G212">
        <v>9</v>
      </c>
      <c r="H212" s="3">
        <v>11.8035</v>
      </c>
      <c r="I212" s="3">
        <v>247.87350000000001</v>
      </c>
      <c r="J212" s="2" t="s">
        <v>71</v>
      </c>
      <c r="K212" s="4">
        <v>0.85</v>
      </c>
      <c r="L212" t="s">
        <v>20</v>
      </c>
      <c r="M212">
        <v>236.07</v>
      </c>
      <c r="N212" s="1">
        <v>4.7619047620000003</v>
      </c>
      <c r="O212" s="1">
        <v>11.8035</v>
      </c>
    </row>
    <row r="213" spans="1:15" x14ac:dyDescent="0.3">
      <c r="A213" t="s">
        <v>288</v>
      </c>
      <c r="B213" t="s">
        <v>22</v>
      </c>
      <c r="C213" t="s">
        <v>23</v>
      </c>
      <c r="D213" t="s">
        <v>18</v>
      </c>
      <c r="E213" t="s">
        <v>43</v>
      </c>
      <c r="F213" s="3">
        <v>93.26</v>
      </c>
      <c r="G213">
        <v>9</v>
      </c>
      <c r="H213" s="3">
        <v>41.966999999999999</v>
      </c>
      <c r="I213" s="3">
        <v>881.30700000000002</v>
      </c>
      <c r="J213" s="2" t="s">
        <v>183</v>
      </c>
      <c r="K213" s="4">
        <v>0.75555555555555554</v>
      </c>
      <c r="L213" t="s">
        <v>25</v>
      </c>
      <c r="M213">
        <v>839.34</v>
      </c>
      <c r="N213" s="1">
        <v>4.7619047620000003</v>
      </c>
      <c r="O213" s="1">
        <v>41.966999999999999</v>
      </c>
    </row>
    <row r="214" spans="1:15" x14ac:dyDescent="0.3">
      <c r="A214" t="s">
        <v>289</v>
      </c>
      <c r="B214" t="s">
        <v>42</v>
      </c>
      <c r="C214" t="s">
        <v>23</v>
      </c>
      <c r="D214" t="s">
        <v>27</v>
      </c>
      <c r="E214" t="s">
        <v>28</v>
      </c>
      <c r="F214" s="3">
        <v>92.36</v>
      </c>
      <c r="G214">
        <v>5</v>
      </c>
      <c r="H214" s="3">
        <v>23.09</v>
      </c>
      <c r="I214" s="3">
        <v>484.89</v>
      </c>
      <c r="J214" s="2" t="s">
        <v>290</v>
      </c>
      <c r="K214" s="4">
        <v>0.80347222222222225</v>
      </c>
      <c r="L214" t="s">
        <v>20</v>
      </c>
      <c r="M214">
        <v>461.8</v>
      </c>
      <c r="N214" s="1">
        <v>4.7619047620000003</v>
      </c>
      <c r="O214" s="1">
        <v>23.09</v>
      </c>
    </row>
    <row r="215" spans="1:15" x14ac:dyDescent="0.3">
      <c r="A215" t="s">
        <v>291</v>
      </c>
      <c r="B215" t="s">
        <v>42</v>
      </c>
      <c r="C215" t="s">
        <v>23</v>
      </c>
      <c r="D215" t="s">
        <v>27</v>
      </c>
      <c r="E215" t="s">
        <v>33</v>
      </c>
      <c r="F215" s="3">
        <v>46.42</v>
      </c>
      <c r="G215">
        <v>3</v>
      </c>
      <c r="H215" s="3">
        <v>6.9630000000000001</v>
      </c>
      <c r="I215" s="3">
        <v>146.22300000000001</v>
      </c>
      <c r="J215" s="2">
        <v>43556</v>
      </c>
      <c r="K215" s="4">
        <v>0.55833333333333335</v>
      </c>
      <c r="L215" t="s">
        <v>29</v>
      </c>
      <c r="M215">
        <v>139.26</v>
      </c>
      <c r="N215" s="1">
        <v>4.7619047620000003</v>
      </c>
      <c r="O215" s="1">
        <v>6.9630000000000001</v>
      </c>
    </row>
    <row r="216" spans="1:15" x14ac:dyDescent="0.3">
      <c r="A216" t="s">
        <v>292</v>
      </c>
      <c r="B216" t="s">
        <v>42</v>
      </c>
      <c r="C216" t="s">
        <v>17</v>
      </c>
      <c r="D216" t="s">
        <v>18</v>
      </c>
      <c r="E216" t="s">
        <v>33</v>
      </c>
      <c r="F216" s="3">
        <v>29.61</v>
      </c>
      <c r="G216">
        <v>7</v>
      </c>
      <c r="H216" s="3">
        <v>10.3635</v>
      </c>
      <c r="I216" s="3">
        <v>217.6335</v>
      </c>
      <c r="J216" s="2">
        <v>43772</v>
      </c>
      <c r="K216" s="4">
        <v>0.66180555555555554</v>
      </c>
      <c r="L216" t="s">
        <v>25</v>
      </c>
      <c r="M216">
        <v>207.27</v>
      </c>
      <c r="N216" s="1">
        <v>4.7619047620000003</v>
      </c>
      <c r="O216" s="1">
        <v>10.3635</v>
      </c>
    </row>
    <row r="217" spans="1:15" x14ac:dyDescent="0.3">
      <c r="A217" t="s">
        <v>293</v>
      </c>
      <c r="B217" t="s">
        <v>16</v>
      </c>
      <c r="C217" t="s">
        <v>23</v>
      </c>
      <c r="D217" t="s">
        <v>27</v>
      </c>
      <c r="E217" t="s">
        <v>28</v>
      </c>
      <c r="F217" s="3">
        <v>18.28</v>
      </c>
      <c r="G217">
        <v>1</v>
      </c>
      <c r="H217" s="3">
        <v>0.91400000000000003</v>
      </c>
      <c r="I217" s="3">
        <v>19.193999999999999</v>
      </c>
      <c r="J217" s="2" t="s">
        <v>67</v>
      </c>
      <c r="K217" s="4">
        <v>0.62847222222222221</v>
      </c>
      <c r="L217" t="s">
        <v>29</v>
      </c>
      <c r="M217">
        <v>18.28</v>
      </c>
      <c r="N217" s="1">
        <v>4.7619047620000003</v>
      </c>
      <c r="O217" s="1">
        <v>0.91400000000000003</v>
      </c>
    </row>
    <row r="218" spans="1:15" x14ac:dyDescent="0.3">
      <c r="A218" t="s">
        <v>294</v>
      </c>
      <c r="B218" t="s">
        <v>42</v>
      </c>
      <c r="C218" t="s">
        <v>23</v>
      </c>
      <c r="D218" t="s">
        <v>18</v>
      </c>
      <c r="E218" t="s">
        <v>33</v>
      </c>
      <c r="F218" s="3">
        <v>24.77</v>
      </c>
      <c r="G218">
        <v>5</v>
      </c>
      <c r="H218" s="3">
        <v>6.1924999999999999</v>
      </c>
      <c r="I218" s="3">
        <v>130.04249999999999</v>
      </c>
      <c r="J218" s="2" t="s">
        <v>172</v>
      </c>
      <c r="K218" s="4">
        <v>0.76874999999999993</v>
      </c>
      <c r="L218" t="s">
        <v>25</v>
      </c>
      <c r="M218">
        <v>123.85</v>
      </c>
      <c r="N218" s="1">
        <v>4.7619047620000003</v>
      </c>
      <c r="O218" s="1">
        <v>6.1924999999999999</v>
      </c>
    </row>
    <row r="219" spans="1:15" x14ac:dyDescent="0.3">
      <c r="A219" t="s">
        <v>295</v>
      </c>
      <c r="B219" t="s">
        <v>16</v>
      </c>
      <c r="C219" t="s">
        <v>17</v>
      </c>
      <c r="D219" t="s">
        <v>18</v>
      </c>
      <c r="E219" t="s">
        <v>24</v>
      </c>
      <c r="F219" s="3">
        <v>94.64</v>
      </c>
      <c r="G219">
        <v>3</v>
      </c>
      <c r="H219" s="3">
        <v>14.196</v>
      </c>
      <c r="I219" s="3">
        <v>298.11599999999999</v>
      </c>
      <c r="J219" s="2" t="s">
        <v>296</v>
      </c>
      <c r="K219" s="4">
        <v>0.70486111111111116</v>
      </c>
      <c r="L219" t="s">
        <v>25</v>
      </c>
      <c r="M219">
        <v>283.92</v>
      </c>
      <c r="N219" s="1">
        <v>4.7619047620000003</v>
      </c>
      <c r="O219" s="1">
        <v>14.196</v>
      </c>
    </row>
    <row r="220" spans="1:15" x14ac:dyDescent="0.3">
      <c r="A220" t="s">
        <v>297</v>
      </c>
      <c r="B220" t="s">
        <v>42</v>
      </c>
      <c r="C220" t="s">
        <v>23</v>
      </c>
      <c r="D220" t="s">
        <v>27</v>
      </c>
      <c r="E220" t="s">
        <v>46</v>
      </c>
      <c r="F220" s="3">
        <v>94.87</v>
      </c>
      <c r="G220">
        <v>8</v>
      </c>
      <c r="H220" s="3">
        <v>37.948</v>
      </c>
      <c r="I220" s="3">
        <v>796.90800000000002</v>
      </c>
      <c r="J220" s="2">
        <v>43801</v>
      </c>
      <c r="K220" s="4">
        <v>0.54027777777777775</v>
      </c>
      <c r="L220" t="s">
        <v>20</v>
      </c>
      <c r="M220">
        <v>758.96</v>
      </c>
      <c r="N220" s="1">
        <v>4.7619047620000003</v>
      </c>
      <c r="O220" s="1">
        <v>37.948</v>
      </c>
    </row>
    <row r="221" spans="1:15" x14ac:dyDescent="0.3">
      <c r="A221" t="s">
        <v>298</v>
      </c>
      <c r="B221" t="s">
        <v>42</v>
      </c>
      <c r="C221" t="s">
        <v>23</v>
      </c>
      <c r="D221" t="s">
        <v>18</v>
      </c>
      <c r="E221" t="s">
        <v>43</v>
      </c>
      <c r="F221" s="3">
        <v>57.34</v>
      </c>
      <c r="G221">
        <v>3</v>
      </c>
      <c r="H221" s="3">
        <v>8.6010000000000009</v>
      </c>
      <c r="I221" s="3">
        <v>180.62100000000001</v>
      </c>
      <c r="J221" s="2">
        <v>43741</v>
      </c>
      <c r="K221" s="4">
        <v>0.7909722222222223</v>
      </c>
      <c r="L221" t="s">
        <v>29</v>
      </c>
      <c r="M221">
        <v>172.02</v>
      </c>
      <c r="N221" s="1">
        <v>4.7619047620000003</v>
      </c>
      <c r="O221" s="1">
        <v>8.6010000000000009</v>
      </c>
    </row>
    <row r="222" spans="1:15" x14ac:dyDescent="0.3">
      <c r="A222" t="s">
        <v>299</v>
      </c>
      <c r="B222" t="s">
        <v>42</v>
      </c>
      <c r="C222" t="s">
        <v>23</v>
      </c>
      <c r="D222" t="s">
        <v>27</v>
      </c>
      <c r="E222" t="s">
        <v>24</v>
      </c>
      <c r="F222" s="3">
        <v>45.35</v>
      </c>
      <c r="G222">
        <v>6</v>
      </c>
      <c r="H222" s="3">
        <v>13.605</v>
      </c>
      <c r="I222" s="3">
        <v>285.70499999999998</v>
      </c>
      <c r="J222" s="2" t="s">
        <v>300</v>
      </c>
      <c r="K222" s="4">
        <v>0.57222222222222219</v>
      </c>
      <c r="L222" t="s">
        <v>20</v>
      </c>
      <c r="M222">
        <v>272.10000000000002</v>
      </c>
      <c r="N222" s="1">
        <v>4.7619047620000003</v>
      </c>
      <c r="O222" s="1">
        <v>13.605</v>
      </c>
    </row>
    <row r="223" spans="1:15" x14ac:dyDescent="0.3">
      <c r="A223" t="s">
        <v>301</v>
      </c>
      <c r="B223" t="s">
        <v>42</v>
      </c>
      <c r="C223" t="s">
        <v>23</v>
      </c>
      <c r="D223" t="s">
        <v>27</v>
      </c>
      <c r="E223" t="s">
        <v>43</v>
      </c>
      <c r="F223" s="3">
        <v>62.08</v>
      </c>
      <c r="G223">
        <v>7</v>
      </c>
      <c r="H223" s="3">
        <v>21.728000000000002</v>
      </c>
      <c r="I223" s="3">
        <v>456.28800000000001</v>
      </c>
      <c r="J223" s="2">
        <v>43619</v>
      </c>
      <c r="K223" s="4">
        <v>0.57361111111111118</v>
      </c>
      <c r="L223" t="s">
        <v>20</v>
      </c>
      <c r="M223">
        <v>434.56</v>
      </c>
      <c r="N223" s="1">
        <v>4.7619047620000003</v>
      </c>
      <c r="O223" s="1">
        <v>21.728000000000002</v>
      </c>
    </row>
    <row r="224" spans="1:15" x14ac:dyDescent="0.3">
      <c r="A224" t="s">
        <v>302</v>
      </c>
      <c r="B224" t="s">
        <v>22</v>
      </c>
      <c r="C224" t="s">
        <v>23</v>
      </c>
      <c r="D224" t="s">
        <v>27</v>
      </c>
      <c r="E224" t="s">
        <v>24</v>
      </c>
      <c r="F224" s="3">
        <v>11.81</v>
      </c>
      <c r="G224">
        <v>5</v>
      </c>
      <c r="H224" s="3">
        <v>2.9525000000000001</v>
      </c>
      <c r="I224" s="3">
        <v>62.002499999999998</v>
      </c>
      <c r="J224" s="2" t="s">
        <v>64</v>
      </c>
      <c r="K224" s="4">
        <v>0.75416666666666676</v>
      </c>
      <c r="L224" t="s">
        <v>25</v>
      </c>
      <c r="M224">
        <v>59.05</v>
      </c>
      <c r="N224" s="1">
        <v>4.7619047620000003</v>
      </c>
      <c r="O224" s="1">
        <v>2.9525000000000001</v>
      </c>
    </row>
    <row r="225" spans="1:15" x14ac:dyDescent="0.3">
      <c r="A225" t="s">
        <v>303</v>
      </c>
      <c r="B225" t="s">
        <v>22</v>
      </c>
      <c r="C225" t="s">
        <v>17</v>
      </c>
      <c r="D225" t="s">
        <v>18</v>
      </c>
      <c r="E225" t="s">
        <v>46</v>
      </c>
      <c r="F225" s="3">
        <v>12.54</v>
      </c>
      <c r="G225">
        <v>1</v>
      </c>
      <c r="H225" s="3">
        <v>0.627</v>
      </c>
      <c r="I225" s="3">
        <v>13.167</v>
      </c>
      <c r="J225" s="2" t="s">
        <v>296</v>
      </c>
      <c r="K225" s="4">
        <v>0.52638888888888891</v>
      </c>
      <c r="L225" t="s">
        <v>25</v>
      </c>
      <c r="M225">
        <v>12.54</v>
      </c>
      <c r="N225" s="1">
        <v>4.7619047620000003</v>
      </c>
      <c r="O225" s="1">
        <v>0.627</v>
      </c>
    </row>
    <row r="226" spans="1:15" x14ac:dyDescent="0.3">
      <c r="A226" t="s">
        <v>304</v>
      </c>
      <c r="B226" t="s">
        <v>16</v>
      </c>
      <c r="C226" t="s">
        <v>23</v>
      </c>
      <c r="D226" t="s">
        <v>27</v>
      </c>
      <c r="E226" t="s">
        <v>43</v>
      </c>
      <c r="F226" s="3">
        <v>43.25</v>
      </c>
      <c r="G226">
        <v>2</v>
      </c>
      <c r="H226" s="3">
        <v>4.3250000000000002</v>
      </c>
      <c r="I226" s="3">
        <v>90.825000000000003</v>
      </c>
      <c r="J226" s="2" t="s">
        <v>290</v>
      </c>
      <c r="K226" s="4">
        <v>0.66388888888888886</v>
      </c>
      <c r="L226" t="s">
        <v>25</v>
      </c>
      <c r="M226">
        <v>86.5</v>
      </c>
      <c r="N226" s="1">
        <v>4.7619047620000003</v>
      </c>
      <c r="O226" s="1">
        <v>4.3250000000000002</v>
      </c>
    </row>
    <row r="227" spans="1:15" x14ac:dyDescent="0.3">
      <c r="A227" t="s">
        <v>305</v>
      </c>
      <c r="B227" t="s">
        <v>22</v>
      </c>
      <c r="C227" t="s">
        <v>17</v>
      </c>
      <c r="D227" t="s">
        <v>18</v>
      </c>
      <c r="E227" t="s">
        <v>33</v>
      </c>
      <c r="F227" s="3">
        <v>87.16</v>
      </c>
      <c r="G227">
        <v>2</v>
      </c>
      <c r="H227" s="3">
        <v>8.7159999999999993</v>
      </c>
      <c r="I227" s="3">
        <v>183.036</v>
      </c>
      <c r="J227" s="2">
        <v>43770</v>
      </c>
      <c r="K227" s="4">
        <v>0.60347222222222219</v>
      </c>
      <c r="L227" t="s">
        <v>29</v>
      </c>
      <c r="M227">
        <v>174.32</v>
      </c>
      <c r="N227" s="1">
        <v>4.7619047620000003</v>
      </c>
      <c r="O227" s="1">
        <v>8.7159999999999993</v>
      </c>
    </row>
    <row r="228" spans="1:15" x14ac:dyDescent="0.3">
      <c r="A228" t="s">
        <v>306</v>
      </c>
      <c r="B228" t="s">
        <v>42</v>
      </c>
      <c r="C228" t="s">
        <v>17</v>
      </c>
      <c r="D228" t="s">
        <v>27</v>
      </c>
      <c r="E228" t="s">
        <v>19</v>
      </c>
      <c r="F228" s="3">
        <v>69.37</v>
      </c>
      <c r="G228">
        <v>9</v>
      </c>
      <c r="H228" s="3">
        <v>31.2165</v>
      </c>
      <c r="I228" s="3">
        <v>655.54650000000004</v>
      </c>
      <c r="J228" s="2" t="s">
        <v>140</v>
      </c>
      <c r="K228" s="4">
        <v>0.80138888888888893</v>
      </c>
      <c r="L228" t="s">
        <v>20</v>
      </c>
      <c r="M228">
        <v>624.33000000000004</v>
      </c>
      <c r="N228" s="1">
        <v>4.7619047620000003</v>
      </c>
      <c r="O228" s="1">
        <v>31.2165</v>
      </c>
    </row>
    <row r="229" spans="1:15" x14ac:dyDescent="0.3">
      <c r="A229" t="s">
        <v>307</v>
      </c>
      <c r="B229" t="s">
        <v>22</v>
      </c>
      <c r="C229" t="s">
        <v>17</v>
      </c>
      <c r="D229" t="s">
        <v>27</v>
      </c>
      <c r="E229" t="s">
        <v>24</v>
      </c>
      <c r="F229" s="3">
        <v>37.06</v>
      </c>
      <c r="G229">
        <v>4</v>
      </c>
      <c r="H229" s="3">
        <v>7.4119999999999999</v>
      </c>
      <c r="I229" s="3">
        <v>155.65199999999999</v>
      </c>
      <c r="J229" s="2" t="s">
        <v>300</v>
      </c>
      <c r="K229" s="4">
        <v>0.68333333333333324</v>
      </c>
      <c r="L229" t="s">
        <v>20</v>
      </c>
      <c r="M229">
        <v>148.24</v>
      </c>
      <c r="N229" s="1">
        <v>4.7619047620000003</v>
      </c>
      <c r="O229" s="1">
        <v>7.4119999999999999</v>
      </c>
    </row>
    <row r="230" spans="1:15" x14ac:dyDescent="0.3">
      <c r="A230" t="s">
        <v>308</v>
      </c>
      <c r="B230" t="s">
        <v>42</v>
      </c>
      <c r="C230" t="s">
        <v>17</v>
      </c>
      <c r="D230" t="s">
        <v>18</v>
      </c>
      <c r="E230" t="s">
        <v>24</v>
      </c>
      <c r="F230" s="3">
        <v>90.7</v>
      </c>
      <c r="G230">
        <v>6</v>
      </c>
      <c r="H230" s="3">
        <v>27.21</v>
      </c>
      <c r="I230" s="3">
        <v>571.41</v>
      </c>
      <c r="J230" s="2" t="s">
        <v>309</v>
      </c>
      <c r="K230" s="4">
        <v>0.45277777777777778</v>
      </c>
      <c r="L230" t="s">
        <v>25</v>
      </c>
      <c r="M230">
        <v>544.20000000000005</v>
      </c>
      <c r="N230" s="1">
        <v>4.7619047620000003</v>
      </c>
      <c r="O230" s="1">
        <v>27.21</v>
      </c>
    </row>
    <row r="231" spans="1:15" x14ac:dyDescent="0.3">
      <c r="A231" t="s">
        <v>310</v>
      </c>
      <c r="B231" t="s">
        <v>16</v>
      </c>
      <c r="C231" t="s">
        <v>23</v>
      </c>
      <c r="D231" t="s">
        <v>18</v>
      </c>
      <c r="E231" t="s">
        <v>28</v>
      </c>
      <c r="F231" s="3">
        <v>63.42</v>
      </c>
      <c r="G231">
        <v>8</v>
      </c>
      <c r="H231" s="3">
        <v>25.367999999999999</v>
      </c>
      <c r="I231" s="3">
        <v>532.72799999999995</v>
      </c>
      <c r="J231" s="2">
        <v>43772</v>
      </c>
      <c r="K231" s="4">
        <v>0.53819444444444442</v>
      </c>
      <c r="L231" t="s">
        <v>20</v>
      </c>
      <c r="M231">
        <v>507.36</v>
      </c>
      <c r="N231" s="1">
        <v>4.7619047620000003</v>
      </c>
      <c r="O231" s="1">
        <v>25.367999999999999</v>
      </c>
    </row>
    <row r="232" spans="1:15" x14ac:dyDescent="0.3">
      <c r="A232" t="s">
        <v>311</v>
      </c>
      <c r="B232" t="s">
        <v>42</v>
      </c>
      <c r="C232" t="s">
        <v>23</v>
      </c>
      <c r="D232" t="s">
        <v>18</v>
      </c>
      <c r="E232" t="s">
        <v>46</v>
      </c>
      <c r="F232" s="3">
        <v>81.37</v>
      </c>
      <c r="G232">
        <v>2</v>
      </c>
      <c r="H232" s="3">
        <v>8.1370000000000005</v>
      </c>
      <c r="I232" s="3">
        <v>170.87700000000001</v>
      </c>
      <c r="J232" s="2" t="s">
        <v>140</v>
      </c>
      <c r="K232" s="4">
        <v>0.81111111111111101</v>
      </c>
      <c r="L232" t="s">
        <v>25</v>
      </c>
      <c r="M232">
        <v>162.74</v>
      </c>
      <c r="N232" s="1">
        <v>4.7619047620000003</v>
      </c>
      <c r="O232" s="1">
        <v>8.1370000000000005</v>
      </c>
    </row>
    <row r="233" spans="1:15" x14ac:dyDescent="0.3">
      <c r="A233" t="s">
        <v>312</v>
      </c>
      <c r="B233" t="s">
        <v>42</v>
      </c>
      <c r="C233" t="s">
        <v>17</v>
      </c>
      <c r="D233" t="s">
        <v>18</v>
      </c>
      <c r="E233" t="s">
        <v>24</v>
      </c>
      <c r="F233" s="3">
        <v>10.59</v>
      </c>
      <c r="G233">
        <v>3</v>
      </c>
      <c r="H233" s="3">
        <v>1.5885</v>
      </c>
      <c r="I233" s="3">
        <v>33.358499999999999</v>
      </c>
      <c r="J233" s="2">
        <v>43802</v>
      </c>
      <c r="K233" s="4">
        <v>0.57777777777777783</v>
      </c>
      <c r="L233" t="s">
        <v>29</v>
      </c>
      <c r="M233">
        <v>31.77</v>
      </c>
      <c r="N233" s="1">
        <v>4.7619047620000003</v>
      </c>
      <c r="O233" s="1">
        <v>1.5885</v>
      </c>
    </row>
    <row r="234" spans="1:15" x14ac:dyDescent="0.3">
      <c r="A234" t="s">
        <v>313</v>
      </c>
      <c r="B234" t="s">
        <v>42</v>
      </c>
      <c r="C234" t="s">
        <v>23</v>
      </c>
      <c r="D234" t="s">
        <v>18</v>
      </c>
      <c r="E234" t="s">
        <v>19</v>
      </c>
      <c r="F234" s="3">
        <v>84.09</v>
      </c>
      <c r="G234">
        <v>9</v>
      </c>
      <c r="H234" s="3">
        <v>37.840499999999999</v>
      </c>
      <c r="I234" s="3">
        <v>794.65049999999997</v>
      </c>
      <c r="J234" s="2">
        <v>43771</v>
      </c>
      <c r="K234" s="4">
        <v>0.45416666666666666</v>
      </c>
      <c r="L234" t="s">
        <v>25</v>
      </c>
      <c r="M234">
        <v>756.81</v>
      </c>
      <c r="N234" s="1">
        <v>4.7619047620000003</v>
      </c>
      <c r="O234" s="1">
        <v>37.840499999999999</v>
      </c>
    </row>
    <row r="235" spans="1:15" x14ac:dyDescent="0.3">
      <c r="A235" t="s">
        <v>314</v>
      </c>
      <c r="B235" t="s">
        <v>42</v>
      </c>
      <c r="C235" t="s">
        <v>17</v>
      </c>
      <c r="D235" t="s">
        <v>27</v>
      </c>
      <c r="E235" t="s">
        <v>46</v>
      </c>
      <c r="F235" s="3">
        <v>73.819999999999993</v>
      </c>
      <c r="G235">
        <v>4</v>
      </c>
      <c r="H235" s="3">
        <v>14.763999999999999</v>
      </c>
      <c r="I235" s="3">
        <v>310.04399999999998</v>
      </c>
      <c r="J235" s="2" t="s">
        <v>296</v>
      </c>
      <c r="K235" s="4">
        <v>0.7715277777777777</v>
      </c>
      <c r="L235" t="s">
        <v>25</v>
      </c>
      <c r="M235">
        <v>295.27999999999997</v>
      </c>
      <c r="N235" s="1">
        <v>4.7619047620000003</v>
      </c>
      <c r="O235" s="1">
        <v>14.763999999999999</v>
      </c>
    </row>
    <row r="236" spans="1:15" x14ac:dyDescent="0.3">
      <c r="A236" t="s">
        <v>315</v>
      </c>
      <c r="B236" t="s">
        <v>16</v>
      </c>
      <c r="C236" t="s">
        <v>17</v>
      </c>
      <c r="D236" t="s">
        <v>27</v>
      </c>
      <c r="E236" t="s">
        <v>19</v>
      </c>
      <c r="F236" s="3">
        <v>51.94</v>
      </c>
      <c r="G236">
        <v>10</v>
      </c>
      <c r="H236" s="3">
        <v>25.97</v>
      </c>
      <c r="I236" s="3">
        <v>545.37</v>
      </c>
      <c r="J236" s="2">
        <v>43711</v>
      </c>
      <c r="K236" s="4">
        <v>0.76666666666666661</v>
      </c>
      <c r="L236" t="s">
        <v>20</v>
      </c>
      <c r="M236">
        <v>519.4</v>
      </c>
      <c r="N236" s="1">
        <v>4.7619047620000003</v>
      </c>
      <c r="O236" s="1">
        <v>25.97</v>
      </c>
    </row>
    <row r="237" spans="1:15" x14ac:dyDescent="0.3">
      <c r="A237" t="s">
        <v>316</v>
      </c>
      <c r="B237" t="s">
        <v>16</v>
      </c>
      <c r="C237" t="s">
        <v>23</v>
      </c>
      <c r="D237" t="s">
        <v>18</v>
      </c>
      <c r="E237" t="s">
        <v>33</v>
      </c>
      <c r="F237" s="3">
        <v>93.14</v>
      </c>
      <c r="G237">
        <v>2</v>
      </c>
      <c r="H237" s="3">
        <v>9.3140000000000001</v>
      </c>
      <c r="I237" s="3">
        <v>195.59399999999999</v>
      </c>
      <c r="J237" s="2" t="s">
        <v>110</v>
      </c>
      <c r="K237" s="4">
        <v>0.75624999999999998</v>
      </c>
      <c r="L237" t="s">
        <v>20</v>
      </c>
      <c r="M237">
        <v>186.28</v>
      </c>
      <c r="N237" s="1">
        <v>4.7619047620000003</v>
      </c>
      <c r="O237" s="1">
        <v>9.3140000000000001</v>
      </c>
    </row>
    <row r="238" spans="1:15" x14ac:dyDescent="0.3">
      <c r="A238" t="s">
        <v>317</v>
      </c>
      <c r="B238" t="s">
        <v>22</v>
      </c>
      <c r="C238" t="s">
        <v>23</v>
      </c>
      <c r="D238" t="s">
        <v>27</v>
      </c>
      <c r="E238" t="s">
        <v>19</v>
      </c>
      <c r="F238" s="3">
        <v>17.41</v>
      </c>
      <c r="G238">
        <v>5</v>
      </c>
      <c r="H238" s="3">
        <v>4.3525</v>
      </c>
      <c r="I238" s="3">
        <v>91.402500000000003</v>
      </c>
      <c r="J238" s="2" t="s">
        <v>75</v>
      </c>
      <c r="K238" s="4">
        <v>0.63611111111111118</v>
      </c>
      <c r="L238" t="s">
        <v>29</v>
      </c>
      <c r="M238">
        <v>87.05</v>
      </c>
      <c r="N238" s="1">
        <v>4.7619047620000003</v>
      </c>
      <c r="O238" s="1">
        <v>4.3525</v>
      </c>
    </row>
    <row r="239" spans="1:15" x14ac:dyDescent="0.3">
      <c r="A239" t="s">
        <v>318</v>
      </c>
      <c r="B239" t="s">
        <v>22</v>
      </c>
      <c r="C239" t="s">
        <v>17</v>
      </c>
      <c r="D239" t="s">
        <v>18</v>
      </c>
      <c r="E239" t="s">
        <v>46</v>
      </c>
      <c r="F239" s="3">
        <v>44.22</v>
      </c>
      <c r="G239">
        <v>5</v>
      </c>
      <c r="H239" s="3">
        <v>11.055</v>
      </c>
      <c r="I239" s="3">
        <v>232.155</v>
      </c>
      <c r="J239" s="2">
        <v>43588</v>
      </c>
      <c r="K239" s="4">
        <v>0.71319444444444446</v>
      </c>
      <c r="L239" t="s">
        <v>29</v>
      </c>
      <c r="M239">
        <v>221.1</v>
      </c>
      <c r="N239" s="1">
        <v>4.7619047620000003</v>
      </c>
      <c r="O239" s="1">
        <v>11.055</v>
      </c>
    </row>
    <row r="240" spans="1:15" x14ac:dyDescent="0.3">
      <c r="A240" t="s">
        <v>319</v>
      </c>
      <c r="B240" t="s">
        <v>42</v>
      </c>
      <c r="C240" t="s">
        <v>17</v>
      </c>
      <c r="D240" t="s">
        <v>18</v>
      </c>
      <c r="E240" t="s">
        <v>24</v>
      </c>
      <c r="F240" s="3">
        <v>13.22</v>
      </c>
      <c r="G240">
        <v>5</v>
      </c>
      <c r="H240" s="3">
        <v>3.3050000000000002</v>
      </c>
      <c r="I240" s="3">
        <v>69.405000000000001</v>
      </c>
      <c r="J240" s="2">
        <v>43499</v>
      </c>
      <c r="K240" s="4">
        <v>0.80972222222222223</v>
      </c>
      <c r="L240" t="s">
        <v>25</v>
      </c>
      <c r="M240">
        <v>66.099999999999994</v>
      </c>
      <c r="N240" s="1">
        <v>4.7619047620000003</v>
      </c>
      <c r="O240" s="1">
        <v>3.3050000000000002</v>
      </c>
    </row>
    <row r="241" spans="1:15" x14ac:dyDescent="0.3">
      <c r="A241" t="s">
        <v>320</v>
      </c>
      <c r="B241" t="s">
        <v>16</v>
      </c>
      <c r="C241" t="s">
        <v>23</v>
      </c>
      <c r="D241" t="s">
        <v>27</v>
      </c>
      <c r="E241" t="s">
        <v>46</v>
      </c>
      <c r="F241" s="3">
        <v>89.69</v>
      </c>
      <c r="G241">
        <v>1</v>
      </c>
      <c r="H241" s="3">
        <v>4.4844999999999997</v>
      </c>
      <c r="I241" s="3">
        <v>94.174499999999995</v>
      </c>
      <c r="J241" s="2">
        <v>43770</v>
      </c>
      <c r="K241" s="4">
        <v>0.47222222222222227</v>
      </c>
      <c r="L241" t="s">
        <v>20</v>
      </c>
      <c r="M241">
        <v>89.69</v>
      </c>
      <c r="N241" s="1">
        <v>4.7619047620000003</v>
      </c>
      <c r="O241" s="1">
        <v>4.4844999999999997</v>
      </c>
    </row>
    <row r="242" spans="1:15" x14ac:dyDescent="0.3">
      <c r="A242" t="s">
        <v>321</v>
      </c>
      <c r="B242" t="s">
        <v>16</v>
      </c>
      <c r="C242" t="s">
        <v>23</v>
      </c>
      <c r="D242" t="s">
        <v>27</v>
      </c>
      <c r="E242" t="s">
        <v>43</v>
      </c>
      <c r="F242" s="3">
        <v>24.94</v>
      </c>
      <c r="G242">
        <v>9</v>
      </c>
      <c r="H242" s="3">
        <v>11.223000000000001</v>
      </c>
      <c r="I242" s="3">
        <v>235.68299999999999</v>
      </c>
      <c r="J242" s="2">
        <v>43770</v>
      </c>
      <c r="K242" s="4">
        <v>0.7006944444444444</v>
      </c>
      <c r="L242" t="s">
        <v>29</v>
      </c>
      <c r="M242">
        <v>224.46</v>
      </c>
      <c r="N242" s="1">
        <v>4.7619047620000003</v>
      </c>
      <c r="O242" s="1">
        <v>11.223000000000001</v>
      </c>
    </row>
    <row r="243" spans="1:15" x14ac:dyDescent="0.3">
      <c r="A243" t="s">
        <v>322</v>
      </c>
      <c r="B243" t="s">
        <v>16</v>
      </c>
      <c r="C243" t="s">
        <v>23</v>
      </c>
      <c r="D243" t="s">
        <v>27</v>
      </c>
      <c r="E243" t="s">
        <v>19</v>
      </c>
      <c r="F243" s="3">
        <v>59.77</v>
      </c>
      <c r="G243">
        <v>2</v>
      </c>
      <c r="H243" s="3">
        <v>5.9770000000000003</v>
      </c>
      <c r="I243" s="3">
        <v>125.517</v>
      </c>
      <c r="J243" s="2">
        <v>43772</v>
      </c>
      <c r="K243" s="4">
        <v>0.50069444444444444</v>
      </c>
      <c r="L243" t="s">
        <v>29</v>
      </c>
      <c r="M243">
        <v>119.54</v>
      </c>
      <c r="N243" s="1">
        <v>4.7619047620000003</v>
      </c>
      <c r="O243" s="1">
        <v>5.9770000000000003</v>
      </c>
    </row>
    <row r="244" spans="1:15" x14ac:dyDescent="0.3">
      <c r="A244" t="s">
        <v>323</v>
      </c>
      <c r="B244" t="s">
        <v>22</v>
      </c>
      <c r="C244" t="s">
        <v>17</v>
      </c>
      <c r="D244" t="s">
        <v>27</v>
      </c>
      <c r="E244" t="s">
        <v>46</v>
      </c>
      <c r="F244" s="3">
        <v>93.2</v>
      </c>
      <c r="G244">
        <v>2</v>
      </c>
      <c r="H244" s="3">
        <v>9.32</v>
      </c>
      <c r="I244" s="3">
        <v>195.72</v>
      </c>
      <c r="J244" s="2" t="s">
        <v>105</v>
      </c>
      <c r="K244" s="4">
        <v>0.77569444444444446</v>
      </c>
      <c r="L244" t="s">
        <v>29</v>
      </c>
      <c r="M244">
        <v>186.4</v>
      </c>
      <c r="N244" s="1">
        <v>4.7619047620000003</v>
      </c>
      <c r="O244" s="1">
        <v>9.32</v>
      </c>
    </row>
    <row r="245" spans="1:15" x14ac:dyDescent="0.3">
      <c r="A245" t="s">
        <v>324</v>
      </c>
      <c r="B245" t="s">
        <v>16</v>
      </c>
      <c r="C245" t="s">
        <v>17</v>
      </c>
      <c r="D245" t="s">
        <v>27</v>
      </c>
      <c r="E245" t="s">
        <v>28</v>
      </c>
      <c r="F245" s="3">
        <v>62.65</v>
      </c>
      <c r="G245">
        <v>4</v>
      </c>
      <c r="H245" s="3">
        <v>12.53</v>
      </c>
      <c r="I245" s="3">
        <v>263.13</v>
      </c>
      <c r="J245" s="2">
        <v>43586</v>
      </c>
      <c r="K245" s="4">
        <v>0.47569444444444442</v>
      </c>
      <c r="L245" t="s">
        <v>25</v>
      </c>
      <c r="M245">
        <v>250.6</v>
      </c>
      <c r="N245" s="1">
        <v>4.7619047620000003</v>
      </c>
      <c r="O245" s="1">
        <v>12.53</v>
      </c>
    </row>
    <row r="246" spans="1:15" x14ac:dyDescent="0.3">
      <c r="A246" t="s">
        <v>325</v>
      </c>
      <c r="B246" t="s">
        <v>42</v>
      </c>
      <c r="C246" t="s">
        <v>23</v>
      </c>
      <c r="D246" t="s">
        <v>27</v>
      </c>
      <c r="E246" t="s">
        <v>28</v>
      </c>
      <c r="F246" s="3">
        <v>93.87</v>
      </c>
      <c r="G246">
        <v>8</v>
      </c>
      <c r="H246" s="3">
        <v>37.548000000000002</v>
      </c>
      <c r="I246" s="3">
        <v>788.50800000000004</v>
      </c>
      <c r="J246" s="2">
        <v>43498</v>
      </c>
      <c r="K246" s="4">
        <v>0.77916666666666667</v>
      </c>
      <c r="L246" t="s">
        <v>29</v>
      </c>
      <c r="M246">
        <v>750.96</v>
      </c>
      <c r="N246" s="1">
        <v>4.7619047620000003</v>
      </c>
      <c r="O246" s="1">
        <v>37.548000000000002</v>
      </c>
    </row>
    <row r="247" spans="1:15" x14ac:dyDescent="0.3">
      <c r="A247" t="s">
        <v>326</v>
      </c>
      <c r="B247" t="s">
        <v>16</v>
      </c>
      <c r="C247" t="s">
        <v>17</v>
      </c>
      <c r="D247" t="s">
        <v>27</v>
      </c>
      <c r="E247" t="s">
        <v>28</v>
      </c>
      <c r="F247" s="3">
        <v>47.59</v>
      </c>
      <c r="G247">
        <v>8</v>
      </c>
      <c r="H247" s="3">
        <v>19.036000000000001</v>
      </c>
      <c r="I247" s="3">
        <v>399.75599999999997</v>
      </c>
      <c r="J247" s="2">
        <v>43466</v>
      </c>
      <c r="K247" s="4">
        <v>0.61597222222222225</v>
      </c>
      <c r="L247" t="s">
        <v>25</v>
      </c>
      <c r="M247">
        <v>380.72</v>
      </c>
      <c r="N247" s="1">
        <v>4.7619047620000003</v>
      </c>
      <c r="O247" s="1">
        <v>19.036000000000001</v>
      </c>
    </row>
    <row r="248" spans="1:15" x14ac:dyDescent="0.3">
      <c r="A248" t="s">
        <v>327</v>
      </c>
      <c r="B248" t="s">
        <v>42</v>
      </c>
      <c r="C248" t="s">
        <v>17</v>
      </c>
      <c r="D248" t="s">
        <v>18</v>
      </c>
      <c r="E248" t="s">
        <v>24</v>
      </c>
      <c r="F248" s="3">
        <v>81.400000000000006</v>
      </c>
      <c r="G248">
        <v>3</v>
      </c>
      <c r="H248" s="3">
        <v>12.21</v>
      </c>
      <c r="I248" s="3">
        <v>256.41000000000003</v>
      </c>
      <c r="J248" s="2">
        <v>43710</v>
      </c>
      <c r="K248" s="4">
        <v>0.82152777777777775</v>
      </c>
      <c r="L248" t="s">
        <v>25</v>
      </c>
      <c r="M248">
        <v>244.2</v>
      </c>
      <c r="N248" s="1">
        <v>4.7619047620000003</v>
      </c>
      <c r="O248" s="1">
        <v>12.21</v>
      </c>
    </row>
    <row r="249" spans="1:15" x14ac:dyDescent="0.3">
      <c r="A249" t="s">
        <v>328</v>
      </c>
      <c r="B249" t="s">
        <v>16</v>
      </c>
      <c r="C249" t="s">
        <v>17</v>
      </c>
      <c r="D249" t="s">
        <v>27</v>
      </c>
      <c r="E249" t="s">
        <v>46</v>
      </c>
      <c r="F249" s="3">
        <v>17.940000000000001</v>
      </c>
      <c r="G249">
        <v>5</v>
      </c>
      <c r="H249" s="3">
        <v>4.4850000000000003</v>
      </c>
      <c r="I249" s="3">
        <v>94.185000000000002</v>
      </c>
      <c r="J249" s="2" t="s">
        <v>142</v>
      </c>
      <c r="K249" s="4">
        <v>0.58611111111111114</v>
      </c>
      <c r="L249" t="s">
        <v>20</v>
      </c>
      <c r="M249">
        <v>89.7</v>
      </c>
      <c r="N249" s="1">
        <v>4.7619047620000003</v>
      </c>
      <c r="O249" s="1">
        <v>4.4850000000000003</v>
      </c>
    </row>
    <row r="250" spans="1:15" x14ac:dyDescent="0.3">
      <c r="A250" t="s">
        <v>329</v>
      </c>
      <c r="B250" t="s">
        <v>16</v>
      </c>
      <c r="C250" t="s">
        <v>17</v>
      </c>
      <c r="D250" t="s">
        <v>27</v>
      </c>
      <c r="E250" t="s">
        <v>24</v>
      </c>
      <c r="F250" s="3">
        <v>77.72</v>
      </c>
      <c r="G250">
        <v>4</v>
      </c>
      <c r="H250" s="3">
        <v>15.544</v>
      </c>
      <c r="I250" s="3">
        <v>326.42399999999998</v>
      </c>
      <c r="J250" s="2">
        <v>43647</v>
      </c>
      <c r="K250" s="4">
        <v>0.6743055555555556</v>
      </c>
      <c r="L250" t="s">
        <v>29</v>
      </c>
      <c r="M250">
        <v>310.88</v>
      </c>
      <c r="N250" s="1">
        <v>4.7619047620000003</v>
      </c>
      <c r="O250" s="1">
        <v>15.544</v>
      </c>
    </row>
    <row r="251" spans="1:15" x14ac:dyDescent="0.3">
      <c r="A251" t="s">
        <v>330</v>
      </c>
      <c r="B251" t="s">
        <v>42</v>
      </c>
      <c r="C251" t="s">
        <v>23</v>
      </c>
      <c r="D251" t="s">
        <v>27</v>
      </c>
      <c r="E251" t="s">
        <v>43</v>
      </c>
      <c r="F251" s="3">
        <v>73.06</v>
      </c>
      <c r="G251">
        <v>7</v>
      </c>
      <c r="H251" s="3">
        <v>25.571000000000002</v>
      </c>
      <c r="I251" s="3">
        <v>536.99099999999999</v>
      </c>
      <c r="J251" s="2" t="s">
        <v>278</v>
      </c>
      <c r="K251" s="4">
        <v>0.79583333333333339</v>
      </c>
      <c r="L251" t="s">
        <v>29</v>
      </c>
      <c r="M251">
        <v>511.42</v>
      </c>
      <c r="N251" s="1">
        <v>4.7619047620000003</v>
      </c>
      <c r="O251" s="1">
        <v>25.571000000000002</v>
      </c>
    </row>
    <row r="252" spans="1:15" x14ac:dyDescent="0.3">
      <c r="A252" t="s">
        <v>331</v>
      </c>
      <c r="B252" t="s">
        <v>42</v>
      </c>
      <c r="C252" t="s">
        <v>17</v>
      </c>
      <c r="D252" t="s">
        <v>27</v>
      </c>
      <c r="E252" t="s">
        <v>43</v>
      </c>
      <c r="F252" s="3">
        <v>46.55</v>
      </c>
      <c r="G252">
        <v>9</v>
      </c>
      <c r="H252" s="3">
        <v>20.947500000000002</v>
      </c>
      <c r="I252" s="3">
        <v>439.89749999999998</v>
      </c>
      <c r="J252" s="2">
        <v>43498</v>
      </c>
      <c r="K252" s="4">
        <v>0.64861111111111114</v>
      </c>
      <c r="L252" t="s">
        <v>20</v>
      </c>
      <c r="M252">
        <v>418.95</v>
      </c>
      <c r="N252" s="1">
        <v>4.7619047620000003</v>
      </c>
      <c r="O252" s="1">
        <v>20.947500000000002</v>
      </c>
    </row>
    <row r="253" spans="1:15" x14ac:dyDescent="0.3">
      <c r="A253" t="s">
        <v>332</v>
      </c>
      <c r="B253" t="s">
        <v>22</v>
      </c>
      <c r="C253" t="s">
        <v>17</v>
      </c>
      <c r="D253" t="s">
        <v>27</v>
      </c>
      <c r="E253" t="s">
        <v>46</v>
      </c>
      <c r="F253" s="3">
        <v>35.19</v>
      </c>
      <c r="G253">
        <v>10</v>
      </c>
      <c r="H253" s="3">
        <v>17.594999999999999</v>
      </c>
      <c r="I253" s="3">
        <v>369.495</v>
      </c>
      <c r="J253" s="2" t="s">
        <v>333</v>
      </c>
      <c r="K253" s="4">
        <v>0.79583333333333339</v>
      </c>
      <c r="L253" t="s">
        <v>29</v>
      </c>
      <c r="M253">
        <v>351.9</v>
      </c>
      <c r="N253" s="1">
        <v>4.7619047620000003</v>
      </c>
      <c r="O253" s="1">
        <v>17.594999999999999</v>
      </c>
    </row>
    <row r="254" spans="1:15" x14ac:dyDescent="0.3">
      <c r="A254" t="s">
        <v>334</v>
      </c>
      <c r="B254" t="s">
        <v>22</v>
      </c>
      <c r="C254" t="s">
        <v>23</v>
      </c>
      <c r="D254" t="s">
        <v>18</v>
      </c>
      <c r="E254" t="s">
        <v>33</v>
      </c>
      <c r="F254" s="3">
        <v>14.39</v>
      </c>
      <c r="G254">
        <v>2</v>
      </c>
      <c r="H254" s="3">
        <v>1.4390000000000001</v>
      </c>
      <c r="I254" s="3">
        <v>30.219000000000001</v>
      </c>
      <c r="J254" s="2">
        <v>43499</v>
      </c>
      <c r="K254" s="4">
        <v>0.8222222222222223</v>
      </c>
      <c r="L254" t="s">
        <v>29</v>
      </c>
      <c r="M254">
        <v>28.78</v>
      </c>
      <c r="N254" s="1">
        <v>4.7619047620000003</v>
      </c>
      <c r="O254" s="1">
        <v>1.4390000000000001</v>
      </c>
    </row>
    <row r="255" spans="1:15" x14ac:dyDescent="0.3">
      <c r="A255" t="s">
        <v>335</v>
      </c>
      <c r="B255" t="s">
        <v>16</v>
      </c>
      <c r="C255" t="s">
        <v>23</v>
      </c>
      <c r="D255" t="s">
        <v>27</v>
      </c>
      <c r="E255" t="s">
        <v>28</v>
      </c>
      <c r="F255" s="3">
        <v>23.75</v>
      </c>
      <c r="G255">
        <v>4</v>
      </c>
      <c r="H255" s="3">
        <v>4.75</v>
      </c>
      <c r="I255" s="3">
        <v>99.75</v>
      </c>
      <c r="J255" s="2" t="s">
        <v>91</v>
      </c>
      <c r="K255" s="4">
        <v>0.47361111111111115</v>
      </c>
      <c r="L255" t="s">
        <v>25</v>
      </c>
      <c r="M255">
        <v>95</v>
      </c>
      <c r="N255" s="1">
        <v>4.7619047620000003</v>
      </c>
      <c r="O255" s="1">
        <v>4.75</v>
      </c>
    </row>
    <row r="256" spans="1:15" x14ac:dyDescent="0.3">
      <c r="A256" t="s">
        <v>336</v>
      </c>
      <c r="B256" t="s">
        <v>16</v>
      </c>
      <c r="C256" t="s">
        <v>17</v>
      </c>
      <c r="D256" t="s">
        <v>27</v>
      </c>
      <c r="E256" t="s">
        <v>28</v>
      </c>
      <c r="F256" s="3">
        <v>58.9</v>
      </c>
      <c r="G256">
        <v>8</v>
      </c>
      <c r="H256" s="3">
        <v>23.56</v>
      </c>
      <c r="I256" s="3">
        <v>494.76</v>
      </c>
      <c r="J256" s="2">
        <v>43617</v>
      </c>
      <c r="K256" s="4">
        <v>0.47430555555555554</v>
      </c>
      <c r="L256" t="s">
        <v>25</v>
      </c>
      <c r="M256">
        <v>471.2</v>
      </c>
      <c r="N256" s="1">
        <v>4.7619047620000003</v>
      </c>
      <c r="O256" s="1">
        <v>23.56</v>
      </c>
    </row>
    <row r="257" spans="1:15" x14ac:dyDescent="0.3">
      <c r="A257" t="s">
        <v>337</v>
      </c>
      <c r="B257" t="s">
        <v>42</v>
      </c>
      <c r="C257" t="s">
        <v>17</v>
      </c>
      <c r="D257" t="s">
        <v>27</v>
      </c>
      <c r="E257" t="s">
        <v>46</v>
      </c>
      <c r="F257" s="3">
        <v>32.619999999999997</v>
      </c>
      <c r="G257">
        <v>4</v>
      </c>
      <c r="H257" s="3">
        <v>6.524</v>
      </c>
      <c r="I257" s="3">
        <v>137.00399999999999</v>
      </c>
      <c r="J257" s="2" t="s">
        <v>223</v>
      </c>
      <c r="K257" s="4">
        <v>0.59166666666666667</v>
      </c>
      <c r="L257" t="s">
        <v>25</v>
      </c>
      <c r="M257">
        <v>130.47999999999999</v>
      </c>
      <c r="N257" s="1">
        <v>4.7619047620000003</v>
      </c>
      <c r="O257" s="1">
        <v>6.524</v>
      </c>
    </row>
    <row r="258" spans="1:15" x14ac:dyDescent="0.3">
      <c r="A258" t="s">
        <v>338</v>
      </c>
      <c r="B258" t="s">
        <v>16</v>
      </c>
      <c r="C258" t="s">
        <v>17</v>
      </c>
      <c r="D258" t="s">
        <v>27</v>
      </c>
      <c r="E258" t="s">
        <v>24</v>
      </c>
      <c r="F258" s="3">
        <v>66.349999999999994</v>
      </c>
      <c r="G258">
        <v>1</v>
      </c>
      <c r="H258" s="3">
        <v>3.3174999999999999</v>
      </c>
      <c r="I258" s="3">
        <v>69.667500000000004</v>
      </c>
      <c r="J258" s="2" t="s">
        <v>300</v>
      </c>
      <c r="K258" s="4">
        <v>0.44861111111111113</v>
      </c>
      <c r="L258" t="s">
        <v>29</v>
      </c>
      <c r="M258">
        <v>66.349999999999994</v>
      </c>
      <c r="N258" s="1">
        <v>4.7619047620000003</v>
      </c>
      <c r="O258" s="1">
        <v>3.3174999999999999</v>
      </c>
    </row>
    <row r="259" spans="1:15" x14ac:dyDescent="0.3">
      <c r="A259" t="s">
        <v>339</v>
      </c>
      <c r="B259" t="s">
        <v>16</v>
      </c>
      <c r="C259" t="s">
        <v>17</v>
      </c>
      <c r="D259" t="s">
        <v>27</v>
      </c>
      <c r="E259" t="s">
        <v>28</v>
      </c>
      <c r="F259" s="3">
        <v>25.91</v>
      </c>
      <c r="G259">
        <v>6</v>
      </c>
      <c r="H259" s="3">
        <v>7.7729999999999997</v>
      </c>
      <c r="I259" s="3">
        <v>163.233</v>
      </c>
      <c r="J259" s="2">
        <v>43587</v>
      </c>
      <c r="K259" s="4">
        <v>0.42777777777777781</v>
      </c>
      <c r="L259" t="s">
        <v>20</v>
      </c>
      <c r="M259">
        <v>155.46</v>
      </c>
      <c r="N259" s="1">
        <v>4.7619047620000003</v>
      </c>
      <c r="O259" s="1">
        <v>7.7729999999999997</v>
      </c>
    </row>
    <row r="260" spans="1:15" x14ac:dyDescent="0.3">
      <c r="A260" t="s">
        <v>340</v>
      </c>
      <c r="B260" t="s">
        <v>16</v>
      </c>
      <c r="C260" t="s">
        <v>17</v>
      </c>
      <c r="D260" t="s">
        <v>27</v>
      </c>
      <c r="E260" t="s">
        <v>24</v>
      </c>
      <c r="F260" s="3">
        <v>32.25</v>
      </c>
      <c r="G260">
        <v>4</v>
      </c>
      <c r="H260" s="3">
        <v>6.45</v>
      </c>
      <c r="I260" s="3">
        <v>135.44999999999999</v>
      </c>
      <c r="J260" s="2" t="s">
        <v>252</v>
      </c>
      <c r="K260" s="4">
        <v>0.52638888888888891</v>
      </c>
      <c r="L260" t="s">
        <v>20</v>
      </c>
      <c r="M260">
        <v>129</v>
      </c>
      <c r="N260" s="1">
        <v>4.7619047620000003</v>
      </c>
      <c r="O260" s="1">
        <v>6.45</v>
      </c>
    </row>
    <row r="261" spans="1:15" x14ac:dyDescent="0.3">
      <c r="A261" t="s">
        <v>341</v>
      </c>
      <c r="B261" t="s">
        <v>22</v>
      </c>
      <c r="C261" t="s">
        <v>17</v>
      </c>
      <c r="D261" t="s">
        <v>27</v>
      </c>
      <c r="E261" t="s">
        <v>24</v>
      </c>
      <c r="F261" s="3">
        <v>65.94</v>
      </c>
      <c r="G261">
        <v>4</v>
      </c>
      <c r="H261" s="3">
        <v>13.188000000000001</v>
      </c>
      <c r="I261" s="3">
        <v>276.94799999999998</v>
      </c>
      <c r="J261" s="2">
        <v>43648</v>
      </c>
      <c r="K261" s="4">
        <v>0.54513888888888895</v>
      </c>
      <c r="L261" t="s">
        <v>29</v>
      </c>
      <c r="M261">
        <v>263.76</v>
      </c>
      <c r="N261" s="1">
        <v>4.7619047620000003</v>
      </c>
      <c r="O261" s="1">
        <v>13.188000000000001</v>
      </c>
    </row>
    <row r="262" spans="1:15" x14ac:dyDescent="0.3">
      <c r="A262" t="s">
        <v>342</v>
      </c>
      <c r="B262" t="s">
        <v>16</v>
      </c>
      <c r="C262" t="s">
        <v>23</v>
      </c>
      <c r="D262" t="s">
        <v>18</v>
      </c>
      <c r="E262" t="s">
        <v>24</v>
      </c>
      <c r="F262" s="3">
        <v>75.06</v>
      </c>
      <c r="G262">
        <v>9</v>
      </c>
      <c r="H262" s="3">
        <v>33.777000000000001</v>
      </c>
      <c r="I262" s="3">
        <v>709.31700000000001</v>
      </c>
      <c r="J262" s="2" t="s">
        <v>98</v>
      </c>
      <c r="K262" s="4">
        <v>0.55902777777777779</v>
      </c>
      <c r="L262" t="s">
        <v>20</v>
      </c>
      <c r="M262">
        <v>675.54</v>
      </c>
      <c r="N262" s="1">
        <v>4.7619047620000003</v>
      </c>
      <c r="O262" s="1">
        <v>33.777000000000001</v>
      </c>
    </row>
    <row r="263" spans="1:15" x14ac:dyDescent="0.3">
      <c r="A263" t="s">
        <v>343</v>
      </c>
      <c r="B263" t="s">
        <v>22</v>
      </c>
      <c r="C263" t="s">
        <v>23</v>
      </c>
      <c r="D263" t="s">
        <v>18</v>
      </c>
      <c r="E263" t="s">
        <v>46</v>
      </c>
      <c r="F263" s="3">
        <v>16.45</v>
      </c>
      <c r="G263">
        <v>4</v>
      </c>
      <c r="H263" s="3">
        <v>3.29</v>
      </c>
      <c r="I263" s="3">
        <v>69.09</v>
      </c>
      <c r="J263" s="2">
        <v>43649</v>
      </c>
      <c r="K263" s="4">
        <v>0.62013888888888891</v>
      </c>
      <c r="L263" t="s">
        <v>20</v>
      </c>
      <c r="M263">
        <v>65.8</v>
      </c>
      <c r="N263" s="1">
        <v>4.7619047620000003</v>
      </c>
      <c r="O263" s="1">
        <v>3.29</v>
      </c>
    </row>
    <row r="264" spans="1:15" x14ac:dyDescent="0.3">
      <c r="A264" t="s">
        <v>344</v>
      </c>
      <c r="B264" t="s">
        <v>42</v>
      </c>
      <c r="C264" t="s">
        <v>17</v>
      </c>
      <c r="D264" t="s">
        <v>18</v>
      </c>
      <c r="E264" t="s">
        <v>46</v>
      </c>
      <c r="F264" s="3">
        <v>38.299999999999997</v>
      </c>
      <c r="G264">
        <v>4</v>
      </c>
      <c r="H264" s="3">
        <v>7.66</v>
      </c>
      <c r="I264" s="3">
        <v>160.86000000000001</v>
      </c>
      <c r="J264" s="2" t="s">
        <v>120</v>
      </c>
      <c r="K264" s="4">
        <v>0.80694444444444446</v>
      </c>
      <c r="L264" t="s">
        <v>25</v>
      </c>
      <c r="M264">
        <v>153.19999999999999</v>
      </c>
      <c r="N264" s="1">
        <v>4.7619047620000003</v>
      </c>
      <c r="O264" s="1">
        <v>7.66</v>
      </c>
    </row>
    <row r="265" spans="1:15" x14ac:dyDescent="0.3">
      <c r="A265" t="s">
        <v>345</v>
      </c>
      <c r="B265" t="s">
        <v>16</v>
      </c>
      <c r="C265" t="s">
        <v>17</v>
      </c>
      <c r="D265" t="s">
        <v>18</v>
      </c>
      <c r="E265" t="s">
        <v>33</v>
      </c>
      <c r="F265" s="3">
        <v>22.24</v>
      </c>
      <c r="G265">
        <v>10</v>
      </c>
      <c r="H265" s="3">
        <v>11.12</v>
      </c>
      <c r="I265" s="3">
        <v>233.52</v>
      </c>
      <c r="J265" s="2">
        <v>43710</v>
      </c>
      <c r="K265" s="4">
        <v>0.45833333333333331</v>
      </c>
      <c r="L265" t="s">
        <v>25</v>
      </c>
      <c r="M265">
        <v>222.4</v>
      </c>
      <c r="N265" s="1">
        <v>4.7619047620000003</v>
      </c>
      <c r="O265" s="1">
        <v>11.12</v>
      </c>
    </row>
    <row r="266" spans="1:15" x14ac:dyDescent="0.3">
      <c r="A266" t="s">
        <v>346</v>
      </c>
      <c r="B266" t="s">
        <v>42</v>
      </c>
      <c r="C266" t="s">
        <v>23</v>
      </c>
      <c r="D266" t="s">
        <v>27</v>
      </c>
      <c r="E266" t="s">
        <v>33</v>
      </c>
      <c r="F266" s="3">
        <v>54.45</v>
      </c>
      <c r="G266">
        <v>1</v>
      </c>
      <c r="H266" s="3">
        <v>2.7225000000000001</v>
      </c>
      <c r="I266" s="3">
        <v>57.172499999999999</v>
      </c>
      <c r="J266" s="2" t="s">
        <v>309</v>
      </c>
      <c r="K266" s="4">
        <v>0.80833333333333324</v>
      </c>
      <c r="L266" t="s">
        <v>20</v>
      </c>
      <c r="M266">
        <v>54.45</v>
      </c>
      <c r="N266" s="1">
        <v>4.7619047620000003</v>
      </c>
      <c r="O266" s="1">
        <v>2.7225000000000001</v>
      </c>
    </row>
    <row r="267" spans="1:15" x14ac:dyDescent="0.3">
      <c r="A267" t="s">
        <v>347</v>
      </c>
      <c r="B267" t="s">
        <v>16</v>
      </c>
      <c r="C267" t="s">
        <v>17</v>
      </c>
      <c r="D267" t="s">
        <v>18</v>
      </c>
      <c r="E267" t="s">
        <v>33</v>
      </c>
      <c r="F267" s="3">
        <v>98.4</v>
      </c>
      <c r="G267">
        <v>7</v>
      </c>
      <c r="H267" s="3">
        <v>34.44</v>
      </c>
      <c r="I267" s="3">
        <v>723.24</v>
      </c>
      <c r="J267" s="2">
        <v>43802</v>
      </c>
      <c r="K267" s="4">
        <v>0.52986111111111112</v>
      </c>
      <c r="L267" t="s">
        <v>29</v>
      </c>
      <c r="M267">
        <v>688.8</v>
      </c>
      <c r="N267" s="1">
        <v>4.7619047620000003</v>
      </c>
      <c r="O267" s="1">
        <v>34.44</v>
      </c>
    </row>
    <row r="268" spans="1:15" x14ac:dyDescent="0.3">
      <c r="A268" t="s">
        <v>348</v>
      </c>
      <c r="B268" t="s">
        <v>22</v>
      </c>
      <c r="C268" t="s">
        <v>23</v>
      </c>
      <c r="D268" t="s">
        <v>27</v>
      </c>
      <c r="E268" t="s">
        <v>28</v>
      </c>
      <c r="F268" s="3">
        <v>35.47</v>
      </c>
      <c r="G268">
        <v>4</v>
      </c>
      <c r="H268" s="3">
        <v>7.0940000000000003</v>
      </c>
      <c r="I268" s="3">
        <v>148.97399999999999</v>
      </c>
      <c r="J268" s="2" t="s">
        <v>349</v>
      </c>
      <c r="K268" s="4">
        <v>0.72361111111111109</v>
      </c>
      <c r="L268" t="s">
        <v>29</v>
      </c>
      <c r="M268">
        <v>141.88</v>
      </c>
      <c r="N268" s="1">
        <v>4.7619047620000003</v>
      </c>
      <c r="O268" s="1">
        <v>7.0940000000000003</v>
      </c>
    </row>
    <row r="269" spans="1:15" x14ac:dyDescent="0.3">
      <c r="A269" t="s">
        <v>350</v>
      </c>
      <c r="B269" t="s">
        <v>42</v>
      </c>
      <c r="C269" t="s">
        <v>17</v>
      </c>
      <c r="D269" t="s">
        <v>18</v>
      </c>
      <c r="E269" t="s">
        <v>43</v>
      </c>
      <c r="F269" s="3">
        <v>74.599999999999994</v>
      </c>
      <c r="G269">
        <v>10</v>
      </c>
      <c r="H269" s="3">
        <v>37.299999999999997</v>
      </c>
      <c r="I269" s="3">
        <v>783.3</v>
      </c>
      <c r="J269" s="2">
        <v>43678</v>
      </c>
      <c r="K269" s="4">
        <v>0.87152777777777779</v>
      </c>
      <c r="L269" t="s">
        <v>25</v>
      </c>
      <c r="M269">
        <v>746</v>
      </c>
      <c r="N269" s="1">
        <v>4.7619047620000003</v>
      </c>
      <c r="O269" s="1">
        <v>37.299999999999997</v>
      </c>
    </row>
    <row r="270" spans="1:15" x14ac:dyDescent="0.3">
      <c r="A270" t="s">
        <v>351</v>
      </c>
      <c r="B270" t="s">
        <v>16</v>
      </c>
      <c r="C270" t="s">
        <v>17</v>
      </c>
      <c r="D270" t="s">
        <v>27</v>
      </c>
      <c r="E270" t="s">
        <v>28</v>
      </c>
      <c r="F270" s="3">
        <v>70.739999999999995</v>
      </c>
      <c r="G270">
        <v>4</v>
      </c>
      <c r="H270" s="3">
        <v>14.148</v>
      </c>
      <c r="I270" s="3">
        <v>297.108</v>
      </c>
      <c r="J270" s="2">
        <v>43586</v>
      </c>
      <c r="K270" s="4">
        <v>0.67013888888888884</v>
      </c>
      <c r="L270" t="s">
        <v>29</v>
      </c>
      <c r="M270">
        <v>282.95999999999998</v>
      </c>
      <c r="N270" s="1">
        <v>4.7619047620000003</v>
      </c>
      <c r="O270" s="1">
        <v>14.148</v>
      </c>
    </row>
    <row r="271" spans="1:15" x14ac:dyDescent="0.3">
      <c r="A271" t="s">
        <v>352</v>
      </c>
      <c r="B271" t="s">
        <v>16</v>
      </c>
      <c r="C271" t="s">
        <v>17</v>
      </c>
      <c r="D271" t="s">
        <v>18</v>
      </c>
      <c r="E271" t="s">
        <v>28</v>
      </c>
      <c r="F271" s="3">
        <v>35.54</v>
      </c>
      <c r="G271">
        <v>10</v>
      </c>
      <c r="H271" s="3">
        <v>17.77</v>
      </c>
      <c r="I271" s="3">
        <v>373.17</v>
      </c>
      <c r="J271" s="2">
        <v>43556</v>
      </c>
      <c r="K271" s="4">
        <v>0.56527777777777777</v>
      </c>
      <c r="L271" t="s">
        <v>20</v>
      </c>
      <c r="M271">
        <v>355.4</v>
      </c>
      <c r="N271" s="1">
        <v>4.7619047620000003</v>
      </c>
      <c r="O271" s="1">
        <v>17.77</v>
      </c>
    </row>
    <row r="272" spans="1:15" x14ac:dyDescent="0.3">
      <c r="A272" t="s">
        <v>353</v>
      </c>
      <c r="B272" t="s">
        <v>42</v>
      </c>
      <c r="C272" t="s">
        <v>23</v>
      </c>
      <c r="D272" t="s">
        <v>18</v>
      </c>
      <c r="E272" t="s">
        <v>33</v>
      </c>
      <c r="F272" s="3">
        <v>67.430000000000007</v>
      </c>
      <c r="G272">
        <v>5</v>
      </c>
      <c r="H272" s="3">
        <v>16.857500000000002</v>
      </c>
      <c r="I272" s="3">
        <v>354.00749999999999</v>
      </c>
      <c r="J272" s="2">
        <v>43619</v>
      </c>
      <c r="K272" s="4">
        <v>0.75902777777777775</v>
      </c>
      <c r="L272" t="s">
        <v>20</v>
      </c>
      <c r="M272">
        <v>337.15</v>
      </c>
      <c r="N272" s="1">
        <v>4.7619047620000003</v>
      </c>
      <c r="O272" s="1">
        <v>16.857500000000002</v>
      </c>
    </row>
    <row r="273" spans="1:15" x14ac:dyDescent="0.3">
      <c r="A273" t="s">
        <v>354</v>
      </c>
      <c r="B273" t="s">
        <v>22</v>
      </c>
      <c r="C273" t="s">
        <v>17</v>
      </c>
      <c r="D273" t="s">
        <v>18</v>
      </c>
      <c r="E273" t="s">
        <v>19</v>
      </c>
      <c r="F273" s="3">
        <v>21.12</v>
      </c>
      <c r="G273">
        <v>2</v>
      </c>
      <c r="H273" s="3">
        <v>2.1120000000000001</v>
      </c>
      <c r="I273" s="3">
        <v>44.351999999999997</v>
      </c>
      <c r="J273" s="2">
        <v>43525</v>
      </c>
      <c r="K273" s="4">
        <v>0.80347222222222225</v>
      </c>
      <c r="L273" t="s">
        <v>25</v>
      </c>
      <c r="M273">
        <v>42.24</v>
      </c>
      <c r="N273" s="1">
        <v>4.7619047620000003</v>
      </c>
      <c r="O273" s="1">
        <v>2.1120000000000001</v>
      </c>
    </row>
    <row r="274" spans="1:15" x14ac:dyDescent="0.3">
      <c r="A274" t="s">
        <v>355</v>
      </c>
      <c r="B274" t="s">
        <v>16</v>
      </c>
      <c r="C274" t="s">
        <v>17</v>
      </c>
      <c r="D274" t="s">
        <v>18</v>
      </c>
      <c r="E274" t="s">
        <v>28</v>
      </c>
      <c r="F274" s="3">
        <v>21.54</v>
      </c>
      <c r="G274">
        <v>9</v>
      </c>
      <c r="H274" s="3">
        <v>9.6929999999999996</v>
      </c>
      <c r="I274" s="3">
        <v>203.553</v>
      </c>
      <c r="J274" s="2">
        <v>43647</v>
      </c>
      <c r="K274" s="4">
        <v>0.48888888888888887</v>
      </c>
      <c r="L274" t="s">
        <v>29</v>
      </c>
      <c r="M274">
        <v>193.86</v>
      </c>
      <c r="N274" s="1">
        <v>4.7619047620000003</v>
      </c>
      <c r="O274" s="1">
        <v>9.6929999999999996</v>
      </c>
    </row>
    <row r="275" spans="1:15" x14ac:dyDescent="0.3">
      <c r="A275" t="s">
        <v>356</v>
      </c>
      <c r="B275" t="s">
        <v>16</v>
      </c>
      <c r="C275" t="s">
        <v>23</v>
      </c>
      <c r="D275" t="s">
        <v>18</v>
      </c>
      <c r="E275" t="s">
        <v>28</v>
      </c>
      <c r="F275" s="3">
        <v>12.03</v>
      </c>
      <c r="G275">
        <v>2</v>
      </c>
      <c r="H275" s="3">
        <v>1.2030000000000001</v>
      </c>
      <c r="I275" s="3">
        <v>25.263000000000002</v>
      </c>
      <c r="J275" s="2" t="s">
        <v>31</v>
      </c>
      <c r="K275" s="4">
        <v>0.66041666666666665</v>
      </c>
      <c r="L275" t="s">
        <v>25</v>
      </c>
      <c r="M275">
        <v>24.06</v>
      </c>
      <c r="N275" s="1">
        <v>4.7619047620000003</v>
      </c>
      <c r="O275" s="1">
        <v>1.2030000000000001</v>
      </c>
    </row>
    <row r="276" spans="1:15" x14ac:dyDescent="0.3">
      <c r="A276" t="s">
        <v>357</v>
      </c>
      <c r="B276" t="s">
        <v>42</v>
      </c>
      <c r="C276" t="s">
        <v>23</v>
      </c>
      <c r="D276" t="s">
        <v>18</v>
      </c>
      <c r="E276" t="s">
        <v>19</v>
      </c>
      <c r="F276" s="3">
        <v>99.71</v>
      </c>
      <c r="G276">
        <v>6</v>
      </c>
      <c r="H276" s="3">
        <v>29.913</v>
      </c>
      <c r="I276" s="3">
        <v>628.173</v>
      </c>
      <c r="J276" s="2" t="s">
        <v>309</v>
      </c>
      <c r="K276" s="4">
        <v>0.70277777777777783</v>
      </c>
      <c r="L276" t="s">
        <v>20</v>
      </c>
      <c r="M276">
        <v>598.26</v>
      </c>
      <c r="N276" s="1">
        <v>4.7619047620000003</v>
      </c>
      <c r="O276" s="1">
        <v>29.913</v>
      </c>
    </row>
    <row r="277" spans="1:15" x14ac:dyDescent="0.3">
      <c r="A277" t="s">
        <v>358</v>
      </c>
      <c r="B277" t="s">
        <v>42</v>
      </c>
      <c r="C277" t="s">
        <v>23</v>
      </c>
      <c r="D277" t="s">
        <v>27</v>
      </c>
      <c r="E277" t="s">
        <v>46</v>
      </c>
      <c r="F277" s="3">
        <v>47.97</v>
      </c>
      <c r="G277">
        <v>7</v>
      </c>
      <c r="H277" s="3">
        <v>16.7895</v>
      </c>
      <c r="I277" s="3">
        <v>352.5795</v>
      </c>
      <c r="J277" s="2">
        <v>43647</v>
      </c>
      <c r="K277" s="4">
        <v>0.86944444444444446</v>
      </c>
      <c r="L277" t="s">
        <v>25</v>
      </c>
      <c r="M277">
        <v>335.79</v>
      </c>
      <c r="N277" s="1">
        <v>4.7619047620000003</v>
      </c>
      <c r="O277" s="1">
        <v>16.7895</v>
      </c>
    </row>
    <row r="278" spans="1:15" x14ac:dyDescent="0.3">
      <c r="A278" t="s">
        <v>359</v>
      </c>
      <c r="B278" t="s">
        <v>22</v>
      </c>
      <c r="C278" t="s">
        <v>17</v>
      </c>
      <c r="D278" t="s">
        <v>18</v>
      </c>
      <c r="E278" t="s">
        <v>28</v>
      </c>
      <c r="F278" s="3">
        <v>21.82</v>
      </c>
      <c r="G278">
        <v>10</v>
      </c>
      <c r="H278" s="3">
        <v>10.91</v>
      </c>
      <c r="I278" s="3">
        <v>229.11</v>
      </c>
      <c r="J278" s="2">
        <v>43647</v>
      </c>
      <c r="K278" s="4">
        <v>0.73333333333333339</v>
      </c>
      <c r="L278" t="s">
        <v>25</v>
      </c>
      <c r="M278">
        <v>218.2</v>
      </c>
      <c r="N278" s="1">
        <v>4.7619047620000003</v>
      </c>
      <c r="O278" s="1">
        <v>10.91</v>
      </c>
    </row>
    <row r="279" spans="1:15" x14ac:dyDescent="0.3">
      <c r="A279" t="s">
        <v>360</v>
      </c>
      <c r="B279" t="s">
        <v>22</v>
      </c>
      <c r="C279" t="s">
        <v>23</v>
      </c>
      <c r="D279" t="s">
        <v>18</v>
      </c>
      <c r="E279" t="s">
        <v>46</v>
      </c>
      <c r="F279" s="3">
        <v>95.42</v>
      </c>
      <c r="G279">
        <v>4</v>
      </c>
      <c r="H279" s="3">
        <v>19.084</v>
      </c>
      <c r="I279" s="3">
        <v>400.76400000000001</v>
      </c>
      <c r="J279" s="2">
        <v>43498</v>
      </c>
      <c r="K279" s="4">
        <v>0.55763888888888891</v>
      </c>
      <c r="L279" t="s">
        <v>20</v>
      </c>
      <c r="M279">
        <v>381.68</v>
      </c>
      <c r="N279" s="1">
        <v>4.7619047620000003</v>
      </c>
      <c r="O279" s="1">
        <v>19.084</v>
      </c>
    </row>
    <row r="280" spans="1:15" x14ac:dyDescent="0.3">
      <c r="A280" t="s">
        <v>361</v>
      </c>
      <c r="B280" t="s">
        <v>22</v>
      </c>
      <c r="C280" t="s">
        <v>17</v>
      </c>
      <c r="D280" t="s">
        <v>27</v>
      </c>
      <c r="E280" t="s">
        <v>46</v>
      </c>
      <c r="F280" s="3">
        <v>70.989999999999995</v>
      </c>
      <c r="G280">
        <v>10</v>
      </c>
      <c r="H280" s="3">
        <v>35.494999999999997</v>
      </c>
      <c r="I280" s="3">
        <v>745.39499999999998</v>
      </c>
      <c r="J280" s="2" t="s">
        <v>290</v>
      </c>
      <c r="K280" s="4">
        <v>0.68611111111111101</v>
      </c>
      <c r="L280" t="s">
        <v>25</v>
      </c>
      <c r="M280">
        <v>709.9</v>
      </c>
      <c r="N280" s="1">
        <v>4.7619047620000003</v>
      </c>
      <c r="O280" s="1">
        <v>35.494999999999997</v>
      </c>
    </row>
    <row r="281" spans="1:15" x14ac:dyDescent="0.3">
      <c r="A281" t="s">
        <v>362</v>
      </c>
      <c r="B281" t="s">
        <v>16</v>
      </c>
      <c r="C281" t="s">
        <v>17</v>
      </c>
      <c r="D281" t="s">
        <v>27</v>
      </c>
      <c r="E281" t="s">
        <v>33</v>
      </c>
      <c r="F281" s="3">
        <v>44.02</v>
      </c>
      <c r="G281">
        <v>10</v>
      </c>
      <c r="H281" s="3">
        <v>22.01</v>
      </c>
      <c r="I281" s="3">
        <v>462.21</v>
      </c>
      <c r="J281" s="2" t="s">
        <v>290</v>
      </c>
      <c r="K281" s="4">
        <v>0.83124999999999993</v>
      </c>
      <c r="L281" t="s">
        <v>29</v>
      </c>
      <c r="M281">
        <v>440.2</v>
      </c>
      <c r="N281" s="1">
        <v>4.7619047620000003</v>
      </c>
      <c r="O281" s="1">
        <v>22.01</v>
      </c>
    </row>
    <row r="282" spans="1:15" x14ac:dyDescent="0.3">
      <c r="A282" t="s">
        <v>363</v>
      </c>
      <c r="B282" t="s">
        <v>16</v>
      </c>
      <c r="C282" t="s">
        <v>23</v>
      </c>
      <c r="D282" t="s">
        <v>18</v>
      </c>
      <c r="E282" t="s">
        <v>28</v>
      </c>
      <c r="F282" s="3">
        <v>69.959999999999994</v>
      </c>
      <c r="G282">
        <v>8</v>
      </c>
      <c r="H282" s="3">
        <v>27.984000000000002</v>
      </c>
      <c r="I282" s="3">
        <v>587.66399999999999</v>
      </c>
      <c r="J282" s="2" t="s">
        <v>113</v>
      </c>
      <c r="K282" s="4">
        <v>0.7090277777777777</v>
      </c>
      <c r="L282" t="s">
        <v>29</v>
      </c>
      <c r="M282">
        <v>559.67999999999995</v>
      </c>
      <c r="N282" s="1">
        <v>4.7619047620000003</v>
      </c>
      <c r="O282" s="1">
        <v>27.984000000000002</v>
      </c>
    </row>
    <row r="283" spans="1:15" x14ac:dyDescent="0.3">
      <c r="A283" t="s">
        <v>364</v>
      </c>
      <c r="B283" t="s">
        <v>22</v>
      </c>
      <c r="C283" t="s">
        <v>23</v>
      </c>
      <c r="D283" t="s">
        <v>27</v>
      </c>
      <c r="E283" t="s">
        <v>28</v>
      </c>
      <c r="F283" s="3">
        <v>37</v>
      </c>
      <c r="G283">
        <v>1</v>
      </c>
      <c r="H283" s="3">
        <v>1.85</v>
      </c>
      <c r="I283" s="3">
        <v>38.85</v>
      </c>
      <c r="J283" s="2">
        <v>43619</v>
      </c>
      <c r="K283" s="4">
        <v>0.56180555555555556</v>
      </c>
      <c r="L283" t="s">
        <v>29</v>
      </c>
      <c r="M283">
        <v>37</v>
      </c>
      <c r="N283" s="1">
        <v>4.7619047620000003</v>
      </c>
      <c r="O283" s="1">
        <v>1.85</v>
      </c>
    </row>
    <row r="284" spans="1:15" x14ac:dyDescent="0.3">
      <c r="A284" t="s">
        <v>365</v>
      </c>
      <c r="B284" t="s">
        <v>16</v>
      </c>
      <c r="C284" t="s">
        <v>23</v>
      </c>
      <c r="D284" t="s">
        <v>18</v>
      </c>
      <c r="E284" t="s">
        <v>33</v>
      </c>
      <c r="F284" s="3">
        <v>15.34</v>
      </c>
      <c r="G284">
        <v>1</v>
      </c>
      <c r="H284" s="3">
        <v>0.76700000000000002</v>
      </c>
      <c r="I284" s="3">
        <v>16.106999999999999</v>
      </c>
      <c r="J284" s="2">
        <v>43617</v>
      </c>
      <c r="K284" s="4">
        <v>0.46458333333333335</v>
      </c>
      <c r="L284" t="s">
        <v>25</v>
      </c>
      <c r="M284">
        <v>15.34</v>
      </c>
      <c r="N284" s="1">
        <v>4.7619047620000003</v>
      </c>
      <c r="O284" s="1">
        <v>0.76700000000000002</v>
      </c>
    </row>
    <row r="285" spans="1:15" x14ac:dyDescent="0.3">
      <c r="A285" t="s">
        <v>366</v>
      </c>
      <c r="B285" t="s">
        <v>16</v>
      </c>
      <c r="C285" t="s">
        <v>17</v>
      </c>
      <c r="D285" t="s">
        <v>27</v>
      </c>
      <c r="E285" t="s">
        <v>19</v>
      </c>
      <c r="F285" s="3">
        <v>99.83</v>
      </c>
      <c r="G285">
        <v>6</v>
      </c>
      <c r="H285" s="3">
        <v>29.949000000000002</v>
      </c>
      <c r="I285" s="3">
        <v>628.92899999999997</v>
      </c>
      <c r="J285" s="2">
        <v>43558</v>
      </c>
      <c r="K285" s="4">
        <v>0.62638888888888888</v>
      </c>
      <c r="L285" t="s">
        <v>20</v>
      </c>
      <c r="M285">
        <v>598.98</v>
      </c>
      <c r="N285" s="1">
        <v>4.7619047620000003</v>
      </c>
      <c r="O285" s="1">
        <v>29.949000000000002</v>
      </c>
    </row>
    <row r="286" spans="1:15" x14ac:dyDescent="0.3">
      <c r="A286" t="s">
        <v>367</v>
      </c>
      <c r="B286" t="s">
        <v>16</v>
      </c>
      <c r="C286" t="s">
        <v>17</v>
      </c>
      <c r="D286" t="s">
        <v>18</v>
      </c>
      <c r="E286" t="s">
        <v>19</v>
      </c>
      <c r="F286" s="3">
        <v>47.67</v>
      </c>
      <c r="G286">
        <v>4</v>
      </c>
      <c r="H286" s="3">
        <v>9.5340000000000007</v>
      </c>
      <c r="I286" s="3">
        <v>200.214</v>
      </c>
      <c r="J286" s="2">
        <v>43802</v>
      </c>
      <c r="K286" s="4">
        <v>0.59791666666666665</v>
      </c>
      <c r="L286" t="s">
        <v>25</v>
      </c>
      <c r="M286">
        <v>190.68</v>
      </c>
      <c r="N286" s="1">
        <v>4.7619047620000003</v>
      </c>
      <c r="O286" s="1">
        <v>9.5340000000000007</v>
      </c>
    </row>
    <row r="287" spans="1:15" x14ac:dyDescent="0.3">
      <c r="A287" t="s">
        <v>368</v>
      </c>
      <c r="B287" t="s">
        <v>42</v>
      </c>
      <c r="C287" t="s">
        <v>23</v>
      </c>
      <c r="D287" t="s">
        <v>27</v>
      </c>
      <c r="E287" t="s">
        <v>19</v>
      </c>
      <c r="F287" s="3">
        <v>66.680000000000007</v>
      </c>
      <c r="G287">
        <v>5</v>
      </c>
      <c r="H287" s="3">
        <v>16.670000000000002</v>
      </c>
      <c r="I287" s="3">
        <v>350.07</v>
      </c>
      <c r="J287" s="2" t="s">
        <v>44</v>
      </c>
      <c r="K287" s="4">
        <v>0.75069444444444444</v>
      </c>
      <c r="L287" t="s">
        <v>25</v>
      </c>
      <c r="M287">
        <v>333.4</v>
      </c>
      <c r="N287" s="1">
        <v>4.7619047620000003</v>
      </c>
      <c r="O287" s="1">
        <v>16.670000000000002</v>
      </c>
    </row>
    <row r="288" spans="1:15" x14ac:dyDescent="0.3">
      <c r="A288" t="s">
        <v>369</v>
      </c>
      <c r="B288" t="s">
        <v>22</v>
      </c>
      <c r="C288" t="s">
        <v>17</v>
      </c>
      <c r="D288" t="s">
        <v>27</v>
      </c>
      <c r="E288" t="s">
        <v>28</v>
      </c>
      <c r="F288" s="3">
        <v>74.86</v>
      </c>
      <c r="G288">
        <v>1</v>
      </c>
      <c r="H288" s="3">
        <v>3.7429999999999999</v>
      </c>
      <c r="I288" s="3">
        <v>78.602999999999994</v>
      </c>
      <c r="J288" s="2" t="s">
        <v>172</v>
      </c>
      <c r="K288" s="4">
        <v>0.61736111111111114</v>
      </c>
      <c r="L288" t="s">
        <v>25</v>
      </c>
      <c r="M288">
        <v>74.86</v>
      </c>
      <c r="N288" s="1">
        <v>4.7619047620000003</v>
      </c>
      <c r="O288" s="1">
        <v>3.7429999999999999</v>
      </c>
    </row>
    <row r="289" spans="1:15" x14ac:dyDescent="0.3">
      <c r="A289" t="s">
        <v>370</v>
      </c>
      <c r="B289" t="s">
        <v>22</v>
      </c>
      <c r="C289" t="s">
        <v>23</v>
      </c>
      <c r="D289" t="s">
        <v>18</v>
      </c>
      <c r="E289" t="s">
        <v>33</v>
      </c>
      <c r="F289" s="3">
        <v>23.75</v>
      </c>
      <c r="G289">
        <v>9</v>
      </c>
      <c r="H289" s="3">
        <v>10.6875</v>
      </c>
      <c r="I289" s="3">
        <v>224.4375</v>
      </c>
      <c r="J289" s="2" t="s">
        <v>300</v>
      </c>
      <c r="K289" s="4">
        <v>0.50138888888888888</v>
      </c>
      <c r="L289" t="s">
        <v>25</v>
      </c>
      <c r="M289">
        <v>213.75</v>
      </c>
      <c r="N289" s="1">
        <v>4.7619047620000003</v>
      </c>
      <c r="O289" s="1">
        <v>10.6875</v>
      </c>
    </row>
    <row r="290" spans="1:15" x14ac:dyDescent="0.3">
      <c r="A290" t="s">
        <v>371</v>
      </c>
      <c r="B290" t="s">
        <v>42</v>
      </c>
      <c r="C290" t="s">
        <v>23</v>
      </c>
      <c r="D290" t="s">
        <v>18</v>
      </c>
      <c r="E290" t="s">
        <v>43</v>
      </c>
      <c r="F290" s="3">
        <v>48.51</v>
      </c>
      <c r="G290">
        <v>7</v>
      </c>
      <c r="H290" s="3">
        <v>16.9785</v>
      </c>
      <c r="I290" s="3">
        <v>356.54849999999999</v>
      </c>
      <c r="J290" s="2" t="s">
        <v>71</v>
      </c>
      <c r="K290" s="4">
        <v>0.5625</v>
      </c>
      <c r="L290" t="s">
        <v>29</v>
      </c>
      <c r="M290">
        <v>339.57</v>
      </c>
      <c r="N290" s="1">
        <v>4.7619047620000003</v>
      </c>
      <c r="O290" s="1">
        <v>16.9785</v>
      </c>
    </row>
    <row r="291" spans="1:15" x14ac:dyDescent="0.3">
      <c r="A291" t="s">
        <v>372</v>
      </c>
      <c r="B291" t="s">
        <v>16</v>
      </c>
      <c r="C291" t="s">
        <v>17</v>
      </c>
      <c r="D291" t="s">
        <v>18</v>
      </c>
      <c r="E291" t="s">
        <v>28</v>
      </c>
      <c r="F291" s="3">
        <v>94.88</v>
      </c>
      <c r="G291">
        <v>7</v>
      </c>
      <c r="H291" s="3">
        <v>33.207999999999998</v>
      </c>
      <c r="I291" s="3">
        <v>697.36800000000005</v>
      </c>
      <c r="J291" s="2">
        <v>43526</v>
      </c>
      <c r="K291" s="4">
        <v>0.60972222222222217</v>
      </c>
      <c r="L291" t="s">
        <v>25</v>
      </c>
      <c r="M291">
        <v>664.16</v>
      </c>
      <c r="N291" s="1">
        <v>4.7619047620000003</v>
      </c>
      <c r="O291" s="1">
        <v>33.207999999999998</v>
      </c>
    </row>
    <row r="292" spans="1:15" x14ac:dyDescent="0.3">
      <c r="A292" t="s">
        <v>373</v>
      </c>
      <c r="B292" t="s">
        <v>42</v>
      </c>
      <c r="C292" t="s">
        <v>17</v>
      </c>
      <c r="D292" t="s">
        <v>27</v>
      </c>
      <c r="E292" t="s">
        <v>24</v>
      </c>
      <c r="F292" s="3">
        <v>40.299999999999997</v>
      </c>
      <c r="G292">
        <v>10</v>
      </c>
      <c r="H292" s="3">
        <v>20.149999999999999</v>
      </c>
      <c r="I292" s="3">
        <v>423.15</v>
      </c>
      <c r="J292" s="2" t="s">
        <v>124</v>
      </c>
      <c r="K292" s="4">
        <v>0.73402777777777783</v>
      </c>
      <c r="L292" t="s">
        <v>29</v>
      </c>
      <c r="M292">
        <v>403</v>
      </c>
      <c r="N292" s="1">
        <v>4.7619047620000003</v>
      </c>
      <c r="O292" s="1">
        <v>20.149999999999999</v>
      </c>
    </row>
    <row r="293" spans="1:15" x14ac:dyDescent="0.3">
      <c r="A293" t="s">
        <v>374</v>
      </c>
      <c r="B293" t="s">
        <v>22</v>
      </c>
      <c r="C293" t="s">
        <v>23</v>
      </c>
      <c r="D293" t="s">
        <v>27</v>
      </c>
      <c r="E293" t="s">
        <v>24</v>
      </c>
      <c r="F293" s="3">
        <v>27.85</v>
      </c>
      <c r="G293">
        <v>7</v>
      </c>
      <c r="H293" s="3">
        <v>9.7475000000000005</v>
      </c>
      <c r="I293" s="3">
        <v>204.69749999999999</v>
      </c>
      <c r="J293" s="2" t="s">
        <v>349</v>
      </c>
      <c r="K293" s="4">
        <v>0.72222222222222221</v>
      </c>
      <c r="L293" t="s">
        <v>20</v>
      </c>
      <c r="M293">
        <v>194.95</v>
      </c>
      <c r="N293" s="1">
        <v>4.7619047620000003</v>
      </c>
      <c r="O293" s="1">
        <v>9.7475000000000005</v>
      </c>
    </row>
    <row r="294" spans="1:15" x14ac:dyDescent="0.3">
      <c r="A294" t="s">
        <v>375</v>
      </c>
      <c r="B294" t="s">
        <v>16</v>
      </c>
      <c r="C294" t="s">
        <v>17</v>
      </c>
      <c r="D294" t="s">
        <v>18</v>
      </c>
      <c r="E294" t="s">
        <v>24</v>
      </c>
      <c r="F294" s="3">
        <v>62.48</v>
      </c>
      <c r="G294">
        <v>1</v>
      </c>
      <c r="H294" s="3">
        <v>3.1240000000000001</v>
      </c>
      <c r="I294" s="3">
        <v>65.603999999999999</v>
      </c>
      <c r="J294" s="2" t="s">
        <v>202</v>
      </c>
      <c r="K294" s="4">
        <v>0.8534722222222223</v>
      </c>
      <c r="L294" t="s">
        <v>25</v>
      </c>
      <c r="M294">
        <v>62.48</v>
      </c>
      <c r="N294" s="1">
        <v>4.7619047620000003</v>
      </c>
      <c r="O294" s="1">
        <v>3.1240000000000001</v>
      </c>
    </row>
    <row r="295" spans="1:15" x14ac:dyDescent="0.3">
      <c r="A295" t="s">
        <v>376</v>
      </c>
      <c r="B295" t="s">
        <v>16</v>
      </c>
      <c r="C295" t="s">
        <v>17</v>
      </c>
      <c r="D295" t="s">
        <v>18</v>
      </c>
      <c r="E295" t="s">
        <v>43</v>
      </c>
      <c r="F295" s="3">
        <v>36.36</v>
      </c>
      <c r="G295">
        <v>2</v>
      </c>
      <c r="H295" s="3">
        <v>3.6360000000000001</v>
      </c>
      <c r="I295" s="3">
        <v>76.355999999999995</v>
      </c>
      <c r="J295" s="2" t="s">
        <v>57</v>
      </c>
      <c r="K295" s="4">
        <v>0.41666666666666669</v>
      </c>
      <c r="L295" t="s">
        <v>25</v>
      </c>
      <c r="M295">
        <v>72.72</v>
      </c>
      <c r="N295" s="1">
        <v>4.7619047620000003</v>
      </c>
      <c r="O295" s="1">
        <v>3.6360000000000001</v>
      </c>
    </row>
    <row r="296" spans="1:15" x14ac:dyDescent="0.3">
      <c r="A296" t="s">
        <v>377</v>
      </c>
      <c r="B296" t="s">
        <v>42</v>
      </c>
      <c r="C296" t="s">
        <v>23</v>
      </c>
      <c r="D296" t="s">
        <v>27</v>
      </c>
      <c r="E296" t="s">
        <v>19</v>
      </c>
      <c r="F296" s="3">
        <v>18.11</v>
      </c>
      <c r="G296">
        <v>10</v>
      </c>
      <c r="H296" s="3">
        <v>9.0549999999999997</v>
      </c>
      <c r="I296" s="3">
        <v>190.155</v>
      </c>
      <c r="J296" s="2" t="s">
        <v>120</v>
      </c>
      <c r="K296" s="4">
        <v>0.49027777777777781</v>
      </c>
      <c r="L296" t="s">
        <v>20</v>
      </c>
      <c r="M296">
        <v>181.1</v>
      </c>
      <c r="N296" s="1">
        <v>4.7619047620000003</v>
      </c>
      <c r="O296" s="1">
        <v>9.0549999999999997</v>
      </c>
    </row>
    <row r="297" spans="1:15" x14ac:dyDescent="0.3">
      <c r="A297" t="s">
        <v>378</v>
      </c>
      <c r="B297" t="s">
        <v>22</v>
      </c>
      <c r="C297" t="s">
        <v>17</v>
      </c>
      <c r="D297" t="s">
        <v>18</v>
      </c>
      <c r="E297" t="s">
        <v>24</v>
      </c>
      <c r="F297" s="3">
        <v>51.92</v>
      </c>
      <c r="G297">
        <v>5</v>
      </c>
      <c r="H297" s="3">
        <v>12.98</v>
      </c>
      <c r="I297" s="3">
        <v>272.58</v>
      </c>
      <c r="J297" s="2">
        <v>43527</v>
      </c>
      <c r="K297" s="4">
        <v>0.5708333333333333</v>
      </c>
      <c r="L297" t="s">
        <v>25</v>
      </c>
      <c r="M297">
        <v>259.60000000000002</v>
      </c>
      <c r="N297" s="1">
        <v>4.7619047620000003</v>
      </c>
      <c r="O297" s="1">
        <v>12.98</v>
      </c>
    </row>
    <row r="298" spans="1:15" x14ac:dyDescent="0.3">
      <c r="A298" t="s">
        <v>379</v>
      </c>
      <c r="B298" t="s">
        <v>22</v>
      </c>
      <c r="C298" t="s">
        <v>23</v>
      </c>
      <c r="D298" t="s">
        <v>27</v>
      </c>
      <c r="E298" t="s">
        <v>24</v>
      </c>
      <c r="F298" s="3">
        <v>28.84</v>
      </c>
      <c r="G298">
        <v>4</v>
      </c>
      <c r="H298" s="3">
        <v>5.7679999999999998</v>
      </c>
      <c r="I298" s="3">
        <v>121.128</v>
      </c>
      <c r="J298" s="2" t="s">
        <v>51</v>
      </c>
      <c r="K298" s="4">
        <v>0.61388888888888882</v>
      </c>
      <c r="L298" t="s">
        <v>25</v>
      </c>
      <c r="M298">
        <v>115.36</v>
      </c>
      <c r="N298" s="1">
        <v>4.7619047620000003</v>
      </c>
      <c r="O298" s="1">
        <v>5.7679999999999998</v>
      </c>
    </row>
    <row r="299" spans="1:15" x14ac:dyDescent="0.3">
      <c r="A299" t="s">
        <v>380</v>
      </c>
      <c r="B299" t="s">
        <v>16</v>
      </c>
      <c r="C299" t="s">
        <v>17</v>
      </c>
      <c r="D299" t="s">
        <v>27</v>
      </c>
      <c r="E299" t="s">
        <v>28</v>
      </c>
      <c r="F299" s="3">
        <v>78.38</v>
      </c>
      <c r="G299">
        <v>6</v>
      </c>
      <c r="H299" s="3">
        <v>23.513999999999999</v>
      </c>
      <c r="I299" s="3">
        <v>493.79399999999998</v>
      </c>
      <c r="J299" s="2">
        <v>43739</v>
      </c>
      <c r="K299" s="4">
        <v>0.59444444444444444</v>
      </c>
      <c r="L299" t="s">
        <v>20</v>
      </c>
      <c r="M299">
        <v>470.28</v>
      </c>
      <c r="N299" s="1">
        <v>4.7619047620000003</v>
      </c>
      <c r="O299" s="1">
        <v>23.513999999999999</v>
      </c>
    </row>
    <row r="300" spans="1:15" x14ac:dyDescent="0.3">
      <c r="A300" t="s">
        <v>381</v>
      </c>
      <c r="B300" t="s">
        <v>16</v>
      </c>
      <c r="C300" t="s">
        <v>17</v>
      </c>
      <c r="D300" t="s">
        <v>27</v>
      </c>
      <c r="E300" t="s">
        <v>28</v>
      </c>
      <c r="F300" s="3">
        <v>60.01</v>
      </c>
      <c r="G300">
        <v>4</v>
      </c>
      <c r="H300" s="3">
        <v>12.002000000000001</v>
      </c>
      <c r="I300" s="3">
        <v>252.042</v>
      </c>
      <c r="J300" s="2" t="s">
        <v>71</v>
      </c>
      <c r="K300" s="4">
        <v>0.66249999999999998</v>
      </c>
      <c r="L300" t="s">
        <v>25</v>
      </c>
      <c r="M300">
        <v>240.04</v>
      </c>
      <c r="N300" s="1">
        <v>4.7619047620000003</v>
      </c>
      <c r="O300" s="1">
        <v>12.002000000000001</v>
      </c>
    </row>
    <row r="301" spans="1:15" x14ac:dyDescent="0.3">
      <c r="A301" t="s">
        <v>382</v>
      </c>
      <c r="B301" t="s">
        <v>22</v>
      </c>
      <c r="C301" t="s">
        <v>17</v>
      </c>
      <c r="D301" t="s">
        <v>18</v>
      </c>
      <c r="E301" t="s">
        <v>28</v>
      </c>
      <c r="F301" s="3">
        <v>88.61</v>
      </c>
      <c r="G301">
        <v>1</v>
      </c>
      <c r="H301" s="3">
        <v>4.4305000000000003</v>
      </c>
      <c r="I301" s="3">
        <v>93.040499999999994</v>
      </c>
      <c r="J301" s="2" t="s">
        <v>178</v>
      </c>
      <c r="K301" s="4">
        <v>0.43124999999999997</v>
      </c>
      <c r="L301" t="s">
        <v>25</v>
      </c>
      <c r="M301">
        <v>88.61</v>
      </c>
      <c r="N301" s="1">
        <v>4.7619047620000003</v>
      </c>
      <c r="O301" s="1">
        <v>4.4305000000000003</v>
      </c>
    </row>
    <row r="302" spans="1:15" x14ac:dyDescent="0.3">
      <c r="A302" t="s">
        <v>383</v>
      </c>
      <c r="B302" t="s">
        <v>22</v>
      </c>
      <c r="C302" t="s">
        <v>23</v>
      </c>
      <c r="D302" t="s">
        <v>27</v>
      </c>
      <c r="E302" t="s">
        <v>46</v>
      </c>
      <c r="F302" s="3">
        <v>99.82</v>
      </c>
      <c r="G302">
        <v>2</v>
      </c>
      <c r="H302" s="3">
        <v>9.9819999999999993</v>
      </c>
      <c r="I302" s="3">
        <v>209.62200000000001</v>
      </c>
      <c r="J302" s="2">
        <v>43497</v>
      </c>
      <c r="K302" s="4">
        <v>0.75624999999999998</v>
      </c>
      <c r="L302" t="s">
        <v>29</v>
      </c>
      <c r="M302">
        <v>199.64</v>
      </c>
      <c r="N302" s="1">
        <v>4.7619047620000003</v>
      </c>
      <c r="O302" s="1">
        <v>9.9819999999999993</v>
      </c>
    </row>
    <row r="303" spans="1:15" x14ac:dyDescent="0.3">
      <c r="A303" t="s">
        <v>384</v>
      </c>
      <c r="B303" t="s">
        <v>42</v>
      </c>
      <c r="C303" t="s">
        <v>17</v>
      </c>
      <c r="D303" t="s">
        <v>27</v>
      </c>
      <c r="E303" t="s">
        <v>19</v>
      </c>
      <c r="F303" s="3">
        <v>39.01</v>
      </c>
      <c r="G303">
        <v>1</v>
      </c>
      <c r="H303" s="3">
        <v>1.9504999999999999</v>
      </c>
      <c r="I303" s="3">
        <v>40.960500000000003</v>
      </c>
      <c r="J303" s="2">
        <v>43802</v>
      </c>
      <c r="K303" s="4">
        <v>0.69861111111111107</v>
      </c>
      <c r="L303" t="s">
        <v>29</v>
      </c>
      <c r="M303">
        <v>39.01</v>
      </c>
      <c r="N303" s="1">
        <v>4.7619047620000003</v>
      </c>
      <c r="O303" s="1">
        <v>1.9504999999999999</v>
      </c>
    </row>
    <row r="304" spans="1:15" x14ac:dyDescent="0.3">
      <c r="A304" t="s">
        <v>385</v>
      </c>
      <c r="B304" t="s">
        <v>22</v>
      </c>
      <c r="C304" t="s">
        <v>23</v>
      </c>
      <c r="D304" t="s">
        <v>27</v>
      </c>
      <c r="E304" t="s">
        <v>43</v>
      </c>
      <c r="F304" s="3">
        <v>48.61</v>
      </c>
      <c r="G304">
        <v>1</v>
      </c>
      <c r="H304" s="3">
        <v>2.4304999999999999</v>
      </c>
      <c r="I304" s="3">
        <v>51.040500000000002</v>
      </c>
      <c r="J304" s="2" t="s">
        <v>37</v>
      </c>
      <c r="K304" s="4">
        <v>0.64652777777777781</v>
      </c>
      <c r="L304" t="s">
        <v>25</v>
      </c>
      <c r="M304">
        <v>48.61</v>
      </c>
      <c r="N304" s="1">
        <v>4.7619047620000003</v>
      </c>
      <c r="O304" s="1">
        <v>2.4304999999999999</v>
      </c>
    </row>
    <row r="305" spans="1:15" x14ac:dyDescent="0.3">
      <c r="A305" t="s">
        <v>386</v>
      </c>
      <c r="B305" t="s">
        <v>16</v>
      </c>
      <c r="C305" t="s">
        <v>23</v>
      </c>
      <c r="D305" t="s">
        <v>18</v>
      </c>
      <c r="E305" t="s">
        <v>24</v>
      </c>
      <c r="F305" s="3">
        <v>51.19</v>
      </c>
      <c r="G305">
        <v>4</v>
      </c>
      <c r="H305" s="3">
        <v>10.238</v>
      </c>
      <c r="I305" s="3">
        <v>214.99799999999999</v>
      </c>
      <c r="J305" s="2" t="s">
        <v>284</v>
      </c>
      <c r="K305" s="4">
        <v>0.71875</v>
      </c>
      <c r="L305" t="s">
        <v>29</v>
      </c>
      <c r="M305">
        <v>204.76</v>
      </c>
      <c r="N305" s="1">
        <v>4.7619047620000003</v>
      </c>
      <c r="O305" s="1">
        <v>10.238</v>
      </c>
    </row>
    <row r="306" spans="1:15" x14ac:dyDescent="0.3">
      <c r="A306" t="s">
        <v>387</v>
      </c>
      <c r="B306" t="s">
        <v>42</v>
      </c>
      <c r="C306" t="s">
        <v>23</v>
      </c>
      <c r="D306" t="s">
        <v>18</v>
      </c>
      <c r="E306" t="s">
        <v>24</v>
      </c>
      <c r="F306" s="3">
        <v>14.96</v>
      </c>
      <c r="G306">
        <v>8</v>
      </c>
      <c r="H306" s="3">
        <v>5.984</v>
      </c>
      <c r="I306" s="3">
        <v>125.664</v>
      </c>
      <c r="J306" s="2" t="s">
        <v>144</v>
      </c>
      <c r="K306" s="4">
        <v>0.52013888888888882</v>
      </c>
      <c r="L306" t="s">
        <v>25</v>
      </c>
      <c r="M306">
        <v>119.68</v>
      </c>
      <c r="N306" s="1">
        <v>4.7619047620000003</v>
      </c>
      <c r="O306" s="1">
        <v>5.984</v>
      </c>
    </row>
    <row r="307" spans="1:15" x14ac:dyDescent="0.3">
      <c r="A307" t="s">
        <v>388</v>
      </c>
      <c r="B307" t="s">
        <v>16</v>
      </c>
      <c r="C307" t="s">
        <v>17</v>
      </c>
      <c r="D307" t="s">
        <v>27</v>
      </c>
      <c r="E307" t="s">
        <v>24</v>
      </c>
      <c r="F307" s="3">
        <v>72.2</v>
      </c>
      <c r="G307">
        <v>7</v>
      </c>
      <c r="H307" s="3">
        <v>25.27</v>
      </c>
      <c r="I307" s="3">
        <v>530.66999999999996</v>
      </c>
      <c r="J307" s="2" t="s">
        <v>162</v>
      </c>
      <c r="K307" s="4">
        <v>0.84305555555555556</v>
      </c>
      <c r="L307" t="s">
        <v>20</v>
      </c>
      <c r="M307">
        <v>505.4</v>
      </c>
      <c r="N307" s="1">
        <v>4.7619047620000003</v>
      </c>
      <c r="O307" s="1">
        <v>25.27</v>
      </c>
    </row>
    <row r="308" spans="1:15" x14ac:dyDescent="0.3">
      <c r="A308" t="s">
        <v>389</v>
      </c>
      <c r="B308" t="s">
        <v>16</v>
      </c>
      <c r="C308" t="s">
        <v>23</v>
      </c>
      <c r="D308" t="s">
        <v>18</v>
      </c>
      <c r="E308" t="s">
        <v>33</v>
      </c>
      <c r="F308" s="3">
        <v>40.229999999999997</v>
      </c>
      <c r="G308">
        <v>7</v>
      </c>
      <c r="H308" s="3">
        <v>14.080500000000001</v>
      </c>
      <c r="I308" s="3">
        <v>295.69049999999999</v>
      </c>
      <c r="J308" s="2" t="s">
        <v>230</v>
      </c>
      <c r="K308" s="4">
        <v>0.55694444444444446</v>
      </c>
      <c r="L308" t="s">
        <v>25</v>
      </c>
      <c r="M308">
        <v>281.61</v>
      </c>
      <c r="N308" s="1">
        <v>4.7619047620000003</v>
      </c>
      <c r="O308" s="1">
        <v>14.080500000000001</v>
      </c>
    </row>
    <row r="309" spans="1:15" x14ac:dyDescent="0.3">
      <c r="A309" t="s">
        <v>390</v>
      </c>
      <c r="B309" t="s">
        <v>16</v>
      </c>
      <c r="C309" t="s">
        <v>17</v>
      </c>
      <c r="D309" t="s">
        <v>18</v>
      </c>
      <c r="E309" t="s">
        <v>28</v>
      </c>
      <c r="F309" s="3">
        <v>88.79</v>
      </c>
      <c r="G309">
        <v>8</v>
      </c>
      <c r="H309" s="3">
        <v>35.515999999999998</v>
      </c>
      <c r="I309" s="3">
        <v>745.83600000000001</v>
      </c>
      <c r="J309" s="2" t="s">
        <v>64</v>
      </c>
      <c r="K309" s="4">
        <v>0.71458333333333324</v>
      </c>
      <c r="L309" t="s">
        <v>25</v>
      </c>
      <c r="M309">
        <v>710.32</v>
      </c>
      <c r="N309" s="1">
        <v>4.7619047620000003</v>
      </c>
      <c r="O309" s="1">
        <v>35.515999999999998</v>
      </c>
    </row>
    <row r="310" spans="1:15" x14ac:dyDescent="0.3">
      <c r="A310" t="s">
        <v>391</v>
      </c>
      <c r="B310" t="s">
        <v>16</v>
      </c>
      <c r="C310" t="s">
        <v>17</v>
      </c>
      <c r="D310" t="s">
        <v>18</v>
      </c>
      <c r="E310" t="s">
        <v>24</v>
      </c>
      <c r="F310" s="3">
        <v>26.48</v>
      </c>
      <c r="G310">
        <v>3</v>
      </c>
      <c r="H310" s="3">
        <v>3.972</v>
      </c>
      <c r="I310" s="3">
        <v>83.412000000000006</v>
      </c>
      <c r="J310" s="2" t="s">
        <v>249</v>
      </c>
      <c r="K310" s="4">
        <v>0.44444444444444442</v>
      </c>
      <c r="L310" t="s">
        <v>20</v>
      </c>
      <c r="M310">
        <v>79.44</v>
      </c>
      <c r="N310" s="1">
        <v>4.7619047620000003</v>
      </c>
      <c r="O310" s="1">
        <v>3.972</v>
      </c>
    </row>
    <row r="311" spans="1:15" x14ac:dyDescent="0.3">
      <c r="A311" t="s">
        <v>392</v>
      </c>
      <c r="B311" t="s">
        <v>16</v>
      </c>
      <c r="C311" t="s">
        <v>23</v>
      </c>
      <c r="D311" t="s">
        <v>18</v>
      </c>
      <c r="E311" t="s">
        <v>46</v>
      </c>
      <c r="F311" s="3">
        <v>81.91</v>
      </c>
      <c r="G311">
        <v>2</v>
      </c>
      <c r="H311" s="3">
        <v>8.1910000000000007</v>
      </c>
      <c r="I311" s="3">
        <v>172.011</v>
      </c>
      <c r="J311" s="2">
        <v>43588</v>
      </c>
      <c r="K311" s="4">
        <v>0.73819444444444438</v>
      </c>
      <c r="L311" t="s">
        <v>25</v>
      </c>
      <c r="M311">
        <v>163.82</v>
      </c>
      <c r="N311" s="1">
        <v>4.7619047620000003</v>
      </c>
      <c r="O311" s="1">
        <v>8.1910000000000007</v>
      </c>
    </row>
    <row r="312" spans="1:15" x14ac:dyDescent="0.3">
      <c r="A312" t="s">
        <v>393</v>
      </c>
      <c r="B312" t="s">
        <v>42</v>
      </c>
      <c r="C312" t="s">
        <v>17</v>
      </c>
      <c r="D312" t="s">
        <v>27</v>
      </c>
      <c r="E312" t="s">
        <v>33</v>
      </c>
      <c r="F312" s="3">
        <v>79.930000000000007</v>
      </c>
      <c r="G312">
        <v>6</v>
      </c>
      <c r="H312" s="3">
        <v>23.978999999999999</v>
      </c>
      <c r="I312" s="3">
        <v>503.55900000000003</v>
      </c>
      <c r="J312" s="2" t="s">
        <v>300</v>
      </c>
      <c r="K312" s="4">
        <v>0.58611111111111114</v>
      </c>
      <c r="L312" t="s">
        <v>25</v>
      </c>
      <c r="M312">
        <v>479.58</v>
      </c>
      <c r="N312" s="1">
        <v>4.7619047620000003</v>
      </c>
      <c r="O312" s="1">
        <v>23.978999999999999</v>
      </c>
    </row>
    <row r="313" spans="1:15" x14ac:dyDescent="0.3">
      <c r="A313" t="s">
        <v>394</v>
      </c>
      <c r="B313" t="s">
        <v>22</v>
      </c>
      <c r="C313" t="s">
        <v>17</v>
      </c>
      <c r="D313" t="s">
        <v>27</v>
      </c>
      <c r="E313" t="s">
        <v>46</v>
      </c>
      <c r="F313" s="3">
        <v>69.33</v>
      </c>
      <c r="G313">
        <v>2</v>
      </c>
      <c r="H313" s="3">
        <v>6.9329999999999998</v>
      </c>
      <c r="I313" s="3">
        <v>145.59299999999999</v>
      </c>
      <c r="J313" s="2">
        <v>43587</v>
      </c>
      <c r="K313" s="4">
        <v>0.79513888888888884</v>
      </c>
      <c r="L313" t="s">
        <v>20</v>
      </c>
      <c r="M313">
        <v>138.66</v>
      </c>
      <c r="N313" s="1">
        <v>4.7619047620000003</v>
      </c>
      <c r="O313" s="1">
        <v>6.9329999999999998</v>
      </c>
    </row>
    <row r="314" spans="1:15" x14ac:dyDescent="0.3">
      <c r="A314" t="s">
        <v>395</v>
      </c>
      <c r="B314" t="s">
        <v>16</v>
      </c>
      <c r="C314" t="s">
        <v>17</v>
      </c>
      <c r="D314" t="s">
        <v>18</v>
      </c>
      <c r="E314" t="s">
        <v>43</v>
      </c>
      <c r="F314" s="3">
        <v>14.23</v>
      </c>
      <c r="G314">
        <v>5</v>
      </c>
      <c r="H314" s="3">
        <v>3.5575000000000001</v>
      </c>
      <c r="I314" s="3">
        <v>74.707499999999996</v>
      </c>
      <c r="J314" s="2">
        <v>43467</v>
      </c>
      <c r="K314" s="4">
        <v>0.42222222222222222</v>
      </c>
      <c r="L314" t="s">
        <v>29</v>
      </c>
      <c r="M314">
        <v>71.150000000000006</v>
      </c>
      <c r="N314" s="1">
        <v>4.7619047620000003</v>
      </c>
      <c r="O314" s="1">
        <v>3.5575000000000001</v>
      </c>
    </row>
    <row r="315" spans="1:15" x14ac:dyDescent="0.3">
      <c r="A315" t="s">
        <v>396</v>
      </c>
      <c r="B315" t="s">
        <v>16</v>
      </c>
      <c r="C315" t="s">
        <v>17</v>
      </c>
      <c r="D315" t="s">
        <v>18</v>
      </c>
      <c r="E315" t="s">
        <v>19</v>
      </c>
      <c r="F315" s="3">
        <v>15.55</v>
      </c>
      <c r="G315">
        <v>9</v>
      </c>
      <c r="H315" s="3">
        <v>6.9974999999999996</v>
      </c>
      <c r="I315" s="3">
        <v>146.94749999999999</v>
      </c>
      <c r="J315" s="2">
        <v>43649</v>
      </c>
      <c r="K315" s="4">
        <v>0.54999999999999993</v>
      </c>
      <c r="L315" t="s">
        <v>25</v>
      </c>
      <c r="M315">
        <v>139.94999999999999</v>
      </c>
      <c r="N315" s="1">
        <v>4.7619047620000003</v>
      </c>
      <c r="O315" s="1">
        <v>6.9974999999999996</v>
      </c>
    </row>
    <row r="316" spans="1:15" x14ac:dyDescent="0.3">
      <c r="A316" t="s">
        <v>397</v>
      </c>
      <c r="B316" t="s">
        <v>22</v>
      </c>
      <c r="C316" t="s">
        <v>17</v>
      </c>
      <c r="D316" t="s">
        <v>18</v>
      </c>
      <c r="E316" t="s">
        <v>24</v>
      </c>
      <c r="F316" s="3">
        <v>78.13</v>
      </c>
      <c r="G316">
        <v>10</v>
      </c>
      <c r="H316" s="3">
        <v>39.064999999999998</v>
      </c>
      <c r="I316" s="3">
        <v>820.36500000000001</v>
      </c>
      <c r="J316" s="2">
        <v>43740</v>
      </c>
      <c r="K316" s="4">
        <v>0.86875000000000002</v>
      </c>
      <c r="L316" t="s">
        <v>25</v>
      </c>
      <c r="M316">
        <v>781.3</v>
      </c>
      <c r="N316" s="1">
        <v>4.7619047620000003</v>
      </c>
      <c r="O316" s="1">
        <v>39.064999999999998</v>
      </c>
    </row>
    <row r="317" spans="1:15" x14ac:dyDescent="0.3">
      <c r="A317" t="s">
        <v>398</v>
      </c>
      <c r="B317" t="s">
        <v>22</v>
      </c>
      <c r="C317" t="s">
        <v>17</v>
      </c>
      <c r="D317" t="s">
        <v>27</v>
      </c>
      <c r="E317" t="s">
        <v>43</v>
      </c>
      <c r="F317" s="3">
        <v>99.37</v>
      </c>
      <c r="G317">
        <v>2</v>
      </c>
      <c r="H317" s="3">
        <v>9.9369999999999994</v>
      </c>
      <c r="I317" s="3">
        <v>208.67699999999999</v>
      </c>
      <c r="J317" s="2" t="s">
        <v>118</v>
      </c>
      <c r="K317" s="4">
        <v>0.7284722222222223</v>
      </c>
      <c r="L317" t="s">
        <v>25</v>
      </c>
      <c r="M317">
        <v>198.74</v>
      </c>
      <c r="N317" s="1">
        <v>4.7619047620000003</v>
      </c>
      <c r="O317" s="1">
        <v>9.9369999999999994</v>
      </c>
    </row>
    <row r="318" spans="1:15" x14ac:dyDescent="0.3">
      <c r="A318" t="s">
        <v>399</v>
      </c>
      <c r="B318" t="s">
        <v>22</v>
      </c>
      <c r="C318" t="s">
        <v>17</v>
      </c>
      <c r="D318" t="s">
        <v>18</v>
      </c>
      <c r="E318" t="s">
        <v>43</v>
      </c>
      <c r="F318" s="3">
        <v>21.08</v>
      </c>
      <c r="G318">
        <v>3</v>
      </c>
      <c r="H318" s="3">
        <v>3.1619999999999999</v>
      </c>
      <c r="I318" s="3">
        <v>66.402000000000001</v>
      </c>
      <c r="J318" s="2">
        <v>43710</v>
      </c>
      <c r="K318" s="4">
        <v>0.43402777777777773</v>
      </c>
      <c r="L318" t="s">
        <v>25</v>
      </c>
      <c r="M318">
        <v>63.24</v>
      </c>
      <c r="N318" s="1">
        <v>4.7619047620000003</v>
      </c>
      <c r="O318" s="1">
        <v>3.1619999999999999</v>
      </c>
    </row>
    <row r="319" spans="1:15" x14ac:dyDescent="0.3">
      <c r="A319" t="s">
        <v>400</v>
      </c>
      <c r="B319" t="s">
        <v>22</v>
      </c>
      <c r="C319" t="s">
        <v>17</v>
      </c>
      <c r="D319" t="s">
        <v>27</v>
      </c>
      <c r="E319" t="s">
        <v>24</v>
      </c>
      <c r="F319" s="3">
        <v>74.790000000000006</v>
      </c>
      <c r="G319">
        <v>5</v>
      </c>
      <c r="H319" s="3">
        <v>18.697500000000002</v>
      </c>
      <c r="I319" s="3">
        <v>392.64749999999998</v>
      </c>
      <c r="J319" s="2">
        <v>43739</v>
      </c>
      <c r="K319" s="4">
        <v>0.48194444444444445</v>
      </c>
      <c r="L319" t="s">
        <v>25</v>
      </c>
      <c r="M319">
        <v>373.95</v>
      </c>
      <c r="N319" s="1">
        <v>4.7619047620000003</v>
      </c>
      <c r="O319" s="1">
        <v>18.697500000000002</v>
      </c>
    </row>
    <row r="320" spans="1:15" x14ac:dyDescent="0.3">
      <c r="A320" t="s">
        <v>401</v>
      </c>
      <c r="B320" t="s">
        <v>22</v>
      </c>
      <c r="C320" t="s">
        <v>17</v>
      </c>
      <c r="D320" t="s">
        <v>18</v>
      </c>
      <c r="E320" t="s">
        <v>19</v>
      </c>
      <c r="F320" s="3">
        <v>29.67</v>
      </c>
      <c r="G320">
        <v>7</v>
      </c>
      <c r="H320" s="3">
        <v>10.384499999999999</v>
      </c>
      <c r="I320" s="3">
        <v>218.0745</v>
      </c>
      <c r="J320" s="2">
        <v>43772</v>
      </c>
      <c r="K320" s="4">
        <v>0.79027777777777775</v>
      </c>
      <c r="L320" t="s">
        <v>29</v>
      </c>
      <c r="M320">
        <v>207.69</v>
      </c>
      <c r="N320" s="1">
        <v>4.7619047620000003</v>
      </c>
      <c r="O320" s="1">
        <v>10.384499999999999</v>
      </c>
    </row>
    <row r="321" spans="1:15" x14ac:dyDescent="0.3">
      <c r="A321" t="s">
        <v>402</v>
      </c>
      <c r="B321" t="s">
        <v>22</v>
      </c>
      <c r="C321" t="s">
        <v>17</v>
      </c>
      <c r="D321" t="s">
        <v>27</v>
      </c>
      <c r="E321" t="s">
        <v>19</v>
      </c>
      <c r="F321" s="3">
        <v>44.07</v>
      </c>
      <c r="G321">
        <v>4</v>
      </c>
      <c r="H321" s="3">
        <v>8.8140000000000001</v>
      </c>
      <c r="I321" s="3">
        <v>185.09399999999999</v>
      </c>
      <c r="J321" s="2" t="s">
        <v>202</v>
      </c>
      <c r="K321" s="4">
        <v>0.68611111111111101</v>
      </c>
      <c r="L321" t="s">
        <v>20</v>
      </c>
      <c r="M321">
        <v>176.28</v>
      </c>
      <c r="N321" s="1">
        <v>4.7619047620000003</v>
      </c>
      <c r="O321" s="1">
        <v>8.8140000000000001</v>
      </c>
    </row>
    <row r="322" spans="1:15" x14ac:dyDescent="0.3">
      <c r="A322" t="s">
        <v>403</v>
      </c>
      <c r="B322" t="s">
        <v>22</v>
      </c>
      <c r="C322" t="s">
        <v>23</v>
      </c>
      <c r="D322" t="s">
        <v>18</v>
      </c>
      <c r="E322" t="s">
        <v>43</v>
      </c>
      <c r="F322" s="3">
        <v>22.93</v>
      </c>
      <c r="G322">
        <v>9</v>
      </c>
      <c r="H322" s="3">
        <v>10.3185</v>
      </c>
      <c r="I322" s="3">
        <v>216.6885</v>
      </c>
      <c r="J322" s="2" t="s">
        <v>309</v>
      </c>
      <c r="K322" s="4">
        <v>0.85138888888888886</v>
      </c>
      <c r="L322" t="s">
        <v>25</v>
      </c>
      <c r="M322">
        <v>206.37</v>
      </c>
      <c r="N322" s="1">
        <v>4.7619047620000003</v>
      </c>
      <c r="O322" s="1">
        <v>10.3185</v>
      </c>
    </row>
    <row r="323" spans="1:15" x14ac:dyDescent="0.3">
      <c r="A323" t="s">
        <v>404</v>
      </c>
      <c r="B323" t="s">
        <v>22</v>
      </c>
      <c r="C323" t="s">
        <v>23</v>
      </c>
      <c r="D323" t="s">
        <v>18</v>
      </c>
      <c r="E323" t="s">
        <v>19</v>
      </c>
      <c r="F323" s="3">
        <v>39.42</v>
      </c>
      <c r="G323">
        <v>1</v>
      </c>
      <c r="H323" s="3">
        <v>1.9710000000000001</v>
      </c>
      <c r="I323" s="3">
        <v>41.390999999999998</v>
      </c>
      <c r="J323" s="2" t="s">
        <v>204</v>
      </c>
      <c r="K323" s="4">
        <v>0.63055555555555554</v>
      </c>
      <c r="L323" t="s">
        <v>25</v>
      </c>
      <c r="M323">
        <v>39.42</v>
      </c>
      <c r="N323" s="1">
        <v>4.7619047620000003</v>
      </c>
      <c r="O323" s="1">
        <v>1.9710000000000001</v>
      </c>
    </row>
    <row r="324" spans="1:15" x14ac:dyDescent="0.3">
      <c r="A324" t="s">
        <v>405</v>
      </c>
      <c r="B324" t="s">
        <v>16</v>
      </c>
      <c r="C324" t="s">
        <v>23</v>
      </c>
      <c r="D324" t="s">
        <v>27</v>
      </c>
      <c r="E324" t="s">
        <v>19</v>
      </c>
      <c r="F324" s="3">
        <v>15.26</v>
      </c>
      <c r="G324">
        <v>6</v>
      </c>
      <c r="H324" s="3">
        <v>4.5780000000000003</v>
      </c>
      <c r="I324" s="3">
        <v>96.138000000000005</v>
      </c>
      <c r="J324" s="2" t="s">
        <v>113</v>
      </c>
      <c r="K324" s="4">
        <v>0.75208333333333333</v>
      </c>
      <c r="L324" t="s">
        <v>20</v>
      </c>
      <c r="M324">
        <v>91.56</v>
      </c>
      <c r="N324" s="1">
        <v>4.7619047620000003</v>
      </c>
      <c r="O324" s="1">
        <v>4.5780000000000003</v>
      </c>
    </row>
    <row r="325" spans="1:15" x14ac:dyDescent="0.3">
      <c r="A325" t="s">
        <v>406</v>
      </c>
      <c r="B325" t="s">
        <v>16</v>
      </c>
      <c r="C325" t="s">
        <v>23</v>
      </c>
      <c r="D325" t="s">
        <v>18</v>
      </c>
      <c r="E325" t="s">
        <v>46</v>
      </c>
      <c r="F325" s="3">
        <v>61.77</v>
      </c>
      <c r="G325">
        <v>5</v>
      </c>
      <c r="H325" s="3">
        <v>15.442500000000001</v>
      </c>
      <c r="I325" s="3">
        <v>324.29250000000002</v>
      </c>
      <c r="J325" s="2">
        <v>43680</v>
      </c>
      <c r="K325" s="4">
        <v>0.55625000000000002</v>
      </c>
      <c r="L325" t="s">
        <v>25</v>
      </c>
      <c r="M325">
        <v>308.85000000000002</v>
      </c>
      <c r="N325" s="1">
        <v>4.7619047620000003</v>
      </c>
      <c r="O325" s="1">
        <v>15.442500000000001</v>
      </c>
    </row>
    <row r="326" spans="1:15" x14ac:dyDescent="0.3">
      <c r="A326" t="s">
        <v>407</v>
      </c>
      <c r="B326" t="s">
        <v>16</v>
      </c>
      <c r="C326" t="s">
        <v>23</v>
      </c>
      <c r="D326" t="s">
        <v>27</v>
      </c>
      <c r="E326" t="s">
        <v>28</v>
      </c>
      <c r="F326" s="3">
        <v>21.52</v>
      </c>
      <c r="G326">
        <v>6</v>
      </c>
      <c r="H326" s="3">
        <v>6.4560000000000004</v>
      </c>
      <c r="I326" s="3">
        <v>135.57599999999999</v>
      </c>
      <c r="J326" s="2" t="s">
        <v>86</v>
      </c>
      <c r="K326" s="4">
        <v>0.53333333333333333</v>
      </c>
      <c r="L326" t="s">
        <v>29</v>
      </c>
      <c r="M326">
        <v>129.12</v>
      </c>
      <c r="N326" s="1">
        <v>4.7619047620000003</v>
      </c>
      <c r="O326" s="1">
        <v>6.4560000000000004</v>
      </c>
    </row>
    <row r="327" spans="1:15" x14ac:dyDescent="0.3">
      <c r="A327" t="s">
        <v>408</v>
      </c>
      <c r="B327" t="s">
        <v>42</v>
      </c>
      <c r="C327" t="s">
        <v>23</v>
      </c>
      <c r="D327" t="s">
        <v>27</v>
      </c>
      <c r="E327" t="s">
        <v>33</v>
      </c>
      <c r="F327" s="3">
        <v>97.74</v>
      </c>
      <c r="G327">
        <v>4</v>
      </c>
      <c r="H327" s="3">
        <v>19.547999999999998</v>
      </c>
      <c r="I327" s="3">
        <v>410.50799999999998</v>
      </c>
      <c r="J327" s="2">
        <v>43802</v>
      </c>
      <c r="K327" s="4">
        <v>0.82847222222222217</v>
      </c>
      <c r="L327" t="s">
        <v>20</v>
      </c>
      <c r="M327">
        <v>390.96</v>
      </c>
      <c r="N327" s="1">
        <v>4.7619047620000003</v>
      </c>
      <c r="O327" s="1">
        <v>19.547999999999998</v>
      </c>
    </row>
    <row r="328" spans="1:15" x14ac:dyDescent="0.3">
      <c r="A328" t="s">
        <v>409</v>
      </c>
      <c r="B328" t="s">
        <v>16</v>
      </c>
      <c r="C328" t="s">
        <v>17</v>
      </c>
      <c r="D328" t="s">
        <v>27</v>
      </c>
      <c r="E328" t="s">
        <v>43</v>
      </c>
      <c r="F328" s="3">
        <v>99.78</v>
      </c>
      <c r="G328">
        <v>5</v>
      </c>
      <c r="H328" s="3">
        <v>24.945</v>
      </c>
      <c r="I328" s="3">
        <v>523.84500000000003</v>
      </c>
      <c r="J328" s="2">
        <v>43711</v>
      </c>
      <c r="K328" s="4">
        <v>0.79791666666666661</v>
      </c>
      <c r="L328" t="s">
        <v>25</v>
      </c>
      <c r="M328">
        <v>498.9</v>
      </c>
      <c r="N328" s="1">
        <v>4.7619047620000003</v>
      </c>
      <c r="O328" s="1">
        <v>24.945</v>
      </c>
    </row>
    <row r="329" spans="1:15" x14ac:dyDescent="0.3">
      <c r="A329" t="s">
        <v>410</v>
      </c>
      <c r="B329" t="s">
        <v>22</v>
      </c>
      <c r="C329" t="s">
        <v>17</v>
      </c>
      <c r="D329" t="s">
        <v>27</v>
      </c>
      <c r="E329" t="s">
        <v>43</v>
      </c>
      <c r="F329" s="3">
        <v>94.26</v>
      </c>
      <c r="G329">
        <v>4</v>
      </c>
      <c r="H329" s="3">
        <v>18.852</v>
      </c>
      <c r="I329" s="3">
        <v>395.892</v>
      </c>
      <c r="J329" s="2">
        <v>43802</v>
      </c>
      <c r="K329" s="4">
        <v>0.6875</v>
      </c>
      <c r="L329" t="s">
        <v>25</v>
      </c>
      <c r="M329">
        <v>377.04</v>
      </c>
      <c r="N329" s="1">
        <v>4.7619047620000003</v>
      </c>
      <c r="O329" s="1">
        <v>18.852</v>
      </c>
    </row>
    <row r="330" spans="1:15" x14ac:dyDescent="0.3">
      <c r="A330" t="s">
        <v>411</v>
      </c>
      <c r="B330" t="s">
        <v>42</v>
      </c>
      <c r="C330" t="s">
        <v>17</v>
      </c>
      <c r="D330" t="s">
        <v>27</v>
      </c>
      <c r="E330" t="s">
        <v>19</v>
      </c>
      <c r="F330" s="3">
        <v>51.13</v>
      </c>
      <c r="G330">
        <v>4</v>
      </c>
      <c r="H330" s="3">
        <v>10.226000000000001</v>
      </c>
      <c r="I330" s="3">
        <v>214.74600000000001</v>
      </c>
      <c r="J330" s="2" t="s">
        <v>71</v>
      </c>
      <c r="K330" s="4">
        <v>0.42430555555555555</v>
      </c>
      <c r="L330" t="s">
        <v>29</v>
      </c>
      <c r="M330">
        <v>204.52</v>
      </c>
      <c r="N330" s="1">
        <v>4.7619047620000003</v>
      </c>
      <c r="O330" s="1">
        <v>10.226000000000001</v>
      </c>
    </row>
    <row r="331" spans="1:15" x14ac:dyDescent="0.3">
      <c r="A331" t="s">
        <v>412</v>
      </c>
      <c r="B331" t="s">
        <v>16</v>
      </c>
      <c r="C331" t="s">
        <v>17</v>
      </c>
      <c r="D331" t="s">
        <v>27</v>
      </c>
      <c r="E331" t="s">
        <v>24</v>
      </c>
      <c r="F331" s="3">
        <v>36.36</v>
      </c>
      <c r="G331">
        <v>4</v>
      </c>
      <c r="H331" s="3">
        <v>7.2720000000000002</v>
      </c>
      <c r="I331" s="3">
        <v>152.71199999999999</v>
      </c>
      <c r="J331" s="2" t="s">
        <v>35</v>
      </c>
      <c r="K331" s="4">
        <v>0.54652777777777783</v>
      </c>
      <c r="L331" t="s">
        <v>25</v>
      </c>
      <c r="M331">
        <v>145.44</v>
      </c>
      <c r="N331" s="1">
        <v>4.7619047620000003</v>
      </c>
      <c r="O331" s="1">
        <v>7.2720000000000002</v>
      </c>
    </row>
    <row r="332" spans="1:15" x14ac:dyDescent="0.3">
      <c r="A332" t="s">
        <v>413</v>
      </c>
      <c r="B332" t="s">
        <v>42</v>
      </c>
      <c r="C332" t="s">
        <v>23</v>
      </c>
      <c r="D332" t="s">
        <v>27</v>
      </c>
      <c r="E332" t="s">
        <v>28</v>
      </c>
      <c r="F332" s="3">
        <v>22.02</v>
      </c>
      <c r="G332">
        <v>9</v>
      </c>
      <c r="H332" s="3">
        <v>9.9090000000000007</v>
      </c>
      <c r="I332" s="3">
        <v>208.089</v>
      </c>
      <c r="J332" s="2">
        <v>43648</v>
      </c>
      <c r="K332" s="4">
        <v>0.78333333333333333</v>
      </c>
      <c r="L332" t="s">
        <v>25</v>
      </c>
      <c r="M332">
        <v>198.18</v>
      </c>
      <c r="N332" s="1">
        <v>4.7619047620000003</v>
      </c>
      <c r="O332" s="1">
        <v>9.9090000000000007</v>
      </c>
    </row>
    <row r="333" spans="1:15" x14ac:dyDescent="0.3">
      <c r="A333" t="s">
        <v>414</v>
      </c>
      <c r="B333" t="s">
        <v>16</v>
      </c>
      <c r="C333" t="s">
        <v>23</v>
      </c>
      <c r="D333" t="s">
        <v>27</v>
      </c>
      <c r="E333" t="s">
        <v>43</v>
      </c>
      <c r="F333" s="3">
        <v>32.9</v>
      </c>
      <c r="G333">
        <v>3</v>
      </c>
      <c r="H333" s="3">
        <v>4.9349999999999996</v>
      </c>
      <c r="I333" s="3">
        <v>103.63500000000001</v>
      </c>
      <c r="J333" s="2" t="s">
        <v>64</v>
      </c>
      <c r="K333" s="4">
        <v>0.7270833333333333</v>
      </c>
      <c r="L333" t="s">
        <v>29</v>
      </c>
      <c r="M333">
        <v>98.7</v>
      </c>
      <c r="N333" s="1">
        <v>4.7619047620000003</v>
      </c>
      <c r="O333" s="1">
        <v>4.9349999999999996</v>
      </c>
    </row>
    <row r="334" spans="1:15" x14ac:dyDescent="0.3">
      <c r="A334" t="s">
        <v>415</v>
      </c>
      <c r="B334" t="s">
        <v>16</v>
      </c>
      <c r="C334" t="s">
        <v>23</v>
      </c>
      <c r="D334" t="s">
        <v>27</v>
      </c>
      <c r="E334" t="s">
        <v>46</v>
      </c>
      <c r="F334" s="3">
        <v>77.02</v>
      </c>
      <c r="G334">
        <v>5</v>
      </c>
      <c r="H334" s="3">
        <v>19.254999999999999</v>
      </c>
      <c r="I334" s="3">
        <v>404.35500000000002</v>
      </c>
      <c r="J334" s="2">
        <v>43526</v>
      </c>
      <c r="K334" s="4">
        <v>0.66597222222222219</v>
      </c>
      <c r="L334" t="s">
        <v>25</v>
      </c>
      <c r="M334">
        <v>385.1</v>
      </c>
      <c r="N334" s="1">
        <v>4.7619047620000003</v>
      </c>
      <c r="O334" s="1">
        <v>19.254999999999999</v>
      </c>
    </row>
    <row r="335" spans="1:15" x14ac:dyDescent="0.3">
      <c r="A335" t="s">
        <v>416</v>
      </c>
      <c r="B335" t="s">
        <v>16</v>
      </c>
      <c r="C335" t="s">
        <v>17</v>
      </c>
      <c r="D335" t="s">
        <v>27</v>
      </c>
      <c r="E335" t="s">
        <v>43</v>
      </c>
      <c r="F335" s="3">
        <v>23.48</v>
      </c>
      <c r="G335">
        <v>2</v>
      </c>
      <c r="H335" s="3">
        <v>2.3479999999999999</v>
      </c>
      <c r="I335" s="3">
        <v>49.308</v>
      </c>
      <c r="J335" s="2" t="s">
        <v>349</v>
      </c>
      <c r="K335" s="4">
        <v>0.47291666666666665</v>
      </c>
      <c r="L335" t="s">
        <v>29</v>
      </c>
      <c r="M335">
        <v>46.96</v>
      </c>
      <c r="N335" s="1">
        <v>4.7619047620000003</v>
      </c>
      <c r="O335" s="1">
        <v>2.3479999999999999</v>
      </c>
    </row>
    <row r="336" spans="1:15" x14ac:dyDescent="0.3">
      <c r="A336" t="s">
        <v>417</v>
      </c>
      <c r="B336" t="s">
        <v>22</v>
      </c>
      <c r="C336" t="s">
        <v>17</v>
      </c>
      <c r="D336" t="s">
        <v>27</v>
      </c>
      <c r="E336" t="s">
        <v>33</v>
      </c>
      <c r="F336" s="3">
        <v>14.7</v>
      </c>
      <c r="G336">
        <v>5</v>
      </c>
      <c r="H336" s="3">
        <v>3.6749999999999998</v>
      </c>
      <c r="I336" s="3">
        <v>77.174999999999997</v>
      </c>
      <c r="J336" s="2" t="s">
        <v>172</v>
      </c>
      <c r="K336" s="4">
        <v>0.57500000000000007</v>
      </c>
      <c r="L336" t="s">
        <v>20</v>
      </c>
      <c r="M336">
        <v>73.5</v>
      </c>
      <c r="N336" s="1">
        <v>4.7619047620000003</v>
      </c>
      <c r="O336" s="1">
        <v>3.6749999999999998</v>
      </c>
    </row>
    <row r="337" spans="1:15" x14ac:dyDescent="0.3">
      <c r="A337" t="s">
        <v>418</v>
      </c>
      <c r="B337" t="s">
        <v>16</v>
      </c>
      <c r="C337" t="s">
        <v>17</v>
      </c>
      <c r="D337" t="s">
        <v>18</v>
      </c>
      <c r="E337" t="s">
        <v>24</v>
      </c>
      <c r="F337" s="3">
        <v>28.45</v>
      </c>
      <c r="G337">
        <v>5</v>
      </c>
      <c r="H337" s="3">
        <v>7.1124999999999998</v>
      </c>
      <c r="I337" s="3">
        <v>149.36250000000001</v>
      </c>
      <c r="J337" s="2" t="s">
        <v>249</v>
      </c>
      <c r="K337" s="4">
        <v>0.4284722222222222</v>
      </c>
      <c r="L337" t="s">
        <v>29</v>
      </c>
      <c r="M337">
        <v>142.25</v>
      </c>
      <c r="N337" s="1">
        <v>4.7619047620000003</v>
      </c>
      <c r="O337" s="1">
        <v>7.1124999999999998</v>
      </c>
    </row>
    <row r="338" spans="1:15" x14ac:dyDescent="0.3">
      <c r="A338" t="s">
        <v>419</v>
      </c>
      <c r="B338" t="s">
        <v>16</v>
      </c>
      <c r="C338" t="s">
        <v>23</v>
      </c>
      <c r="D338" t="s">
        <v>27</v>
      </c>
      <c r="E338" t="s">
        <v>46</v>
      </c>
      <c r="F338" s="3">
        <v>76.400000000000006</v>
      </c>
      <c r="G338">
        <v>9</v>
      </c>
      <c r="H338" s="3">
        <v>34.380000000000003</v>
      </c>
      <c r="I338" s="3">
        <v>721.98</v>
      </c>
      <c r="J338" s="2" t="s">
        <v>98</v>
      </c>
      <c r="K338" s="4">
        <v>0.65902777777777777</v>
      </c>
      <c r="L338" t="s">
        <v>20</v>
      </c>
      <c r="M338">
        <v>687.6</v>
      </c>
      <c r="N338" s="1">
        <v>4.7619047620000003</v>
      </c>
      <c r="O338" s="1">
        <v>34.380000000000003</v>
      </c>
    </row>
    <row r="339" spans="1:15" x14ac:dyDescent="0.3">
      <c r="A339" t="s">
        <v>420</v>
      </c>
      <c r="B339" t="s">
        <v>42</v>
      </c>
      <c r="C339" t="s">
        <v>23</v>
      </c>
      <c r="D339" t="s">
        <v>18</v>
      </c>
      <c r="E339" t="s">
        <v>33</v>
      </c>
      <c r="F339" s="3">
        <v>57.95</v>
      </c>
      <c r="G339">
        <v>6</v>
      </c>
      <c r="H339" s="3">
        <v>17.385000000000002</v>
      </c>
      <c r="I339" s="3">
        <v>365.08499999999998</v>
      </c>
      <c r="J339" s="2" t="s">
        <v>39</v>
      </c>
      <c r="K339" s="4">
        <v>0.54305555555555551</v>
      </c>
      <c r="L339" t="s">
        <v>25</v>
      </c>
      <c r="M339">
        <v>347.7</v>
      </c>
      <c r="N339" s="1">
        <v>4.7619047620000003</v>
      </c>
      <c r="O339" s="1">
        <v>17.385000000000002</v>
      </c>
    </row>
    <row r="340" spans="1:15" x14ac:dyDescent="0.3">
      <c r="A340" t="s">
        <v>421</v>
      </c>
      <c r="B340" t="s">
        <v>22</v>
      </c>
      <c r="C340" t="s">
        <v>23</v>
      </c>
      <c r="D340" t="s">
        <v>18</v>
      </c>
      <c r="E340" t="s">
        <v>24</v>
      </c>
      <c r="F340" s="3">
        <v>47.65</v>
      </c>
      <c r="G340">
        <v>3</v>
      </c>
      <c r="H340" s="3">
        <v>7.1475</v>
      </c>
      <c r="I340" s="3">
        <v>150.0975</v>
      </c>
      <c r="J340" s="2" t="s">
        <v>166</v>
      </c>
      <c r="K340" s="4">
        <v>0.54027777777777775</v>
      </c>
      <c r="L340" t="s">
        <v>29</v>
      </c>
      <c r="M340">
        <v>142.94999999999999</v>
      </c>
      <c r="N340" s="1">
        <v>4.7619047620000003</v>
      </c>
      <c r="O340" s="1">
        <v>7.1475</v>
      </c>
    </row>
    <row r="341" spans="1:15" x14ac:dyDescent="0.3">
      <c r="A341" t="s">
        <v>422</v>
      </c>
      <c r="B341" t="s">
        <v>42</v>
      </c>
      <c r="C341" t="s">
        <v>17</v>
      </c>
      <c r="D341" t="s">
        <v>18</v>
      </c>
      <c r="E341" t="s">
        <v>43</v>
      </c>
      <c r="F341" s="3">
        <v>42.82</v>
      </c>
      <c r="G341">
        <v>9</v>
      </c>
      <c r="H341" s="3">
        <v>19.268999999999998</v>
      </c>
      <c r="I341" s="3">
        <v>404.649</v>
      </c>
      <c r="J341" s="2">
        <v>43587</v>
      </c>
      <c r="K341" s="4">
        <v>0.6430555555555556</v>
      </c>
      <c r="L341" t="s">
        <v>29</v>
      </c>
      <c r="M341">
        <v>385.38</v>
      </c>
      <c r="N341" s="1">
        <v>4.7619047620000003</v>
      </c>
      <c r="O341" s="1">
        <v>19.268999999999998</v>
      </c>
    </row>
    <row r="342" spans="1:15" x14ac:dyDescent="0.3">
      <c r="A342" t="s">
        <v>423</v>
      </c>
      <c r="B342" t="s">
        <v>42</v>
      </c>
      <c r="C342" t="s">
        <v>17</v>
      </c>
      <c r="D342" t="s">
        <v>27</v>
      </c>
      <c r="E342" t="s">
        <v>24</v>
      </c>
      <c r="F342" s="3">
        <v>48.09</v>
      </c>
      <c r="G342">
        <v>3</v>
      </c>
      <c r="H342" s="3">
        <v>7.2134999999999998</v>
      </c>
      <c r="I342" s="3">
        <v>151.48349999999999</v>
      </c>
      <c r="J342" s="2">
        <v>43740</v>
      </c>
      <c r="K342" s="4">
        <v>0.76597222222222217</v>
      </c>
      <c r="L342" t="s">
        <v>29</v>
      </c>
      <c r="M342">
        <v>144.27000000000001</v>
      </c>
      <c r="N342" s="1">
        <v>4.7619047620000003</v>
      </c>
      <c r="O342" s="1">
        <v>7.2134999999999998</v>
      </c>
    </row>
    <row r="343" spans="1:15" x14ac:dyDescent="0.3">
      <c r="A343" t="s">
        <v>424</v>
      </c>
      <c r="B343" t="s">
        <v>42</v>
      </c>
      <c r="C343" t="s">
        <v>17</v>
      </c>
      <c r="D343" t="s">
        <v>18</v>
      </c>
      <c r="E343" t="s">
        <v>19</v>
      </c>
      <c r="F343" s="3">
        <v>55.97</v>
      </c>
      <c r="G343">
        <v>7</v>
      </c>
      <c r="H343" s="3">
        <v>19.589500000000001</v>
      </c>
      <c r="I343" s="3">
        <v>411.37950000000001</v>
      </c>
      <c r="J343" s="2">
        <v>43588</v>
      </c>
      <c r="K343" s="4">
        <v>0.79583333333333339</v>
      </c>
      <c r="L343" t="s">
        <v>20</v>
      </c>
      <c r="M343">
        <v>391.79</v>
      </c>
      <c r="N343" s="1">
        <v>4.7619047620000003</v>
      </c>
      <c r="O343" s="1">
        <v>19.589500000000001</v>
      </c>
    </row>
    <row r="344" spans="1:15" x14ac:dyDescent="0.3">
      <c r="A344" t="s">
        <v>425</v>
      </c>
      <c r="B344" t="s">
        <v>42</v>
      </c>
      <c r="C344" t="s">
        <v>17</v>
      </c>
      <c r="D344" t="s">
        <v>18</v>
      </c>
      <c r="E344" t="s">
        <v>19</v>
      </c>
      <c r="F344" s="3">
        <v>76.900000000000006</v>
      </c>
      <c r="G344">
        <v>7</v>
      </c>
      <c r="H344" s="3">
        <v>26.914999999999999</v>
      </c>
      <c r="I344" s="3">
        <v>565.21500000000003</v>
      </c>
      <c r="J344" s="2" t="s">
        <v>113</v>
      </c>
      <c r="K344" s="4">
        <v>0.84791666666666676</v>
      </c>
      <c r="L344" t="s">
        <v>25</v>
      </c>
      <c r="M344">
        <v>538.29999999999995</v>
      </c>
      <c r="N344" s="1">
        <v>4.7619047620000003</v>
      </c>
      <c r="O344" s="1">
        <v>26.914999999999999</v>
      </c>
    </row>
    <row r="345" spans="1:15" x14ac:dyDescent="0.3">
      <c r="A345" t="s">
        <v>426</v>
      </c>
      <c r="B345" t="s">
        <v>22</v>
      </c>
      <c r="C345" t="s">
        <v>23</v>
      </c>
      <c r="D345" t="s">
        <v>18</v>
      </c>
      <c r="E345" t="s">
        <v>43</v>
      </c>
      <c r="F345" s="3">
        <v>97.03</v>
      </c>
      <c r="G345">
        <v>5</v>
      </c>
      <c r="H345" s="3">
        <v>24.2575</v>
      </c>
      <c r="I345" s="3">
        <v>509.40750000000003</v>
      </c>
      <c r="J345" s="2" t="s">
        <v>236</v>
      </c>
      <c r="K345" s="4">
        <v>0.68333333333333324</v>
      </c>
      <c r="L345" t="s">
        <v>20</v>
      </c>
      <c r="M345">
        <v>485.15</v>
      </c>
      <c r="N345" s="1">
        <v>4.7619047620000003</v>
      </c>
      <c r="O345" s="1">
        <v>24.2575</v>
      </c>
    </row>
    <row r="346" spans="1:15" x14ac:dyDescent="0.3">
      <c r="A346" t="s">
        <v>427</v>
      </c>
      <c r="B346" t="s">
        <v>16</v>
      </c>
      <c r="C346" t="s">
        <v>23</v>
      </c>
      <c r="D346" t="s">
        <v>27</v>
      </c>
      <c r="E346" t="s">
        <v>33</v>
      </c>
      <c r="F346" s="3">
        <v>44.65</v>
      </c>
      <c r="G346">
        <v>3</v>
      </c>
      <c r="H346" s="3">
        <v>6.6974999999999998</v>
      </c>
      <c r="I346" s="3">
        <v>140.64750000000001</v>
      </c>
      <c r="J346" s="2" t="s">
        <v>118</v>
      </c>
      <c r="K346" s="4">
        <v>0.62777777777777777</v>
      </c>
      <c r="L346" t="s">
        <v>25</v>
      </c>
      <c r="M346">
        <v>133.94999999999999</v>
      </c>
      <c r="N346" s="1">
        <v>4.7619047620000003</v>
      </c>
      <c r="O346" s="1">
        <v>6.6974999999999998</v>
      </c>
    </row>
    <row r="347" spans="1:15" x14ac:dyDescent="0.3">
      <c r="A347" t="s">
        <v>428</v>
      </c>
      <c r="B347" t="s">
        <v>16</v>
      </c>
      <c r="C347" t="s">
        <v>23</v>
      </c>
      <c r="D347" t="s">
        <v>18</v>
      </c>
      <c r="E347" t="s">
        <v>46</v>
      </c>
      <c r="F347" s="3">
        <v>77.930000000000007</v>
      </c>
      <c r="G347">
        <v>9</v>
      </c>
      <c r="H347" s="3">
        <v>35.0685</v>
      </c>
      <c r="I347" s="3">
        <v>736.43849999999998</v>
      </c>
      <c r="J347" s="2" t="s">
        <v>94</v>
      </c>
      <c r="K347" s="4">
        <v>0.67361111111111116</v>
      </c>
      <c r="L347" t="s">
        <v>20</v>
      </c>
      <c r="M347">
        <v>701.37</v>
      </c>
      <c r="N347" s="1">
        <v>4.7619047620000003</v>
      </c>
      <c r="O347" s="1">
        <v>35.0685</v>
      </c>
    </row>
    <row r="348" spans="1:15" x14ac:dyDescent="0.3">
      <c r="A348" t="s">
        <v>429</v>
      </c>
      <c r="B348" t="s">
        <v>16</v>
      </c>
      <c r="C348" t="s">
        <v>17</v>
      </c>
      <c r="D348" t="s">
        <v>27</v>
      </c>
      <c r="E348" t="s">
        <v>24</v>
      </c>
      <c r="F348" s="3">
        <v>71.95</v>
      </c>
      <c r="G348">
        <v>1</v>
      </c>
      <c r="H348" s="3">
        <v>3.5975000000000001</v>
      </c>
      <c r="I348" s="3">
        <v>75.547499999999999</v>
      </c>
      <c r="J348" s="2">
        <v>43557</v>
      </c>
      <c r="K348" s="4">
        <v>0.50972222222222219</v>
      </c>
      <c r="L348" t="s">
        <v>25</v>
      </c>
      <c r="M348">
        <v>71.95</v>
      </c>
      <c r="N348" s="1">
        <v>4.7619047620000003</v>
      </c>
      <c r="O348" s="1">
        <v>3.5975000000000001</v>
      </c>
    </row>
    <row r="349" spans="1:15" x14ac:dyDescent="0.3">
      <c r="A349" t="s">
        <v>430</v>
      </c>
      <c r="B349" t="s">
        <v>22</v>
      </c>
      <c r="C349" t="s">
        <v>17</v>
      </c>
      <c r="D349" t="s">
        <v>18</v>
      </c>
      <c r="E349" t="s">
        <v>28</v>
      </c>
      <c r="F349" s="3">
        <v>89.25</v>
      </c>
      <c r="G349">
        <v>8</v>
      </c>
      <c r="H349" s="3">
        <v>35.700000000000003</v>
      </c>
      <c r="I349" s="3">
        <v>749.7</v>
      </c>
      <c r="J349" s="2" t="s">
        <v>110</v>
      </c>
      <c r="K349" s="4">
        <v>0.42569444444444443</v>
      </c>
      <c r="L349" t="s">
        <v>25</v>
      </c>
      <c r="M349">
        <v>714</v>
      </c>
      <c r="N349" s="1">
        <v>4.7619047620000003</v>
      </c>
      <c r="O349" s="1">
        <v>35.700000000000003</v>
      </c>
    </row>
    <row r="350" spans="1:15" x14ac:dyDescent="0.3">
      <c r="A350" t="s">
        <v>431</v>
      </c>
      <c r="B350" t="s">
        <v>16</v>
      </c>
      <c r="C350" t="s">
        <v>23</v>
      </c>
      <c r="D350" t="s">
        <v>27</v>
      </c>
      <c r="E350" t="s">
        <v>24</v>
      </c>
      <c r="F350" s="3">
        <v>26.02</v>
      </c>
      <c r="G350">
        <v>7</v>
      </c>
      <c r="H350" s="3">
        <v>9.1069999999999993</v>
      </c>
      <c r="I350" s="3">
        <v>191.24700000000001</v>
      </c>
      <c r="J350" s="2" t="s">
        <v>166</v>
      </c>
      <c r="K350" s="4">
        <v>0.73472222222222217</v>
      </c>
      <c r="L350" t="s">
        <v>25</v>
      </c>
      <c r="M350">
        <v>182.14</v>
      </c>
      <c r="N350" s="1">
        <v>4.7619047620000003</v>
      </c>
      <c r="O350" s="1">
        <v>9.1069999999999993</v>
      </c>
    </row>
    <row r="351" spans="1:15" x14ac:dyDescent="0.3">
      <c r="A351" t="s">
        <v>432</v>
      </c>
      <c r="B351" t="s">
        <v>42</v>
      </c>
      <c r="C351" t="s">
        <v>23</v>
      </c>
      <c r="D351" t="s">
        <v>18</v>
      </c>
      <c r="E351" t="s">
        <v>19</v>
      </c>
      <c r="F351" s="3">
        <v>13.5</v>
      </c>
      <c r="G351">
        <v>10</v>
      </c>
      <c r="H351" s="3">
        <v>6.75</v>
      </c>
      <c r="I351" s="3">
        <v>141.75</v>
      </c>
      <c r="J351" s="2" t="s">
        <v>94</v>
      </c>
      <c r="K351" s="4">
        <v>0.46249999999999997</v>
      </c>
      <c r="L351" t="s">
        <v>29</v>
      </c>
      <c r="M351">
        <v>135</v>
      </c>
      <c r="N351" s="1">
        <v>4.7619047620000003</v>
      </c>
      <c r="O351" s="1">
        <v>6.75</v>
      </c>
    </row>
    <row r="352" spans="1:15" x14ac:dyDescent="0.3">
      <c r="A352" t="s">
        <v>433</v>
      </c>
      <c r="B352" t="s">
        <v>22</v>
      </c>
      <c r="C352" t="s">
        <v>17</v>
      </c>
      <c r="D352" t="s">
        <v>18</v>
      </c>
      <c r="E352" t="s">
        <v>46</v>
      </c>
      <c r="F352" s="3">
        <v>99.3</v>
      </c>
      <c r="G352">
        <v>10</v>
      </c>
      <c r="H352" s="3">
        <v>49.65</v>
      </c>
      <c r="I352" s="3">
        <v>1042.6500000000001</v>
      </c>
      <c r="J352" s="2" t="s">
        <v>113</v>
      </c>
      <c r="K352" s="4">
        <v>0.62013888888888891</v>
      </c>
      <c r="L352" t="s">
        <v>29</v>
      </c>
      <c r="M352">
        <v>993</v>
      </c>
      <c r="N352" s="1">
        <v>4.7619047620000003</v>
      </c>
      <c r="O352" s="1">
        <v>49.65</v>
      </c>
    </row>
    <row r="353" spans="1:15" x14ac:dyDescent="0.3">
      <c r="A353" t="s">
        <v>434</v>
      </c>
      <c r="B353" t="s">
        <v>16</v>
      </c>
      <c r="C353" t="s">
        <v>23</v>
      </c>
      <c r="D353" t="s">
        <v>27</v>
      </c>
      <c r="E353" t="s">
        <v>24</v>
      </c>
      <c r="F353" s="3">
        <v>51.69</v>
      </c>
      <c r="G353">
        <v>7</v>
      </c>
      <c r="H353" s="3">
        <v>18.0915</v>
      </c>
      <c r="I353" s="3">
        <v>379.92149999999998</v>
      </c>
      <c r="J353" s="2" t="s">
        <v>140</v>
      </c>
      <c r="K353" s="4">
        <v>0.76527777777777783</v>
      </c>
      <c r="L353" t="s">
        <v>25</v>
      </c>
      <c r="M353">
        <v>361.83</v>
      </c>
      <c r="N353" s="1">
        <v>4.7619047620000003</v>
      </c>
      <c r="O353" s="1">
        <v>18.0915</v>
      </c>
    </row>
    <row r="354" spans="1:15" x14ac:dyDescent="0.3">
      <c r="A354" t="s">
        <v>435</v>
      </c>
      <c r="B354" t="s">
        <v>42</v>
      </c>
      <c r="C354" t="s">
        <v>17</v>
      </c>
      <c r="D354" t="s">
        <v>18</v>
      </c>
      <c r="E354" t="s">
        <v>46</v>
      </c>
      <c r="F354" s="3">
        <v>54.73</v>
      </c>
      <c r="G354">
        <v>7</v>
      </c>
      <c r="H354" s="3">
        <v>19.1555</v>
      </c>
      <c r="I354" s="3">
        <v>402.26549999999997</v>
      </c>
      <c r="J354" s="2" t="s">
        <v>349</v>
      </c>
      <c r="K354" s="4">
        <v>0.79305555555555562</v>
      </c>
      <c r="L354" t="s">
        <v>29</v>
      </c>
      <c r="M354">
        <v>383.11</v>
      </c>
      <c r="N354" s="1">
        <v>4.7619047620000003</v>
      </c>
      <c r="O354" s="1">
        <v>19.1555</v>
      </c>
    </row>
    <row r="355" spans="1:15" x14ac:dyDescent="0.3">
      <c r="A355" t="s">
        <v>436</v>
      </c>
      <c r="B355" t="s">
        <v>42</v>
      </c>
      <c r="C355" t="s">
        <v>17</v>
      </c>
      <c r="D355" t="s">
        <v>27</v>
      </c>
      <c r="E355" t="s">
        <v>28</v>
      </c>
      <c r="F355" s="3">
        <v>27</v>
      </c>
      <c r="G355">
        <v>9</v>
      </c>
      <c r="H355" s="3">
        <v>12.15</v>
      </c>
      <c r="I355" s="3">
        <v>255.15</v>
      </c>
      <c r="J355" s="2">
        <v>43499</v>
      </c>
      <c r="K355" s="4">
        <v>0.59444444444444444</v>
      </c>
      <c r="L355" t="s">
        <v>25</v>
      </c>
      <c r="M355">
        <v>243</v>
      </c>
      <c r="N355" s="1">
        <v>4.7619047620000003</v>
      </c>
      <c r="O355" s="1">
        <v>12.15</v>
      </c>
    </row>
    <row r="356" spans="1:15" x14ac:dyDescent="0.3">
      <c r="A356" t="s">
        <v>437</v>
      </c>
      <c r="B356" t="s">
        <v>22</v>
      </c>
      <c r="C356" t="s">
        <v>23</v>
      </c>
      <c r="D356" t="s">
        <v>18</v>
      </c>
      <c r="E356" t="s">
        <v>24</v>
      </c>
      <c r="F356" s="3">
        <v>30.24</v>
      </c>
      <c r="G356">
        <v>1</v>
      </c>
      <c r="H356" s="3">
        <v>1.512</v>
      </c>
      <c r="I356" s="3">
        <v>31.751999999999999</v>
      </c>
      <c r="J356" s="2">
        <v>43558</v>
      </c>
      <c r="K356" s="4">
        <v>0.65555555555555556</v>
      </c>
      <c r="L356" t="s">
        <v>25</v>
      </c>
      <c r="M356">
        <v>30.24</v>
      </c>
      <c r="N356" s="1">
        <v>4.7619047620000003</v>
      </c>
      <c r="O356" s="1">
        <v>1.512</v>
      </c>
    </row>
    <row r="357" spans="1:15" x14ac:dyDescent="0.3">
      <c r="A357" t="s">
        <v>438</v>
      </c>
      <c r="B357" t="s">
        <v>42</v>
      </c>
      <c r="C357" t="s">
        <v>17</v>
      </c>
      <c r="D357" t="s">
        <v>18</v>
      </c>
      <c r="E357" t="s">
        <v>43</v>
      </c>
      <c r="F357" s="3">
        <v>89.14</v>
      </c>
      <c r="G357">
        <v>4</v>
      </c>
      <c r="H357" s="3">
        <v>17.827999999999999</v>
      </c>
      <c r="I357" s="3">
        <v>374.38799999999998</v>
      </c>
      <c r="J357" s="2">
        <v>43647</v>
      </c>
      <c r="K357" s="4">
        <v>0.51388888888888895</v>
      </c>
      <c r="L357" t="s">
        <v>29</v>
      </c>
      <c r="M357">
        <v>356.56</v>
      </c>
      <c r="N357" s="1">
        <v>4.7619047620000003</v>
      </c>
      <c r="O357" s="1">
        <v>17.827999999999999</v>
      </c>
    </row>
    <row r="358" spans="1:15" x14ac:dyDescent="0.3">
      <c r="A358" t="s">
        <v>439</v>
      </c>
      <c r="B358" t="s">
        <v>22</v>
      </c>
      <c r="C358" t="s">
        <v>23</v>
      </c>
      <c r="D358" t="s">
        <v>18</v>
      </c>
      <c r="E358" t="s">
        <v>46</v>
      </c>
      <c r="F358" s="3">
        <v>37.549999999999997</v>
      </c>
      <c r="G358">
        <v>10</v>
      </c>
      <c r="H358" s="3">
        <v>18.774999999999999</v>
      </c>
      <c r="I358" s="3">
        <v>394.27499999999998</v>
      </c>
      <c r="J358" s="2">
        <v>43680</v>
      </c>
      <c r="K358" s="4">
        <v>0.8340277777777777</v>
      </c>
      <c r="L358" t="s">
        <v>29</v>
      </c>
      <c r="M358">
        <v>375.5</v>
      </c>
      <c r="N358" s="1">
        <v>4.7619047620000003</v>
      </c>
      <c r="O358" s="1">
        <v>18.774999999999999</v>
      </c>
    </row>
    <row r="359" spans="1:15" x14ac:dyDescent="0.3">
      <c r="A359" t="s">
        <v>440</v>
      </c>
      <c r="B359" t="s">
        <v>22</v>
      </c>
      <c r="C359" t="s">
        <v>23</v>
      </c>
      <c r="D359" t="s">
        <v>18</v>
      </c>
      <c r="E359" t="s">
        <v>33</v>
      </c>
      <c r="F359" s="3">
        <v>95.44</v>
      </c>
      <c r="G359">
        <v>10</v>
      </c>
      <c r="H359" s="3">
        <v>47.72</v>
      </c>
      <c r="I359" s="3">
        <v>1002.12</v>
      </c>
      <c r="J359" s="2">
        <v>43709</v>
      </c>
      <c r="K359" s="4">
        <v>0.57291666666666663</v>
      </c>
      <c r="L359" t="s">
        <v>25</v>
      </c>
      <c r="M359">
        <v>954.4</v>
      </c>
      <c r="N359" s="1">
        <v>4.7619047620000003</v>
      </c>
      <c r="O359" s="1">
        <v>47.72</v>
      </c>
    </row>
    <row r="360" spans="1:15" x14ac:dyDescent="0.3">
      <c r="A360" t="s">
        <v>441</v>
      </c>
      <c r="B360" t="s">
        <v>42</v>
      </c>
      <c r="C360" t="s">
        <v>23</v>
      </c>
      <c r="D360" t="s">
        <v>27</v>
      </c>
      <c r="E360" t="s">
        <v>24</v>
      </c>
      <c r="F360" s="3">
        <v>27.5</v>
      </c>
      <c r="G360">
        <v>3</v>
      </c>
      <c r="H360" s="3">
        <v>4.125</v>
      </c>
      <c r="I360" s="3">
        <v>86.625</v>
      </c>
      <c r="J360" s="2">
        <v>43468</v>
      </c>
      <c r="K360" s="4">
        <v>0.65277777777777779</v>
      </c>
      <c r="L360" t="s">
        <v>20</v>
      </c>
      <c r="M360">
        <v>82.5</v>
      </c>
      <c r="N360" s="1">
        <v>4.7619047620000003</v>
      </c>
      <c r="O360" s="1">
        <v>4.125</v>
      </c>
    </row>
    <row r="361" spans="1:15" x14ac:dyDescent="0.3">
      <c r="A361" t="s">
        <v>442</v>
      </c>
      <c r="B361" t="s">
        <v>42</v>
      </c>
      <c r="C361" t="s">
        <v>23</v>
      </c>
      <c r="D361" t="s">
        <v>27</v>
      </c>
      <c r="E361" t="s">
        <v>33</v>
      </c>
      <c r="F361" s="3">
        <v>74.97</v>
      </c>
      <c r="G361">
        <v>1</v>
      </c>
      <c r="H361" s="3">
        <v>3.7484999999999999</v>
      </c>
      <c r="I361" s="3">
        <v>78.718500000000006</v>
      </c>
      <c r="J361" s="2" t="s">
        <v>91</v>
      </c>
      <c r="K361" s="4">
        <v>0.70694444444444438</v>
      </c>
      <c r="L361" t="s">
        <v>25</v>
      </c>
      <c r="M361">
        <v>74.97</v>
      </c>
      <c r="N361" s="1">
        <v>4.7619047620000003</v>
      </c>
      <c r="O361" s="1">
        <v>3.7484999999999999</v>
      </c>
    </row>
    <row r="362" spans="1:15" x14ac:dyDescent="0.3">
      <c r="A362" t="s">
        <v>443</v>
      </c>
      <c r="B362" t="s">
        <v>16</v>
      </c>
      <c r="C362" t="s">
        <v>17</v>
      </c>
      <c r="D362" t="s">
        <v>27</v>
      </c>
      <c r="E362" t="s">
        <v>43</v>
      </c>
      <c r="F362" s="3">
        <v>80.959999999999994</v>
      </c>
      <c r="G362">
        <v>8</v>
      </c>
      <c r="H362" s="3">
        <v>32.384</v>
      </c>
      <c r="I362" s="3">
        <v>680.06399999999996</v>
      </c>
      <c r="J362" s="2" t="s">
        <v>64</v>
      </c>
      <c r="K362" s="4">
        <v>0.46666666666666662</v>
      </c>
      <c r="L362" t="s">
        <v>29</v>
      </c>
      <c r="M362">
        <v>647.67999999999995</v>
      </c>
      <c r="N362" s="1">
        <v>4.7619047620000003</v>
      </c>
      <c r="O362" s="1">
        <v>32.384</v>
      </c>
    </row>
    <row r="363" spans="1:15" x14ac:dyDescent="0.3">
      <c r="A363" t="s">
        <v>444</v>
      </c>
      <c r="B363" t="s">
        <v>22</v>
      </c>
      <c r="C363" t="s">
        <v>23</v>
      </c>
      <c r="D363" t="s">
        <v>18</v>
      </c>
      <c r="E363" t="s">
        <v>43</v>
      </c>
      <c r="F363" s="3">
        <v>94.47</v>
      </c>
      <c r="G363">
        <v>8</v>
      </c>
      <c r="H363" s="3">
        <v>37.787999999999997</v>
      </c>
      <c r="I363" s="3">
        <v>793.548</v>
      </c>
      <c r="J363" s="2" t="s">
        <v>94</v>
      </c>
      <c r="K363" s="4">
        <v>0.6333333333333333</v>
      </c>
      <c r="L363" t="s">
        <v>25</v>
      </c>
      <c r="M363">
        <v>755.76</v>
      </c>
      <c r="N363" s="1">
        <v>4.7619047620000003</v>
      </c>
      <c r="O363" s="1">
        <v>37.787999999999997</v>
      </c>
    </row>
    <row r="364" spans="1:15" x14ac:dyDescent="0.3">
      <c r="A364" t="s">
        <v>445</v>
      </c>
      <c r="B364" t="s">
        <v>22</v>
      </c>
      <c r="C364" t="s">
        <v>23</v>
      </c>
      <c r="D364" t="s">
        <v>27</v>
      </c>
      <c r="E364" t="s">
        <v>43</v>
      </c>
      <c r="F364" s="3">
        <v>99.79</v>
      </c>
      <c r="G364">
        <v>2</v>
      </c>
      <c r="H364" s="3">
        <v>9.9789999999999992</v>
      </c>
      <c r="I364" s="3">
        <v>209.559</v>
      </c>
      <c r="J364" s="2">
        <v>43649</v>
      </c>
      <c r="K364" s="4">
        <v>0.85902777777777783</v>
      </c>
      <c r="L364" t="s">
        <v>20</v>
      </c>
      <c r="M364">
        <v>199.58</v>
      </c>
      <c r="N364" s="1">
        <v>4.7619047620000003</v>
      </c>
      <c r="O364" s="1">
        <v>9.9789999999999992</v>
      </c>
    </row>
    <row r="365" spans="1:15" x14ac:dyDescent="0.3">
      <c r="A365" t="s">
        <v>446</v>
      </c>
      <c r="B365" t="s">
        <v>16</v>
      </c>
      <c r="C365" t="s">
        <v>23</v>
      </c>
      <c r="D365" t="s">
        <v>27</v>
      </c>
      <c r="E365" t="s">
        <v>28</v>
      </c>
      <c r="F365" s="3">
        <v>73.22</v>
      </c>
      <c r="G365">
        <v>6</v>
      </c>
      <c r="H365" s="3">
        <v>21.966000000000001</v>
      </c>
      <c r="I365" s="3">
        <v>461.286</v>
      </c>
      <c r="J365" s="2" t="s">
        <v>57</v>
      </c>
      <c r="K365" s="4">
        <v>0.73888888888888893</v>
      </c>
      <c r="L365" t="s">
        <v>25</v>
      </c>
      <c r="M365">
        <v>439.32</v>
      </c>
      <c r="N365" s="1">
        <v>4.7619047620000003</v>
      </c>
      <c r="O365" s="1">
        <v>21.966000000000001</v>
      </c>
    </row>
    <row r="366" spans="1:15" x14ac:dyDescent="0.3">
      <c r="A366" t="s">
        <v>447</v>
      </c>
      <c r="B366" t="s">
        <v>22</v>
      </c>
      <c r="C366" t="s">
        <v>23</v>
      </c>
      <c r="D366" t="s">
        <v>18</v>
      </c>
      <c r="E366" t="s">
        <v>43</v>
      </c>
      <c r="F366" s="3">
        <v>41.24</v>
      </c>
      <c r="G366">
        <v>4</v>
      </c>
      <c r="H366" s="3">
        <v>8.2479999999999993</v>
      </c>
      <c r="I366" s="3">
        <v>173.208</v>
      </c>
      <c r="J366" s="2" t="s">
        <v>448</v>
      </c>
      <c r="K366" s="4">
        <v>0.68263888888888891</v>
      </c>
      <c r="L366" t="s">
        <v>25</v>
      </c>
      <c r="M366">
        <v>164.96</v>
      </c>
      <c r="N366" s="1">
        <v>4.7619047620000003</v>
      </c>
      <c r="O366" s="1">
        <v>8.2479999999999993</v>
      </c>
    </row>
    <row r="367" spans="1:15" x14ac:dyDescent="0.3">
      <c r="A367" t="s">
        <v>449</v>
      </c>
      <c r="B367" t="s">
        <v>22</v>
      </c>
      <c r="C367" t="s">
        <v>23</v>
      </c>
      <c r="D367" t="s">
        <v>18</v>
      </c>
      <c r="E367" t="s">
        <v>46</v>
      </c>
      <c r="F367" s="3">
        <v>81.680000000000007</v>
      </c>
      <c r="G367">
        <v>4</v>
      </c>
      <c r="H367" s="3">
        <v>16.335999999999999</v>
      </c>
      <c r="I367" s="3">
        <v>343.05599999999998</v>
      </c>
      <c r="J367" s="2">
        <v>43617</v>
      </c>
      <c r="K367" s="4">
        <v>0.5083333333333333</v>
      </c>
      <c r="L367" t="s">
        <v>25</v>
      </c>
      <c r="M367">
        <v>326.72000000000003</v>
      </c>
      <c r="N367" s="1">
        <v>4.7619047620000003</v>
      </c>
      <c r="O367" s="1">
        <v>16.335999999999999</v>
      </c>
    </row>
    <row r="368" spans="1:15" x14ac:dyDescent="0.3">
      <c r="A368" t="s">
        <v>450</v>
      </c>
      <c r="B368" t="s">
        <v>22</v>
      </c>
      <c r="C368" t="s">
        <v>23</v>
      </c>
      <c r="D368" t="s">
        <v>18</v>
      </c>
      <c r="E368" t="s">
        <v>24</v>
      </c>
      <c r="F368" s="3">
        <v>51.32</v>
      </c>
      <c r="G368">
        <v>9</v>
      </c>
      <c r="H368" s="3">
        <v>23.094000000000001</v>
      </c>
      <c r="I368" s="3">
        <v>484.97399999999999</v>
      </c>
      <c r="J368" s="2" t="s">
        <v>349</v>
      </c>
      <c r="K368" s="4">
        <v>0.81458333333333333</v>
      </c>
      <c r="L368" t="s">
        <v>25</v>
      </c>
      <c r="M368">
        <v>461.88</v>
      </c>
      <c r="N368" s="1">
        <v>4.7619047620000003</v>
      </c>
      <c r="O368" s="1">
        <v>23.094000000000001</v>
      </c>
    </row>
    <row r="369" spans="1:15" x14ac:dyDescent="0.3">
      <c r="A369" t="s">
        <v>451</v>
      </c>
      <c r="B369" t="s">
        <v>16</v>
      </c>
      <c r="C369" t="s">
        <v>17</v>
      </c>
      <c r="D369" t="s">
        <v>27</v>
      </c>
      <c r="E369" t="s">
        <v>28</v>
      </c>
      <c r="F369" s="3">
        <v>65.94</v>
      </c>
      <c r="G369">
        <v>4</v>
      </c>
      <c r="H369" s="3">
        <v>13.188000000000001</v>
      </c>
      <c r="I369" s="3">
        <v>276.94799999999998</v>
      </c>
      <c r="J369" s="2" t="s">
        <v>172</v>
      </c>
      <c r="K369" s="4">
        <v>0.4368055555555555</v>
      </c>
      <c r="L369" t="s">
        <v>25</v>
      </c>
      <c r="M369">
        <v>263.76</v>
      </c>
      <c r="N369" s="1">
        <v>4.7619047620000003</v>
      </c>
      <c r="O369" s="1">
        <v>13.188000000000001</v>
      </c>
    </row>
    <row r="370" spans="1:15" x14ac:dyDescent="0.3">
      <c r="A370" t="s">
        <v>452</v>
      </c>
      <c r="B370" t="s">
        <v>22</v>
      </c>
      <c r="C370" t="s">
        <v>23</v>
      </c>
      <c r="D370" t="s">
        <v>18</v>
      </c>
      <c r="E370" t="s">
        <v>33</v>
      </c>
      <c r="F370" s="3">
        <v>14.36</v>
      </c>
      <c r="G370">
        <v>10</v>
      </c>
      <c r="H370" s="3">
        <v>7.18</v>
      </c>
      <c r="I370" s="3">
        <v>150.78</v>
      </c>
      <c r="J370" s="2" t="s">
        <v>31</v>
      </c>
      <c r="K370" s="4">
        <v>0.60277777777777775</v>
      </c>
      <c r="L370" t="s">
        <v>25</v>
      </c>
      <c r="M370">
        <v>143.6</v>
      </c>
      <c r="N370" s="1">
        <v>4.7619047620000003</v>
      </c>
      <c r="O370" s="1">
        <v>7.18</v>
      </c>
    </row>
    <row r="371" spans="1:15" x14ac:dyDescent="0.3">
      <c r="A371" t="s">
        <v>453</v>
      </c>
      <c r="B371" t="s">
        <v>16</v>
      </c>
      <c r="C371" t="s">
        <v>17</v>
      </c>
      <c r="D371" t="s">
        <v>27</v>
      </c>
      <c r="E371" t="s">
        <v>24</v>
      </c>
      <c r="F371" s="3">
        <v>21.5</v>
      </c>
      <c r="G371">
        <v>9</v>
      </c>
      <c r="H371" s="3">
        <v>9.6750000000000007</v>
      </c>
      <c r="I371" s="3">
        <v>203.17500000000001</v>
      </c>
      <c r="J371" s="2">
        <v>43619</v>
      </c>
      <c r="K371" s="4">
        <v>0.53194444444444444</v>
      </c>
      <c r="L371" t="s">
        <v>29</v>
      </c>
      <c r="M371">
        <v>193.5</v>
      </c>
      <c r="N371" s="1">
        <v>4.7619047620000003</v>
      </c>
      <c r="O371" s="1">
        <v>9.6750000000000007</v>
      </c>
    </row>
    <row r="372" spans="1:15" x14ac:dyDescent="0.3">
      <c r="A372" t="s">
        <v>454</v>
      </c>
      <c r="B372" t="s">
        <v>42</v>
      </c>
      <c r="C372" t="s">
        <v>17</v>
      </c>
      <c r="D372" t="s">
        <v>18</v>
      </c>
      <c r="E372" t="s">
        <v>24</v>
      </c>
      <c r="F372" s="3">
        <v>26.26</v>
      </c>
      <c r="G372">
        <v>7</v>
      </c>
      <c r="H372" s="3">
        <v>9.1910000000000007</v>
      </c>
      <c r="I372" s="3">
        <v>193.011</v>
      </c>
      <c r="J372" s="2">
        <v>43498</v>
      </c>
      <c r="K372" s="4">
        <v>0.81944444444444453</v>
      </c>
      <c r="L372" t="s">
        <v>25</v>
      </c>
      <c r="M372">
        <v>183.82</v>
      </c>
      <c r="N372" s="1">
        <v>4.7619047620000003</v>
      </c>
      <c r="O372" s="1">
        <v>9.1910000000000007</v>
      </c>
    </row>
    <row r="373" spans="1:15" x14ac:dyDescent="0.3">
      <c r="A373" t="s">
        <v>455</v>
      </c>
      <c r="B373" t="s">
        <v>42</v>
      </c>
      <c r="C373" t="s">
        <v>23</v>
      </c>
      <c r="D373" t="s">
        <v>18</v>
      </c>
      <c r="E373" t="s">
        <v>46</v>
      </c>
      <c r="F373" s="3">
        <v>60.96</v>
      </c>
      <c r="G373">
        <v>2</v>
      </c>
      <c r="H373" s="3">
        <v>6.0960000000000001</v>
      </c>
      <c r="I373" s="3">
        <v>128.01599999999999</v>
      </c>
      <c r="J373" s="2" t="s">
        <v>71</v>
      </c>
      <c r="K373" s="4">
        <v>0.81874999999999998</v>
      </c>
      <c r="L373" t="s">
        <v>29</v>
      </c>
      <c r="M373">
        <v>121.92</v>
      </c>
      <c r="N373" s="1">
        <v>4.7619047620000003</v>
      </c>
      <c r="O373" s="1">
        <v>6.0960000000000001</v>
      </c>
    </row>
    <row r="374" spans="1:15" x14ac:dyDescent="0.3">
      <c r="A374" t="s">
        <v>456</v>
      </c>
      <c r="B374" t="s">
        <v>22</v>
      </c>
      <c r="C374" t="s">
        <v>23</v>
      </c>
      <c r="D374" t="s">
        <v>18</v>
      </c>
      <c r="E374" t="s">
        <v>28</v>
      </c>
      <c r="F374" s="3">
        <v>70.11</v>
      </c>
      <c r="G374">
        <v>6</v>
      </c>
      <c r="H374" s="3">
        <v>21.033000000000001</v>
      </c>
      <c r="I374" s="3">
        <v>441.69299999999998</v>
      </c>
      <c r="J374" s="2" t="s">
        <v>349</v>
      </c>
      <c r="K374" s="4">
        <v>0.74583333333333324</v>
      </c>
      <c r="L374" t="s">
        <v>20</v>
      </c>
      <c r="M374">
        <v>420.66</v>
      </c>
      <c r="N374" s="1">
        <v>4.7619047620000003</v>
      </c>
      <c r="O374" s="1">
        <v>21.033000000000001</v>
      </c>
    </row>
    <row r="375" spans="1:15" x14ac:dyDescent="0.3">
      <c r="A375" t="s">
        <v>457</v>
      </c>
      <c r="B375" t="s">
        <v>22</v>
      </c>
      <c r="C375" t="s">
        <v>23</v>
      </c>
      <c r="D375" t="s">
        <v>27</v>
      </c>
      <c r="E375" t="s">
        <v>46</v>
      </c>
      <c r="F375" s="3">
        <v>42.08</v>
      </c>
      <c r="G375">
        <v>6</v>
      </c>
      <c r="H375" s="3">
        <v>12.624000000000001</v>
      </c>
      <c r="I375" s="3">
        <v>265.10399999999998</v>
      </c>
      <c r="J375" s="2" t="s">
        <v>223</v>
      </c>
      <c r="K375" s="4">
        <v>0.51736111111111105</v>
      </c>
      <c r="L375" t="s">
        <v>25</v>
      </c>
      <c r="M375">
        <v>252.48</v>
      </c>
      <c r="N375" s="1">
        <v>4.7619047620000003</v>
      </c>
      <c r="O375" s="1">
        <v>12.624000000000001</v>
      </c>
    </row>
    <row r="376" spans="1:15" x14ac:dyDescent="0.3">
      <c r="A376" t="s">
        <v>458</v>
      </c>
      <c r="B376" t="s">
        <v>16</v>
      </c>
      <c r="C376" t="s">
        <v>23</v>
      </c>
      <c r="D376" t="s">
        <v>18</v>
      </c>
      <c r="E376" t="s">
        <v>28</v>
      </c>
      <c r="F376" s="3">
        <v>67.09</v>
      </c>
      <c r="G376">
        <v>5</v>
      </c>
      <c r="H376" s="3">
        <v>16.772500000000001</v>
      </c>
      <c r="I376" s="3">
        <v>352.22250000000003</v>
      </c>
      <c r="J376" s="2">
        <v>43525</v>
      </c>
      <c r="K376" s="4">
        <v>0.69930555555555562</v>
      </c>
      <c r="L376" t="s">
        <v>29</v>
      </c>
      <c r="M376">
        <v>335.45</v>
      </c>
      <c r="N376" s="1">
        <v>4.7619047620000003</v>
      </c>
      <c r="O376" s="1">
        <v>16.772500000000001</v>
      </c>
    </row>
    <row r="377" spans="1:15" x14ac:dyDescent="0.3">
      <c r="A377" t="s">
        <v>459</v>
      </c>
      <c r="B377" t="s">
        <v>16</v>
      </c>
      <c r="C377" t="s">
        <v>17</v>
      </c>
      <c r="D377" t="s">
        <v>18</v>
      </c>
      <c r="E377" t="s">
        <v>46</v>
      </c>
      <c r="F377" s="3">
        <v>96.7</v>
      </c>
      <c r="G377">
        <v>5</v>
      </c>
      <c r="H377" s="3">
        <v>24.175000000000001</v>
      </c>
      <c r="I377" s="3">
        <v>507.67500000000001</v>
      </c>
      <c r="J377" s="2" t="s">
        <v>278</v>
      </c>
      <c r="K377" s="4">
        <v>0.53611111111111109</v>
      </c>
      <c r="L377" t="s">
        <v>20</v>
      </c>
      <c r="M377">
        <v>483.5</v>
      </c>
      <c r="N377" s="1">
        <v>4.7619047620000003</v>
      </c>
      <c r="O377" s="1">
        <v>24.175000000000001</v>
      </c>
    </row>
    <row r="378" spans="1:15" x14ac:dyDescent="0.3">
      <c r="A378" t="s">
        <v>460</v>
      </c>
      <c r="B378" t="s">
        <v>42</v>
      </c>
      <c r="C378" t="s">
        <v>17</v>
      </c>
      <c r="D378" t="s">
        <v>18</v>
      </c>
      <c r="E378" t="s">
        <v>28</v>
      </c>
      <c r="F378" s="3">
        <v>35.380000000000003</v>
      </c>
      <c r="G378">
        <v>9</v>
      </c>
      <c r="H378" s="3">
        <v>15.920999999999999</v>
      </c>
      <c r="I378" s="3">
        <v>334.34100000000001</v>
      </c>
      <c r="J378" s="2">
        <v>43586</v>
      </c>
      <c r="K378" s="4">
        <v>0.82638888888888884</v>
      </c>
      <c r="L378" t="s">
        <v>29</v>
      </c>
      <c r="M378">
        <v>318.42</v>
      </c>
      <c r="N378" s="1">
        <v>4.7619047620000003</v>
      </c>
      <c r="O378" s="1">
        <v>15.920999999999999</v>
      </c>
    </row>
    <row r="379" spans="1:15" x14ac:dyDescent="0.3">
      <c r="A379" t="s">
        <v>461</v>
      </c>
      <c r="B379" t="s">
        <v>22</v>
      </c>
      <c r="C379" t="s">
        <v>23</v>
      </c>
      <c r="D379" t="s">
        <v>27</v>
      </c>
      <c r="E379" t="s">
        <v>33</v>
      </c>
      <c r="F379" s="3">
        <v>95.49</v>
      </c>
      <c r="G379">
        <v>7</v>
      </c>
      <c r="H379" s="3">
        <v>33.421500000000002</v>
      </c>
      <c r="I379" s="3">
        <v>701.85149999999999</v>
      </c>
      <c r="J379" s="2" t="s">
        <v>213</v>
      </c>
      <c r="K379" s="4">
        <v>0.76180555555555562</v>
      </c>
      <c r="L379" t="s">
        <v>20</v>
      </c>
      <c r="M379">
        <v>668.43</v>
      </c>
      <c r="N379" s="1">
        <v>4.7619047620000003</v>
      </c>
      <c r="O379" s="1">
        <v>33.421500000000002</v>
      </c>
    </row>
    <row r="380" spans="1:15" x14ac:dyDescent="0.3">
      <c r="A380" t="s">
        <v>462</v>
      </c>
      <c r="B380" t="s">
        <v>22</v>
      </c>
      <c r="C380" t="s">
        <v>17</v>
      </c>
      <c r="D380" t="s">
        <v>27</v>
      </c>
      <c r="E380" t="s">
        <v>46</v>
      </c>
      <c r="F380" s="3">
        <v>96.98</v>
      </c>
      <c r="G380">
        <v>4</v>
      </c>
      <c r="H380" s="3">
        <v>19.396000000000001</v>
      </c>
      <c r="I380" s="3">
        <v>407.31599999999997</v>
      </c>
      <c r="J380" s="2">
        <v>43618</v>
      </c>
      <c r="K380" s="4">
        <v>0.72222222222222221</v>
      </c>
      <c r="L380" t="s">
        <v>20</v>
      </c>
      <c r="M380">
        <v>387.92</v>
      </c>
      <c r="N380" s="1">
        <v>4.7619047620000003</v>
      </c>
      <c r="O380" s="1">
        <v>19.396000000000001</v>
      </c>
    </row>
    <row r="381" spans="1:15" x14ac:dyDescent="0.3">
      <c r="A381" t="s">
        <v>463</v>
      </c>
      <c r="B381" t="s">
        <v>42</v>
      </c>
      <c r="C381" t="s">
        <v>23</v>
      </c>
      <c r="D381" t="s">
        <v>18</v>
      </c>
      <c r="E381" t="s">
        <v>24</v>
      </c>
      <c r="F381" s="3">
        <v>23.65</v>
      </c>
      <c r="G381">
        <v>4</v>
      </c>
      <c r="H381" s="3">
        <v>4.7300000000000004</v>
      </c>
      <c r="I381" s="3">
        <v>99.33</v>
      </c>
      <c r="J381" s="2" t="s">
        <v>236</v>
      </c>
      <c r="K381" s="4">
        <v>0.56388888888888888</v>
      </c>
      <c r="L381" t="s">
        <v>29</v>
      </c>
      <c r="M381">
        <v>94.6</v>
      </c>
      <c r="N381" s="1">
        <v>4.7619047620000003</v>
      </c>
      <c r="O381" s="1">
        <v>4.7300000000000004</v>
      </c>
    </row>
    <row r="382" spans="1:15" x14ac:dyDescent="0.3">
      <c r="A382" t="s">
        <v>464</v>
      </c>
      <c r="B382" t="s">
        <v>16</v>
      </c>
      <c r="C382" t="s">
        <v>17</v>
      </c>
      <c r="D382" t="s">
        <v>27</v>
      </c>
      <c r="E382" t="s">
        <v>33</v>
      </c>
      <c r="F382" s="3">
        <v>82.33</v>
      </c>
      <c r="G382">
        <v>4</v>
      </c>
      <c r="H382" s="3">
        <v>16.466000000000001</v>
      </c>
      <c r="I382" s="3">
        <v>345.786</v>
      </c>
      <c r="J382" s="2">
        <v>43770</v>
      </c>
      <c r="K382" s="4">
        <v>0.44236111111111115</v>
      </c>
      <c r="L382" t="s">
        <v>29</v>
      </c>
      <c r="M382">
        <v>329.32</v>
      </c>
      <c r="N382" s="1">
        <v>4.7619047620000003</v>
      </c>
      <c r="O382" s="1">
        <v>16.466000000000001</v>
      </c>
    </row>
    <row r="383" spans="1:15" x14ac:dyDescent="0.3">
      <c r="A383" t="s">
        <v>465</v>
      </c>
      <c r="B383" t="s">
        <v>22</v>
      </c>
      <c r="C383" t="s">
        <v>23</v>
      </c>
      <c r="D383" t="s">
        <v>18</v>
      </c>
      <c r="E383" t="s">
        <v>24</v>
      </c>
      <c r="F383" s="3">
        <v>26.61</v>
      </c>
      <c r="G383">
        <v>2</v>
      </c>
      <c r="H383" s="3">
        <v>2.661</v>
      </c>
      <c r="I383" s="3">
        <v>55.881</v>
      </c>
      <c r="J383" s="2" t="s">
        <v>98</v>
      </c>
      <c r="K383" s="4">
        <v>0.60763888888888895</v>
      </c>
      <c r="L383" t="s">
        <v>25</v>
      </c>
      <c r="M383">
        <v>53.22</v>
      </c>
      <c r="N383" s="1">
        <v>4.7619047620000003</v>
      </c>
      <c r="O383" s="1">
        <v>2.661</v>
      </c>
    </row>
    <row r="384" spans="1:15" x14ac:dyDescent="0.3">
      <c r="A384" t="s">
        <v>466</v>
      </c>
      <c r="B384" t="s">
        <v>42</v>
      </c>
      <c r="C384" t="s">
        <v>23</v>
      </c>
      <c r="D384" t="s">
        <v>18</v>
      </c>
      <c r="E384" t="s">
        <v>43</v>
      </c>
      <c r="F384" s="3">
        <v>99.69</v>
      </c>
      <c r="G384">
        <v>5</v>
      </c>
      <c r="H384" s="3">
        <v>24.922499999999999</v>
      </c>
      <c r="I384" s="3">
        <v>523.37249999999995</v>
      </c>
      <c r="J384" s="2" t="s">
        <v>278</v>
      </c>
      <c r="K384" s="4">
        <v>0.50624999999999998</v>
      </c>
      <c r="L384" t="s">
        <v>25</v>
      </c>
      <c r="M384">
        <v>498.45</v>
      </c>
      <c r="N384" s="1">
        <v>4.7619047620000003</v>
      </c>
      <c r="O384" s="1">
        <v>24.922499999999999</v>
      </c>
    </row>
    <row r="385" spans="1:15" x14ac:dyDescent="0.3">
      <c r="A385" t="s">
        <v>467</v>
      </c>
      <c r="B385" t="s">
        <v>22</v>
      </c>
      <c r="C385" t="s">
        <v>17</v>
      </c>
      <c r="D385" t="s">
        <v>18</v>
      </c>
      <c r="E385" t="s">
        <v>43</v>
      </c>
      <c r="F385" s="3">
        <v>74.89</v>
      </c>
      <c r="G385">
        <v>4</v>
      </c>
      <c r="H385" s="3">
        <v>14.978</v>
      </c>
      <c r="I385" s="3">
        <v>314.53800000000001</v>
      </c>
      <c r="J385" s="2">
        <v>43468</v>
      </c>
      <c r="K385" s="4">
        <v>0.64722222222222225</v>
      </c>
      <c r="L385" t="s">
        <v>20</v>
      </c>
      <c r="M385">
        <v>299.56</v>
      </c>
      <c r="N385" s="1">
        <v>4.7619047620000003</v>
      </c>
      <c r="O385" s="1">
        <v>14.978</v>
      </c>
    </row>
    <row r="386" spans="1:15" x14ac:dyDescent="0.3">
      <c r="A386" t="s">
        <v>468</v>
      </c>
      <c r="B386" t="s">
        <v>16</v>
      </c>
      <c r="C386" t="s">
        <v>23</v>
      </c>
      <c r="D386" t="s">
        <v>18</v>
      </c>
      <c r="E386" t="s">
        <v>43</v>
      </c>
      <c r="F386" s="3">
        <v>40.94</v>
      </c>
      <c r="G386">
        <v>5</v>
      </c>
      <c r="H386" s="3">
        <v>10.234999999999999</v>
      </c>
      <c r="I386" s="3">
        <v>214.935</v>
      </c>
      <c r="J386" s="2">
        <v>43617</v>
      </c>
      <c r="K386" s="4">
        <v>0.58194444444444449</v>
      </c>
      <c r="L386" t="s">
        <v>20</v>
      </c>
      <c r="M386">
        <v>204.7</v>
      </c>
      <c r="N386" s="1">
        <v>4.7619047620000003</v>
      </c>
      <c r="O386" s="1">
        <v>10.234999999999999</v>
      </c>
    </row>
    <row r="387" spans="1:15" x14ac:dyDescent="0.3">
      <c r="A387" t="s">
        <v>469</v>
      </c>
      <c r="B387" t="s">
        <v>42</v>
      </c>
      <c r="C387" t="s">
        <v>17</v>
      </c>
      <c r="D387" t="s">
        <v>27</v>
      </c>
      <c r="E387" t="s">
        <v>33</v>
      </c>
      <c r="F387" s="3">
        <v>75.819999999999993</v>
      </c>
      <c r="G387">
        <v>1</v>
      </c>
      <c r="H387" s="3">
        <v>3.7909999999999999</v>
      </c>
      <c r="I387" s="3">
        <v>79.611000000000004</v>
      </c>
      <c r="J387" s="2" t="s">
        <v>300</v>
      </c>
      <c r="K387" s="4">
        <v>0.55486111111111114</v>
      </c>
      <c r="L387" t="s">
        <v>25</v>
      </c>
      <c r="M387">
        <v>75.819999999999993</v>
      </c>
      <c r="N387" s="1">
        <v>4.7619047620000003</v>
      </c>
      <c r="O387" s="1">
        <v>3.7909999999999999</v>
      </c>
    </row>
    <row r="388" spans="1:15" x14ac:dyDescent="0.3">
      <c r="A388" t="s">
        <v>470</v>
      </c>
      <c r="B388" t="s">
        <v>22</v>
      </c>
      <c r="C388" t="s">
        <v>23</v>
      </c>
      <c r="D388" t="s">
        <v>27</v>
      </c>
      <c r="E388" t="s">
        <v>43</v>
      </c>
      <c r="F388" s="3">
        <v>46.77</v>
      </c>
      <c r="G388">
        <v>6</v>
      </c>
      <c r="H388" s="3">
        <v>14.031000000000001</v>
      </c>
      <c r="I388" s="3">
        <v>294.65100000000001</v>
      </c>
      <c r="J388" s="2">
        <v>43772</v>
      </c>
      <c r="K388" s="4">
        <v>0.56736111111111109</v>
      </c>
      <c r="L388" t="s">
        <v>25</v>
      </c>
      <c r="M388">
        <v>280.62</v>
      </c>
      <c r="N388" s="1">
        <v>4.7619047620000003</v>
      </c>
      <c r="O388" s="1">
        <v>14.031000000000001</v>
      </c>
    </row>
    <row r="389" spans="1:15" x14ac:dyDescent="0.3">
      <c r="A389" t="s">
        <v>471</v>
      </c>
      <c r="B389" t="s">
        <v>16</v>
      </c>
      <c r="C389" t="s">
        <v>23</v>
      </c>
      <c r="D389" t="s">
        <v>18</v>
      </c>
      <c r="E389" t="s">
        <v>19</v>
      </c>
      <c r="F389" s="3">
        <v>32.32</v>
      </c>
      <c r="G389">
        <v>10</v>
      </c>
      <c r="H389" s="3">
        <v>16.16</v>
      </c>
      <c r="I389" s="3">
        <v>339.36</v>
      </c>
      <c r="J389" s="2" t="s">
        <v>44</v>
      </c>
      <c r="K389" s="4">
        <v>0.7006944444444444</v>
      </c>
      <c r="L389" t="s">
        <v>29</v>
      </c>
      <c r="M389">
        <v>323.2</v>
      </c>
      <c r="N389" s="1">
        <v>4.7619047620000003</v>
      </c>
      <c r="O389" s="1">
        <v>16.16</v>
      </c>
    </row>
    <row r="390" spans="1:15" x14ac:dyDescent="0.3">
      <c r="A390" t="s">
        <v>472</v>
      </c>
      <c r="B390" t="s">
        <v>22</v>
      </c>
      <c r="C390" t="s">
        <v>17</v>
      </c>
      <c r="D390" t="s">
        <v>18</v>
      </c>
      <c r="E390" t="s">
        <v>46</v>
      </c>
      <c r="F390" s="3">
        <v>54.07</v>
      </c>
      <c r="G390">
        <v>9</v>
      </c>
      <c r="H390" s="3">
        <v>24.331499999999998</v>
      </c>
      <c r="I390" s="3">
        <v>510.9615</v>
      </c>
      <c r="J390" s="2" t="s">
        <v>31</v>
      </c>
      <c r="K390" s="4">
        <v>0.62152777777777779</v>
      </c>
      <c r="L390" t="s">
        <v>20</v>
      </c>
      <c r="M390">
        <v>486.63</v>
      </c>
      <c r="N390" s="1">
        <v>4.7619047620000003</v>
      </c>
      <c r="O390" s="1">
        <v>24.331499999999998</v>
      </c>
    </row>
    <row r="391" spans="1:15" x14ac:dyDescent="0.3">
      <c r="A391" t="s">
        <v>473</v>
      </c>
      <c r="B391" t="s">
        <v>42</v>
      </c>
      <c r="C391" t="s">
        <v>23</v>
      </c>
      <c r="D391" t="s">
        <v>27</v>
      </c>
      <c r="E391" t="s">
        <v>43</v>
      </c>
      <c r="F391" s="3">
        <v>18.22</v>
      </c>
      <c r="G391">
        <v>7</v>
      </c>
      <c r="H391" s="3">
        <v>6.3769999999999998</v>
      </c>
      <c r="I391" s="3">
        <v>133.917</v>
      </c>
      <c r="J391" s="2">
        <v>43741</v>
      </c>
      <c r="K391" s="4">
        <v>0.58611111111111114</v>
      </c>
      <c r="L391" t="s">
        <v>29</v>
      </c>
      <c r="M391">
        <v>127.54</v>
      </c>
      <c r="N391" s="1">
        <v>4.7619047620000003</v>
      </c>
      <c r="O391" s="1">
        <v>6.3769999999999998</v>
      </c>
    </row>
    <row r="392" spans="1:15" x14ac:dyDescent="0.3">
      <c r="A392" t="s">
        <v>474</v>
      </c>
      <c r="B392" t="s">
        <v>22</v>
      </c>
      <c r="C392" t="s">
        <v>17</v>
      </c>
      <c r="D392" t="s">
        <v>18</v>
      </c>
      <c r="E392" t="s">
        <v>46</v>
      </c>
      <c r="F392" s="3">
        <v>80.48</v>
      </c>
      <c r="G392">
        <v>3</v>
      </c>
      <c r="H392" s="3">
        <v>12.071999999999999</v>
      </c>
      <c r="I392" s="3">
        <v>253.512</v>
      </c>
      <c r="J392" s="2" t="s">
        <v>113</v>
      </c>
      <c r="K392" s="4">
        <v>0.52152777777777781</v>
      </c>
      <c r="L392" t="s">
        <v>25</v>
      </c>
      <c r="M392">
        <v>241.44</v>
      </c>
      <c r="N392" s="1">
        <v>4.7619047620000003</v>
      </c>
      <c r="O392" s="1">
        <v>12.071999999999999</v>
      </c>
    </row>
    <row r="393" spans="1:15" x14ac:dyDescent="0.3">
      <c r="A393" t="s">
        <v>475</v>
      </c>
      <c r="B393" t="s">
        <v>42</v>
      </c>
      <c r="C393" t="s">
        <v>23</v>
      </c>
      <c r="D393" t="s">
        <v>18</v>
      </c>
      <c r="E393" t="s">
        <v>46</v>
      </c>
      <c r="F393" s="3">
        <v>37.950000000000003</v>
      </c>
      <c r="G393">
        <v>10</v>
      </c>
      <c r="H393" s="3">
        <v>18.975000000000001</v>
      </c>
      <c r="I393" s="3">
        <v>398.47500000000002</v>
      </c>
      <c r="J393" s="2" t="s">
        <v>140</v>
      </c>
      <c r="K393" s="4">
        <v>0.61875000000000002</v>
      </c>
      <c r="L393" t="s">
        <v>25</v>
      </c>
      <c r="M393">
        <v>379.5</v>
      </c>
      <c r="N393" s="1">
        <v>4.7619047620000003</v>
      </c>
      <c r="O393" s="1">
        <v>18.975000000000001</v>
      </c>
    </row>
    <row r="394" spans="1:15" x14ac:dyDescent="0.3">
      <c r="A394" t="s">
        <v>476</v>
      </c>
      <c r="B394" t="s">
        <v>16</v>
      </c>
      <c r="C394" t="s">
        <v>17</v>
      </c>
      <c r="D394" t="s">
        <v>27</v>
      </c>
      <c r="E394" t="s">
        <v>24</v>
      </c>
      <c r="F394" s="3">
        <v>76.819999999999993</v>
      </c>
      <c r="G394">
        <v>1</v>
      </c>
      <c r="H394" s="3">
        <v>3.8410000000000002</v>
      </c>
      <c r="I394" s="3">
        <v>80.661000000000001</v>
      </c>
      <c r="J394" s="2" t="s">
        <v>252</v>
      </c>
      <c r="K394" s="4">
        <v>0.76874999999999993</v>
      </c>
      <c r="L394" t="s">
        <v>20</v>
      </c>
      <c r="M394">
        <v>76.819999999999993</v>
      </c>
      <c r="N394" s="1">
        <v>4.7619047620000003</v>
      </c>
      <c r="O394" s="1">
        <v>3.8410000000000002</v>
      </c>
    </row>
    <row r="395" spans="1:15" x14ac:dyDescent="0.3">
      <c r="A395" t="s">
        <v>477</v>
      </c>
      <c r="B395" t="s">
        <v>16</v>
      </c>
      <c r="C395" t="s">
        <v>17</v>
      </c>
      <c r="D395" t="s">
        <v>18</v>
      </c>
      <c r="E395" t="s">
        <v>33</v>
      </c>
      <c r="F395" s="3">
        <v>52.26</v>
      </c>
      <c r="G395">
        <v>10</v>
      </c>
      <c r="H395" s="3">
        <v>26.13</v>
      </c>
      <c r="I395" s="3">
        <v>548.73</v>
      </c>
      <c r="J395" s="2">
        <v>43711</v>
      </c>
      <c r="K395" s="4">
        <v>0.53125</v>
      </c>
      <c r="L395" t="s">
        <v>29</v>
      </c>
      <c r="M395">
        <v>522.6</v>
      </c>
      <c r="N395" s="1">
        <v>4.7619047620000003</v>
      </c>
      <c r="O395" s="1">
        <v>26.13</v>
      </c>
    </row>
    <row r="396" spans="1:15" x14ac:dyDescent="0.3">
      <c r="A396" t="s">
        <v>478</v>
      </c>
      <c r="B396" t="s">
        <v>16</v>
      </c>
      <c r="C396" t="s">
        <v>23</v>
      </c>
      <c r="D396" t="s">
        <v>18</v>
      </c>
      <c r="E396" t="s">
        <v>19</v>
      </c>
      <c r="F396" s="3">
        <v>79.739999999999995</v>
      </c>
      <c r="G396">
        <v>1</v>
      </c>
      <c r="H396" s="3">
        <v>3.9870000000000001</v>
      </c>
      <c r="I396" s="3">
        <v>83.727000000000004</v>
      </c>
      <c r="J396" s="2">
        <v>43619</v>
      </c>
      <c r="K396" s="4">
        <v>0.44166666666666665</v>
      </c>
      <c r="L396" t="s">
        <v>20</v>
      </c>
      <c r="M396">
        <v>79.739999999999995</v>
      </c>
      <c r="N396" s="1">
        <v>4.7619047620000003</v>
      </c>
      <c r="O396" s="1">
        <v>3.9870000000000001</v>
      </c>
    </row>
    <row r="397" spans="1:15" x14ac:dyDescent="0.3">
      <c r="A397" t="s">
        <v>479</v>
      </c>
      <c r="B397" t="s">
        <v>16</v>
      </c>
      <c r="C397" t="s">
        <v>23</v>
      </c>
      <c r="D397" t="s">
        <v>18</v>
      </c>
      <c r="E397" t="s">
        <v>19</v>
      </c>
      <c r="F397" s="3">
        <v>77.5</v>
      </c>
      <c r="G397">
        <v>5</v>
      </c>
      <c r="H397" s="3">
        <v>19.375</v>
      </c>
      <c r="I397" s="3">
        <v>406.875</v>
      </c>
      <c r="J397" s="2" t="s">
        <v>124</v>
      </c>
      <c r="K397" s="4">
        <v>0.85833333333333339</v>
      </c>
      <c r="L397" t="s">
        <v>20</v>
      </c>
      <c r="M397">
        <v>387.5</v>
      </c>
      <c r="N397" s="1">
        <v>4.7619047620000003</v>
      </c>
      <c r="O397" s="1">
        <v>19.375</v>
      </c>
    </row>
    <row r="398" spans="1:15" x14ac:dyDescent="0.3">
      <c r="A398" t="s">
        <v>480</v>
      </c>
      <c r="B398" t="s">
        <v>16</v>
      </c>
      <c r="C398" t="s">
        <v>23</v>
      </c>
      <c r="D398" t="s">
        <v>18</v>
      </c>
      <c r="E398" t="s">
        <v>43</v>
      </c>
      <c r="F398" s="3">
        <v>54.27</v>
      </c>
      <c r="G398">
        <v>5</v>
      </c>
      <c r="H398" s="3">
        <v>13.567500000000001</v>
      </c>
      <c r="I398" s="3">
        <v>284.91750000000002</v>
      </c>
      <c r="J398" s="2" t="s">
        <v>120</v>
      </c>
      <c r="K398" s="4">
        <v>0.59444444444444444</v>
      </c>
      <c r="L398" t="s">
        <v>20</v>
      </c>
      <c r="M398">
        <v>271.35000000000002</v>
      </c>
      <c r="N398" s="1">
        <v>4.7619047620000003</v>
      </c>
      <c r="O398" s="1">
        <v>13.567500000000001</v>
      </c>
    </row>
    <row r="399" spans="1:15" x14ac:dyDescent="0.3">
      <c r="A399" t="s">
        <v>481</v>
      </c>
      <c r="B399" t="s">
        <v>42</v>
      </c>
      <c r="C399" t="s">
        <v>23</v>
      </c>
      <c r="D399" t="s">
        <v>27</v>
      </c>
      <c r="E399" t="s">
        <v>28</v>
      </c>
      <c r="F399" s="3">
        <v>13.59</v>
      </c>
      <c r="G399">
        <v>9</v>
      </c>
      <c r="H399" s="3">
        <v>6.1154999999999999</v>
      </c>
      <c r="I399" s="3">
        <v>128.4255</v>
      </c>
      <c r="J399" s="2" t="s">
        <v>62</v>
      </c>
      <c r="K399" s="4">
        <v>0.43472222222222223</v>
      </c>
      <c r="L399" t="s">
        <v>25</v>
      </c>
      <c r="M399">
        <v>122.31</v>
      </c>
      <c r="N399" s="1">
        <v>4.7619047620000003</v>
      </c>
      <c r="O399" s="1">
        <v>6.1154999999999999</v>
      </c>
    </row>
    <row r="400" spans="1:15" x14ac:dyDescent="0.3">
      <c r="A400" t="s">
        <v>482</v>
      </c>
      <c r="B400" t="s">
        <v>42</v>
      </c>
      <c r="C400" t="s">
        <v>17</v>
      </c>
      <c r="D400" t="s">
        <v>18</v>
      </c>
      <c r="E400" t="s">
        <v>19</v>
      </c>
      <c r="F400" s="3">
        <v>41.06</v>
      </c>
      <c r="G400">
        <v>6</v>
      </c>
      <c r="H400" s="3">
        <v>12.318</v>
      </c>
      <c r="I400" s="3">
        <v>258.678</v>
      </c>
      <c r="J400" s="2">
        <v>43588</v>
      </c>
      <c r="K400" s="4">
        <v>0.5625</v>
      </c>
      <c r="L400" t="s">
        <v>29</v>
      </c>
      <c r="M400">
        <v>246.36</v>
      </c>
      <c r="N400" s="1">
        <v>4.7619047620000003</v>
      </c>
      <c r="O400" s="1">
        <v>12.318</v>
      </c>
    </row>
    <row r="401" spans="1:15" x14ac:dyDescent="0.3">
      <c r="A401" t="s">
        <v>483</v>
      </c>
      <c r="B401" t="s">
        <v>42</v>
      </c>
      <c r="C401" t="s">
        <v>17</v>
      </c>
      <c r="D401" t="s">
        <v>27</v>
      </c>
      <c r="E401" t="s">
        <v>24</v>
      </c>
      <c r="F401" s="3">
        <v>19.239999999999998</v>
      </c>
      <c r="G401">
        <v>9</v>
      </c>
      <c r="H401" s="3">
        <v>8.6579999999999995</v>
      </c>
      <c r="I401" s="3">
        <v>181.81800000000001</v>
      </c>
      <c r="J401" s="2">
        <v>43558</v>
      </c>
      <c r="K401" s="4">
        <v>0.68611111111111101</v>
      </c>
      <c r="L401" t="s">
        <v>25</v>
      </c>
      <c r="M401">
        <v>173.16</v>
      </c>
      <c r="N401" s="1">
        <v>4.7619047620000003</v>
      </c>
      <c r="O401" s="1">
        <v>8.6579999999999995</v>
      </c>
    </row>
    <row r="402" spans="1:15" x14ac:dyDescent="0.3">
      <c r="A402" t="s">
        <v>484</v>
      </c>
      <c r="B402" t="s">
        <v>22</v>
      </c>
      <c r="C402" t="s">
        <v>23</v>
      </c>
      <c r="D402" t="s">
        <v>18</v>
      </c>
      <c r="E402" t="s">
        <v>43</v>
      </c>
      <c r="F402" s="3">
        <v>39.43</v>
      </c>
      <c r="G402">
        <v>6</v>
      </c>
      <c r="H402" s="3">
        <v>11.829000000000001</v>
      </c>
      <c r="I402" s="3">
        <v>248.40899999999999</v>
      </c>
      <c r="J402" s="2" t="s">
        <v>35</v>
      </c>
      <c r="K402" s="4">
        <v>0.84583333333333333</v>
      </c>
      <c r="L402" t="s">
        <v>29</v>
      </c>
      <c r="M402">
        <v>236.58</v>
      </c>
      <c r="N402" s="1">
        <v>4.7619047620000003</v>
      </c>
      <c r="O402" s="1">
        <v>11.829000000000001</v>
      </c>
    </row>
    <row r="403" spans="1:15" x14ac:dyDescent="0.3">
      <c r="A403" t="s">
        <v>485</v>
      </c>
      <c r="B403" t="s">
        <v>22</v>
      </c>
      <c r="C403" t="s">
        <v>23</v>
      </c>
      <c r="D403" t="s">
        <v>27</v>
      </c>
      <c r="E403" t="s">
        <v>28</v>
      </c>
      <c r="F403" s="3">
        <v>46.22</v>
      </c>
      <c r="G403">
        <v>4</v>
      </c>
      <c r="H403" s="3">
        <v>9.2439999999999998</v>
      </c>
      <c r="I403" s="3">
        <v>194.124</v>
      </c>
      <c r="J403" s="2">
        <v>43802</v>
      </c>
      <c r="K403" s="4">
        <v>0.83611111111111114</v>
      </c>
      <c r="L403" t="s">
        <v>29</v>
      </c>
      <c r="M403">
        <v>184.88</v>
      </c>
      <c r="N403" s="1">
        <v>4.7619047620000003</v>
      </c>
      <c r="O403" s="1">
        <v>9.2439999999999998</v>
      </c>
    </row>
    <row r="404" spans="1:15" x14ac:dyDescent="0.3">
      <c r="A404" t="s">
        <v>486</v>
      </c>
      <c r="B404" t="s">
        <v>22</v>
      </c>
      <c r="C404" t="s">
        <v>17</v>
      </c>
      <c r="D404" t="s">
        <v>27</v>
      </c>
      <c r="E404" t="s">
        <v>28</v>
      </c>
      <c r="F404" s="3">
        <v>13.98</v>
      </c>
      <c r="G404">
        <v>1</v>
      </c>
      <c r="H404" s="3">
        <v>0.69899999999999995</v>
      </c>
      <c r="I404" s="3">
        <v>14.679</v>
      </c>
      <c r="J404" s="2">
        <v>43557</v>
      </c>
      <c r="K404" s="4">
        <v>0.56805555555555554</v>
      </c>
      <c r="L404" t="s">
        <v>20</v>
      </c>
      <c r="M404">
        <v>13.98</v>
      </c>
      <c r="N404" s="1">
        <v>4.7619047620000003</v>
      </c>
      <c r="O404" s="1">
        <v>0.69899999999999995</v>
      </c>
    </row>
    <row r="405" spans="1:15" x14ac:dyDescent="0.3">
      <c r="A405" t="s">
        <v>487</v>
      </c>
      <c r="B405" t="s">
        <v>42</v>
      </c>
      <c r="C405" t="s">
        <v>23</v>
      </c>
      <c r="D405" t="s">
        <v>18</v>
      </c>
      <c r="E405" t="s">
        <v>46</v>
      </c>
      <c r="F405" s="3">
        <v>39.75</v>
      </c>
      <c r="G405">
        <v>5</v>
      </c>
      <c r="H405" s="3">
        <v>9.9375</v>
      </c>
      <c r="I405" s="3">
        <v>208.6875</v>
      </c>
      <c r="J405" s="2" t="s">
        <v>213</v>
      </c>
      <c r="K405" s="4">
        <v>0.4465277777777778</v>
      </c>
      <c r="L405" t="s">
        <v>20</v>
      </c>
      <c r="M405">
        <v>198.75</v>
      </c>
      <c r="N405" s="1">
        <v>4.7619047620000003</v>
      </c>
      <c r="O405" s="1">
        <v>9.9375</v>
      </c>
    </row>
    <row r="406" spans="1:15" x14ac:dyDescent="0.3">
      <c r="A406" t="s">
        <v>488</v>
      </c>
      <c r="B406" t="s">
        <v>22</v>
      </c>
      <c r="C406" t="s">
        <v>17</v>
      </c>
      <c r="D406" t="s">
        <v>18</v>
      </c>
      <c r="E406" t="s">
        <v>46</v>
      </c>
      <c r="F406" s="3">
        <v>97.79</v>
      </c>
      <c r="G406">
        <v>7</v>
      </c>
      <c r="H406" s="3">
        <v>34.226500000000001</v>
      </c>
      <c r="I406" s="3">
        <v>718.75649999999996</v>
      </c>
      <c r="J406" s="2" t="s">
        <v>207</v>
      </c>
      <c r="K406" s="4">
        <v>0.72916666666666663</v>
      </c>
      <c r="L406" t="s">
        <v>20</v>
      </c>
      <c r="M406">
        <v>684.53</v>
      </c>
      <c r="N406" s="1">
        <v>4.7619047620000003</v>
      </c>
      <c r="O406" s="1">
        <v>34.226500000000001</v>
      </c>
    </row>
    <row r="407" spans="1:15" x14ac:dyDescent="0.3">
      <c r="A407" t="s">
        <v>489</v>
      </c>
      <c r="B407" t="s">
        <v>16</v>
      </c>
      <c r="C407" t="s">
        <v>17</v>
      </c>
      <c r="D407" t="s">
        <v>27</v>
      </c>
      <c r="E407" t="s">
        <v>33</v>
      </c>
      <c r="F407" s="3">
        <v>67.260000000000005</v>
      </c>
      <c r="G407">
        <v>4</v>
      </c>
      <c r="H407" s="3">
        <v>13.452</v>
      </c>
      <c r="I407" s="3">
        <v>282.49200000000002</v>
      </c>
      <c r="J407" s="2" t="s">
        <v>178</v>
      </c>
      <c r="K407" s="4">
        <v>0.64444444444444449</v>
      </c>
      <c r="L407" t="s">
        <v>29</v>
      </c>
      <c r="M407">
        <v>269.04000000000002</v>
      </c>
      <c r="N407" s="1">
        <v>4.7619047620000003</v>
      </c>
      <c r="O407" s="1">
        <v>13.452</v>
      </c>
    </row>
    <row r="408" spans="1:15" x14ac:dyDescent="0.3">
      <c r="A408" t="s">
        <v>490</v>
      </c>
      <c r="B408" t="s">
        <v>16</v>
      </c>
      <c r="C408" t="s">
        <v>23</v>
      </c>
      <c r="D408" t="s">
        <v>27</v>
      </c>
      <c r="E408" t="s">
        <v>43</v>
      </c>
      <c r="F408" s="3">
        <v>13.79</v>
      </c>
      <c r="G408">
        <v>5</v>
      </c>
      <c r="H408" s="3">
        <v>3.4474999999999998</v>
      </c>
      <c r="I408" s="3">
        <v>72.397499999999994</v>
      </c>
      <c r="J408" s="2">
        <v>43770</v>
      </c>
      <c r="K408" s="4">
        <v>0.79652777777777783</v>
      </c>
      <c r="L408" t="s">
        <v>29</v>
      </c>
      <c r="M408">
        <v>68.95</v>
      </c>
      <c r="N408" s="1">
        <v>4.7619047620000003</v>
      </c>
      <c r="O408" s="1">
        <v>3.4474999999999998</v>
      </c>
    </row>
    <row r="409" spans="1:15" x14ac:dyDescent="0.3">
      <c r="A409" t="s">
        <v>491</v>
      </c>
      <c r="B409" t="s">
        <v>42</v>
      </c>
      <c r="C409" t="s">
        <v>17</v>
      </c>
      <c r="D409" t="s">
        <v>18</v>
      </c>
      <c r="E409" t="s">
        <v>46</v>
      </c>
      <c r="F409" s="3">
        <v>68.709999999999994</v>
      </c>
      <c r="G409">
        <v>4</v>
      </c>
      <c r="H409" s="3">
        <v>13.742000000000001</v>
      </c>
      <c r="I409" s="3">
        <v>288.58199999999999</v>
      </c>
      <c r="J409" s="2">
        <v>43556</v>
      </c>
      <c r="K409" s="4">
        <v>0.79236111111111107</v>
      </c>
      <c r="L409" t="s">
        <v>25</v>
      </c>
      <c r="M409">
        <v>274.83999999999997</v>
      </c>
      <c r="N409" s="1">
        <v>4.7619047620000003</v>
      </c>
      <c r="O409" s="1">
        <v>13.742000000000001</v>
      </c>
    </row>
    <row r="410" spans="1:15" x14ac:dyDescent="0.3">
      <c r="A410" t="s">
        <v>492</v>
      </c>
      <c r="B410" t="s">
        <v>16</v>
      </c>
      <c r="C410" t="s">
        <v>23</v>
      </c>
      <c r="D410" t="s">
        <v>18</v>
      </c>
      <c r="E410" t="s">
        <v>28</v>
      </c>
      <c r="F410" s="3">
        <v>56.53</v>
      </c>
      <c r="G410">
        <v>4</v>
      </c>
      <c r="H410" s="3">
        <v>11.305999999999999</v>
      </c>
      <c r="I410" s="3">
        <v>237.42599999999999</v>
      </c>
      <c r="J410" s="2">
        <v>43558</v>
      </c>
      <c r="K410" s="4">
        <v>0.82500000000000007</v>
      </c>
      <c r="L410" t="s">
        <v>20</v>
      </c>
      <c r="M410">
        <v>226.12</v>
      </c>
      <c r="N410" s="1">
        <v>4.7619047620000003</v>
      </c>
      <c r="O410" s="1">
        <v>11.305999999999999</v>
      </c>
    </row>
    <row r="411" spans="1:15" x14ac:dyDescent="0.3">
      <c r="A411" t="s">
        <v>493</v>
      </c>
      <c r="B411" t="s">
        <v>22</v>
      </c>
      <c r="C411" t="s">
        <v>23</v>
      </c>
      <c r="D411" t="s">
        <v>18</v>
      </c>
      <c r="E411" t="s">
        <v>46</v>
      </c>
      <c r="F411" s="3">
        <v>23.82</v>
      </c>
      <c r="G411">
        <v>5</v>
      </c>
      <c r="H411" s="3">
        <v>5.9550000000000001</v>
      </c>
      <c r="I411" s="3">
        <v>125.05500000000001</v>
      </c>
      <c r="J411" s="2" t="s">
        <v>75</v>
      </c>
      <c r="K411" s="4">
        <v>0.80833333333333324</v>
      </c>
      <c r="L411" t="s">
        <v>20</v>
      </c>
      <c r="M411">
        <v>119.1</v>
      </c>
      <c r="N411" s="1">
        <v>4.7619047620000003</v>
      </c>
      <c r="O411" s="1">
        <v>5.9550000000000001</v>
      </c>
    </row>
    <row r="412" spans="1:15" x14ac:dyDescent="0.3">
      <c r="A412" t="s">
        <v>494</v>
      </c>
      <c r="B412" t="s">
        <v>42</v>
      </c>
      <c r="C412" t="s">
        <v>23</v>
      </c>
      <c r="D412" t="s">
        <v>18</v>
      </c>
      <c r="E412" t="s">
        <v>19</v>
      </c>
      <c r="F412" s="3">
        <v>34.21</v>
      </c>
      <c r="G412">
        <v>10</v>
      </c>
      <c r="H412" s="3">
        <v>17.105</v>
      </c>
      <c r="I412" s="3">
        <v>359.20499999999998</v>
      </c>
      <c r="J412" s="2">
        <v>43497</v>
      </c>
      <c r="K412" s="4">
        <v>0.54166666666666663</v>
      </c>
      <c r="L412" t="s">
        <v>25</v>
      </c>
      <c r="M412">
        <v>342.1</v>
      </c>
      <c r="N412" s="1">
        <v>4.7619047620000003</v>
      </c>
      <c r="O412" s="1">
        <v>17.105</v>
      </c>
    </row>
    <row r="413" spans="1:15" x14ac:dyDescent="0.3">
      <c r="A413" t="s">
        <v>495</v>
      </c>
      <c r="B413" t="s">
        <v>42</v>
      </c>
      <c r="C413" t="s">
        <v>23</v>
      </c>
      <c r="D413" t="s">
        <v>27</v>
      </c>
      <c r="E413" t="s">
        <v>33</v>
      </c>
      <c r="F413" s="3">
        <v>21.87</v>
      </c>
      <c r="G413">
        <v>2</v>
      </c>
      <c r="H413" s="3">
        <v>2.1869999999999998</v>
      </c>
      <c r="I413" s="3">
        <v>45.927</v>
      </c>
      <c r="J413" s="2" t="s">
        <v>71</v>
      </c>
      <c r="K413" s="4">
        <v>0.60347222222222219</v>
      </c>
      <c r="L413" t="s">
        <v>20</v>
      </c>
      <c r="M413">
        <v>43.74</v>
      </c>
      <c r="N413" s="1">
        <v>4.7619047620000003</v>
      </c>
      <c r="O413" s="1">
        <v>2.1869999999999998</v>
      </c>
    </row>
    <row r="414" spans="1:15" x14ac:dyDescent="0.3">
      <c r="A414" t="s">
        <v>496</v>
      </c>
      <c r="B414" t="s">
        <v>16</v>
      </c>
      <c r="C414" t="s">
        <v>17</v>
      </c>
      <c r="D414" t="s">
        <v>27</v>
      </c>
      <c r="E414" t="s">
        <v>19</v>
      </c>
      <c r="F414" s="3">
        <v>20.97</v>
      </c>
      <c r="G414">
        <v>5</v>
      </c>
      <c r="H414" s="3">
        <v>5.2424999999999997</v>
      </c>
      <c r="I414" s="3">
        <v>110.0925</v>
      </c>
      <c r="J414" s="2">
        <v>43556</v>
      </c>
      <c r="K414" s="4">
        <v>0.55625000000000002</v>
      </c>
      <c r="L414" t="s">
        <v>25</v>
      </c>
      <c r="M414">
        <v>104.85</v>
      </c>
      <c r="N414" s="1">
        <v>4.7619047620000003</v>
      </c>
      <c r="O414" s="1">
        <v>5.2424999999999997</v>
      </c>
    </row>
    <row r="415" spans="1:15" x14ac:dyDescent="0.3">
      <c r="A415" t="s">
        <v>497</v>
      </c>
      <c r="B415" t="s">
        <v>16</v>
      </c>
      <c r="C415" t="s">
        <v>23</v>
      </c>
      <c r="D415" t="s">
        <v>27</v>
      </c>
      <c r="E415" t="s">
        <v>33</v>
      </c>
      <c r="F415" s="3">
        <v>25.84</v>
      </c>
      <c r="G415">
        <v>3</v>
      </c>
      <c r="H415" s="3">
        <v>3.8759999999999999</v>
      </c>
      <c r="I415" s="3">
        <v>81.396000000000001</v>
      </c>
      <c r="J415" s="2">
        <v>43741</v>
      </c>
      <c r="K415" s="4">
        <v>0.78819444444444453</v>
      </c>
      <c r="L415" t="s">
        <v>20</v>
      </c>
      <c r="M415">
        <v>77.52</v>
      </c>
      <c r="N415" s="1">
        <v>4.7619047620000003</v>
      </c>
      <c r="O415" s="1">
        <v>3.8759999999999999</v>
      </c>
    </row>
    <row r="416" spans="1:15" x14ac:dyDescent="0.3">
      <c r="A416" t="s">
        <v>498</v>
      </c>
      <c r="B416" t="s">
        <v>16</v>
      </c>
      <c r="C416" t="s">
        <v>23</v>
      </c>
      <c r="D416" t="s">
        <v>27</v>
      </c>
      <c r="E416" t="s">
        <v>28</v>
      </c>
      <c r="F416" s="3">
        <v>50.93</v>
      </c>
      <c r="G416">
        <v>8</v>
      </c>
      <c r="H416" s="3">
        <v>20.372</v>
      </c>
      <c r="I416" s="3">
        <v>427.81200000000001</v>
      </c>
      <c r="J416" s="2" t="s">
        <v>67</v>
      </c>
      <c r="K416" s="4">
        <v>0.81666666666666676</v>
      </c>
      <c r="L416" t="s">
        <v>20</v>
      </c>
      <c r="M416">
        <v>407.44</v>
      </c>
      <c r="N416" s="1">
        <v>4.7619047620000003</v>
      </c>
      <c r="O416" s="1">
        <v>20.372</v>
      </c>
    </row>
    <row r="417" spans="1:15" x14ac:dyDescent="0.3">
      <c r="A417" t="s">
        <v>499</v>
      </c>
      <c r="B417" t="s">
        <v>42</v>
      </c>
      <c r="C417" t="s">
        <v>23</v>
      </c>
      <c r="D417" t="s">
        <v>27</v>
      </c>
      <c r="E417" t="s">
        <v>19</v>
      </c>
      <c r="F417" s="3">
        <v>96.11</v>
      </c>
      <c r="G417">
        <v>1</v>
      </c>
      <c r="H417" s="3">
        <v>4.8055000000000003</v>
      </c>
      <c r="I417" s="3">
        <v>100.91549999999999</v>
      </c>
      <c r="J417" s="2" t="s">
        <v>71</v>
      </c>
      <c r="K417" s="4">
        <v>0.68611111111111101</v>
      </c>
      <c r="L417" t="s">
        <v>20</v>
      </c>
      <c r="M417">
        <v>96.11</v>
      </c>
      <c r="N417" s="1">
        <v>4.7619047620000003</v>
      </c>
      <c r="O417" s="1">
        <v>4.8055000000000003</v>
      </c>
    </row>
    <row r="418" spans="1:15" x14ac:dyDescent="0.3">
      <c r="A418" t="s">
        <v>500</v>
      </c>
      <c r="B418" t="s">
        <v>22</v>
      </c>
      <c r="C418" t="s">
        <v>23</v>
      </c>
      <c r="D418" t="s">
        <v>18</v>
      </c>
      <c r="E418" t="s">
        <v>28</v>
      </c>
      <c r="F418" s="3">
        <v>45.38</v>
      </c>
      <c r="G418">
        <v>4</v>
      </c>
      <c r="H418" s="3">
        <v>9.0760000000000005</v>
      </c>
      <c r="I418" s="3">
        <v>190.596</v>
      </c>
      <c r="J418" s="2">
        <v>43678</v>
      </c>
      <c r="K418" s="4">
        <v>0.57500000000000007</v>
      </c>
      <c r="L418" t="s">
        <v>29</v>
      </c>
      <c r="M418">
        <v>181.52</v>
      </c>
      <c r="N418" s="1">
        <v>4.7619047620000003</v>
      </c>
      <c r="O418" s="1">
        <v>9.0760000000000005</v>
      </c>
    </row>
    <row r="419" spans="1:15" x14ac:dyDescent="0.3">
      <c r="A419" t="s">
        <v>501</v>
      </c>
      <c r="B419" t="s">
        <v>22</v>
      </c>
      <c r="C419" t="s">
        <v>17</v>
      </c>
      <c r="D419" t="s">
        <v>18</v>
      </c>
      <c r="E419" t="s">
        <v>19</v>
      </c>
      <c r="F419" s="3">
        <v>81.510000000000005</v>
      </c>
      <c r="G419">
        <v>1</v>
      </c>
      <c r="H419" s="3">
        <v>4.0754999999999999</v>
      </c>
      <c r="I419" s="3">
        <v>85.585499999999996</v>
      </c>
      <c r="J419" s="2" t="s">
        <v>131</v>
      </c>
      <c r="K419" s="4">
        <v>0.45624999999999999</v>
      </c>
      <c r="L419" t="s">
        <v>20</v>
      </c>
      <c r="M419">
        <v>81.510000000000005</v>
      </c>
      <c r="N419" s="1">
        <v>4.7619047620000003</v>
      </c>
      <c r="O419" s="1">
        <v>4.0754999999999999</v>
      </c>
    </row>
    <row r="420" spans="1:15" x14ac:dyDescent="0.3">
      <c r="A420" t="s">
        <v>502</v>
      </c>
      <c r="B420" t="s">
        <v>42</v>
      </c>
      <c r="C420" t="s">
        <v>23</v>
      </c>
      <c r="D420" t="s">
        <v>18</v>
      </c>
      <c r="E420" t="s">
        <v>19</v>
      </c>
      <c r="F420" s="3">
        <v>57.22</v>
      </c>
      <c r="G420">
        <v>2</v>
      </c>
      <c r="H420" s="3">
        <v>5.7220000000000004</v>
      </c>
      <c r="I420" s="3">
        <v>120.16200000000001</v>
      </c>
      <c r="J420" s="2">
        <v>43800</v>
      </c>
      <c r="K420" s="4">
        <v>0.71736111111111101</v>
      </c>
      <c r="L420" t="s">
        <v>20</v>
      </c>
      <c r="M420">
        <v>114.44</v>
      </c>
      <c r="N420" s="1">
        <v>4.7619047620000003</v>
      </c>
      <c r="O420" s="1">
        <v>5.7220000000000004</v>
      </c>
    </row>
    <row r="421" spans="1:15" x14ac:dyDescent="0.3">
      <c r="A421" t="s">
        <v>503</v>
      </c>
      <c r="B421" t="s">
        <v>16</v>
      </c>
      <c r="C421" t="s">
        <v>17</v>
      </c>
      <c r="D421" t="s">
        <v>18</v>
      </c>
      <c r="E421" t="s">
        <v>24</v>
      </c>
      <c r="F421" s="3">
        <v>25.22</v>
      </c>
      <c r="G421">
        <v>7</v>
      </c>
      <c r="H421" s="3">
        <v>8.827</v>
      </c>
      <c r="I421" s="3">
        <v>185.36699999999999</v>
      </c>
      <c r="J421" s="2">
        <v>43557</v>
      </c>
      <c r="K421" s="4">
        <v>0.43263888888888885</v>
      </c>
      <c r="L421" t="s">
        <v>25</v>
      </c>
      <c r="M421">
        <v>176.54</v>
      </c>
      <c r="N421" s="1">
        <v>4.7619047620000003</v>
      </c>
      <c r="O421" s="1">
        <v>8.827</v>
      </c>
    </row>
    <row r="422" spans="1:15" x14ac:dyDescent="0.3">
      <c r="A422" t="s">
        <v>504</v>
      </c>
      <c r="B422" t="s">
        <v>22</v>
      </c>
      <c r="C422" t="s">
        <v>17</v>
      </c>
      <c r="D422" t="s">
        <v>18</v>
      </c>
      <c r="E422" t="s">
        <v>43</v>
      </c>
      <c r="F422" s="3">
        <v>38.6</v>
      </c>
      <c r="G422">
        <v>3</v>
      </c>
      <c r="H422" s="3">
        <v>5.79</v>
      </c>
      <c r="I422" s="3">
        <v>121.59</v>
      </c>
      <c r="J422" s="2" t="s">
        <v>166</v>
      </c>
      <c r="K422" s="4">
        <v>0.58124999999999993</v>
      </c>
      <c r="L422" t="s">
        <v>20</v>
      </c>
      <c r="M422">
        <v>115.8</v>
      </c>
      <c r="N422" s="1">
        <v>4.7619047620000003</v>
      </c>
      <c r="O422" s="1">
        <v>5.79</v>
      </c>
    </row>
    <row r="423" spans="1:15" x14ac:dyDescent="0.3">
      <c r="A423" t="s">
        <v>505</v>
      </c>
      <c r="B423" t="s">
        <v>22</v>
      </c>
      <c r="C423" t="s">
        <v>23</v>
      </c>
      <c r="D423" t="s">
        <v>18</v>
      </c>
      <c r="E423" t="s">
        <v>24</v>
      </c>
      <c r="F423" s="3">
        <v>84.05</v>
      </c>
      <c r="G423">
        <v>3</v>
      </c>
      <c r="H423" s="3">
        <v>12.6075</v>
      </c>
      <c r="I423" s="3">
        <v>264.75749999999999</v>
      </c>
      <c r="J423" s="2" t="s">
        <v>142</v>
      </c>
      <c r="K423" s="4">
        <v>0.56180555555555556</v>
      </c>
      <c r="L423" t="s">
        <v>25</v>
      </c>
      <c r="M423">
        <v>252.15</v>
      </c>
      <c r="N423" s="1">
        <v>4.7619047620000003</v>
      </c>
      <c r="O423" s="1">
        <v>12.6075</v>
      </c>
    </row>
    <row r="424" spans="1:15" x14ac:dyDescent="0.3">
      <c r="A424" t="s">
        <v>506</v>
      </c>
      <c r="B424" t="s">
        <v>22</v>
      </c>
      <c r="C424" t="s">
        <v>17</v>
      </c>
      <c r="D424" t="s">
        <v>18</v>
      </c>
      <c r="E424" t="s">
        <v>46</v>
      </c>
      <c r="F424" s="3">
        <v>97.21</v>
      </c>
      <c r="G424">
        <v>10</v>
      </c>
      <c r="H424" s="3">
        <v>48.604999999999997</v>
      </c>
      <c r="I424" s="3">
        <v>1020.705</v>
      </c>
      <c r="J424" s="2">
        <v>43679</v>
      </c>
      <c r="K424" s="4">
        <v>0.54166666666666663</v>
      </c>
      <c r="L424" t="s">
        <v>29</v>
      </c>
      <c r="M424">
        <v>972.1</v>
      </c>
      <c r="N424" s="1">
        <v>4.7619047620000003</v>
      </c>
      <c r="O424" s="1">
        <v>48.604999999999997</v>
      </c>
    </row>
    <row r="425" spans="1:15" x14ac:dyDescent="0.3">
      <c r="A425" t="s">
        <v>507</v>
      </c>
      <c r="B425" t="s">
        <v>42</v>
      </c>
      <c r="C425" t="s">
        <v>17</v>
      </c>
      <c r="D425" t="s">
        <v>27</v>
      </c>
      <c r="E425" t="s">
        <v>46</v>
      </c>
      <c r="F425" s="3">
        <v>25.42</v>
      </c>
      <c r="G425">
        <v>8</v>
      </c>
      <c r="H425" s="3">
        <v>10.167999999999999</v>
      </c>
      <c r="I425" s="3">
        <v>213.52799999999999</v>
      </c>
      <c r="J425" s="2" t="s">
        <v>98</v>
      </c>
      <c r="K425" s="4">
        <v>0.8208333333333333</v>
      </c>
      <c r="L425" t="s">
        <v>29</v>
      </c>
      <c r="M425">
        <v>203.36</v>
      </c>
      <c r="N425" s="1">
        <v>4.7619047620000003</v>
      </c>
      <c r="O425" s="1">
        <v>10.167999999999999</v>
      </c>
    </row>
    <row r="426" spans="1:15" x14ac:dyDescent="0.3">
      <c r="A426" t="s">
        <v>508</v>
      </c>
      <c r="B426" t="s">
        <v>22</v>
      </c>
      <c r="C426" t="s">
        <v>23</v>
      </c>
      <c r="D426" t="s">
        <v>27</v>
      </c>
      <c r="E426" t="s">
        <v>46</v>
      </c>
      <c r="F426" s="3">
        <v>16.28</v>
      </c>
      <c r="G426">
        <v>1</v>
      </c>
      <c r="H426" s="3">
        <v>0.81399999999999995</v>
      </c>
      <c r="I426" s="3">
        <v>17.094000000000001</v>
      </c>
      <c r="J426" s="2">
        <v>43711</v>
      </c>
      <c r="K426" s="4">
        <v>0.65</v>
      </c>
      <c r="L426" t="s">
        <v>25</v>
      </c>
      <c r="M426">
        <v>16.28</v>
      </c>
      <c r="N426" s="1">
        <v>4.7619047620000003</v>
      </c>
      <c r="O426" s="1">
        <v>0.81399999999999995</v>
      </c>
    </row>
    <row r="427" spans="1:15" x14ac:dyDescent="0.3">
      <c r="A427" t="s">
        <v>509</v>
      </c>
      <c r="B427" t="s">
        <v>42</v>
      </c>
      <c r="C427" t="s">
        <v>17</v>
      </c>
      <c r="D427" t="s">
        <v>27</v>
      </c>
      <c r="E427" t="s">
        <v>46</v>
      </c>
      <c r="F427" s="3">
        <v>40.61</v>
      </c>
      <c r="G427">
        <v>9</v>
      </c>
      <c r="H427" s="3">
        <v>18.2745</v>
      </c>
      <c r="I427" s="3">
        <v>383.7645</v>
      </c>
      <c r="J427" s="2">
        <v>43497</v>
      </c>
      <c r="K427" s="4">
        <v>0.56944444444444442</v>
      </c>
      <c r="L427" t="s">
        <v>25</v>
      </c>
      <c r="M427">
        <v>365.49</v>
      </c>
      <c r="N427" s="1">
        <v>4.7619047620000003</v>
      </c>
      <c r="O427" s="1">
        <v>18.2745</v>
      </c>
    </row>
    <row r="428" spans="1:15" x14ac:dyDescent="0.3">
      <c r="A428" t="s">
        <v>510</v>
      </c>
      <c r="B428" t="s">
        <v>16</v>
      </c>
      <c r="C428" t="s">
        <v>17</v>
      </c>
      <c r="D428" t="s">
        <v>27</v>
      </c>
      <c r="E428" t="s">
        <v>19</v>
      </c>
      <c r="F428" s="3">
        <v>53.17</v>
      </c>
      <c r="G428">
        <v>7</v>
      </c>
      <c r="H428" s="3">
        <v>18.609500000000001</v>
      </c>
      <c r="I428" s="3">
        <v>390.79950000000002</v>
      </c>
      <c r="J428" s="2" t="s">
        <v>57</v>
      </c>
      <c r="K428" s="4">
        <v>0.75069444444444444</v>
      </c>
      <c r="L428" t="s">
        <v>25</v>
      </c>
      <c r="M428">
        <v>372.19</v>
      </c>
      <c r="N428" s="1">
        <v>4.7619047620000003</v>
      </c>
      <c r="O428" s="1">
        <v>18.609500000000001</v>
      </c>
    </row>
    <row r="429" spans="1:15" x14ac:dyDescent="0.3">
      <c r="A429" t="s">
        <v>511</v>
      </c>
      <c r="B429" t="s">
        <v>42</v>
      </c>
      <c r="C429" t="s">
        <v>17</v>
      </c>
      <c r="D429" t="s">
        <v>18</v>
      </c>
      <c r="E429" t="s">
        <v>43</v>
      </c>
      <c r="F429" s="3">
        <v>20.87</v>
      </c>
      <c r="G429">
        <v>3</v>
      </c>
      <c r="H429" s="3">
        <v>3.1305000000000001</v>
      </c>
      <c r="I429" s="3">
        <v>65.740499999999997</v>
      </c>
      <c r="J429" s="2" t="s">
        <v>290</v>
      </c>
      <c r="K429" s="4">
        <v>0.57847222222222217</v>
      </c>
      <c r="L429" t="s">
        <v>29</v>
      </c>
      <c r="M429">
        <v>62.61</v>
      </c>
      <c r="N429" s="1">
        <v>4.7619047620000003</v>
      </c>
      <c r="O429" s="1">
        <v>3.1305000000000001</v>
      </c>
    </row>
    <row r="430" spans="1:15" x14ac:dyDescent="0.3">
      <c r="A430" t="s">
        <v>512</v>
      </c>
      <c r="B430" t="s">
        <v>42</v>
      </c>
      <c r="C430" t="s">
        <v>23</v>
      </c>
      <c r="D430" t="s">
        <v>27</v>
      </c>
      <c r="E430" t="s">
        <v>33</v>
      </c>
      <c r="F430" s="3">
        <v>67.27</v>
      </c>
      <c r="G430">
        <v>5</v>
      </c>
      <c r="H430" s="3">
        <v>16.817499999999999</v>
      </c>
      <c r="I430" s="3">
        <v>353.16750000000002</v>
      </c>
      <c r="J430" s="2" t="s">
        <v>94</v>
      </c>
      <c r="K430" s="4">
        <v>0.7270833333333333</v>
      </c>
      <c r="L430" t="s">
        <v>25</v>
      </c>
      <c r="M430">
        <v>336.35</v>
      </c>
      <c r="N430" s="1">
        <v>4.7619047620000003</v>
      </c>
      <c r="O430" s="1">
        <v>16.817499999999999</v>
      </c>
    </row>
    <row r="431" spans="1:15" x14ac:dyDescent="0.3">
      <c r="A431" t="s">
        <v>513</v>
      </c>
      <c r="B431" t="s">
        <v>16</v>
      </c>
      <c r="C431" t="s">
        <v>17</v>
      </c>
      <c r="D431" t="s">
        <v>18</v>
      </c>
      <c r="E431" t="s">
        <v>28</v>
      </c>
      <c r="F431" s="3">
        <v>90.65</v>
      </c>
      <c r="G431">
        <v>10</v>
      </c>
      <c r="H431" s="3">
        <v>45.325000000000003</v>
      </c>
      <c r="I431" s="3">
        <v>951.82500000000005</v>
      </c>
      <c r="J431" s="2">
        <v>43680</v>
      </c>
      <c r="K431" s="4">
        <v>0.45347222222222222</v>
      </c>
      <c r="L431" t="s">
        <v>20</v>
      </c>
      <c r="M431">
        <v>906.5</v>
      </c>
      <c r="N431" s="1">
        <v>4.7619047620000003</v>
      </c>
      <c r="O431" s="1">
        <v>45.325000000000003</v>
      </c>
    </row>
    <row r="432" spans="1:15" x14ac:dyDescent="0.3">
      <c r="A432" t="s">
        <v>514</v>
      </c>
      <c r="B432" t="s">
        <v>42</v>
      </c>
      <c r="C432" t="s">
        <v>23</v>
      </c>
      <c r="D432" t="s">
        <v>27</v>
      </c>
      <c r="E432" t="s">
        <v>46</v>
      </c>
      <c r="F432" s="3">
        <v>69.08</v>
      </c>
      <c r="G432">
        <v>2</v>
      </c>
      <c r="H432" s="3">
        <v>6.9080000000000004</v>
      </c>
      <c r="I432" s="3">
        <v>145.06800000000001</v>
      </c>
      <c r="J432" s="2" t="s">
        <v>300</v>
      </c>
      <c r="K432" s="4">
        <v>0.82500000000000007</v>
      </c>
      <c r="L432" t="s">
        <v>29</v>
      </c>
      <c r="M432">
        <v>138.16</v>
      </c>
      <c r="N432" s="1">
        <v>4.7619047620000003</v>
      </c>
      <c r="O432" s="1">
        <v>6.9080000000000004</v>
      </c>
    </row>
    <row r="433" spans="1:15" x14ac:dyDescent="0.3">
      <c r="A433" t="s">
        <v>515</v>
      </c>
      <c r="B433" t="s">
        <v>22</v>
      </c>
      <c r="C433" t="s">
        <v>23</v>
      </c>
      <c r="D433" t="s">
        <v>27</v>
      </c>
      <c r="E433" t="s">
        <v>43</v>
      </c>
      <c r="F433" s="3">
        <v>43.27</v>
      </c>
      <c r="G433">
        <v>2</v>
      </c>
      <c r="H433" s="3">
        <v>4.327</v>
      </c>
      <c r="I433" s="3">
        <v>90.867000000000004</v>
      </c>
      <c r="J433" s="2">
        <v>43680</v>
      </c>
      <c r="K433" s="4">
        <v>0.70347222222222217</v>
      </c>
      <c r="L433" t="s">
        <v>20</v>
      </c>
      <c r="M433">
        <v>86.54</v>
      </c>
      <c r="N433" s="1">
        <v>4.7619047620000003</v>
      </c>
      <c r="O433" s="1">
        <v>4.327</v>
      </c>
    </row>
    <row r="434" spans="1:15" x14ac:dyDescent="0.3">
      <c r="A434" t="s">
        <v>516</v>
      </c>
      <c r="B434" t="s">
        <v>16</v>
      </c>
      <c r="C434" t="s">
        <v>23</v>
      </c>
      <c r="D434" t="s">
        <v>18</v>
      </c>
      <c r="E434" t="s">
        <v>24</v>
      </c>
      <c r="F434" s="3">
        <v>23.46</v>
      </c>
      <c r="G434">
        <v>6</v>
      </c>
      <c r="H434" s="3">
        <v>7.0380000000000003</v>
      </c>
      <c r="I434" s="3">
        <v>147.798</v>
      </c>
      <c r="J434" s="2" t="s">
        <v>133</v>
      </c>
      <c r="K434" s="4">
        <v>0.80138888888888893</v>
      </c>
      <c r="L434" t="s">
        <v>20</v>
      </c>
      <c r="M434">
        <v>140.76</v>
      </c>
      <c r="N434" s="1">
        <v>4.7619047620000003</v>
      </c>
      <c r="O434" s="1">
        <v>7.0380000000000003</v>
      </c>
    </row>
    <row r="435" spans="1:15" x14ac:dyDescent="0.3">
      <c r="A435" t="s">
        <v>517</v>
      </c>
      <c r="B435" t="s">
        <v>42</v>
      </c>
      <c r="C435" t="s">
        <v>23</v>
      </c>
      <c r="D435" t="s">
        <v>27</v>
      </c>
      <c r="E435" t="s">
        <v>46</v>
      </c>
      <c r="F435" s="3">
        <v>95.54</v>
      </c>
      <c r="G435">
        <v>7</v>
      </c>
      <c r="H435" s="3">
        <v>33.439</v>
      </c>
      <c r="I435" s="3">
        <v>702.21900000000005</v>
      </c>
      <c r="J435" s="2">
        <v>43711</v>
      </c>
      <c r="K435" s="4">
        <v>0.60833333333333328</v>
      </c>
      <c r="L435" t="s">
        <v>29</v>
      </c>
      <c r="M435">
        <v>668.78</v>
      </c>
      <c r="N435" s="1">
        <v>4.7619047620000003</v>
      </c>
      <c r="O435" s="1">
        <v>33.439</v>
      </c>
    </row>
    <row r="436" spans="1:15" x14ac:dyDescent="0.3">
      <c r="A436" t="s">
        <v>518</v>
      </c>
      <c r="B436" t="s">
        <v>42</v>
      </c>
      <c r="C436" t="s">
        <v>23</v>
      </c>
      <c r="D436" t="s">
        <v>18</v>
      </c>
      <c r="E436" t="s">
        <v>46</v>
      </c>
      <c r="F436" s="3">
        <v>47.44</v>
      </c>
      <c r="G436">
        <v>1</v>
      </c>
      <c r="H436" s="3">
        <v>2.3719999999999999</v>
      </c>
      <c r="I436" s="3">
        <v>49.811999999999998</v>
      </c>
      <c r="J436" s="2" t="s">
        <v>213</v>
      </c>
      <c r="K436" s="4">
        <v>0.7631944444444444</v>
      </c>
      <c r="L436" t="s">
        <v>29</v>
      </c>
      <c r="M436">
        <v>47.44</v>
      </c>
      <c r="N436" s="1">
        <v>4.7619047620000003</v>
      </c>
      <c r="O436" s="1">
        <v>2.3719999999999999</v>
      </c>
    </row>
    <row r="437" spans="1:15" x14ac:dyDescent="0.3">
      <c r="A437" t="s">
        <v>519</v>
      </c>
      <c r="B437" t="s">
        <v>22</v>
      </c>
      <c r="C437" t="s">
        <v>23</v>
      </c>
      <c r="D437" t="s">
        <v>27</v>
      </c>
      <c r="E437" t="s">
        <v>33</v>
      </c>
      <c r="F437" s="3">
        <v>99.24</v>
      </c>
      <c r="G437">
        <v>9</v>
      </c>
      <c r="H437" s="3">
        <v>44.658000000000001</v>
      </c>
      <c r="I437" s="3">
        <v>937.81799999999998</v>
      </c>
      <c r="J437" s="2" t="s">
        <v>98</v>
      </c>
      <c r="K437" s="4">
        <v>0.79791666666666661</v>
      </c>
      <c r="L437" t="s">
        <v>20</v>
      </c>
      <c r="M437">
        <v>893.16</v>
      </c>
      <c r="N437" s="1">
        <v>4.7619047620000003</v>
      </c>
      <c r="O437" s="1">
        <v>44.658000000000001</v>
      </c>
    </row>
    <row r="438" spans="1:15" x14ac:dyDescent="0.3">
      <c r="A438" t="s">
        <v>520</v>
      </c>
      <c r="B438" t="s">
        <v>22</v>
      </c>
      <c r="C438" t="s">
        <v>17</v>
      </c>
      <c r="D438" t="s">
        <v>27</v>
      </c>
      <c r="E438" t="s">
        <v>33</v>
      </c>
      <c r="F438" s="3">
        <v>82.93</v>
      </c>
      <c r="G438">
        <v>4</v>
      </c>
      <c r="H438" s="3">
        <v>16.585999999999999</v>
      </c>
      <c r="I438" s="3">
        <v>348.30599999999998</v>
      </c>
      <c r="J438" s="2" t="s">
        <v>110</v>
      </c>
      <c r="K438" s="4">
        <v>0.70208333333333339</v>
      </c>
      <c r="L438" t="s">
        <v>20</v>
      </c>
      <c r="M438">
        <v>331.72</v>
      </c>
      <c r="N438" s="1">
        <v>4.7619047620000003</v>
      </c>
      <c r="O438" s="1">
        <v>16.585999999999999</v>
      </c>
    </row>
    <row r="439" spans="1:15" x14ac:dyDescent="0.3">
      <c r="A439" t="s">
        <v>521</v>
      </c>
      <c r="B439" t="s">
        <v>16</v>
      </c>
      <c r="C439" t="s">
        <v>23</v>
      </c>
      <c r="D439" t="s">
        <v>27</v>
      </c>
      <c r="E439" t="s">
        <v>28</v>
      </c>
      <c r="F439" s="3">
        <v>33.99</v>
      </c>
      <c r="G439">
        <v>6</v>
      </c>
      <c r="H439" s="3">
        <v>10.196999999999999</v>
      </c>
      <c r="I439" s="3">
        <v>214.137</v>
      </c>
      <c r="J439" s="2">
        <v>43680</v>
      </c>
      <c r="K439" s="4">
        <v>0.65069444444444446</v>
      </c>
      <c r="L439" t="s">
        <v>29</v>
      </c>
      <c r="M439">
        <v>203.94</v>
      </c>
      <c r="N439" s="1">
        <v>4.7619047620000003</v>
      </c>
      <c r="O439" s="1">
        <v>10.196999999999999</v>
      </c>
    </row>
    <row r="440" spans="1:15" x14ac:dyDescent="0.3">
      <c r="A440" t="s">
        <v>522</v>
      </c>
      <c r="B440" t="s">
        <v>22</v>
      </c>
      <c r="C440" t="s">
        <v>17</v>
      </c>
      <c r="D440" t="s">
        <v>27</v>
      </c>
      <c r="E440" t="s">
        <v>43</v>
      </c>
      <c r="F440" s="3">
        <v>17.04</v>
      </c>
      <c r="G440">
        <v>4</v>
      </c>
      <c r="H440" s="3">
        <v>3.4079999999999999</v>
      </c>
      <c r="I440" s="3">
        <v>71.567999999999998</v>
      </c>
      <c r="J440" s="2">
        <v>43680</v>
      </c>
      <c r="K440" s="4">
        <v>0.84375</v>
      </c>
      <c r="L440" t="s">
        <v>20</v>
      </c>
      <c r="M440">
        <v>68.16</v>
      </c>
      <c r="N440" s="1">
        <v>4.7619047620000003</v>
      </c>
      <c r="O440" s="1">
        <v>3.4079999999999999</v>
      </c>
    </row>
    <row r="441" spans="1:15" x14ac:dyDescent="0.3">
      <c r="A441" t="s">
        <v>523</v>
      </c>
      <c r="B441" t="s">
        <v>22</v>
      </c>
      <c r="C441" t="s">
        <v>23</v>
      </c>
      <c r="D441" t="s">
        <v>18</v>
      </c>
      <c r="E441" t="s">
        <v>24</v>
      </c>
      <c r="F441" s="3">
        <v>40.86</v>
      </c>
      <c r="G441">
        <v>8</v>
      </c>
      <c r="H441" s="3">
        <v>16.344000000000001</v>
      </c>
      <c r="I441" s="3">
        <v>343.22399999999999</v>
      </c>
      <c r="J441" s="2">
        <v>43648</v>
      </c>
      <c r="K441" s="4">
        <v>0.60972222222222217</v>
      </c>
      <c r="L441" t="s">
        <v>29</v>
      </c>
      <c r="M441">
        <v>326.88</v>
      </c>
      <c r="N441" s="1">
        <v>4.7619047620000003</v>
      </c>
      <c r="O441" s="1">
        <v>16.344000000000001</v>
      </c>
    </row>
    <row r="442" spans="1:15" x14ac:dyDescent="0.3">
      <c r="A442" t="s">
        <v>524</v>
      </c>
      <c r="B442" t="s">
        <v>22</v>
      </c>
      <c r="C442" t="s">
        <v>17</v>
      </c>
      <c r="D442" t="s">
        <v>27</v>
      </c>
      <c r="E442" t="s">
        <v>43</v>
      </c>
      <c r="F442" s="3">
        <v>17.440000000000001</v>
      </c>
      <c r="G442">
        <v>5</v>
      </c>
      <c r="H442" s="3">
        <v>4.3600000000000003</v>
      </c>
      <c r="I442" s="3">
        <v>91.56</v>
      </c>
      <c r="J442" s="2" t="s">
        <v>53</v>
      </c>
      <c r="K442" s="4">
        <v>0.80902777777777779</v>
      </c>
      <c r="L442" t="s">
        <v>25</v>
      </c>
      <c r="M442">
        <v>87.2</v>
      </c>
      <c r="N442" s="1">
        <v>4.7619047620000003</v>
      </c>
      <c r="O442" s="1">
        <v>4.3600000000000003</v>
      </c>
    </row>
    <row r="443" spans="1:15" x14ac:dyDescent="0.3">
      <c r="A443" t="s">
        <v>525</v>
      </c>
      <c r="B443" t="s">
        <v>42</v>
      </c>
      <c r="C443" t="s">
        <v>17</v>
      </c>
      <c r="D443" t="s">
        <v>18</v>
      </c>
      <c r="E443" t="s">
        <v>33</v>
      </c>
      <c r="F443" s="3">
        <v>88.43</v>
      </c>
      <c r="G443">
        <v>8</v>
      </c>
      <c r="H443" s="3">
        <v>35.372</v>
      </c>
      <c r="I443" s="3">
        <v>742.81200000000001</v>
      </c>
      <c r="J443" s="2" t="s">
        <v>67</v>
      </c>
      <c r="K443" s="4">
        <v>0.81597222222222221</v>
      </c>
      <c r="L443" t="s">
        <v>29</v>
      </c>
      <c r="M443">
        <v>707.44</v>
      </c>
      <c r="N443" s="1">
        <v>4.7619047620000003</v>
      </c>
      <c r="O443" s="1">
        <v>35.372</v>
      </c>
    </row>
    <row r="444" spans="1:15" x14ac:dyDescent="0.3">
      <c r="A444" t="s">
        <v>526</v>
      </c>
      <c r="B444" t="s">
        <v>16</v>
      </c>
      <c r="C444" t="s">
        <v>17</v>
      </c>
      <c r="D444" t="s">
        <v>18</v>
      </c>
      <c r="E444" t="s">
        <v>28</v>
      </c>
      <c r="F444" s="3">
        <v>89.21</v>
      </c>
      <c r="G444">
        <v>9</v>
      </c>
      <c r="H444" s="3">
        <v>40.144500000000001</v>
      </c>
      <c r="I444" s="3">
        <v>843.03449999999998</v>
      </c>
      <c r="J444" s="2" t="s">
        <v>53</v>
      </c>
      <c r="K444" s="4">
        <v>0.65416666666666667</v>
      </c>
      <c r="L444" t="s">
        <v>29</v>
      </c>
      <c r="M444">
        <v>802.89</v>
      </c>
      <c r="N444" s="1">
        <v>4.7619047620000003</v>
      </c>
      <c r="O444" s="1">
        <v>40.144500000000001</v>
      </c>
    </row>
    <row r="445" spans="1:15" x14ac:dyDescent="0.3">
      <c r="A445" t="s">
        <v>527</v>
      </c>
      <c r="B445" t="s">
        <v>22</v>
      </c>
      <c r="C445" t="s">
        <v>23</v>
      </c>
      <c r="D445" t="s">
        <v>27</v>
      </c>
      <c r="E445" t="s">
        <v>46</v>
      </c>
      <c r="F445" s="3">
        <v>12.78</v>
      </c>
      <c r="G445">
        <v>1</v>
      </c>
      <c r="H445" s="3">
        <v>0.63900000000000001</v>
      </c>
      <c r="I445" s="3">
        <v>13.419</v>
      </c>
      <c r="J445" s="2">
        <v>43678</v>
      </c>
      <c r="K445" s="4">
        <v>0.59097222222222223</v>
      </c>
      <c r="L445" t="s">
        <v>20</v>
      </c>
      <c r="M445">
        <v>12.78</v>
      </c>
      <c r="N445" s="1">
        <v>4.7619047620000003</v>
      </c>
      <c r="O445" s="1">
        <v>0.63900000000000001</v>
      </c>
    </row>
    <row r="446" spans="1:15" x14ac:dyDescent="0.3">
      <c r="A446" t="s">
        <v>528</v>
      </c>
      <c r="B446" t="s">
        <v>16</v>
      </c>
      <c r="C446" t="s">
        <v>23</v>
      </c>
      <c r="D446" t="s">
        <v>18</v>
      </c>
      <c r="E446" t="s">
        <v>33</v>
      </c>
      <c r="F446" s="3">
        <v>19.100000000000001</v>
      </c>
      <c r="G446">
        <v>7</v>
      </c>
      <c r="H446" s="3">
        <v>6.6849999999999996</v>
      </c>
      <c r="I446" s="3">
        <v>140.38499999999999</v>
      </c>
      <c r="J446" s="2" t="s">
        <v>53</v>
      </c>
      <c r="K446" s="4">
        <v>0.4465277777777778</v>
      </c>
      <c r="L446" t="s">
        <v>25</v>
      </c>
      <c r="M446">
        <v>133.69999999999999</v>
      </c>
      <c r="N446" s="1">
        <v>4.7619047620000003</v>
      </c>
      <c r="O446" s="1">
        <v>6.6849999999999996</v>
      </c>
    </row>
    <row r="447" spans="1:15" x14ac:dyDescent="0.3">
      <c r="A447" t="s">
        <v>529</v>
      </c>
      <c r="B447" t="s">
        <v>42</v>
      </c>
      <c r="C447" t="s">
        <v>17</v>
      </c>
      <c r="D447" t="s">
        <v>18</v>
      </c>
      <c r="E447" t="s">
        <v>19</v>
      </c>
      <c r="F447" s="3">
        <v>19.149999999999999</v>
      </c>
      <c r="G447">
        <v>1</v>
      </c>
      <c r="H447" s="3">
        <v>0.95750000000000002</v>
      </c>
      <c r="I447" s="3">
        <v>20.107500000000002</v>
      </c>
      <c r="J447" s="2" t="s">
        <v>75</v>
      </c>
      <c r="K447" s="4">
        <v>0.74861111111111101</v>
      </c>
      <c r="L447" t="s">
        <v>29</v>
      </c>
      <c r="M447">
        <v>19.149999999999999</v>
      </c>
      <c r="N447" s="1">
        <v>4.7619047620000003</v>
      </c>
      <c r="O447" s="1">
        <v>0.95750000000000002</v>
      </c>
    </row>
    <row r="448" spans="1:15" x14ac:dyDescent="0.3">
      <c r="A448" t="s">
        <v>530</v>
      </c>
      <c r="B448" t="s">
        <v>22</v>
      </c>
      <c r="C448" t="s">
        <v>17</v>
      </c>
      <c r="D448" t="s">
        <v>27</v>
      </c>
      <c r="E448" t="s">
        <v>43</v>
      </c>
      <c r="F448" s="3">
        <v>27.66</v>
      </c>
      <c r="G448">
        <v>10</v>
      </c>
      <c r="H448" s="3">
        <v>13.83</v>
      </c>
      <c r="I448" s="3">
        <v>290.43</v>
      </c>
      <c r="J448" s="2" t="s">
        <v>118</v>
      </c>
      <c r="K448" s="4">
        <v>0.47638888888888892</v>
      </c>
      <c r="L448" t="s">
        <v>29</v>
      </c>
      <c r="M448">
        <v>276.60000000000002</v>
      </c>
      <c r="N448" s="1">
        <v>4.7619047620000003</v>
      </c>
      <c r="O448" s="1">
        <v>13.83</v>
      </c>
    </row>
    <row r="449" spans="1:15" x14ac:dyDescent="0.3">
      <c r="A449" t="s">
        <v>531</v>
      </c>
      <c r="B449" t="s">
        <v>22</v>
      </c>
      <c r="C449" t="s">
        <v>23</v>
      </c>
      <c r="D449" t="s">
        <v>27</v>
      </c>
      <c r="E449" t="s">
        <v>46</v>
      </c>
      <c r="F449" s="3">
        <v>45.74</v>
      </c>
      <c r="G449">
        <v>3</v>
      </c>
      <c r="H449" s="3">
        <v>6.8609999999999998</v>
      </c>
      <c r="I449" s="3">
        <v>144.08099999999999</v>
      </c>
      <c r="J449" s="2">
        <v>43741</v>
      </c>
      <c r="K449" s="4">
        <v>0.73472222222222217</v>
      </c>
      <c r="L449" t="s">
        <v>29</v>
      </c>
      <c r="M449">
        <v>137.22</v>
      </c>
      <c r="N449" s="1">
        <v>4.7619047620000003</v>
      </c>
      <c r="O449" s="1">
        <v>6.8609999999999998</v>
      </c>
    </row>
    <row r="450" spans="1:15" x14ac:dyDescent="0.3">
      <c r="A450" t="s">
        <v>532</v>
      </c>
      <c r="B450" t="s">
        <v>42</v>
      </c>
      <c r="C450" t="s">
        <v>17</v>
      </c>
      <c r="D450" t="s">
        <v>18</v>
      </c>
      <c r="E450" t="s">
        <v>19</v>
      </c>
      <c r="F450" s="3">
        <v>27.07</v>
      </c>
      <c r="G450">
        <v>1</v>
      </c>
      <c r="H450" s="3">
        <v>1.3534999999999999</v>
      </c>
      <c r="I450" s="3">
        <v>28.423500000000001</v>
      </c>
      <c r="J450" s="2">
        <v>43800</v>
      </c>
      <c r="K450" s="4">
        <v>0.83819444444444446</v>
      </c>
      <c r="L450" t="s">
        <v>29</v>
      </c>
      <c r="M450">
        <v>27.07</v>
      </c>
      <c r="N450" s="1">
        <v>4.7619047620000003</v>
      </c>
      <c r="O450" s="1">
        <v>1.3534999999999999</v>
      </c>
    </row>
    <row r="451" spans="1:15" x14ac:dyDescent="0.3">
      <c r="A451" t="s">
        <v>533</v>
      </c>
      <c r="B451" t="s">
        <v>42</v>
      </c>
      <c r="C451" t="s">
        <v>17</v>
      </c>
      <c r="D451" t="s">
        <v>18</v>
      </c>
      <c r="E451" t="s">
        <v>33</v>
      </c>
      <c r="F451" s="3">
        <v>39.119999999999997</v>
      </c>
      <c r="G451">
        <v>1</v>
      </c>
      <c r="H451" s="3">
        <v>1.956</v>
      </c>
      <c r="I451" s="3">
        <v>41.076000000000001</v>
      </c>
      <c r="J451" s="2" t="s">
        <v>162</v>
      </c>
      <c r="K451" s="4">
        <v>0.4597222222222222</v>
      </c>
      <c r="L451" t="s">
        <v>29</v>
      </c>
      <c r="M451">
        <v>39.119999999999997</v>
      </c>
      <c r="N451" s="1">
        <v>4.7619047620000003</v>
      </c>
      <c r="O451" s="1">
        <v>1.956</v>
      </c>
    </row>
    <row r="452" spans="1:15" x14ac:dyDescent="0.3">
      <c r="A452" t="s">
        <v>534</v>
      </c>
      <c r="B452" t="s">
        <v>42</v>
      </c>
      <c r="C452" t="s">
        <v>23</v>
      </c>
      <c r="D452" t="s">
        <v>18</v>
      </c>
      <c r="E452" t="s">
        <v>24</v>
      </c>
      <c r="F452" s="3">
        <v>74.709999999999994</v>
      </c>
      <c r="G452">
        <v>6</v>
      </c>
      <c r="H452" s="3">
        <v>22.413</v>
      </c>
      <c r="I452" s="3">
        <v>470.673</v>
      </c>
      <c r="J452" s="2">
        <v>43466</v>
      </c>
      <c r="K452" s="4">
        <v>0.79652777777777783</v>
      </c>
      <c r="L452" t="s">
        <v>25</v>
      </c>
      <c r="M452">
        <v>448.26</v>
      </c>
      <c r="N452" s="1">
        <v>4.7619047620000003</v>
      </c>
      <c r="O452" s="1">
        <v>22.413</v>
      </c>
    </row>
    <row r="453" spans="1:15" x14ac:dyDescent="0.3">
      <c r="A453" t="s">
        <v>535</v>
      </c>
      <c r="B453" t="s">
        <v>42</v>
      </c>
      <c r="C453" t="s">
        <v>23</v>
      </c>
      <c r="D453" t="s">
        <v>27</v>
      </c>
      <c r="E453" t="s">
        <v>24</v>
      </c>
      <c r="F453" s="3">
        <v>22.01</v>
      </c>
      <c r="G453">
        <v>6</v>
      </c>
      <c r="H453" s="3">
        <v>6.6029999999999998</v>
      </c>
      <c r="I453" s="3">
        <v>138.66300000000001</v>
      </c>
      <c r="J453" s="2">
        <v>43497</v>
      </c>
      <c r="K453" s="4">
        <v>0.78472222222222221</v>
      </c>
      <c r="L453" t="s">
        <v>25</v>
      </c>
      <c r="M453">
        <v>132.06</v>
      </c>
      <c r="N453" s="1">
        <v>4.7619047620000003</v>
      </c>
      <c r="O453" s="1">
        <v>6.6029999999999998</v>
      </c>
    </row>
    <row r="454" spans="1:15" x14ac:dyDescent="0.3">
      <c r="A454" t="s">
        <v>536</v>
      </c>
      <c r="B454" t="s">
        <v>16</v>
      </c>
      <c r="C454" t="s">
        <v>23</v>
      </c>
      <c r="D454" t="s">
        <v>18</v>
      </c>
      <c r="E454" t="s">
        <v>43</v>
      </c>
      <c r="F454" s="3">
        <v>63.61</v>
      </c>
      <c r="G454">
        <v>5</v>
      </c>
      <c r="H454" s="3">
        <v>15.9025</v>
      </c>
      <c r="I454" s="3">
        <v>333.95249999999999</v>
      </c>
      <c r="J454" s="2" t="s">
        <v>91</v>
      </c>
      <c r="K454" s="4">
        <v>0.52986111111111112</v>
      </c>
      <c r="L454" t="s">
        <v>20</v>
      </c>
      <c r="M454">
        <v>318.05</v>
      </c>
      <c r="N454" s="1">
        <v>4.7619047620000003</v>
      </c>
      <c r="O454" s="1">
        <v>15.9025</v>
      </c>
    </row>
    <row r="455" spans="1:15" x14ac:dyDescent="0.3">
      <c r="A455" t="s">
        <v>537</v>
      </c>
      <c r="B455" t="s">
        <v>16</v>
      </c>
      <c r="C455" t="s">
        <v>23</v>
      </c>
      <c r="D455" t="s">
        <v>27</v>
      </c>
      <c r="E455" t="s">
        <v>19</v>
      </c>
      <c r="F455" s="3">
        <v>25</v>
      </c>
      <c r="G455">
        <v>1</v>
      </c>
      <c r="H455" s="3">
        <v>1.25</v>
      </c>
      <c r="I455" s="3">
        <v>26.25</v>
      </c>
      <c r="J455" s="2">
        <v>43527</v>
      </c>
      <c r="K455" s="4">
        <v>0.63124999999999998</v>
      </c>
      <c r="L455" t="s">
        <v>20</v>
      </c>
      <c r="M455">
        <v>25</v>
      </c>
      <c r="N455" s="1">
        <v>4.7619047620000003</v>
      </c>
      <c r="O455" s="1">
        <v>1.25</v>
      </c>
    </row>
    <row r="456" spans="1:15" x14ac:dyDescent="0.3">
      <c r="A456" t="s">
        <v>538</v>
      </c>
      <c r="B456" t="s">
        <v>16</v>
      </c>
      <c r="C456" t="s">
        <v>17</v>
      </c>
      <c r="D456" t="s">
        <v>27</v>
      </c>
      <c r="E456" t="s">
        <v>24</v>
      </c>
      <c r="F456" s="3">
        <v>20.77</v>
      </c>
      <c r="G456">
        <v>4</v>
      </c>
      <c r="H456" s="3">
        <v>4.1539999999999999</v>
      </c>
      <c r="I456" s="3">
        <v>87.233999999999995</v>
      </c>
      <c r="J456" s="2" t="s">
        <v>300</v>
      </c>
      <c r="K456" s="4">
        <v>0.57430555555555551</v>
      </c>
      <c r="L456" t="s">
        <v>25</v>
      </c>
      <c r="M456">
        <v>83.08</v>
      </c>
      <c r="N456" s="1">
        <v>4.7619047620000003</v>
      </c>
      <c r="O456" s="1">
        <v>4.1539999999999999</v>
      </c>
    </row>
    <row r="457" spans="1:15" x14ac:dyDescent="0.3">
      <c r="A457" t="s">
        <v>539</v>
      </c>
      <c r="B457" t="s">
        <v>42</v>
      </c>
      <c r="C457" t="s">
        <v>17</v>
      </c>
      <c r="D457" t="s">
        <v>18</v>
      </c>
      <c r="E457" t="s">
        <v>46</v>
      </c>
      <c r="F457" s="3">
        <v>29.56</v>
      </c>
      <c r="G457">
        <v>5</v>
      </c>
      <c r="H457" s="3">
        <v>7.39</v>
      </c>
      <c r="I457" s="3">
        <v>155.19</v>
      </c>
      <c r="J457" s="2" t="s">
        <v>252</v>
      </c>
      <c r="K457" s="4">
        <v>0.70763888888888893</v>
      </c>
      <c r="L457" t="s">
        <v>25</v>
      </c>
      <c r="M457">
        <v>147.80000000000001</v>
      </c>
      <c r="N457" s="1">
        <v>4.7619047620000003</v>
      </c>
      <c r="O457" s="1">
        <v>7.39</v>
      </c>
    </row>
    <row r="458" spans="1:15" x14ac:dyDescent="0.3">
      <c r="A458" t="s">
        <v>540</v>
      </c>
      <c r="B458" t="s">
        <v>42</v>
      </c>
      <c r="C458" t="s">
        <v>17</v>
      </c>
      <c r="D458" t="s">
        <v>18</v>
      </c>
      <c r="E458" t="s">
        <v>43</v>
      </c>
      <c r="F458" s="3">
        <v>77.400000000000006</v>
      </c>
      <c r="G458">
        <v>9</v>
      </c>
      <c r="H458" s="3">
        <v>34.83</v>
      </c>
      <c r="I458" s="3">
        <v>731.43</v>
      </c>
      <c r="J458" s="2" t="s">
        <v>113</v>
      </c>
      <c r="K458" s="4">
        <v>0.59375</v>
      </c>
      <c r="L458" t="s">
        <v>29</v>
      </c>
      <c r="M458">
        <v>696.6</v>
      </c>
      <c r="N458" s="1">
        <v>4.7619047620000003</v>
      </c>
      <c r="O458" s="1">
        <v>34.83</v>
      </c>
    </row>
    <row r="459" spans="1:15" x14ac:dyDescent="0.3">
      <c r="A459" t="s">
        <v>541</v>
      </c>
      <c r="B459" t="s">
        <v>42</v>
      </c>
      <c r="C459" t="s">
        <v>23</v>
      </c>
      <c r="D459" t="s">
        <v>27</v>
      </c>
      <c r="E459" t="s">
        <v>24</v>
      </c>
      <c r="F459" s="3">
        <v>79.39</v>
      </c>
      <c r="G459">
        <v>10</v>
      </c>
      <c r="H459" s="3">
        <v>39.695</v>
      </c>
      <c r="I459" s="3">
        <v>833.59500000000003</v>
      </c>
      <c r="J459" s="2">
        <v>43648</v>
      </c>
      <c r="K459" s="4">
        <v>0.85</v>
      </c>
      <c r="L459" t="s">
        <v>25</v>
      </c>
      <c r="M459">
        <v>793.9</v>
      </c>
      <c r="N459" s="1">
        <v>4.7619047620000003</v>
      </c>
      <c r="O459" s="1">
        <v>39.695</v>
      </c>
    </row>
    <row r="460" spans="1:15" x14ac:dyDescent="0.3">
      <c r="A460" t="s">
        <v>542</v>
      </c>
      <c r="B460" t="s">
        <v>22</v>
      </c>
      <c r="C460" t="s">
        <v>17</v>
      </c>
      <c r="D460" t="s">
        <v>18</v>
      </c>
      <c r="E460" t="s">
        <v>24</v>
      </c>
      <c r="F460" s="3">
        <v>46.57</v>
      </c>
      <c r="G460">
        <v>10</v>
      </c>
      <c r="H460" s="3">
        <v>23.285</v>
      </c>
      <c r="I460" s="3">
        <v>488.98500000000001</v>
      </c>
      <c r="J460" s="2" t="s">
        <v>31</v>
      </c>
      <c r="K460" s="4">
        <v>0.58194444444444449</v>
      </c>
      <c r="L460" t="s">
        <v>25</v>
      </c>
      <c r="M460">
        <v>465.7</v>
      </c>
      <c r="N460" s="1">
        <v>4.7619047620000003</v>
      </c>
      <c r="O460" s="1">
        <v>23.285</v>
      </c>
    </row>
    <row r="461" spans="1:15" x14ac:dyDescent="0.3">
      <c r="A461" t="s">
        <v>543</v>
      </c>
      <c r="B461" t="s">
        <v>22</v>
      </c>
      <c r="C461" t="s">
        <v>23</v>
      </c>
      <c r="D461" t="s">
        <v>27</v>
      </c>
      <c r="E461" t="s">
        <v>43</v>
      </c>
      <c r="F461" s="3">
        <v>35.89</v>
      </c>
      <c r="G461">
        <v>1</v>
      </c>
      <c r="H461" s="3">
        <v>1.7945</v>
      </c>
      <c r="I461" s="3">
        <v>37.6845</v>
      </c>
      <c r="J461" s="2" t="s">
        <v>144</v>
      </c>
      <c r="K461" s="4">
        <v>0.70277777777777783</v>
      </c>
      <c r="L461" t="s">
        <v>29</v>
      </c>
      <c r="M461">
        <v>35.89</v>
      </c>
      <c r="N461" s="1">
        <v>4.7619047620000003</v>
      </c>
      <c r="O461" s="1">
        <v>1.7945</v>
      </c>
    </row>
    <row r="462" spans="1:15" x14ac:dyDescent="0.3">
      <c r="A462" t="s">
        <v>544</v>
      </c>
      <c r="B462" t="s">
        <v>22</v>
      </c>
      <c r="C462" t="s">
        <v>23</v>
      </c>
      <c r="D462" t="s">
        <v>27</v>
      </c>
      <c r="E462" t="s">
        <v>43</v>
      </c>
      <c r="F462" s="3">
        <v>40.520000000000003</v>
      </c>
      <c r="G462">
        <v>5</v>
      </c>
      <c r="H462" s="3">
        <v>10.130000000000001</v>
      </c>
      <c r="I462" s="3">
        <v>212.73</v>
      </c>
      <c r="J462" s="2">
        <v>43526</v>
      </c>
      <c r="K462" s="4">
        <v>0.6381944444444444</v>
      </c>
      <c r="L462" t="s">
        <v>25</v>
      </c>
      <c r="M462">
        <v>202.6</v>
      </c>
      <c r="N462" s="1">
        <v>4.7619047620000003</v>
      </c>
      <c r="O462" s="1">
        <v>10.130000000000001</v>
      </c>
    </row>
    <row r="463" spans="1:15" x14ac:dyDescent="0.3">
      <c r="A463" t="s">
        <v>545</v>
      </c>
      <c r="B463" t="s">
        <v>42</v>
      </c>
      <c r="C463" t="s">
        <v>17</v>
      </c>
      <c r="D463" t="s">
        <v>18</v>
      </c>
      <c r="E463" t="s">
        <v>43</v>
      </c>
      <c r="F463" s="3">
        <v>73.05</v>
      </c>
      <c r="G463">
        <v>10</v>
      </c>
      <c r="H463" s="3">
        <v>36.524999999999999</v>
      </c>
      <c r="I463" s="3">
        <v>767.02499999999998</v>
      </c>
      <c r="J463" s="2">
        <v>43527</v>
      </c>
      <c r="K463" s="4">
        <v>0.51736111111111105</v>
      </c>
      <c r="L463" t="s">
        <v>29</v>
      </c>
      <c r="M463">
        <v>730.5</v>
      </c>
      <c r="N463" s="1">
        <v>4.7619047620000003</v>
      </c>
      <c r="O463" s="1">
        <v>36.524999999999999</v>
      </c>
    </row>
    <row r="464" spans="1:15" x14ac:dyDescent="0.3">
      <c r="A464" t="s">
        <v>546</v>
      </c>
      <c r="B464" t="s">
        <v>22</v>
      </c>
      <c r="C464" t="s">
        <v>23</v>
      </c>
      <c r="D464" t="s">
        <v>18</v>
      </c>
      <c r="E464" t="s">
        <v>33</v>
      </c>
      <c r="F464" s="3">
        <v>73.95</v>
      </c>
      <c r="G464">
        <v>4</v>
      </c>
      <c r="H464" s="3">
        <v>14.79</v>
      </c>
      <c r="I464" s="3">
        <v>310.58999999999997</v>
      </c>
      <c r="J464" s="2">
        <v>43526</v>
      </c>
      <c r="K464" s="4">
        <v>0.41805555555555557</v>
      </c>
      <c r="L464" t="s">
        <v>25</v>
      </c>
      <c r="M464">
        <v>295.8</v>
      </c>
      <c r="N464" s="1">
        <v>4.7619047620000003</v>
      </c>
      <c r="O464" s="1">
        <v>14.79</v>
      </c>
    </row>
    <row r="465" spans="1:15" x14ac:dyDescent="0.3">
      <c r="A465" t="s">
        <v>547</v>
      </c>
      <c r="B465" t="s">
        <v>22</v>
      </c>
      <c r="C465" t="s">
        <v>17</v>
      </c>
      <c r="D465" t="s">
        <v>18</v>
      </c>
      <c r="E465" t="s">
        <v>43</v>
      </c>
      <c r="F465" s="3">
        <v>22.62</v>
      </c>
      <c r="G465">
        <v>1</v>
      </c>
      <c r="H465" s="3">
        <v>1.131</v>
      </c>
      <c r="I465" s="3">
        <v>23.751000000000001</v>
      </c>
      <c r="J465" s="2" t="s">
        <v>333</v>
      </c>
      <c r="K465" s="4">
        <v>0.79027777777777775</v>
      </c>
      <c r="L465" t="s">
        <v>25</v>
      </c>
      <c r="M465">
        <v>22.62</v>
      </c>
      <c r="N465" s="1">
        <v>4.7619047620000003</v>
      </c>
      <c r="O465" s="1">
        <v>1.131</v>
      </c>
    </row>
    <row r="466" spans="1:15" x14ac:dyDescent="0.3">
      <c r="A466" t="s">
        <v>548</v>
      </c>
      <c r="B466" t="s">
        <v>16</v>
      </c>
      <c r="C466" t="s">
        <v>17</v>
      </c>
      <c r="D466" t="s">
        <v>27</v>
      </c>
      <c r="E466" t="s">
        <v>43</v>
      </c>
      <c r="F466" s="3">
        <v>51.34</v>
      </c>
      <c r="G466">
        <v>5</v>
      </c>
      <c r="H466" s="3">
        <v>12.835000000000001</v>
      </c>
      <c r="I466" s="3">
        <v>269.53500000000003</v>
      </c>
      <c r="J466" s="2" t="s">
        <v>166</v>
      </c>
      <c r="K466" s="4">
        <v>0.64652777777777781</v>
      </c>
      <c r="L466" t="s">
        <v>29</v>
      </c>
      <c r="M466">
        <v>256.7</v>
      </c>
      <c r="N466" s="1">
        <v>4.7619047620000003</v>
      </c>
      <c r="O466" s="1">
        <v>12.835000000000001</v>
      </c>
    </row>
    <row r="467" spans="1:15" x14ac:dyDescent="0.3">
      <c r="A467" t="s">
        <v>549</v>
      </c>
      <c r="B467" t="s">
        <v>22</v>
      </c>
      <c r="C467" t="s">
        <v>17</v>
      </c>
      <c r="D467" t="s">
        <v>18</v>
      </c>
      <c r="E467" t="s">
        <v>33</v>
      </c>
      <c r="F467" s="3">
        <v>54.55</v>
      </c>
      <c r="G467">
        <v>10</v>
      </c>
      <c r="H467" s="3">
        <v>27.274999999999999</v>
      </c>
      <c r="I467" s="3">
        <v>572.77499999999998</v>
      </c>
      <c r="J467" s="2">
        <v>43499</v>
      </c>
      <c r="K467" s="4">
        <v>0.47361111111111115</v>
      </c>
      <c r="L467" t="s">
        <v>29</v>
      </c>
      <c r="M467">
        <v>545.5</v>
      </c>
      <c r="N467" s="1">
        <v>4.7619047620000003</v>
      </c>
      <c r="O467" s="1">
        <v>27.274999999999999</v>
      </c>
    </row>
    <row r="468" spans="1:15" x14ac:dyDescent="0.3">
      <c r="A468" t="s">
        <v>550</v>
      </c>
      <c r="B468" t="s">
        <v>22</v>
      </c>
      <c r="C468" t="s">
        <v>17</v>
      </c>
      <c r="D468" t="s">
        <v>18</v>
      </c>
      <c r="E468" t="s">
        <v>19</v>
      </c>
      <c r="F468" s="3">
        <v>37.15</v>
      </c>
      <c r="G468">
        <v>7</v>
      </c>
      <c r="H468" s="3">
        <v>13.0025</v>
      </c>
      <c r="I468" s="3">
        <v>273.05250000000001</v>
      </c>
      <c r="J468" s="2">
        <v>43679</v>
      </c>
      <c r="K468" s="4">
        <v>0.54999999999999993</v>
      </c>
      <c r="L468" t="s">
        <v>29</v>
      </c>
      <c r="M468">
        <v>260.05</v>
      </c>
      <c r="N468" s="1">
        <v>4.7619047620000003</v>
      </c>
      <c r="O468" s="1">
        <v>13.0025</v>
      </c>
    </row>
    <row r="469" spans="1:15" x14ac:dyDescent="0.3">
      <c r="A469" t="s">
        <v>551</v>
      </c>
      <c r="B469" t="s">
        <v>42</v>
      </c>
      <c r="C469" t="s">
        <v>23</v>
      </c>
      <c r="D469" t="s">
        <v>27</v>
      </c>
      <c r="E469" t="s">
        <v>33</v>
      </c>
      <c r="F469" s="3">
        <v>37.020000000000003</v>
      </c>
      <c r="G469">
        <v>6</v>
      </c>
      <c r="H469" s="3">
        <v>11.106</v>
      </c>
      <c r="I469" s="3">
        <v>233.226</v>
      </c>
      <c r="J469" s="2" t="s">
        <v>67</v>
      </c>
      <c r="K469" s="4">
        <v>0.7729166666666667</v>
      </c>
      <c r="L469" t="s">
        <v>25</v>
      </c>
      <c r="M469">
        <v>222.12</v>
      </c>
      <c r="N469" s="1">
        <v>4.7619047620000003</v>
      </c>
      <c r="O469" s="1">
        <v>11.106</v>
      </c>
    </row>
    <row r="470" spans="1:15" x14ac:dyDescent="0.3">
      <c r="A470" t="s">
        <v>552</v>
      </c>
      <c r="B470" t="s">
        <v>22</v>
      </c>
      <c r="C470" t="s">
        <v>23</v>
      </c>
      <c r="D470" t="s">
        <v>27</v>
      </c>
      <c r="E470" t="s">
        <v>43</v>
      </c>
      <c r="F470" s="3">
        <v>21.58</v>
      </c>
      <c r="G470">
        <v>1</v>
      </c>
      <c r="H470" s="3">
        <v>1.079</v>
      </c>
      <c r="I470" s="3">
        <v>22.658999999999999</v>
      </c>
      <c r="J470" s="2">
        <v>43710</v>
      </c>
      <c r="K470" s="4">
        <v>0.41805555555555557</v>
      </c>
      <c r="L470" t="s">
        <v>20</v>
      </c>
      <c r="M470">
        <v>21.58</v>
      </c>
      <c r="N470" s="1">
        <v>4.7619047620000003</v>
      </c>
      <c r="O470" s="1">
        <v>1.079</v>
      </c>
    </row>
    <row r="471" spans="1:15" x14ac:dyDescent="0.3">
      <c r="A471" t="s">
        <v>553</v>
      </c>
      <c r="B471" t="s">
        <v>22</v>
      </c>
      <c r="C471" t="s">
        <v>17</v>
      </c>
      <c r="D471" t="s">
        <v>18</v>
      </c>
      <c r="E471" t="s">
        <v>24</v>
      </c>
      <c r="F471" s="3">
        <v>98.84</v>
      </c>
      <c r="G471">
        <v>1</v>
      </c>
      <c r="H471" s="3">
        <v>4.9420000000000002</v>
      </c>
      <c r="I471" s="3">
        <v>103.782</v>
      </c>
      <c r="J471" s="2" t="s">
        <v>113</v>
      </c>
      <c r="K471" s="4">
        <v>0.47291666666666665</v>
      </c>
      <c r="L471" t="s">
        <v>25</v>
      </c>
      <c r="M471">
        <v>98.84</v>
      </c>
      <c r="N471" s="1">
        <v>4.7619047620000003</v>
      </c>
      <c r="O471" s="1">
        <v>4.9420000000000002</v>
      </c>
    </row>
    <row r="472" spans="1:15" x14ac:dyDescent="0.3">
      <c r="A472" t="s">
        <v>554</v>
      </c>
      <c r="B472" t="s">
        <v>22</v>
      </c>
      <c r="C472" t="s">
        <v>17</v>
      </c>
      <c r="D472" t="s">
        <v>18</v>
      </c>
      <c r="E472" t="s">
        <v>28</v>
      </c>
      <c r="F472" s="3">
        <v>83.77</v>
      </c>
      <c r="G472">
        <v>6</v>
      </c>
      <c r="H472" s="3">
        <v>25.131</v>
      </c>
      <c r="I472" s="3">
        <v>527.75099999999998</v>
      </c>
      <c r="J472" s="2" t="s">
        <v>142</v>
      </c>
      <c r="K472" s="4">
        <v>0.50694444444444442</v>
      </c>
      <c r="L472" t="s">
        <v>20</v>
      </c>
      <c r="M472">
        <v>502.62</v>
      </c>
      <c r="N472" s="1">
        <v>4.7619047620000003</v>
      </c>
      <c r="O472" s="1">
        <v>25.131</v>
      </c>
    </row>
    <row r="473" spans="1:15" x14ac:dyDescent="0.3">
      <c r="A473" t="s">
        <v>555</v>
      </c>
      <c r="B473" t="s">
        <v>16</v>
      </c>
      <c r="C473" t="s">
        <v>17</v>
      </c>
      <c r="D473" t="s">
        <v>18</v>
      </c>
      <c r="E473" t="s">
        <v>33</v>
      </c>
      <c r="F473" s="3">
        <v>40.049999999999997</v>
      </c>
      <c r="G473">
        <v>4</v>
      </c>
      <c r="H473" s="3">
        <v>8.01</v>
      </c>
      <c r="I473" s="3">
        <v>168.21</v>
      </c>
      <c r="J473" s="2" t="s">
        <v>71</v>
      </c>
      <c r="K473" s="4">
        <v>0.4861111111111111</v>
      </c>
      <c r="L473" t="s">
        <v>25</v>
      </c>
      <c r="M473">
        <v>160.19999999999999</v>
      </c>
      <c r="N473" s="1">
        <v>4.7619047620000003</v>
      </c>
      <c r="O473" s="1">
        <v>8.01</v>
      </c>
    </row>
    <row r="474" spans="1:15" x14ac:dyDescent="0.3">
      <c r="A474" t="s">
        <v>556</v>
      </c>
      <c r="B474" t="s">
        <v>16</v>
      </c>
      <c r="C474" t="s">
        <v>17</v>
      </c>
      <c r="D474" t="s">
        <v>27</v>
      </c>
      <c r="E474" t="s">
        <v>46</v>
      </c>
      <c r="F474" s="3">
        <v>43.13</v>
      </c>
      <c r="G474">
        <v>10</v>
      </c>
      <c r="H474" s="3">
        <v>21.565000000000001</v>
      </c>
      <c r="I474" s="3">
        <v>452.86500000000001</v>
      </c>
      <c r="J474" s="2">
        <v>43498</v>
      </c>
      <c r="K474" s="4">
        <v>0.7715277777777777</v>
      </c>
      <c r="L474" t="s">
        <v>29</v>
      </c>
      <c r="M474">
        <v>431.3</v>
      </c>
      <c r="N474" s="1">
        <v>4.7619047620000003</v>
      </c>
      <c r="O474" s="1">
        <v>21.565000000000001</v>
      </c>
    </row>
    <row r="475" spans="1:15" x14ac:dyDescent="0.3">
      <c r="A475" t="s">
        <v>557</v>
      </c>
      <c r="B475" t="s">
        <v>42</v>
      </c>
      <c r="C475" t="s">
        <v>17</v>
      </c>
      <c r="D475" t="s">
        <v>27</v>
      </c>
      <c r="E475" t="s">
        <v>19</v>
      </c>
      <c r="F475" s="3">
        <v>72.569999999999993</v>
      </c>
      <c r="G475">
        <v>8</v>
      </c>
      <c r="H475" s="3">
        <v>29.027999999999999</v>
      </c>
      <c r="I475" s="3">
        <v>609.58799999999997</v>
      </c>
      <c r="J475" s="2" t="s">
        <v>230</v>
      </c>
      <c r="K475" s="4">
        <v>0.74861111111111101</v>
      </c>
      <c r="L475" t="s">
        <v>25</v>
      </c>
      <c r="M475">
        <v>580.55999999999995</v>
      </c>
      <c r="N475" s="1">
        <v>4.7619047620000003</v>
      </c>
      <c r="O475" s="1">
        <v>29.027999999999999</v>
      </c>
    </row>
    <row r="476" spans="1:15" x14ac:dyDescent="0.3">
      <c r="A476" t="s">
        <v>558</v>
      </c>
      <c r="B476" t="s">
        <v>16</v>
      </c>
      <c r="C476" t="s">
        <v>17</v>
      </c>
      <c r="D476" t="s">
        <v>18</v>
      </c>
      <c r="E476" t="s">
        <v>24</v>
      </c>
      <c r="F476" s="3">
        <v>64.44</v>
      </c>
      <c r="G476">
        <v>5</v>
      </c>
      <c r="H476" s="3">
        <v>16.11</v>
      </c>
      <c r="I476" s="3">
        <v>338.31</v>
      </c>
      <c r="J476" s="2" t="s">
        <v>230</v>
      </c>
      <c r="K476" s="4">
        <v>0.71111111111111114</v>
      </c>
      <c r="L476" t="s">
        <v>25</v>
      </c>
      <c r="M476">
        <v>322.2</v>
      </c>
      <c r="N476" s="1">
        <v>4.7619047620000003</v>
      </c>
      <c r="O476" s="1">
        <v>16.11</v>
      </c>
    </row>
    <row r="477" spans="1:15" x14ac:dyDescent="0.3">
      <c r="A477" t="s">
        <v>559</v>
      </c>
      <c r="B477" t="s">
        <v>16</v>
      </c>
      <c r="C477" t="s">
        <v>23</v>
      </c>
      <c r="D477" t="s">
        <v>27</v>
      </c>
      <c r="E477" t="s">
        <v>19</v>
      </c>
      <c r="F477" s="3">
        <v>65.180000000000007</v>
      </c>
      <c r="G477">
        <v>3</v>
      </c>
      <c r="H477" s="3">
        <v>9.7769999999999992</v>
      </c>
      <c r="I477" s="3">
        <v>205.31700000000001</v>
      </c>
      <c r="J477" s="2" t="s">
        <v>37</v>
      </c>
      <c r="K477" s="4">
        <v>0.85763888888888884</v>
      </c>
      <c r="L477" t="s">
        <v>29</v>
      </c>
      <c r="M477">
        <v>195.54</v>
      </c>
      <c r="N477" s="1">
        <v>4.7619047620000003</v>
      </c>
      <c r="O477" s="1">
        <v>9.7769999999999992</v>
      </c>
    </row>
    <row r="478" spans="1:15" x14ac:dyDescent="0.3">
      <c r="A478" t="s">
        <v>560</v>
      </c>
      <c r="B478" t="s">
        <v>16</v>
      </c>
      <c r="C478" t="s">
        <v>23</v>
      </c>
      <c r="D478" t="s">
        <v>18</v>
      </c>
      <c r="E478" t="s">
        <v>33</v>
      </c>
      <c r="F478" s="3">
        <v>33.26</v>
      </c>
      <c r="G478">
        <v>5</v>
      </c>
      <c r="H478" s="3">
        <v>8.3149999999999995</v>
      </c>
      <c r="I478" s="3">
        <v>174.61500000000001</v>
      </c>
      <c r="J478" s="2" t="s">
        <v>284</v>
      </c>
      <c r="K478" s="4">
        <v>0.67361111111111116</v>
      </c>
      <c r="L478" t="s">
        <v>29</v>
      </c>
      <c r="M478">
        <v>166.3</v>
      </c>
      <c r="N478" s="1">
        <v>4.7619047620000003</v>
      </c>
      <c r="O478" s="1">
        <v>8.3149999999999995</v>
      </c>
    </row>
    <row r="479" spans="1:15" x14ac:dyDescent="0.3">
      <c r="A479" t="s">
        <v>561</v>
      </c>
      <c r="B479" t="s">
        <v>22</v>
      </c>
      <c r="C479" t="s">
        <v>23</v>
      </c>
      <c r="D479" t="s">
        <v>27</v>
      </c>
      <c r="E479" t="s">
        <v>24</v>
      </c>
      <c r="F479" s="3">
        <v>84.07</v>
      </c>
      <c r="G479">
        <v>4</v>
      </c>
      <c r="H479" s="3">
        <v>16.814</v>
      </c>
      <c r="I479" s="3">
        <v>353.09399999999999</v>
      </c>
      <c r="J479" s="2">
        <v>43649</v>
      </c>
      <c r="K479" s="4">
        <v>0.70416666666666661</v>
      </c>
      <c r="L479" t="s">
        <v>20</v>
      </c>
      <c r="M479">
        <v>336.28</v>
      </c>
      <c r="N479" s="1">
        <v>4.7619047620000003</v>
      </c>
      <c r="O479" s="1">
        <v>16.814</v>
      </c>
    </row>
    <row r="480" spans="1:15" x14ac:dyDescent="0.3">
      <c r="A480" t="s">
        <v>562</v>
      </c>
      <c r="B480" t="s">
        <v>42</v>
      </c>
      <c r="C480" t="s">
        <v>23</v>
      </c>
      <c r="D480" t="s">
        <v>27</v>
      </c>
      <c r="E480" t="s">
        <v>33</v>
      </c>
      <c r="F480" s="3">
        <v>34.369999999999997</v>
      </c>
      <c r="G480">
        <v>10</v>
      </c>
      <c r="H480" s="3">
        <v>17.184999999999999</v>
      </c>
      <c r="I480" s="3">
        <v>360.88499999999999</v>
      </c>
      <c r="J480" s="2" t="s">
        <v>91</v>
      </c>
      <c r="K480" s="4">
        <v>0.42430555555555555</v>
      </c>
      <c r="L480" t="s">
        <v>20</v>
      </c>
      <c r="M480">
        <v>343.7</v>
      </c>
      <c r="N480" s="1">
        <v>4.7619047620000003</v>
      </c>
      <c r="O480" s="1">
        <v>17.184999999999999</v>
      </c>
    </row>
    <row r="481" spans="1:15" x14ac:dyDescent="0.3">
      <c r="A481" t="s">
        <v>563</v>
      </c>
      <c r="B481" t="s">
        <v>16</v>
      </c>
      <c r="C481" t="s">
        <v>23</v>
      </c>
      <c r="D481" t="s">
        <v>27</v>
      </c>
      <c r="E481" t="s">
        <v>24</v>
      </c>
      <c r="F481" s="3">
        <v>38.6</v>
      </c>
      <c r="G481">
        <v>1</v>
      </c>
      <c r="H481" s="3">
        <v>1.93</v>
      </c>
      <c r="I481" s="3">
        <v>40.53</v>
      </c>
      <c r="J481" s="2" t="s">
        <v>223</v>
      </c>
      <c r="K481" s="4">
        <v>0.47638888888888892</v>
      </c>
      <c r="L481" t="s">
        <v>20</v>
      </c>
      <c r="M481">
        <v>38.6</v>
      </c>
      <c r="N481" s="1">
        <v>4.7619047620000003</v>
      </c>
      <c r="O481" s="1">
        <v>1.93</v>
      </c>
    </row>
    <row r="482" spans="1:15" x14ac:dyDescent="0.3">
      <c r="A482" t="s">
        <v>564</v>
      </c>
      <c r="B482" t="s">
        <v>22</v>
      </c>
      <c r="C482" t="s">
        <v>23</v>
      </c>
      <c r="D482" t="s">
        <v>27</v>
      </c>
      <c r="E482" t="s">
        <v>43</v>
      </c>
      <c r="F482" s="3">
        <v>65.97</v>
      </c>
      <c r="G482">
        <v>8</v>
      </c>
      <c r="H482" s="3">
        <v>26.388000000000002</v>
      </c>
      <c r="I482" s="3">
        <v>554.14800000000002</v>
      </c>
      <c r="J482" s="2">
        <v>43498</v>
      </c>
      <c r="K482" s="4">
        <v>0.8534722222222223</v>
      </c>
      <c r="L482" t="s">
        <v>25</v>
      </c>
      <c r="M482">
        <v>527.76</v>
      </c>
      <c r="N482" s="1">
        <v>4.7619047620000003</v>
      </c>
      <c r="O482" s="1">
        <v>26.388000000000002</v>
      </c>
    </row>
    <row r="483" spans="1:15" x14ac:dyDescent="0.3">
      <c r="A483" t="s">
        <v>565</v>
      </c>
      <c r="B483" t="s">
        <v>22</v>
      </c>
      <c r="C483" t="s">
        <v>23</v>
      </c>
      <c r="D483" t="s">
        <v>18</v>
      </c>
      <c r="E483" t="s">
        <v>24</v>
      </c>
      <c r="F483" s="3">
        <v>32.799999999999997</v>
      </c>
      <c r="G483">
        <v>10</v>
      </c>
      <c r="H483" s="3">
        <v>16.399999999999999</v>
      </c>
      <c r="I483" s="3">
        <v>344.4</v>
      </c>
      <c r="J483" s="2" t="s">
        <v>113</v>
      </c>
      <c r="K483" s="4">
        <v>0.5083333333333333</v>
      </c>
      <c r="L483" t="s">
        <v>25</v>
      </c>
      <c r="M483">
        <v>328</v>
      </c>
      <c r="N483" s="1">
        <v>4.7619047620000003</v>
      </c>
      <c r="O483" s="1">
        <v>16.399999999999999</v>
      </c>
    </row>
    <row r="484" spans="1:15" x14ac:dyDescent="0.3">
      <c r="A484" t="s">
        <v>566</v>
      </c>
      <c r="B484" t="s">
        <v>16</v>
      </c>
      <c r="C484" t="s">
        <v>23</v>
      </c>
      <c r="D484" t="s">
        <v>27</v>
      </c>
      <c r="E484" t="s">
        <v>33</v>
      </c>
      <c r="F484" s="3">
        <v>37.14</v>
      </c>
      <c r="G484">
        <v>5</v>
      </c>
      <c r="H484" s="3">
        <v>9.2850000000000001</v>
      </c>
      <c r="I484" s="3">
        <v>194.98500000000001</v>
      </c>
      <c r="J484" s="2">
        <v>43678</v>
      </c>
      <c r="K484" s="4">
        <v>0.54513888888888895</v>
      </c>
      <c r="L484" t="s">
        <v>20</v>
      </c>
      <c r="M484">
        <v>185.7</v>
      </c>
      <c r="N484" s="1">
        <v>4.7619047620000003</v>
      </c>
      <c r="O484" s="1">
        <v>9.2850000000000001</v>
      </c>
    </row>
    <row r="485" spans="1:15" x14ac:dyDescent="0.3">
      <c r="A485" t="s">
        <v>567</v>
      </c>
      <c r="B485" t="s">
        <v>42</v>
      </c>
      <c r="C485" t="s">
        <v>17</v>
      </c>
      <c r="D485" t="s">
        <v>27</v>
      </c>
      <c r="E485" t="s">
        <v>28</v>
      </c>
      <c r="F485" s="3">
        <v>60.38</v>
      </c>
      <c r="G485">
        <v>10</v>
      </c>
      <c r="H485" s="3">
        <v>30.19</v>
      </c>
      <c r="I485" s="3">
        <v>633.99</v>
      </c>
      <c r="J485" s="2">
        <v>43801</v>
      </c>
      <c r="K485" s="4">
        <v>0.67986111111111114</v>
      </c>
      <c r="L485" t="s">
        <v>25</v>
      </c>
      <c r="M485">
        <v>603.79999999999995</v>
      </c>
      <c r="N485" s="1">
        <v>4.7619047620000003</v>
      </c>
      <c r="O485" s="1">
        <v>30.19</v>
      </c>
    </row>
    <row r="486" spans="1:15" x14ac:dyDescent="0.3">
      <c r="A486" t="s">
        <v>568</v>
      </c>
      <c r="B486" t="s">
        <v>22</v>
      </c>
      <c r="C486" t="s">
        <v>17</v>
      </c>
      <c r="D486" t="s">
        <v>18</v>
      </c>
      <c r="E486" t="s">
        <v>33</v>
      </c>
      <c r="F486" s="3">
        <v>36.979999999999997</v>
      </c>
      <c r="G486">
        <v>10</v>
      </c>
      <c r="H486" s="3">
        <v>18.489999999999998</v>
      </c>
      <c r="I486" s="3">
        <v>388.29</v>
      </c>
      <c r="J486" s="2">
        <v>43466</v>
      </c>
      <c r="K486" s="4">
        <v>0.82500000000000007</v>
      </c>
      <c r="L486" t="s">
        <v>29</v>
      </c>
      <c r="M486">
        <v>369.8</v>
      </c>
      <c r="N486" s="1">
        <v>4.7619047620000003</v>
      </c>
      <c r="O486" s="1">
        <v>18.489999999999998</v>
      </c>
    </row>
    <row r="487" spans="1:15" x14ac:dyDescent="0.3">
      <c r="A487" t="s">
        <v>569</v>
      </c>
      <c r="B487" t="s">
        <v>42</v>
      </c>
      <c r="C487" t="s">
        <v>17</v>
      </c>
      <c r="D487" t="s">
        <v>18</v>
      </c>
      <c r="E487" t="s">
        <v>33</v>
      </c>
      <c r="F487" s="3">
        <v>49.49</v>
      </c>
      <c r="G487">
        <v>4</v>
      </c>
      <c r="H487" s="3">
        <v>9.8979999999999997</v>
      </c>
      <c r="I487" s="3">
        <v>207.858</v>
      </c>
      <c r="J487" s="2" t="s">
        <v>249</v>
      </c>
      <c r="K487" s="4">
        <v>0.64236111111111105</v>
      </c>
      <c r="L487" t="s">
        <v>20</v>
      </c>
      <c r="M487">
        <v>197.96</v>
      </c>
      <c r="N487" s="1">
        <v>4.7619047620000003</v>
      </c>
      <c r="O487" s="1">
        <v>9.8979999999999997</v>
      </c>
    </row>
    <row r="488" spans="1:15" x14ac:dyDescent="0.3">
      <c r="A488" t="s">
        <v>570</v>
      </c>
      <c r="B488" t="s">
        <v>42</v>
      </c>
      <c r="C488" t="s">
        <v>23</v>
      </c>
      <c r="D488" t="s">
        <v>18</v>
      </c>
      <c r="E488" t="s">
        <v>46</v>
      </c>
      <c r="F488" s="3">
        <v>41.09</v>
      </c>
      <c r="G488">
        <v>10</v>
      </c>
      <c r="H488" s="3">
        <v>20.545000000000002</v>
      </c>
      <c r="I488" s="3">
        <v>431.44499999999999</v>
      </c>
      <c r="J488" s="2" t="s">
        <v>105</v>
      </c>
      <c r="K488" s="4">
        <v>0.61249999999999993</v>
      </c>
      <c r="L488" t="s">
        <v>25</v>
      </c>
      <c r="M488">
        <v>410.9</v>
      </c>
      <c r="N488" s="1">
        <v>4.7619047620000003</v>
      </c>
      <c r="O488" s="1">
        <v>20.545000000000002</v>
      </c>
    </row>
    <row r="489" spans="1:15" x14ac:dyDescent="0.3">
      <c r="A489" t="s">
        <v>571</v>
      </c>
      <c r="B489" t="s">
        <v>16</v>
      </c>
      <c r="C489" t="s">
        <v>23</v>
      </c>
      <c r="D489" t="s">
        <v>27</v>
      </c>
      <c r="E489" t="s">
        <v>46</v>
      </c>
      <c r="F489" s="3">
        <v>37.15</v>
      </c>
      <c r="G489">
        <v>4</v>
      </c>
      <c r="H489" s="3">
        <v>7.43</v>
      </c>
      <c r="I489" s="3">
        <v>156.03</v>
      </c>
      <c r="J489" s="2" t="s">
        <v>83</v>
      </c>
      <c r="K489" s="4">
        <v>0.7909722222222223</v>
      </c>
      <c r="L489" t="s">
        <v>20</v>
      </c>
      <c r="M489">
        <v>148.6</v>
      </c>
      <c r="N489" s="1">
        <v>4.7619047620000003</v>
      </c>
      <c r="O489" s="1">
        <v>7.43</v>
      </c>
    </row>
    <row r="490" spans="1:15" x14ac:dyDescent="0.3">
      <c r="A490" t="s">
        <v>572</v>
      </c>
      <c r="B490" t="s">
        <v>22</v>
      </c>
      <c r="C490" t="s">
        <v>23</v>
      </c>
      <c r="D490" t="s">
        <v>27</v>
      </c>
      <c r="E490" t="s">
        <v>28</v>
      </c>
      <c r="F490" s="3">
        <v>22.96</v>
      </c>
      <c r="G490">
        <v>1</v>
      </c>
      <c r="H490" s="3">
        <v>1.1479999999999999</v>
      </c>
      <c r="I490" s="3">
        <v>24.108000000000001</v>
      </c>
      <c r="J490" s="2" t="s">
        <v>236</v>
      </c>
      <c r="K490" s="4">
        <v>0.86597222222222225</v>
      </c>
      <c r="L490" t="s">
        <v>25</v>
      </c>
      <c r="M490">
        <v>22.96</v>
      </c>
      <c r="N490" s="1">
        <v>4.7619047620000003</v>
      </c>
      <c r="O490" s="1">
        <v>1.1479999999999999</v>
      </c>
    </row>
    <row r="491" spans="1:15" x14ac:dyDescent="0.3">
      <c r="A491" t="s">
        <v>573</v>
      </c>
      <c r="B491" t="s">
        <v>42</v>
      </c>
      <c r="C491" t="s">
        <v>17</v>
      </c>
      <c r="D491" t="s">
        <v>18</v>
      </c>
      <c r="E491" t="s">
        <v>28</v>
      </c>
      <c r="F491" s="3">
        <v>77.680000000000007</v>
      </c>
      <c r="G491">
        <v>9</v>
      </c>
      <c r="H491" s="3">
        <v>34.956000000000003</v>
      </c>
      <c r="I491" s="3">
        <v>734.07600000000002</v>
      </c>
      <c r="J491" s="2">
        <v>43557</v>
      </c>
      <c r="K491" s="4">
        <v>0.55625000000000002</v>
      </c>
      <c r="L491" t="s">
        <v>20</v>
      </c>
      <c r="M491">
        <v>699.12</v>
      </c>
      <c r="N491" s="1">
        <v>4.7619047620000003</v>
      </c>
      <c r="O491" s="1">
        <v>34.956000000000003</v>
      </c>
    </row>
    <row r="492" spans="1:15" x14ac:dyDescent="0.3">
      <c r="A492" t="s">
        <v>574</v>
      </c>
      <c r="B492" t="s">
        <v>42</v>
      </c>
      <c r="C492" t="s">
        <v>23</v>
      </c>
      <c r="D492" t="s">
        <v>18</v>
      </c>
      <c r="E492" t="s">
        <v>46</v>
      </c>
      <c r="F492" s="3">
        <v>34.700000000000003</v>
      </c>
      <c r="G492">
        <v>2</v>
      </c>
      <c r="H492" s="3">
        <v>3.47</v>
      </c>
      <c r="I492" s="3">
        <v>72.87</v>
      </c>
      <c r="J492" s="2" t="s">
        <v>120</v>
      </c>
      <c r="K492" s="4">
        <v>0.82500000000000007</v>
      </c>
      <c r="L492" t="s">
        <v>20</v>
      </c>
      <c r="M492">
        <v>69.400000000000006</v>
      </c>
      <c r="N492" s="1">
        <v>4.7619047620000003</v>
      </c>
      <c r="O492" s="1">
        <v>3.47</v>
      </c>
    </row>
    <row r="493" spans="1:15" x14ac:dyDescent="0.3">
      <c r="A493" t="s">
        <v>575</v>
      </c>
      <c r="B493" t="s">
        <v>16</v>
      </c>
      <c r="C493" t="s">
        <v>17</v>
      </c>
      <c r="D493" t="s">
        <v>18</v>
      </c>
      <c r="E493" t="s">
        <v>46</v>
      </c>
      <c r="F493" s="3">
        <v>19.66</v>
      </c>
      <c r="G493">
        <v>10</v>
      </c>
      <c r="H493" s="3">
        <v>9.83</v>
      </c>
      <c r="I493" s="3">
        <v>206.43</v>
      </c>
      <c r="J493" s="2" t="s">
        <v>62</v>
      </c>
      <c r="K493" s="4">
        <v>0.76388888888888884</v>
      </c>
      <c r="L493" t="s">
        <v>29</v>
      </c>
      <c r="M493">
        <v>196.6</v>
      </c>
      <c r="N493" s="1">
        <v>4.7619047620000003</v>
      </c>
      <c r="O493" s="1">
        <v>9.83</v>
      </c>
    </row>
    <row r="494" spans="1:15" x14ac:dyDescent="0.3">
      <c r="A494" t="s">
        <v>576</v>
      </c>
      <c r="B494" t="s">
        <v>42</v>
      </c>
      <c r="C494" t="s">
        <v>17</v>
      </c>
      <c r="D494" t="s">
        <v>18</v>
      </c>
      <c r="E494" t="s">
        <v>19</v>
      </c>
      <c r="F494" s="3">
        <v>25.32</v>
      </c>
      <c r="G494">
        <v>8</v>
      </c>
      <c r="H494" s="3">
        <v>10.128</v>
      </c>
      <c r="I494" s="3">
        <v>212.68799999999999</v>
      </c>
      <c r="J494" s="2">
        <v>43588</v>
      </c>
      <c r="K494" s="4">
        <v>0.85</v>
      </c>
      <c r="L494" t="s">
        <v>20</v>
      </c>
      <c r="M494">
        <v>202.56</v>
      </c>
      <c r="N494" s="1">
        <v>4.7619047620000003</v>
      </c>
      <c r="O494" s="1">
        <v>10.128</v>
      </c>
    </row>
    <row r="495" spans="1:15" x14ac:dyDescent="0.3">
      <c r="A495" t="s">
        <v>577</v>
      </c>
      <c r="B495" t="s">
        <v>22</v>
      </c>
      <c r="C495" t="s">
        <v>17</v>
      </c>
      <c r="D495" t="s">
        <v>18</v>
      </c>
      <c r="E495" t="s">
        <v>28</v>
      </c>
      <c r="F495" s="3">
        <v>12.12</v>
      </c>
      <c r="G495">
        <v>10</v>
      </c>
      <c r="H495" s="3">
        <v>6.06</v>
      </c>
      <c r="I495" s="3">
        <v>127.26</v>
      </c>
      <c r="J495" s="2">
        <v>43588</v>
      </c>
      <c r="K495" s="4">
        <v>0.57222222222222219</v>
      </c>
      <c r="L495" t="s">
        <v>29</v>
      </c>
      <c r="M495">
        <v>121.2</v>
      </c>
      <c r="N495" s="1">
        <v>4.7619047620000003</v>
      </c>
      <c r="O495" s="1">
        <v>6.06</v>
      </c>
    </row>
    <row r="496" spans="1:15" x14ac:dyDescent="0.3">
      <c r="A496" t="s">
        <v>578</v>
      </c>
      <c r="B496" t="s">
        <v>42</v>
      </c>
      <c r="C496" t="s">
        <v>23</v>
      </c>
      <c r="D496" t="s">
        <v>27</v>
      </c>
      <c r="E496" t="s">
        <v>46</v>
      </c>
      <c r="F496" s="3">
        <v>99.89</v>
      </c>
      <c r="G496">
        <v>2</v>
      </c>
      <c r="H496" s="3">
        <v>9.9890000000000008</v>
      </c>
      <c r="I496" s="3">
        <v>209.76900000000001</v>
      </c>
      <c r="J496" s="2" t="s">
        <v>309</v>
      </c>
      <c r="K496" s="4">
        <v>0.4916666666666667</v>
      </c>
      <c r="L496" t="s">
        <v>20</v>
      </c>
      <c r="M496">
        <v>199.78</v>
      </c>
      <c r="N496" s="1">
        <v>4.7619047620000003</v>
      </c>
      <c r="O496" s="1">
        <v>9.9890000000000008</v>
      </c>
    </row>
    <row r="497" spans="1:15" x14ac:dyDescent="0.3">
      <c r="A497" t="s">
        <v>579</v>
      </c>
      <c r="B497" t="s">
        <v>42</v>
      </c>
      <c r="C497" t="s">
        <v>23</v>
      </c>
      <c r="D497" t="s">
        <v>27</v>
      </c>
      <c r="E497" t="s">
        <v>33</v>
      </c>
      <c r="F497" s="3">
        <v>75.92</v>
      </c>
      <c r="G497">
        <v>8</v>
      </c>
      <c r="H497" s="3">
        <v>30.367999999999999</v>
      </c>
      <c r="I497" s="3">
        <v>637.72799999999995</v>
      </c>
      <c r="J497" s="2" t="s">
        <v>290</v>
      </c>
      <c r="K497" s="4">
        <v>0.59305555555555556</v>
      </c>
      <c r="L497" t="s">
        <v>25</v>
      </c>
      <c r="M497">
        <v>607.36</v>
      </c>
      <c r="N497" s="1">
        <v>4.7619047620000003</v>
      </c>
      <c r="O497" s="1">
        <v>30.367999999999999</v>
      </c>
    </row>
    <row r="498" spans="1:15" x14ac:dyDescent="0.3">
      <c r="A498" t="s">
        <v>580</v>
      </c>
      <c r="B498" t="s">
        <v>22</v>
      </c>
      <c r="C498" t="s">
        <v>23</v>
      </c>
      <c r="D498" t="s">
        <v>18</v>
      </c>
      <c r="E498" t="s">
        <v>24</v>
      </c>
      <c r="F498" s="3">
        <v>63.22</v>
      </c>
      <c r="G498">
        <v>2</v>
      </c>
      <c r="H498" s="3">
        <v>6.3220000000000001</v>
      </c>
      <c r="I498" s="3">
        <v>132.762</v>
      </c>
      <c r="J498" s="2">
        <v>43466</v>
      </c>
      <c r="K498" s="4">
        <v>0.66041666666666665</v>
      </c>
      <c r="L498" t="s">
        <v>25</v>
      </c>
      <c r="M498">
        <v>126.44</v>
      </c>
      <c r="N498" s="1">
        <v>4.7619047620000003</v>
      </c>
      <c r="O498" s="1">
        <v>6.3220000000000001</v>
      </c>
    </row>
    <row r="499" spans="1:15" x14ac:dyDescent="0.3">
      <c r="A499" t="s">
        <v>581</v>
      </c>
      <c r="B499" s="14" t="s">
        <v>22</v>
      </c>
      <c r="C499" t="s">
        <v>23</v>
      </c>
      <c r="D499" t="s">
        <v>18</v>
      </c>
      <c r="E499" t="s">
        <v>43</v>
      </c>
      <c r="F499" s="3">
        <v>90.24</v>
      </c>
      <c r="G499">
        <v>6</v>
      </c>
      <c r="H499" s="3">
        <v>27.071999999999999</v>
      </c>
      <c r="I499" s="3">
        <v>568.51199999999994</v>
      </c>
      <c r="J499" s="2" t="s">
        <v>31</v>
      </c>
      <c r="K499" s="4">
        <v>0.47013888888888888</v>
      </c>
      <c r="L499" t="s">
        <v>25</v>
      </c>
      <c r="M499">
        <v>541.44000000000005</v>
      </c>
      <c r="N499" s="1">
        <v>4.7619047620000003</v>
      </c>
      <c r="O499" s="1">
        <v>27.071999999999999</v>
      </c>
    </row>
    <row r="500" spans="1:15" x14ac:dyDescent="0.3">
      <c r="A500" t="s">
        <v>582</v>
      </c>
      <c r="B500" t="s">
        <v>42</v>
      </c>
      <c r="C500" t="s">
        <v>17</v>
      </c>
      <c r="D500" t="s">
        <v>18</v>
      </c>
      <c r="E500" t="s">
        <v>33</v>
      </c>
      <c r="F500" s="3">
        <v>98.13</v>
      </c>
      <c r="G500">
        <v>1</v>
      </c>
      <c r="H500" s="3">
        <v>4.9065000000000003</v>
      </c>
      <c r="I500" s="3">
        <v>103.0365</v>
      </c>
      <c r="J500" s="2" t="s">
        <v>57</v>
      </c>
      <c r="K500" s="4">
        <v>0.73333333333333339</v>
      </c>
      <c r="L500" t="s">
        <v>25</v>
      </c>
      <c r="M500">
        <v>98.13</v>
      </c>
      <c r="N500" s="1">
        <v>4.7619047620000003</v>
      </c>
      <c r="O500" s="1">
        <v>4.9065000000000003</v>
      </c>
    </row>
    <row r="501" spans="1:15" x14ac:dyDescent="0.3">
      <c r="A501" t="s">
        <v>583</v>
      </c>
      <c r="B501" t="s">
        <v>16</v>
      </c>
      <c r="C501" t="s">
        <v>17</v>
      </c>
      <c r="D501" t="s">
        <v>18</v>
      </c>
      <c r="E501" t="s">
        <v>33</v>
      </c>
      <c r="F501" s="3">
        <v>51.52</v>
      </c>
      <c r="G501">
        <v>8</v>
      </c>
      <c r="H501" s="3">
        <v>20.608000000000001</v>
      </c>
      <c r="I501" s="3">
        <v>432.76799999999997</v>
      </c>
      <c r="J501" s="2">
        <v>43498</v>
      </c>
      <c r="K501" s="4">
        <v>0.65763888888888888</v>
      </c>
      <c r="L501" t="s">
        <v>25</v>
      </c>
      <c r="M501">
        <v>412.16</v>
      </c>
      <c r="N501" s="1">
        <v>4.7619047620000003</v>
      </c>
      <c r="O501" s="1">
        <v>20.608000000000001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E542-59BC-4FC4-B023-55B921F87EC6}">
  <dimension ref="A1:O163"/>
  <sheetViews>
    <sheetView workbookViewId="0"/>
  </sheetViews>
  <sheetFormatPr baseColWidth="10" defaultRowHeight="14.4" x14ac:dyDescent="0.3"/>
  <cols>
    <col min="1" max="1" width="21" bestFit="1" customWidth="1"/>
    <col min="2" max="2" width="16" bestFit="1" customWidth="1"/>
    <col min="3" max="3" width="22.6640625" bestFit="1" customWidth="1"/>
    <col min="4" max="4" width="16.21875" bestFit="1" customWidth="1"/>
    <col min="5" max="5" width="25.5546875" bestFit="1" customWidth="1"/>
    <col min="6" max="6" width="22.6640625" bestFit="1" customWidth="1"/>
    <col min="7" max="7" width="17.6640625" bestFit="1" customWidth="1"/>
    <col min="8" max="8" width="21.88671875" bestFit="1" customWidth="1"/>
    <col min="9" max="9" width="20.6640625" bestFit="1" customWidth="1"/>
    <col min="10" max="10" width="15" bestFit="1" customWidth="1"/>
    <col min="11" max="11" width="14.109375" bestFit="1" customWidth="1"/>
    <col min="12" max="12" width="22.88671875" bestFit="1" customWidth="1"/>
    <col min="13" max="13" width="23" bestFit="1" customWidth="1"/>
    <col min="14" max="14" width="25.21875" bestFit="1" customWidth="1"/>
    <col min="15" max="15" width="16.6640625" bestFit="1" customWidth="1"/>
  </cols>
  <sheetData>
    <row r="1" spans="1:15" x14ac:dyDescent="0.3">
      <c r="A1" s="16" t="s">
        <v>641</v>
      </c>
    </row>
    <row r="3" spans="1:15" x14ac:dyDescent="0.3">
      <c r="A3" t="s">
        <v>595</v>
      </c>
      <c r="B3" t="s">
        <v>596</v>
      </c>
      <c r="C3" t="s">
        <v>597</v>
      </c>
      <c r="D3" t="s">
        <v>598</v>
      </c>
      <c r="E3" t="s">
        <v>599</v>
      </c>
      <c r="F3" t="s">
        <v>600</v>
      </c>
      <c r="G3" t="s">
        <v>601</v>
      </c>
      <c r="H3" t="s">
        <v>602</v>
      </c>
      <c r="I3" t="s">
        <v>603</v>
      </c>
      <c r="J3" t="s">
        <v>604</v>
      </c>
      <c r="K3" t="s">
        <v>605</v>
      </c>
      <c r="L3" t="s">
        <v>606</v>
      </c>
      <c r="M3" t="s">
        <v>607</v>
      </c>
      <c r="N3" t="s">
        <v>608</v>
      </c>
      <c r="O3" t="s">
        <v>609</v>
      </c>
    </row>
    <row r="4" spans="1:15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  <c r="F4">
        <v>74.69</v>
      </c>
      <c r="G4">
        <v>7</v>
      </c>
      <c r="H4">
        <v>26.141500000000001</v>
      </c>
      <c r="I4">
        <v>548.97149999999999</v>
      </c>
      <c r="J4" t="s">
        <v>610</v>
      </c>
      <c r="K4" s="18">
        <v>0.54722222222222228</v>
      </c>
      <c r="L4" t="s">
        <v>20</v>
      </c>
      <c r="M4">
        <v>522.83000000000004</v>
      </c>
      <c r="N4">
        <v>4.7619047620000003</v>
      </c>
      <c r="O4">
        <v>26.141500000000001</v>
      </c>
    </row>
    <row r="5" spans="1:15" x14ac:dyDescent="0.3">
      <c r="A5" t="s">
        <v>30</v>
      </c>
      <c r="B5" t="s">
        <v>16</v>
      </c>
      <c r="C5" t="s">
        <v>17</v>
      </c>
      <c r="D5" t="s">
        <v>27</v>
      </c>
      <c r="E5" t="s">
        <v>19</v>
      </c>
      <c r="F5">
        <v>58.22</v>
      </c>
      <c r="G5">
        <v>8</v>
      </c>
      <c r="H5">
        <v>23.288</v>
      </c>
      <c r="I5">
        <v>489.048</v>
      </c>
      <c r="J5" t="s">
        <v>31</v>
      </c>
      <c r="K5" s="18">
        <v>0.85624999999999996</v>
      </c>
      <c r="L5" t="s">
        <v>20</v>
      </c>
      <c r="M5">
        <v>465.76</v>
      </c>
      <c r="N5">
        <v>4.7619047620000003</v>
      </c>
      <c r="O5">
        <v>23.288</v>
      </c>
    </row>
    <row r="6" spans="1:15" x14ac:dyDescent="0.3">
      <c r="A6" t="s">
        <v>32</v>
      </c>
      <c r="B6" t="s">
        <v>16</v>
      </c>
      <c r="C6" t="s">
        <v>23</v>
      </c>
      <c r="D6" t="s">
        <v>27</v>
      </c>
      <c r="E6" t="s">
        <v>33</v>
      </c>
      <c r="F6">
        <v>86.31</v>
      </c>
      <c r="G6">
        <v>7</v>
      </c>
      <c r="H6">
        <v>30.208500000000001</v>
      </c>
      <c r="I6">
        <v>634.37850000000003</v>
      </c>
      <c r="J6" t="s">
        <v>611</v>
      </c>
      <c r="K6" s="18">
        <v>0.44236111111111109</v>
      </c>
      <c r="L6" t="s">
        <v>20</v>
      </c>
      <c r="M6">
        <v>604.16999999999996</v>
      </c>
      <c r="N6">
        <v>4.7619047620000003</v>
      </c>
      <c r="O6">
        <v>30.208500000000001</v>
      </c>
    </row>
    <row r="7" spans="1:15" x14ac:dyDescent="0.3">
      <c r="A7" t="s">
        <v>34</v>
      </c>
      <c r="B7" t="s">
        <v>22</v>
      </c>
      <c r="C7" t="s">
        <v>23</v>
      </c>
      <c r="D7" t="s">
        <v>27</v>
      </c>
      <c r="E7" t="s">
        <v>24</v>
      </c>
      <c r="F7">
        <v>85.39</v>
      </c>
      <c r="G7">
        <v>7</v>
      </c>
      <c r="H7">
        <v>29.886500000000002</v>
      </c>
      <c r="I7">
        <v>627.61649999999997</v>
      </c>
      <c r="J7" t="s">
        <v>35</v>
      </c>
      <c r="K7" s="18">
        <v>0.77083333333333337</v>
      </c>
      <c r="L7" t="s">
        <v>20</v>
      </c>
      <c r="M7">
        <v>597.73</v>
      </c>
      <c r="N7">
        <v>4.7619047620000003</v>
      </c>
      <c r="O7">
        <v>29.886500000000002</v>
      </c>
    </row>
    <row r="8" spans="1:15" x14ac:dyDescent="0.3">
      <c r="A8" t="s">
        <v>36</v>
      </c>
      <c r="B8" t="s">
        <v>16</v>
      </c>
      <c r="C8" t="s">
        <v>17</v>
      </c>
      <c r="D8" t="s">
        <v>18</v>
      </c>
      <c r="E8" t="s">
        <v>24</v>
      </c>
      <c r="F8">
        <v>68.84</v>
      </c>
      <c r="G8">
        <v>6</v>
      </c>
      <c r="H8">
        <v>20.652000000000001</v>
      </c>
      <c r="I8">
        <v>433.69200000000001</v>
      </c>
      <c r="J8" t="s">
        <v>37</v>
      </c>
      <c r="K8" s="18">
        <v>0.60833333333333328</v>
      </c>
      <c r="L8" t="s">
        <v>20</v>
      </c>
      <c r="M8">
        <v>413.04</v>
      </c>
      <c r="N8">
        <v>4.7619047620000003</v>
      </c>
      <c r="O8">
        <v>20.652000000000001</v>
      </c>
    </row>
    <row r="9" spans="1:15" x14ac:dyDescent="0.3">
      <c r="A9" t="s">
        <v>38</v>
      </c>
      <c r="B9" t="s">
        <v>22</v>
      </c>
      <c r="C9" t="s">
        <v>23</v>
      </c>
      <c r="D9" t="s">
        <v>18</v>
      </c>
      <c r="E9" t="s">
        <v>28</v>
      </c>
      <c r="F9">
        <v>73.56</v>
      </c>
      <c r="G9">
        <v>10</v>
      </c>
      <c r="H9">
        <v>36.78</v>
      </c>
      <c r="I9">
        <v>772.38</v>
      </c>
      <c r="J9" t="s">
        <v>39</v>
      </c>
      <c r="K9" s="18">
        <v>0.48472222222222222</v>
      </c>
      <c r="L9" t="s">
        <v>20</v>
      </c>
      <c r="M9">
        <v>735.6</v>
      </c>
      <c r="N9">
        <v>4.7619047620000003</v>
      </c>
      <c r="O9">
        <v>36.78</v>
      </c>
    </row>
    <row r="10" spans="1:15" x14ac:dyDescent="0.3">
      <c r="A10" t="s">
        <v>45</v>
      </c>
      <c r="B10" t="s">
        <v>42</v>
      </c>
      <c r="C10" t="s">
        <v>17</v>
      </c>
      <c r="D10" t="s">
        <v>18</v>
      </c>
      <c r="E10" t="s">
        <v>46</v>
      </c>
      <c r="F10">
        <v>14.48</v>
      </c>
      <c r="G10">
        <v>4</v>
      </c>
      <c r="H10">
        <v>2.8959999999999999</v>
      </c>
      <c r="I10">
        <v>60.816000000000003</v>
      </c>
      <c r="J10" t="s">
        <v>612</v>
      </c>
      <c r="K10" s="18">
        <v>0.75486111111111109</v>
      </c>
      <c r="L10" t="s">
        <v>20</v>
      </c>
      <c r="M10">
        <v>57.92</v>
      </c>
      <c r="N10">
        <v>4.7619047620000003</v>
      </c>
      <c r="O10">
        <v>2.8959999999999999</v>
      </c>
    </row>
    <row r="11" spans="1:15" x14ac:dyDescent="0.3">
      <c r="A11" t="s">
        <v>48</v>
      </c>
      <c r="B11" t="s">
        <v>16</v>
      </c>
      <c r="C11" t="s">
        <v>23</v>
      </c>
      <c r="D11" t="s">
        <v>18</v>
      </c>
      <c r="E11" t="s">
        <v>24</v>
      </c>
      <c r="F11">
        <v>46.95</v>
      </c>
      <c r="G11">
        <v>5</v>
      </c>
      <c r="H11">
        <v>11.737500000000001</v>
      </c>
      <c r="I11">
        <v>246.48750000000001</v>
      </c>
      <c r="J11" t="s">
        <v>613</v>
      </c>
      <c r="K11" s="18">
        <v>0.43402777777777779</v>
      </c>
      <c r="L11" t="s">
        <v>20</v>
      </c>
      <c r="M11">
        <v>234.75</v>
      </c>
      <c r="N11">
        <v>4.7619047620000003</v>
      </c>
      <c r="O11">
        <v>11.737500000000001</v>
      </c>
    </row>
    <row r="12" spans="1:15" x14ac:dyDescent="0.3">
      <c r="A12" t="s">
        <v>49</v>
      </c>
      <c r="B12" t="s">
        <v>16</v>
      </c>
      <c r="C12" t="s">
        <v>23</v>
      </c>
      <c r="D12" t="s">
        <v>27</v>
      </c>
      <c r="E12" t="s">
        <v>43</v>
      </c>
      <c r="F12">
        <v>43.19</v>
      </c>
      <c r="G12">
        <v>10</v>
      </c>
      <c r="H12">
        <v>21.594999999999999</v>
      </c>
      <c r="I12">
        <v>453.495</v>
      </c>
      <c r="J12" t="s">
        <v>614</v>
      </c>
      <c r="K12" s="18">
        <v>0.7</v>
      </c>
      <c r="L12" t="s">
        <v>20</v>
      </c>
      <c r="M12">
        <v>431.9</v>
      </c>
      <c r="N12">
        <v>4.7619047620000003</v>
      </c>
      <c r="O12">
        <v>21.594999999999999</v>
      </c>
    </row>
    <row r="13" spans="1:15" x14ac:dyDescent="0.3">
      <c r="A13" t="s">
        <v>58</v>
      </c>
      <c r="B13" t="s">
        <v>42</v>
      </c>
      <c r="C13" t="s">
        <v>23</v>
      </c>
      <c r="D13" t="s">
        <v>18</v>
      </c>
      <c r="E13" t="s">
        <v>28</v>
      </c>
      <c r="F13">
        <v>40.299999999999997</v>
      </c>
      <c r="G13">
        <v>2</v>
      </c>
      <c r="H13">
        <v>4.03</v>
      </c>
      <c r="I13">
        <v>84.63</v>
      </c>
      <c r="J13" t="s">
        <v>615</v>
      </c>
      <c r="K13" s="18">
        <v>0.64583333333333337</v>
      </c>
      <c r="L13" t="s">
        <v>20</v>
      </c>
      <c r="M13">
        <v>80.599999999999994</v>
      </c>
      <c r="N13">
        <v>4.7619047620000003</v>
      </c>
      <c r="O13">
        <v>4.03</v>
      </c>
    </row>
    <row r="14" spans="1:15" x14ac:dyDescent="0.3">
      <c r="A14" t="s">
        <v>59</v>
      </c>
      <c r="B14" t="s">
        <v>22</v>
      </c>
      <c r="C14" t="s">
        <v>17</v>
      </c>
      <c r="D14" t="s">
        <v>27</v>
      </c>
      <c r="E14" t="s">
        <v>24</v>
      </c>
      <c r="F14">
        <v>86.04</v>
      </c>
      <c r="G14">
        <v>5</v>
      </c>
      <c r="H14">
        <v>21.51</v>
      </c>
      <c r="I14">
        <v>451.71</v>
      </c>
      <c r="J14" t="s">
        <v>37</v>
      </c>
      <c r="K14" s="18">
        <v>0.47499999999999998</v>
      </c>
      <c r="L14" t="s">
        <v>20</v>
      </c>
      <c r="M14">
        <v>430.2</v>
      </c>
      <c r="N14">
        <v>4.7619047620000003</v>
      </c>
      <c r="O14">
        <v>21.51</v>
      </c>
    </row>
    <row r="15" spans="1:15" x14ac:dyDescent="0.3">
      <c r="A15" t="s">
        <v>60</v>
      </c>
      <c r="B15" t="s">
        <v>42</v>
      </c>
      <c r="C15" t="s">
        <v>23</v>
      </c>
      <c r="D15" t="s">
        <v>27</v>
      </c>
      <c r="E15" t="s">
        <v>19</v>
      </c>
      <c r="F15">
        <v>87.98</v>
      </c>
      <c r="G15">
        <v>3</v>
      </c>
      <c r="H15">
        <v>13.196999999999999</v>
      </c>
      <c r="I15">
        <v>277.137</v>
      </c>
      <c r="J15" t="s">
        <v>616</v>
      </c>
      <c r="K15" s="18">
        <v>0.44444444444444442</v>
      </c>
      <c r="L15" t="s">
        <v>20</v>
      </c>
      <c r="M15">
        <v>263.94</v>
      </c>
      <c r="N15">
        <v>4.7619047620000003</v>
      </c>
      <c r="O15">
        <v>13.196999999999999</v>
      </c>
    </row>
    <row r="16" spans="1:15" x14ac:dyDescent="0.3">
      <c r="A16" t="s">
        <v>63</v>
      </c>
      <c r="B16" t="s">
        <v>16</v>
      </c>
      <c r="C16" t="s">
        <v>23</v>
      </c>
      <c r="D16" t="s">
        <v>27</v>
      </c>
      <c r="E16" t="s">
        <v>24</v>
      </c>
      <c r="F16">
        <v>34.56</v>
      </c>
      <c r="G16">
        <v>5</v>
      </c>
      <c r="H16">
        <v>8.64</v>
      </c>
      <c r="I16">
        <v>181.44</v>
      </c>
      <c r="J16" t="s">
        <v>64</v>
      </c>
      <c r="K16" s="18">
        <v>0.46875</v>
      </c>
      <c r="L16" t="s">
        <v>20</v>
      </c>
      <c r="M16">
        <v>172.8</v>
      </c>
      <c r="N16">
        <v>4.7619047620000003</v>
      </c>
      <c r="O16">
        <v>8.64</v>
      </c>
    </row>
    <row r="17" spans="1:15" x14ac:dyDescent="0.3">
      <c r="A17" t="s">
        <v>65</v>
      </c>
      <c r="B17" t="s">
        <v>16</v>
      </c>
      <c r="C17" t="s">
        <v>17</v>
      </c>
      <c r="D17" t="s">
        <v>27</v>
      </c>
      <c r="E17" t="s">
        <v>33</v>
      </c>
      <c r="F17">
        <v>88.63</v>
      </c>
      <c r="G17">
        <v>3</v>
      </c>
      <c r="H17">
        <v>13.294499999999999</v>
      </c>
      <c r="I17">
        <v>279.18450000000001</v>
      </c>
      <c r="J17" t="s">
        <v>617</v>
      </c>
      <c r="K17" s="18">
        <v>0.73333333333333328</v>
      </c>
      <c r="L17" t="s">
        <v>20</v>
      </c>
      <c r="M17">
        <v>265.89</v>
      </c>
      <c r="N17">
        <v>4.7619047620000003</v>
      </c>
      <c r="O17">
        <v>13.294499999999999</v>
      </c>
    </row>
    <row r="18" spans="1:15" x14ac:dyDescent="0.3">
      <c r="A18" t="s">
        <v>78</v>
      </c>
      <c r="B18" t="s">
        <v>22</v>
      </c>
      <c r="C18" t="s">
        <v>17</v>
      </c>
      <c r="D18" t="s">
        <v>18</v>
      </c>
      <c r="E18" t="s">
        <v>43</v>
      </c>
      <c r="F18">
        <v>99.42</v>
      </c>
      <c r="G18">
        <v>4</v>
      </c>
      <c r="H18">
        <v>19.884</v>
      </c>
      <c r="I18">
        <v>417.56400000000002</v>
      </c>
      <c r="J18" t="s">
        <v>612</v>
      </c>
      <c r="K18" s="18">
        <v>0.44583333333333336</v>
      </c>
      <c r="L18" t="s">
        <v>20</v>
      </c>
      <c r="M18">
        <v>397.68</v>
      </c>
      <c r="N18">
        <v>4.7619047620000003</v>
      </c>
      <c r="O18">
        <v>19.884</v>
      </c>
    </row>
    <row r="19" spans="1:15" x14ac:dyDescent="0.3">
      <c r="A19" t="s">
        <v>79</v>
      </c>
      <c r="B19" t="s">
        <v>22</v>
      </c>
      <c r="C19" t="s">
        <v>17</v>
      </c>
      <c r="D19" t="s">
        <v>18</v>
      </c>
      <c r="E19" t="s">
        <v>33</v>
      </c>
      <c r="F19">
        <v>68.12</v>
      </c>
      <c r="G19">
        <v>1</v>
      </c>
      <c r="H19">
        <v>3.4060000000000001</v>
      </c>
      <c r="I19">
        <v>71.525999999999996</v>
      </c>
      <c r="J19" t="s">
        <v>618</v>
      </c>
      <c r="K19" s="18">
        <v>0.51944444444444449</v>
      </c>
      <c r="L19" t="s">
        <v>20</v>
      </c>
      <c r="M19">
        <v>68.12</v>
      </c>
      <c r="N19">
        <v>4.7619047620000003</v>
      </c>
      <c r="O19">
        <v>3.4060000000000001</v>
      </c>
    </row>
    <row r="20" spans="1:15" x14ac:dyDescent="0.3">
      <c r="A20" t="s">
        <v>80</v>
      </c>
      <c r="B20" t="s">
        <v>16</v>
      </c>
      <c r="C20" t="s">
        <v>17</v>
      </c>
      <c r="D20" t="s">
        <v>27</v>
      </c>
      <c r="E20" t="s">
        <v>33</v>
      </c>
      <c r="F20">
        <v>62.62</v>
      </c>
      <c r="G20">
        <v>5</v>
      </c>
      <c r="H20">
        <v>15.654999999999999</v>
      </c>
      <c r="I20">
        <v>328.755</v>
      </c>
      <c r="J20" t="s">
        <v>619</v>
      </c>
      <c r="K20" s="18">
        <v>0.80208333333333337</v>
      </c>
      <c r="L20" t="s">
        <v>20</v>
      </c>
      <c r="M20">
        <v>313.10000000000002</v>
      </c>
      <c r="N20">
        <v>4.7619047620000003</v>
      </c>
      <c r="O20">
        <v>15.654999999999999</v>
      </c>
    </row>
    <row r="21" spans="1:15" x14ac:dyDescent="0.3">
      <c r="A21" t="s">
        <v>81</v>
      </c>
      <c r="B21" t="s">
        <v>16</v>
      </c>
      <c r="C21" t="s">
        <v>23</v>
      </c>
      <c r="D21" t="s">
        <v>18</v>
      </c>
      <c r="E21" t="s">
        <v>24</v>
      </c>
      <c r="F21">
        <v>60.88</v>
      </c>
      <c r="G21">
        <v>9</v>
      </c>
      <c r="H21">
        <v>27.396000000000001</v>
      </c>
      <c r="I21">
        <v>575.31600000000003</v>
      </c>
      <c r="J21" t="s">
        <v>53</v>
      </c>
      <c r="K21" s="18">
        <v>0.72013888888888888</v>
      </c>
      <c r="L21" t="s">
        <v>20</v>
      </c>
      <c r="M21">
        <v>547.91999999999996</v>
      </c>
      <c r="N21">
        <v>4.7619047620000003</v>
      </c>
      <c r="O21">
        <v>27.396000000000001</v>
      </c>
    </row>
    <row r="22" spans="1:15" x14ac:dyDescent="0.3">
      <c r="A22" t="s">
        <v>82</v>
      </c>
      <c r="B22" t="s">
        <v>22</v>
      </c>
      <c r="C22" t="s">
        <v>23</v>
      </c>
      <c r="D22" t="s">
        <v>18</v>
      </c>
      <c r="E22" t="s">
        <v>19</v>
      </c>
      <c r="F22">
        <v>54.92</v>
      </c>
      <c r="G22">
        <v>8</v>
      </c>
      <c r="H22">
        <v>21.968</v>
      </c>
      <c r="I22">
        <v>461.32799999999997</v>
      </c>
      <c r="J22" t="s">
        <v>83</v>
      </c>
      <c r="K22" s="18">
        <v>0.55833333333333335</v>
      </c>
      <c r="L22" t="s">
        <v>20</v>
      </c>
      <c r="M22">
        <v>439.36</v>
      </c>
      <c r="N22">
        <v>4.7619047620000003</v>
      </c>
      <c r="O22">
        <v>21.968</v>
      </c>
    </row>
    <row r="23" spans="1:15" x14ac:dyDescent="0.3">
      <c r="A23" t="s">
        <v>85</v>
      </c>
      <c r="B23" t="s">
        <v>42</v>
      </c>
      <c r="C23" t="s">
        <v>17</v>
      </c>
      <c r="D23" t="s">
        <v>18</v>
      </c>
      <c r="E23" t="s">
        <v>28</v>
      </c>
      <c r="F23">
        <v>86.72</v>
      </c>
      <c r="G23">
        <v>1</v>
      </c>
      <c r="H23">
        <v>4.3360000000000003</v>
      </c>
      <c r="I23">
        <v>91.055999999999997</v>
      </c>
      <c r="J23" t="s">
        <v>86</v>
      </c>
      <c r="K23" s="18">
        <v>0.78125</v>
      </c>
      <c r="L23" t="s">
        <v>20</v>
      </c>
      <c r="M23">
        <v>86.72</v>
      </c>
      <c r="N23">
        <v>4.7619047620000003</v>
      </c>
      <c r="O23">
        <v>4.3360000000000003</v>
      </c>
    </row>
    <row r="24" spans="1:15" x14ac:dyDescent="0.3">
      <c r="A24" t="s">
        <v>95</v>
      </c>
      <c r="B24" t="s">
        <v>42</v>
      </c>
      <c r="C24" t="s">
        <v>17</v>
      </c>
      <c r="D24" t="s">
        <v>18</v>
      </c>
      <c r="E24" t="s">
        <v>43</v>
      </c>
      <c r="F24">
        <v>20.010000000000002</v>
      </c>
      <c r="G24">
        <v>9</v>
      </c>
      <c r="H24">
        <v>9.0045000000000002</v>
      </c>
      <c r="I24">
        <v>189.09450000000001</v>
      </c>
      <c r="J24" t="s">
        <v>612</v>
      </c>
      <c r="K24" s="18">
        <v>0.65763888888888888</v>
      </c>
      <c r="L24" t="s">
        <v>20</v>
      </c>
      <c r="M24">
        <v>180.09</v>
      </c>
      <c r="N24">
        <v>4.7619047620000003</v>
      </c>
      <c r="O24">
        <v>9.0045000000000002</v>
      </c>
    </row>
    <row r="25" spans="1:15" x14ac:dyDescent="0.3">
      <c r="A25" t="s">
        <v>97</v>
      </c>
      <c r="B25" t="s">
        <v>22</v>
      </c>
      <c r="C25" t="s">
        <v>17</v>
      </c>
      <c r="D25" t="s">
        <v>18</v>
      </c>
      <c r="E25" t="s">
        <v>46</v>
      </c>
      <c r="F25">
        <v>82.63</v>
      </c>
      <c r="G25">
        <v>10</v>
      </c>
      <c r="H25">
        <v>41.314999999999998</v>
      </c>
      <c r="I25">
        <v>867.61500000000001</v>
      </c>
      <c r="J25" t="s">
        <v>98</v>
      </c>
      <c r="K25" s="18">
        <v>0.71388888888888891</v>
      </c>
      <c r="L25" t="s">
        <v>20</v>
      </c>
      <c r="M25">
        <v>826.3</v>
      </c>
      <c r="N25">
        <v>4.7619047620000003</v>
      </c>
      <c r="O25">
        <v>41.314999999999998</v>
      </c>
    </row>
    <row r="26" spans="1:15" x14ac:dyDescent="0.3">
      <c r="A26" t="s">
        <v>101</v>
      </c>
      <c r="B26" t="s">
        <v>42</v>
      </c>
      <c r="C26" t="s">
        <v>17</v>
      </c>
      <c r="D26" t="s">
        <v>18</v>
      </c>
      <c r="E26" t="s">
        <v>46</v>
      </c>
      <c r="F26">
        <v>17.87</v>
      </c>
      <c r="G26">
        <v>4</v>
      </c>
      <c r="H26">
        <v>3.5739999999999998</v>
      </c>
      <c r="I26">
        <v>75.054000000000002</v>
      </c>
      <c r="J26" t="s">
        <v>67</v>
      </c>
      <c r="K26" s="18">
        <v>0.61250000000000004</v>
      </c>
      <c r="L26" t="s">
        <v>20</v>
      </c>
      <c r="M26">
        <v>71.48</v>
      </c>
      <c r="N26">
        <v>4.7619047620000003</v>
      </c>
      <c r="O26">
        <v>3.5739999999999998</v>
      </c>
    </row>
    <row r="27" spans="1:15" x14ac:dyDescent="0.3">
      <c r="A27" t="s">
        <v>103</v>
      </c>
      <c r="B27" t="s">
        <v>42</v>
      </c>
      <c r="C27" t="s">
        <v>23</v>
      </c>
      <c r="D27" t="s">
        <v>27</v>
      </c>
      <c r="E27" t="s">
        <v>28</v>
      </c>
      <c r="F27">
        <v>16.16</v>
      </c>
      <c r="G27">
        <v>2</v>
      </c>
      <c r="H27">
        <v>1.6160000000000001</v>
      </c>
      <c r="I27">
        <v>33.936</v>
      </c>
      <c r="J27" t="s">
        <v>620</v>
      </c>
      <c r="K27" s="18">
        <v>0.49236111111111114</v>
      </c>
      <c r="L27" t="s">
        <v>20</v>
      </c>
      <c r="M27">
        <v>32.32</v>
      </c>
      <c r="N27">
        <v>4.7619047620000003</v>
      </c>
      <c r="O27">
        <v>1.6160000000000001</v>
      </c>
    </row>
    <row r="28" spans="1:15" x14ac:dyDescent="0.3">
      <c r="A28" t="s">
        <v>108</v>
      </c>
      <c r="B28" t="s">
        <v>16</v>
      </c>
      <c r="C28" t="s">
        <v>23</v>
      </c>
      <c r="D28" t="s">
        <v>27</v>
      </c>
      <c r="E28" t="s">
        <v>19</v>
      </c>
      <c r="F28">
        <v>89.6</v>
      </c>
      <c r="G28">
        <v>8</v>
      </c>
      <c r="H28">
        <v>35.840000000000003</v>
      </c>
      <c r="I28">
        <v>752.64</v>
      </c>
      <c r="J28" t="s">
        <v>614</v>
      </c>
      <c r="K28" s="18">
        <v>0.4777777777777778</v>
      </c>
      <c r="L28" t="s">
        <v>20</v>
      </c>
      <c r="M28">
        <v>716.8</v>
      </c>
      <c r="N28">
        <v>4.7619047620000003</v>
      </c>
      <c r="O28">
        <v>35.840000000000003</v>
      </c>
    </row>
    <row r="29" spans="1:15" x14ac:dyDescent="0.3">
      <c r="A29" t="s">
        <v>114</v>
      </c>
      <c r="B29" t="s">
        <v>22</v>
      </c>
      <c r="C29" t="s">
        <v>23</v>
      </c>
      <c r="D29" t="s">
        <v>27</v>
      </c>
      <c r="E29" t="s">
        <v>28</v>
      </c>
      <c r="F29">
        <v>55.73</v>
      </c>
      <c r="G29">
        <v>6</v>
      </c>
      <c r="H29">
        <v>16.719000000000001</v>
      </c>
      <c r="I29">
        <v>351.09899999999999</v>
      </c>
      <c r="J29" t="s">
        <v>39</v>
      </c>
      <c r="K29" s="18">
        <v>0.4548611111111111</v>
      </c>
      <c r="L29" t="s">
        <v>20</v>
      </c>
      <c r="M29">
        <v>334.38</v>
      </c>
      <c r="N29">
        <v>4.7619047620000003</v>
      </c>
      <c r="O29">
        <v>16.719000000000001</v>
      </c>
    </row>
    <row r="30" spans="1:15" x14ac:dyDescent="0.3">
      <c r="A30" t="s">
        <v>115</v>
      </c>
      <c r="B30" t="s">
        <v>42</v>
      </c>
      <c r="C30" t="s">
        <v>17</v>
      </c>
      <c r="D30" t="s">
        <v>18</v>
      </c>
      <c r="E30" t="s">
        <v>33</v>
      </c>
      <c r="F30">
        <v>55.07</v>
      </c>
      <c r="G30">
        <v>9</v>
      </c>
      <c r="H30">
        <v>24.781500000000001</v>
      </c>
      <c r="I30">
        <v>520.41150000000005</v>
      </c>
      <c r="J30" t="s">
        <v>621</v>
      </c>
      <c r="K30" s="18">
        <v>0.56944444444444442</v>
      </c>
      <c r="L30" t="s">
        <v>20</v>
      </c>
      <c r="M30">
        <v>495.63</v>
      </c>
      <c r="N30">
        <v>4.7619047620000003</v>
      </c>
      <c r="O30">
        <v>24.781500000000001</v>
      </c>
    </row>
    <row r="31" spans="1:15" x14ac:dyDescent="0.3">
      <c r="A31" t="s">
        <v>121</v>
      </c>
      <c r="B31" t="s">
        <v>22</v>
      </c>
      <c r="C31" t="s">
        <v>23</v>
      </c>
      <c r="D31" t="s">
        <v>18</v>
      </c>
      <c r="E31" t="s">
        <v>19</v>
      </c>
      <c r="F31">
        <v>33.47</v>
      </c>
      <c r="G31">
        <v>2</v>
      </c>
      <c r="H31">
        <v>3.347</v>
      </c>
      <c r="I31">
        <v>70.287000000000006</v>
      </c>
      <c r="J31" t="s">
        <v>622</v>
      </c>
      <c r="K31" s="18">
        <v>0.65486111111111112</v>
      </c>
      <c r="L31" t="s">
        <v>20</v>
      </c>
      <c r="M31">
        <v>66.94</v>
      </c>
      <c r="N31">
        <v>4.7619047620000003</v>
      </c>
      <c r="O31">
        <v>3.347</v>
      </c>
    </row>
    <row r="32" spans="1:15" x14ac:dyDescent="0.3">
      <c r="A32" t="s">
        <v>122</v>
      </c>
      <c r="B32" t="s">
        <v>42</v>
      </c>
      <c r="C32" t="s">
        <v>17</v>
      </c>
      <c r="D32" t="s">
        <v>18</v>
      </c>
      <c r="E32" t="s">
        <v>46</v>
      </c>
      <c r="F32">
        <v>97.61</v>
      </c>
      <c r="G32">
        <v>6</v>
      </c>
      <c r="H32">
        <v>29.283000000000001</v>
      </c>
      <c r="I32">
        <v>614.94299999999998</v>
      </c>
      <c r="J32" t="s">
        <v>618</v>
      </c>
      <c r="K32" s="18">
        <v>0.62569444444444444</v>
      </c>
      <c r="L32" t="s">
        <v>20</v>
      </c>
      <c r="M32">
        <v>585.66</v>
      </c>
      <c r="N32">
        <v>4.7619047620000003</v>
      </c>
      <c r="O32">
        <v>29.283000000000001</v>
      </c>
    </row>
    <row r="33" spans="1:15" x14ac:dyDescent="0.3">
      <c r="A33" t="s">
        <v>128</v>
      </c>
      <c r="B33" t="s">
        <v>42</v>
      </c>
      <c r="C33" t="s">
        <v>17</v>
      </c>
      <c r="D33" t="s">
        <v>18</v>
      </c>
      <c r="E33" t="s">
        <v>43</v>
      </c>
      <c r="F33">
        <v>48.52</v>
      </c>
      <c r="G33">
        <v>3</v>
      </c>
      <c r="H33">
        <v>7.2779999999999996</v>
      </c>
      <c r="I33">
        <v>152.83799999999999</v>
      </c>
      <c r="J33" t="s">
        <v>616</v>
      </c>
      <c r="K33" s="18">
        <v>0.76180555555555551</v>
      </c>
      <c r="L33" t="s">
        <v>20</v>
      </c>
      <c r="M33">
        <v>145.56</v>
      </c>
      <c r="N33">
        <v>4.7619047620000003</v>
      </c>
      <c r="O33">
        <v>7.2779999999999996</v>
      </c>
    </row>
    <row r="34" spans="1:15" x14ac:dyDescent="0.3">
      <c r="A34" t="s">
        <v>130</v>
      </c>
      <c r="B34" t="s">
        <v>16</v>
      </c>
      <c r="C34" t="s">
        <v>23</v>
      </c>
      <c r="D34" t="s">
        <v>27</v>
      </c>
      <c r="E34" t="s">
        <v>28</v>
      </c>
      <c r="F34">
        <v>74.67</v>
      </c>
      <c r="G34">
        <v>9</v>
      </c>
      <c r="H34">
        <v>33.601500000000001</v>
      </c>
      <c r="I34">
        <v>705.63149999999996</v>
      </c>
      <c r="J34" t="s">
        <v>131</v>
      </c>
      <c r="K34" s="18">
        <v>0.4548611111111111</v>
      </c>
      <c r="L34" t="s">
        <v>20</v>
      </c>
      <c r="M34">
        <v>672.03</v>
      </c>
      <c r="N34">
        <v>4.7619047620000003</v>
      </c>
      <c r="O34">
        <v>33.601500000000001</v>
      </c>
    </row>
    <row r="35" spans="1:15" x14ac:dyDescent="0.3">
      <c r="A35" t="s">
        <v>136</v>
      </c>
      <c r="B35" t="s">
        <v>22</v>
      </c>
      <c r="C35" t="s">
        <v>17</v>
      </c>
      <c r="D35" t="s">
        <v>18</v>
      </c>
      <c r="E35" t="s">
        <v>43</v>
      </c>
      <c r="F35">
        <v>78.31</v>
      </c>
      <c r="G35">
        <v>10</v>
      </c>
      <c r="H35">
        <v>39.155000000000001</v>
      </c>
      <c r="I35">
        <v>822.255</v>
      </c>
      <c r="J35" t="s">
        <v>616</v>
      </c>
      <c r="K35" s="18">
        <v>0.68333333333333335</v>
      </c>
      <c r="L35" t="s">
        <v>20</v>
      </c>
      <c r="M35">
        <v>783.1</v>
      </c>
      <c r="N35">
        <v>4.7619047620000003</v>
      </c>
      <c r="O35">
        <v>39.155000000000001</v>
      </c>
    </row>
    <row r="36" spans="1:15" x14ac:dyDescent="0.3">
      <c r="A36" t="s">
        <v>139</v>
      </c>
      <c r="B36" t="s">
        <v>42</v>
      </c>
      <c r="C36" t="s">
        <v>23</v>
      </c>
      <c r="D36" t="s">
        <v>18</v>
      </c>
      <c r="E36" t="s">
        <v>43</v>
      </c>
      <c r="F36">
        <v>96.68</v>
      </c>
      <c r="G36">
        <v>3</v>
      </c>
      <c r="H36">
        <v>14.502000000000001</v>
      </c>
      <c r="I36">
        <v>304.54199999999997</v>
      </c>
      <c r="J36" t="s">
        <v>140</v>
      </c>
      <c r="K36" s="18">
        <v>0.8305555555555556</v>
      </c>
      <c r="L36" t="s">
        <v>20</v>
      </c>
      <c r="M36">
        <v>290.04000000000002</v>
      </c>
      <c r="N36">
        <v>4.7619047620000003</v>
      </c>
      <c r="O36">
        <v>14.502000000000001</v>
      </c>
    </row>
    <row r="37" spans="1:15" x14ac:dyDescent="0.3">
      <c r="A37" t="s">
        <v>141</v>
      </c>
      <c r="B37" t="s">
        <v>22</v>
      </c>
      <c r="C37" t="s">
        <v>23</v>
      </c>
      <c r="D37" t="s">
        <v>27</v>
      </c>
      <c r="E37" t="s">
        <v>43</v>
      </c>
      <c r="F37">
        <v>19.25</v>
      </c>
      <c r="G37">
        <v>8</v>
      </c>
      <c r="H37">
        <v>7.7</v>
      </c>
      <c r="I37">
        <v>161.69999999999999</v>
      </c>
      <c r="J37" t="s">
        <v>142</v>
      </c>
      <c r="K37" s="18">
        <v>0.77569444444444446</v>
      </c>
      <c r="L37" t="s">
        <v>20</v>
      </c>
      <c r="M37">
        <v>154</v>
      </c>
      <c r="N37">
        <v>4.7619047620000003</v>
      </c>
      <c r="O37">
        <v>7.7</v>
      </c>
    </row>
    <row r="38" spans="1:15" x14ac:dyDescent="0.3">
      <c r="A38" t="s">
        <v>146</v>
      </c>
      <c r="B38" t="s">
        <v>22</v>
      </c>
      <c r="C38" t="s">
        <v>23</v>
      </c>
      <c r="D38" t="s">
        <v>18</v>
      </c>
      <c r="E38" t="s">
        <v>33</v>
      </c>
      <c r="F38">
        <v>83.06</v>
      </c>
      <c r="G38">
        <v>7</v>
      </c>
      <c r="H38">
        <v>29.071000000000002</v>
      </c>
      <c r="I38">
        <v>610.49099999999999</v>
      </c>
      <c r="J38" t="s">
        <v>616</v>
      </c>
      <c r="K38" s="18">
        <v>0.60486111111111107</v>
      </c>
      <c r="L38" t="s">
        <v>20</v>
      </c>
      <c r="M38">
        <v>581.41999999999996</v>
      </c>
      <c r="N38">
        <v>4.7619047620000003</v>
      </c>
      <c r="O38">
        <v>29.071000000000002</v>
      </c>
    </row>
    <row r="39" spans="1:15" x14ac:dyDescent="0.3">
      <c r="A39" t="s">
        <v>152</v>
      </c>
      <c r="B39" t="s">
        <v>22</v>
      </c>
      <c r="C39" t="s">
        <v>23</v>
      </c>
      <c r="D39" t="s">
        <v>18</v>
      </c>
      <c r="E39" t="s">
        <v>33</v>
      </c>
      <c r="F39">
        <v>44.86</v>
      </c>
      <c r="G39">
        <v>10</v>
      </c>
      <c r="H39">
        <v>22.43</v>
      </c>
      <c r="I39">
        <v>471.03</v>
      </c>
      <c r="J39" t="s">
        <v>140</v>
      </c>
      <c r="K39" s="18">
        <v>0.82916666666666672</v>
      </c>
      <c r="L39" t="s">
        <v>20</v>
      </c>
      <c r="M39">
        <v>448.6</v>
      </c>
      <c r="N39">
        <v>4.7619047620000003</v>
      </c>
      <c r="O39">
        <v>22.43</v>
      </c>
    </row>
    <row r="40" spans="1:15" x14ac:dyDescent="0.3">
      <c r="A40" t="s">
        <v>153</v>
      </c>
      <c r="B40" t="s">
        <v>16</v>
      </c>
      <c r="C40" t="s">
        <v>17</v>
      </c>
      <c r="D40" t="s">
        <v>18</v>
      </c>
      <c r="E40" t="s">
        <v>33</v>
      </c>
      <c r="F40">
        <v>21.98</v>
      </c>
      <c r="G40">
        <v>7</v>
      </c>
      <c r="H40">
        <v>7.6929999999999996</v>
      </c>
      <c r="I40">
        <v>161.553</v>
      </c>
      <c r="J40" t="s">
        <v>623</v>
      </c>
      <c r="K40" s="18">
        <v>0.6958333333333333</v>
      </c>
      <c r="L40" t="s">
        <v>20</v>
      </c>
      <c r="M40">
        <v>153.86000000000001</v>
      </c>
      <c r="N40">
        <v>4.7619047620000003</v>
      </c>
      <c r="O40">
        <v>7.6929999999999996</v>
      </c>
    </row>
    <row r="41" spans="1:15" x14ac:dyDescent="0.3">
      <c r="A41" t="s">
        <v>156</v>
      </c>
      <c r="B41" t="s">
        <v>16</v>
      </c>
      <c r="C41" t="s">
        <v>23</v>
      </c>
      <c r="D41" t="s">
        <v>27</v>
      </c>
      <c r="E41" t="s">
        <v>24</v>
      </c>
      <c r="F41">
        <v>97.16</v>
      </c>
      <c r="G41">
        <v>1</v>
      </c>
      <c r="H41">
        <v>4.8579999999999997</v>
      </c>
      <c r="I41">
        <v>102.018</v>
      </c>
      <c r="J41" t="s">
        <v>624</v>
      </c>
      <c r="K41" s="18">
        <v>0.85972222222222228</v>
      </c>
      <c r="L41" t="s">
        <v>20</v>
      </c>
      <c r="M41">
        <v>97.16</v>
      </c>
      <c r="N41">
        <v>4.7619047620000003</v>
      </c>
      <c r="O41">
        <v>4.8579999999999997</v>
      </c>
    </row>
    <row r="42" spans="1:15" x14ac:dyDescent="0.3">
      <c r="A42" t="s">
        <v>157</v>
      </c>
      <c r="B42" t="s">
        <v>42</v>
      </c>
      <c r="C42" t="s">
        <v>23</v>
      </c>
      <c r="D42" t="s">
        <v>27</v>
      </c>
      <c r="E42" t="s">
        <v>19</v>
      </c>
      <c r="F42">
        <v>87.87</v>
      </c>
      <c r="G42">
        <v>10</v>
      </c>
      <c r="H42">
        <v>43.935000000000002</v>
      </c>
      <c r="I42">
        <v>922.63499999999999</v>
      </c>
      <c r="J42" t="s">
        <v>51</v>
      </c>
      <c r="K42" s="18">
        <v>0.43402777777777779</v>
      </c>
      <c r="L42" t="s">
        <v>20</v>
      </c>
      <c r="M42">
        <v>878.7</v>
      </c>
      <c r="N42">
        <v>4.7619047620000003</v>
      </c>
      <c r="O42">
        <v>43.935000000000002</v>
      </c>
    </row>
    <row r="43" spans="1:15" x14ac:dyDescent="0.3">
      <c r="A43" t="s">
        <v>159</v>
      </c>
      <c r="B43" t="s">
        <v>16</v>
      </c>
      <c r="C43" t="s">
        <v>23</v>
      </c>
      <c r="D43" t="s">
        <v>27</v>
      </c>
      <c r="E43" t="s">
        <v>43</v>
      </c>
      <c r="F43">
        <v>52.75</v>
      </c>
      <c r="G43">
        <v>3</v>
      </c>
      <c r="H43">
        <v>7.9124999999999996</v>
      </c>
      <c r="I43">
        <v>166.16249999999999</v>
      </c>
      <c r="J43" t="s">
        <v>83</v>
      </c>
      <c r="K43" s="18">
        <v>0.42777777777777776</v>
      </c>
      <c r="L43" t="s">
        <v>20</v>
      </c>
      <c r="M43">
        <v>158.25</v>
      </c>
      <c r="N43">
        <v>4.7619047620000003</v>
      </c>
      <c r="O43">
        <v>7.9124999999999996</v>
      </c>
    </row>
    <row r="44" spans="1:15" x14ac:dyDescent="0.3">
      <c r="A44" t="s">
        <v>168</v>
      </c>
      <c r="B44" t="s">
        <v>16</v>
      </c>
      <c r="C44" t="s">
        <v>17</v>
      </c>
      <c r="D44" t="s">
        <v>27</v>
      </c>
      <c r="E44" t="s">
        <v>24</v>
      </c>
      <c r="F44">
        <v>88.67</v>
      </c>
      <c r="G44">
        <v>10</v>
      </c>
      <c r="H44">
        <v>44.335000000000001</v>
      </c>
      <c r="I44">
        <v>931.03499999999997</v>
      </c>
      <c r="J44" t="s">
        <v>625</v>
      </c>
      <c r="K44" s="18">
        <v>0.61805555555555558</v>
      </c>
      <c r="L44" t="s">
        <v>20</v>
      </c>
      <c r="M44">
        <v>886.7</v>
      </c>
      <c r="N44">
        <v>4.7619047620000003</v>
      </c>
      <c r="O44">
        <v>44.335000000000001</v>
      </c>
    </row>
    <row r="45" spans="1:15" x14ac:dyDescent="0.3">
      <c r="A45" t="s">
        <v>174</v>
      </c>
      <c r="B45" t="s">
        <v>42</v>
      </c>
      <c r="C45" t="s">
        <v>17</v>
      </c>
      <c r="D45" t="s">
        <v>18</v>
      </c>
      <c r="E45" t="s">
        <v>33</v>
      </c>
      <c r="F45">
        <v>16.489999999999998</v>
      </c>
      <c r="G45">
        <v>2</v>
      </c>
      <c r="H45">
        <v>1.649</v>
      </c>
      <c r="I45">
        <v>34.628999999999998</v>
      </c>
      <c r="J45" t="s">
        <v>626</v>
      </c>
      <c r="K45" s="18">
        <v>0.48055555555555557</v>
      </c>
      <c r="L45" t="s">
        <v>20</v>
      </c>
      <c r="M45">
        <v>32.979999999999997</v>
      </c>
      <c r="N45">
        <v>4.7619047620000003</v>
      </c>
      <c r="O45">
        <v>1.649</v>
      </c>
    </row>
    <row r="46" spans="1:15" x14ac:dyDescent="0.3">
      <c r="A46" t="s">
        <v>177</v>
      </c>
      <c r="B46" t="s">
        <v>16</v>
      </c>
      <c r="C46" t="s">
        <v>17</v>
      </c>
      <c r="D46" t="s">
        <v>27</v>
      </c>
      <c r="E46" t="s">
        <v>28</v>
      </c>
      <c r="F46">
        <v>58.07</v>
      </c>
      <c r="G46">
        <v>9</v>
      </c>
      <c r="H46">
        <v>26.131499999999999</v>
      </c>
      <c r="I46">
        <v>548.76149999999996</v>
      </c>
      <c r="J46" t="s">
        <v>178</v>
      </c>
      <c r="K46" s="18">
        <v>0.83819444444444446</v>
      </c>
      <c r="L46" t="s">
        <v>20</v>
      </c>
      <c r="M46">
        <v>522.63</v>
      </c>
      <c r="N46">
        <v>4.7619047620000003</v>
      </c>
      <c r="O46">
        <v>26.131499999999999</v>
      </c>
    </row>
    <row r="47" spans="1:15" x14ac:dyDescent="0.3">
      <c r="A47" t="s">
        <v>181</v>
      </c>
      <c r="B47" t="s">
        <v>42</v>
      </c>
      <c r="C47" t="s">
        <v>17</v>
      </c>
      <c r="D47" t="s">
        <v>27</v>
      </c>
      <c r="E47" t="s">
        <v>46</v>
      </c>
      <c r="F47">
        <v>21.94</v>
      </c>
      <c r="G47">
        <v>5</v>
      </c>
      <c r="H47">
        <v>5.4850000000000003</v>
      </c>
      <c r="I47">
        <v>115.185</v>
      </c>
      <c r="J47" t="s">
        <v>616</v>
      </c>
      <c r="K47" s="18">
        <v>0.52013888888888893</v>
      </c>
      <c r="L47" t="s">
        <v>20</v>
      </c>
      <c r="M47">
        <v>109.7</v>
      </c>
      <c r="N47">
        <v>4.7619047620000003</v>
      </c>
      <c r="O47">
        <v>5.4850000000000003</v>
      </c>
    </row>
    <row r="48" spans="1:15" x14ac:dyDescent="0.3">
      <c r="A48" t="s">
        <v>182</v>
      </c>
      <c r="B48" t="s">
        <v>42</v>
      </c>
      <c r="C48" t="s">
        <v>17</v>
      </c>
      <c r="D48" t="s">
        <v>27</v>
      </c>
      <c r="E48" t="s">
        <v>46</v>
      </c>
      <c r="F48">
        <v>51.36</v>
      </c>
      <c r="G48">
        <v>1</v>
      </c>
      <c r="H48">
        <v>2.5680000000000001</v>
      </c>
      <c r="I48">
        <v>53.927999999999997</v>
      </c>
      <c r="J48" t="s">
        <v>183</v>
      </c>
      <c r="K48" s="18">
        <v>0.6430555555555556</v>
      </c>
      <c r="L48" t="s">
        <v>20</v>
      </c>
      <c r="M48">
        <v>51.36</v>
      </c>
      <c r="N48">
        <v>4.7619047620000003</v>
      </c>
      <c r="O48">
        <v>2.5680000000000001</v>
      </c>
    </row>
    <row r="49" spans="1:15" x14ac:dyDescent="0.3">
      <c r="A49" t="s">
        <v>184</v>
      </c>
      <c r="B49" t="s">
        <v>16</v>
      </c>
      <c r="C49" t="s">
        <v>23</v>
      </c>
      <c r="D49" t="s">
        <v>18</v>
      </c>
      <c r="E49" t="s">
        <v>43</v>
      </c>
      <c r="F49">
        <v>10.96</v>
      </c>
      <c r="G49">
        <v>10</v>
      </c>
      <c r="H49">
        <v>5.48</v>
      </c>
      <c r="I49">
        <v>115.08</v>
      </c>
      <c r="J49" t="s">
        <v>627</v>
      </c>
      <c r="K49" s="18">
        <v>0.8666666666666667</v>
      </c>
      <c r="L49" t="s">
        <v>20</v>
      </c>
      <c r="M49">
        <v>109.6</v>
      </c>
      <c r="N49">
        <v>4.7619047620000003</v>
      </c>
      <c r="O49">
        <v>5.48</v>
      </c>
    </row>
    <row r="50" spans="1:15" x14ac:dyDescent="0.3">
      <c r="A50" t="s">
        <v>185</v>
      </c>
      <c r="B50" t="s">
        <v>42</v>
      </c>
      <c r="C50" t="s">
        <v>23</v>
      </c>
      <c r="D50" t="s">
        <v>27</v>
      </c>
      <c r="E50" t="s">
        <v>28</v>
      </c>
      <c r="F50">
        <v>53.44</v>
      </c>
      <c r="G50">
        <v>2</v>
      </c>
      <c r="H50">
        <v>5.3440000000000003</v>
      </c>
      <c r="I50">
        <v>112.224</v>
      </c>
      <c r="J50" t="s">
        <v>110</v>
      </c>
      <c r="K50" s="18">
        <v>0.85972222222222228</v>
      </c>
      <c r="L50" t="s">
        <v>20</v>
      </c>
      <c r="M50">
        <v>106.88</v>
      </c>
      <c r="N50">
        <v>4.7619047620000003</v>
      </c>
      <c r="O50">
        <v>5.3440000000000003</v>
      </c>
    </row>
    <row r="51" spans="1:15" x14ac:dyDescent="0.3">
      <c r="A51" t="s">
        <v>190</v>
      </c>
      <c r="B51" t="s">
        <v>42</v>
      </c>
      <c r="C51" t="s">
        <v>17</v>
      </c>
      <c r="D51" t="s">
        <v>18</v>
      </c>
      <c r="E51" t="s">
        <v>46</v>
      </c>
      <c r="F51">
        <v>56.47</v>
      </c>
      <c r="G51">
        <v>8</v>
      </c>
      <c r="H51">
        <v>22.588000000000001</v>
      </c>
      <c r="I51">
        <v>474.34800000000001</v>
      </c>
      <c r="J51" t="s">
        <v>628</v>
      </c>
      <c r="K51" s="18">
        <v>0.62291666666666667</v>
      </c>
      <c r="L51" t="s">
        <v>20</v>
      </c>
      <c r="M51">
        <v>451.76</v>
      </c>
      <c r="N51">
        <v>4.7619047620000003</v>
      </c>
      <c r="O51">
        <v>22.588000000000001</v>
      </c>
    </row>
    <row r="52" spans="1:15" x14ac:dyDescent="0.3">
      <c r="A52" t="s">
        <v>194</v>
      </c>
      <c r="B52" t="s">
        <v>22</v>
      </c>
      <c r="C52" t="s">
        <v>17</v>
      </c>
      <c r="D52" t="s">
        <v>18</v>
      </c>
      <c r="E52" t="s">
        <v>43</v>
      </c>
      <c r="F52">
        <v>68.540000000000006</v>
      </c>
      <c r="G52">
        <v>8</v>
      </c>
      <c r="H52">
        <v>27.416</v>
      </c>
      <c r="I52">
        <v>575.73599999999999</v>
      </c>
      <c r="J52" t="s">
        <v>629</v>
      </c>
      <c r="K52" s="18">
        <v>0.6645833333333333</v>
      </c>
      <c r="L52" t="s">
        <v>20</v>
      </c>
      <c r="M52">
        <v>548.32000000000005</v>
      </c>
      <c r="N52">
        <v>4.7619047620000003</v>
      </c>
      <c r="O52">
        <v>27.416</v>
      </c>
    </row>
    <row r="53" spans="1:15" x14ac:dyDescent="0.3">
      <c r="A53" t="s">
        <v>195</v>
      </c>
      <c r="B53" t="s">
        <v>42</v>
      </c>
      <c r="C53" t="s">
        <v>23</v>
      </c>
      <c r="D53" t="s">
        <v>18</v>
      </c>
      <c r="E53" t="s">
        <v>33</v>
      </c>
      <c r="F53">
        <v>90.28</v>
      </c>
      <c r="G53">
        <v>9</v>
      </c>
      <c r="H53">
        <v>40.625999999999998</v>
      </c>
      <c r="I53">
        <v>853.14599999999996</v>
      </c>
      <c r="J53" t="s">
        <v>611</v>
      </c>
      <c r="K53" s="18">
        <v>0.46875</v>
      </c>
      <c r="L53" t="s">
        <v>20</v>
      </c>
      <c r="M53">
        <v>812.52</v>
      </c>
      <c r="N53">
        <v>4.7619047620000003</v>
      </c>
      <c r="O53">
        <v>40.625999999999998</v>
      </c>
    </row>
    <row r="54" spans="1:15" x14ac:dyDescent="0.3">
      <c r="A54" t="s">
        <v>200</v>
      </c>
      <c r="B54" t="s">
        <v>22</v>
      </c>
      <c r="C54" t="s">
        <v>23</v>
      </c>
      <c r="D54" t="s">
        <v>18</v>
      </c>
      <c r="E54" t="s">
        <v>19</v>
      </c>
      <c r="F54">
        <v>81.3</v>
      </c>
      <c r="G54">
        <v>6</v>
      </c>
      <c r="H54">
        <v>24.39</v>
      </c>
      <c r="I54">
        <v>512.19000000000005</v>
      </c>
      <c r="J54" t="s">
        <v>624</v>
      </c>
      <c r="K54" s="18">
        <v>0.69652777777777775</v>
      </c>
      <c r="L54" t="s">
        <v>20</v>
      </c>
      <c r="M54">
        <v>487.8</v>
      </c>
      <c r="N54">
        <v>4.7619047620000003</v>
      </c>
      <c r="O54">
        <v>24.39</v>
      </c>
    </row>
    <row r="55" spans="1:15" x14ac:dyDescent="0.3">
      <c r="A55" t="s">
        <v>208</v>
      </c>
      <c r="B55" t="s">
        <v>16</v>
      </c>
      <c r="C55" t="s">
        <v>23</v>
      </c>
      <c r="D55" t="s">
        <v>27</v>
      </c>
      <c r="E55" t="s">
        <v>33</v>
      </c>
      <c r="F55">
        <v>72.5</v>
      </c>
      <c r="G55">
        <v>8</v>
      </c>
      <c r="H55">
        <v>29</v>
      </c>
      <c r="I55">
        <v>609</v>
      </c>
      <c r="J55" t="s">
        <v>91</v>
      </c>
      <c r="K55" s="18">
        <v>0.80902777777777779</v>
      </c>
      <c r="L55" t="s">
        <v>20</v>
      </c>
      <c r="M55">
        <v>580</v>
      </c>
      <c r="N55">
        <v>4.7619047620000003</v>
      </c>
      <c r="O55">
        <v>29</v>
      </c>
    </row>
    <row r="56" spans="1:15" x14ac:dyDescent="0.3">
      <c r="A56" t="s">
        <v>214</v>
      </c>
      <c r="B56" t="s">
        <v>16</v>
      </c>
      <c r="C56" t="s">
        <v>23</v>
      </c>
      <c r="D56" t="s">
        <v>18</v>
      </c>
      <c r="E56" t="s">
        <v>28</v>
      </c>
      <c r="F56">
        <v>77.95</v>
      </c>
      <c r="G56">
        <v>6</v>
      </c>
      <c r="H56">
        <v>23.385000000000002</v>
      </c>
      <c r="I56">
        <v>491.08499999999998</v>
      </c>
      <c r="J56" t="s">
        <v>57</v>
      </c>
      <c r="K56" s="18">
        <v>0.69236111111111109</v>
      </c>
      <c r="L56" t="s">
        <v>20</v>
      </c>
      <c r="M56">
        <v>467.7</v>
      </c>
      <c r="N56">
        <v>4.7619047620000003</v>
      </c>
      <c r="O56">
        <v>23.385000000000002</v>
      </c>
    </row>
    <row r="57" spans="1:15" x14ac:dyDescent="0.3">
      <c r="A57" t="s">
        <v>216</v>
      </c>
      <c r="B57" t="s">
        <v>16</v>
      </c>
      <c r="C57" t="s">
        <v>17</v>
      </c>
      <c r="D57" t="s">
        <v>18</v>
      </c>
      <c r="E57" t="s">
        <v>46</v>
      </c>
      <c r="F57">
        <v>30.14</v>
      </c>
      <c r="G57">
        <v>10</v>
      </c>
      <c r="H57">
        <v>15.07</v>
      </c>
      <c r="I57">
        <v>316.47000000000003</v>
      </c>
      <c r="J57" t="s">
        <v>622</v>
      </c>
      <c r="K57" s="18">
        <v>0.51944444444444449</v>
      </c>
      <c r="L57" t="s">
        <v>20</v>
      </c>
      <c r="M57">
        <v>301.39999999999998</v>
      </c>
      <c r="N57">
        <v>4.7619047620000003</v>
      </c>
      <c r="O57">
        <v>15.07</v>
      </c>
    </row>
    <row r="58" spans="1:15" x14ac:dyDescent="0.3">
      <c r="A58" t="s">
        <v>224</v>
      </c>
      <c r="B58" t="s">
        <v>22</v>
      </c>
      <c r="C58" t="s">
        <v>23</v>
      </c>
      <c r="D58" t="s">
        <v>18</v>
      </c>
      <c r="E58" t="s">
        <v>43</v>
      </c>
      <c r="F58">
        <v>16.48</v>
      </c>
      <c r="G58">
        <v>6</v>
      </c>
      <c r="H58">
        <v>4.944</v>
      </c>
      <c r="I58">
        <v>103.824</v>
      </c>
      <c r="J58" t="s">
        <v>614</v>
      </c>
      <c r="K58" s="18">
        <v>0.76597222222222228</v>
      </c>
      <c r="L58" t="s">
        <v>20</v>
      </c>
      <c r="M58">
        <v>98.88</v>
      </c>
      <c r="N58">
        <v>4.7619047620000003</v>
      </c>
      <c r="O58">
        <v>4.944</v>
      </c>
    </row>
    <row r="59" spans="1:15" x14ac:dyDescent="0.3">
      <c r="A59" t="s">
        <v>228</v>
      </c>
      <c r="B59" t="s">
        <v>42</v>
      </c>
      <c r="C59" t="s">
        <v>23</v>
      </c>
      <c r="D59" t="s">
        <v>27</v>
      </c>
      <c r="E59" t="s">
        <v>28</v>
      </c>
      <c r="F59">
        <v>50.28</v>
      </c>
      <c r="G59">
        <v>5</v>
      </c>
      <c r="H59">
        <v>12.57</v>
      </c>
      <c r="I59">
        <v>263.97000000000003</v>
      </c>
      <c r="J59" t="s">
        <v>620</v>
      </c>
      <c r="K59" s="18">
        <v>0.58194444444444449</v>
      </c>
      <c r="L59" t="s">
        <v>20</v>
      </c>
      <c r="M59">
        <v>251.4</v>
      </c>
      <c r="N59">
        <v>4.7619047620000003</v>
      </c>
      <c r="O59">
        <v>12.57</v>
      </c>
    </row>
    <row r="60" spans="1:15" x14ac:dyDescent="0.3">
      <c r="A60" t="s">
        <v>229</v>
      </c>
      <c r="B60" t="s">
        <v>42</v>
      </c>
      <c r="C60" t="s">
        <v>17</v>
      </c>
      <c r="D60" t="s">
        <v>27</v>
      </c>
      <c r="E60" t="s">
        <v>19</v>
      </c>
      <c r="F60">
        <v>97.22</v>
      </c>
      <c r="G60">
        <v>9</v>
      </c>
      <c r="H60">
        <v>43.749000000000002</v>
      </c>
      <c r="I60">
        <v>918.72900000000004</v>
      </c>
      <c r="J60" t="s">
        <v>230</v>
      </c>
      <c r="K60" s="18">
        <v>0.61319444444444449</v>
      </c>
      <c r="L60" t="s">
        <v>20</v>
      </c>
      <c r="M60">
        <v>874.98</v>
      </c>
      <c r="N60">
        <v>4.7619047620000003</v>
      </c>
      <c r="O60">
        <v>43.749000000000002</v>
      </c>
    </row>
    <row r="61" spans="1:15" x14ac:dyDescent="0.3">
      <c r="A61" t="s">
        <v>231</v>
      </c>
      <c r="B61" t="s">
        <v>42</v>
      </c>
      <c r="C61" t="s">
        <v>23</v>
      </c>
      <c r="D61" t="s">
        <v>27</v>
      </c>
      <c r="E61" t="s">
        <v>33</v>
      </c>
      <c r="F61">
        <v>93.39</v>
      </c>
      <c r="G61">
        <v>6</v>
      </c>
      <c r="H61">
        <v>28.016999999999999</v>
      </c>
      <c r="I61">
        <v>588.35699999999997</v>
      </c>
      <c r="J61" t="s">
        <v>107</v>
      </c>
      <c r="K61" s="18">
        <v>0.8041666666666667</v>
      </c>
      <c r="L61" t="s">
        <v>20</v>
      </c>
      <c r="M61">
        <v>560.34</v>
      </c>
      <c r="N61">
        <v>4.7619047620000003</v>
      </c>
      <c r="O61">
        <v>28.016999999999999</v>
      </c>
    </row>
    <row r="62" spans="1:15" x14ac:dyDescent="0.3">
      <c r="A62" t="s">
        <v>235</v>
      </c>
      <c r="B62" t="s">
        <v>22</v>
      </c>
      <c r="C62" t="s">
        <v>23</v>
      </c>
      <c r="D62" t="s">
        <v>27</v>
      </c>
      <c r="E62" t="s">
        <v>33</v>
      </c>
      <c r="F62">
        <v>76.400000000000006</v>
      </c>
      <c r="G62">
        <v>2</v>
      </c>
      <c r="H62">
        <v>7.64</v>
      </c>
      <c r="I62">
        <v>160.44</v>
      </c>
      <c r="J62" t="s">
        <v>236</v>
      </c>
      <c r="K62" s="18">
        <v>0.8208333333333333</v>
      </c>
      <c r="L62" t="s">
        <v>20</v>
      </c>
      <c r="M62">
        <v>152.80000000000001</v>
      </c>
      <c r="N62">
        <v>4.7619047620000003</v>
      </c>
      <c r="O62">
        <v>7.64</v>
      </c>
    </row>
    <row r="63" spans="1:15" x14ac:dyDescent="0.3">
      <c r="A63" t="s">
        <v>238</v>
      </c>
      <c r="B63" t="s">
        <v>42</v>
      </c>
      <c r="C63" t="s">
        <v>17</v>
      </c>
      <c r="D63" t="s">
        <v>27</v>
      </c>
      <c r="E63" t="s">
        <v>19</v>
      </c>
      <c r="F63">
        <v>42.57</v>
      </c>
      <c r="G63">
        <v>8</v>
      </c>
      <c r="H63">
        <v>17.027999999999999</v>
      </c>
      <c r="I63">
        <v>357.58800000000002</v>
      </c>
      <c r="J63" t="s">
        <v>37</v>
      </c>
      <c r="K63" s="18">
        <v>0.59166666666666667</v>
      </c>
      <c r="L63" t="s">
        <v>20</v>
      </c>
      <c r="M63">
        <v>340.56</v>
      </c>
      <c r="N63">
        <v>4.7619047620000003</v>
      </c>
      <c r="O63">
        <v>17.027999999999999</v>
      </c>
    </row>
    <row r="64" spans="1:15" x14ac:dyDescent="0.3">
      <c r="A64" t="s">
        <v>243</v>
      </c>
      <c r="B64" t="s">
        <v>16</v>
      </c>
      <c r="C64" t="s">
        <v>23</v>
      </c>
      <c r="D64" t="s">
        <v>27</v>
      </c>
      <c r="E64" t="s">
        <v>19</v>
      </c>
      <c r="F64">
        <v>70.010000000000005</v>
      </c>
      <c r="G64">
        <v>5</v>
      </c>
      <c r="H64">
        <v>17.502500000000001</v>
      </c>
      <c r="I64">
        <v>367.55250000000001</v>
      </c>
      <c r="J64" t="s">
        <v>630</v>
      </c>
      <c r="K64" s="18">
        <v>0.48333333333333334</v>
      </c>
      <c r="L64" t="s">
        <v>20</v>
      </c>
      <c r="M64">
        <v>350.05</v>
      </c>
      <c r="N64">
        <v>4.7619047620000003</v>
      </c>
      <c r="O64">
        <v>17.502500000000001</v>
      </c>
    </row>
    <row r="65" spans="1:15" x14ac:dyDescent="0.3">
      <c r="A65" t="s">
        <v>247</v>
      </c>
      <c r="B65" t="s">
        <v>42</v>
      </c>
      <c r="C65" t="s">
        <v>23</v>
      </c>
      <c r="D65" t="s">
        <v>27</v>
      </c>
      <c r="E65" t="s">
        <v>43</v>
      </c>
      <c r="F65">
        <v>19.79</v>
      </c>
      <c r="G65">
        <v>8</v>
      </c>
      <c r="H65">
        <v>7.9160000000000004</v>
      </c>
      <c r="I65">
        <v>166.23599999999999</v>
      </c>
      <c r="J65" t="s">
        <v>204</v>
      </c>
      <c r="K65" s="18">
        <v>0.50277777777777777</v>
      </c>
      <c r="L65" t="s">
        <v>20</v>
      </c>
      <c r="M65">
        <v>158.32</v>
      </c>
      <c r="N65">
        <v>4.7619047620000003</v>
      </c>
      <c r="O65">
        <v>7.9160000000000004</v>
      </c>
    </row>
    <row r="66" spans="1:15" x14ac:dyDescent="0.3">
      <c r="A66" t="s">
        <v>248</v>
      </c>
      <c r="B66" t="s">
        <v>16</v>
      </c>
      <c r="C66" t="s">
        <v>17</v>
      </c>
      <c r="D66" t="s">
        <v>27</v>
      </c>
      <c r="E66" t="s">
        <v>28</v>
      </c>
      <c r="F66">
        <v>33.840000000000003</v>
      </c>
      <c r="G66">
        <v>9</v>
      </c>
      <c r="H66">
        <v>15.228</v>
      </c>
      <c r="I66">
        <v>319.78800000000001</v>
      </c>
      <c r="J66" t="s">
        <v>249</v>
      </c>
      <c r="K66" s="18">
        <v>0.68125000000000002</v>
      </c>
      <c r="L66" t="s">
        <v>20</v>
      </c>
      <c r="M66">
        <v>304.56</v>
      </c>
      <c r="N66">
        <v>4.7619047620000003</v>
      </c>
      <c r="O66">
        <v>15.228</v>
      </c>
    </row>
    <row r="67" spans="1:15" x14ac:dyDescent="0.3">
      <c r="A67" t="s">
        <v>253</v>
      </c>
      <c r="B67" t="s">
        <v>16</v>
      </c>
      <c r="C67" t="s">
        <v>23</v>
      </c>
      <c r="D67" t="s">
        <v>27</v>
      </c>
      <c r="E67" t="s">
        <v>43</v>
      </c>
      <c r="F67">
        <v>73.88</v>
      </c>
      <c r="G67">
        <v>6</v>
      </c>
      <c r="H67">
        <v>22.164000000000001</v>
      </c>
      <c r="I67">
        <v>465.44400000000002</v>
      </c>
      <c r="J67" t="s">
        <v>83</v>
      </c>
      <c r="K67" s="18">
        <v>0.80277777777777781</v>
      </c>
      <c r="L67" t="s">
        <v>20</v>
      </c>
      <c r="M67">
        <v>443.28</v>
      </c>
      <c r="N67">
        <v>4.7619047620000003</v>
      </c>
      <c r="O67">
        <v>22.164000000000001</v>
      </c>
    </row>
    <row r="68" spans="1:15" x14ac:dyDescent="0.3">
      <c r="A68" t="s">
        <v>254</v>
      </c>
      <c r="B68" t="s">
        <v>22</v>
      </c>
      <c r="C68" t="s">
        <v>17</v>
      </c>
      <c r="D68" t="s">
        <v>27</v>
      </c>
      <c r="E68" t="s">
        <v>19</v>
      </c>
      <c r="F68">
        <v>86.8</v>
      </c>
      <c r="G68">
        <v>3</v>
      </c>
      <c r="H68">
        <v>13.02</v>
      </c>
      <c r="I68">
        <v>273.42</v>
      </c>
      <c r="J68" t="s">
        <v>75</v>
      </c>
      <c r="K68" s="18">
        <v>0.69930555555555551</v>
      </c>
      <c r="L68" t="s">
        <v>20</v>
      </c>
      <c r="M68">
        <v>260.39999999999998</v>
      </c>
      <c r="N68">
        <v>4.7619047620000003</v>
      </c>
      <c r="O68">
        <v>13.02</v>
      </c>
    </row>
    <row r="69" spans="1:15" x14ac:dyDescent="0.3">
      <c r="A69" t="s">
        <v>257</v>
      </c>
      <c r="B69" t="s">
        <v>16</v>
      </c>
      <c r="C69" t="s">
        <v>17</v>
      </c>
      <c r="D69" t="s">
        <v>27</v>
      </c>
      <c r="E69" t="s">
        <v>33</v>
      </c>
      <c r="F69">
        <v>15.5</v>
      </c>
      <c r="G69">
        <v>10</v>
      </c>
      <c r="H69">
        <v>7.75</v>
      </c>
      <c r="I69">
        <v>162.75</v>
      </c>
      <c r="J69" t="s">
        <v>83</v>
      </c>
      <c r="K69" s="18">
        <v>0.4548611111111111</v>
      </c>
      <c r="L69" t="s">
        <v>20</v>
      </c>
      <c r="M69">
        <v>155</v>
      </c>
      <c r="N69">
        <v>4.7619047620000003</v>
      </c>
      <c r="O69">
        <v>7.75</v>
      </c>
    </row>
    <row r="70" spans="1:15" x14ac:dyDescent="0.3">
      <c r="A70" t="s">
        <v>258</v>
      </c>
      <c r="B70" t="s">
        <v>22</v>
      </c>
      <c r="C70" t="s">
        <v>23</v>
      </c>
      <c r="D70" t="s">
        <v>27</v>
      </c>
      <c r="E70" t="s">
        <v>19</v>
      </c>
      <c r="F70">
        <v>34.31</v>
      </c>
      <c r="G70">
        <v>8</v>
      </c>
      <c r="H70">
        <v>13.724</v>
      </c>
      <c r="I70">
        <v>288.20400000000001</v>
      </c>
      <c r="J70" t="s">
        <v>71</v>
      </c>
      <c r="K70" s="18">
        <v>0.625</v>
      </c>
      <c r="L70" t="s">
        <v>20</v>
      </c>
      <c r="M70">
        <v>274.48</v>
      </c>
      <c r="N70">
        <v>4.7619047620000003</v>
      </c>
      <c r="O70">
        <v>13.724</v>
      </c>
    </row>
    <row r="71" spans="1:15" x14ac:dyDescent="0.3">
      <c r="A71" t="s">
        <v>260</v>
      </c>
      <c r="B71" t="s">
        <v>42</v>
      </c>
      <c r="C71" t="s">
        <v>17</v>
      </c>
      <c r="D71" t="s">
        <v>27</v>
      </c>
      <c r="E71" t="s">
        <v>43</v>
      </c>
      <c r="F71">
        <v>18.079999999999998</v>
      </c>
      <c r="G71">
        <v>3</v>
      </c>
      <c r="H71">
        <v>2.7120000000000002</v>
      </c>
      <c r="I71">
        <v>56.951999999999998</v>
      </c>
      <c r="J71" t="s">
        <v>616</v>
      </c>
      <c r="K71" s="18">
        <v>0.82361111111111107</v>
      </c>
      <c r="L71" t="s">
        <v>20</v>
      </c>
      <c r="M71">
        <v>54.24</v>
      </c>
      <c r="N71">
        <v>4.7619047620000003</v>
      </c>
      <c r="O71">
        <v>2.7120000000000002</v>
      </c>
    </row>
    <row r="72" spans="1:15" x14ac:dyDescent="0.3">
      <c r="A72" t="s">
        <v>261</v>
      </c>
      <c r="B72" t="s">
        <v>42</v>
      </c>
      <c r="C72" t="s">
        <v>17</v>
      </c>
      <c r="D72" t="s">
        <v>18</v>
      </c>
      <c r="E72" t="s">
        <v>28</v>
      </c>
      <c r="F72">
        <v>94.49</v>
      </c>
      <c r="G72">
        <v>8</v>
      </c>
      <c r="H72">
        <v>37.795999999999999</v>
      </c>
      <c r="I72">
        <v>793.71600000000001</v>
      </c>
      <c r="J72" t="s">
        <v>631</v>
      </c>
      <c r="K72" s="18">
        <v>0.79166666666666663</v>
      </c>
      <c r="L72" t="s">
        <v>20</v>
      </c>
      <c r="M72">
        <v>755.92</v>
      </c>
      <c r="N72">
        <v>4.7619047620000003</v>
      </c>
      <c r="O72">
        <v>37.795999999999999</v>
      </c>
    </row>
    <row r="73" spans="1:15" x14ac:dyDescent="0.3">
      <c r="A73" t="s">
        <v>263</v>
      </c>
      <c r="B73" t="s">
        <v>16</v>
      </c>
      <c r="C73" t="s">
        <v>23</v>
      </c>
      <c r="D73" t="s">
        <v>27</v>
      </c>
      <c r="E73" t="s">
        <v>28</v>
      </c>
      <c r="F73">
        <v>74.069999999999993</v>
      </c>
      <c r="G73">
        <v>1</v>
      </c>
      <c r="H73">
        <v>3.7035</v>
      </c>
      <c r="I73">
        <v>77.773499999999999</v>
      </c>
      <c r="J73" t="s">
        <v>622</v>
      </c>
      <c r="K73" s="18">
        <v>0.53472222222222221</v>
      </c>
      <c r="L73" t="s">
        <v>20</v>
      </c>
      <c r="M73">
        <v>74.069999999999993</v>
      </c>
      <c r="N73">
        <v>4.7619047620000003</v>
      </c>
      <c r="O73">
        <v>3.7035</v>
      </c>
    </row>
    <row r="74" spans="1:15" x14ac:dyDescent="0.3">
      <c r="A74" t="s">
        <v>266</v>
      </c>
      <c r="B74" t="s">
        <v>42</v>
      </c>
      <c r="C74" t="s">
        <v>23</v>
      </c>
      <c r="D74" t="s">
        <v>18</v>
      </c>
      <c r="E74" t="s">
        <v>46</v>
      </c>
      <c r="F74">
        <v>73.52</v>
      </c>
      <c r="G74">
        <v>2</v>
      </c>
      <c r="H74">
        <v>7.3520000000000003</v>
      </c>
      <c r="I74">
        <v>154.392</v>
      </c>
      <c r="J74" t="s">
        <v>53</v>
      </c>
      <c r="K74" s="18">
        <v>0.57013888888888886</v>
      </c>
      <c r="L74" t="s">
        <v>20</v>
      </c>
      <c r="M74">
        <v>147.04</v>
      </c>
      <c r="N74">
        <v>4.7619047620000003</v>
      </c>
      <c r="O74">
        <v>7.3520000000000003</v>
      </c>
    </row>
    <row r="75" spans="1:15" x14ac:dyDescent="0.3">
      <c r="A75" t="s">
        <v>268</v>
      </c>
      <c r="B75" t="s">
        <v>42</v>
      </c>
      <c r="C75" t="s">
        <v>23</v>
      </c>
      <c r="D75" t="s">
        <v>27</v>
      </c>
      <c r="E75" t="s">
        <v>28</v>
      </c>
      <c r="F75">
        <v>25.55</v>
      </c>
      <c r="G75">
        <v>4</v>
      </c>
      <c r="H75">
        <v>5.1100000000000003</v>
      </c>
      <c r="I75">
        <v>107.31</v>
      </c>
      <c r="J75" t="s">
        <v>140</v>
      </c>
      <c r="K75" s="18">
        <v>0.84930555555555554</v>
      </c>
      <c r="L75" t="s">
        <v>20</v>
      </c>
      <c r="M75">
        <v>102.2</v>
      </c>
      <c r="N75">
        <v>4.7619047620000003</v>
      </c>
      <c r="O75">
        <v>5.1100000000000003</v>
      </c>
    </row>
    <row r="76" spans="1:15" x14ac:dyDescent="0.3">
      <c r="A76" t="s">
        <v>272</v>
      </c>
      <c r="B76" t="s">
        <v>16</v>
      </c>
      <c r="C76" t="s">
        <v>23</v>
      </c>
      <c r="D76" t="s">
        <v>18</v>
      </c>
      <c r="E76" t="s">
        <v>28</v>
      </c>
      <c r="F76">
        <v>25.29</v>
      </c>
      <c r="G76">
        <v>1</v>
      </c>
      <c r="H76">
        <v>1.2645</v>
      </c>
      <c r="I76">
        <v>26.554500000000001</v>
      </c>
      <c r="J76" t="s">
        <v>83</v>
      </c>
      <c r="K76" s="18">
        <v>0.42569444444444443</v>
      </c>
      <c r="L76" t="s">
        <v>20</v>
      </c>
      <c r="M76">
        <v>25.29</v>
      </c>
      <c r="N76">
        <v>4.7619047620000003</v>
      </c>
      <c r="O76">
        <v>1.2645</v>
      </c>
    </row>
    <row r="77" spans="1:15" x14ac:dyDescent="0.3">
      <c r="A77" t="s">
        <v>279</v>
      </c>
      <c r="B77" t="s">
        <v>42</v>
      </c>
      <c r="C77" t="s">
        <v>17</v>
      </c>
      <c r="D77" t="s">
        <v>27</v>
      </c>
      <c r="E77" t="s">
        <v>19</v>
      </c>
      <c r="F77">
        <v>25.9</v>
      </c>
      <c r="G77">
        <v>10</v>
      </c>
      <c r="H77">
        <v>12.95</v>
      </c>
      <c r="I77">
        <v>271.95</v>
      </c>
      <c r="J77" t="s">
        <v>612</v>
      </c>
      <c r="K77" s="18">
        <v>0.61875000000000002</v>
      </c>
      <c r="L77" t="s">
        <v>20</v>
      </c>
      <c r="M77">
        <v>259</v>
      </c>
      <c r="N77">
        <v>4.7619047620000003</v>
      </c>
      <c r="O77">
        <v>12.95</v>
      </c>
    </row>
    <row r="78" spans="1:15" x14ac:dyDescent="0.3">
      <c r="A78" t="s">
        <v>281</v>
      </c>
      <c r="B78" t="s">
        <v>16</v>
      </c>
      <c r="C78" t="s">
        <v>23</v>
      </c>
      <c r="D78" t="s">
        <v>18</v>
      </c>
      <c r="E78" t="s">
        <v>19</v>
      </c>
      <c r="F78">
        <v>23.03</v>
      </c>
      <c r="G78">
        <v>9</v>
      </c>
      <c r="H78">
        <v>10.3635</v>
      </c>
      <c r="I78">
        <v>217.6335</v>
      </c>
      <c r="J78" t="s">
        <v>630</v>
      </c>
      <c r="K78" s="18">
        <v>0.50138888888888888</v>
      </c>
      <c r="L78" t="s">
        <v>20</v>
      </c>
      <c r="M78">
        <v>207.27</v>
      </c>
      <c r="N78">
        <v>4.7619047620000003</v>
      </c>
      <c r="O78">
        <v>10.3635</v>
      </c>
    </row>
    <row r="79" spans="1:15" x14ac:dyDescent="0.3">
      <c r="A79" t="s">
        <v>283</v>
      </c>
      <c r="B79" t="s">
        <v>22</v>
      </c>
      <c r="C79" t="s">
        <v>17</v>
      </c>
      <c r="D79" t="s">
        <v>18</v>
      </c>
      <c r="E79" t="s">
        <v>28</v>
      </c>
      <c r="F79">
        <v>28.53</v>
      </c>
      <c r="G79">
        <v>10</v>
      </c>
      <c r="H79">
        <v>14.265000000000001</v>
      </c>
      <c r="I79">
        <v>299.565</v>
      </c>
      <c r="J79" t="s">
        <v>284</v>
      </c>
      <c r="K79" s="18">
        <v>0.73472222222222228</v>
      </c>
      <c r="L79" t="s">
        <v>20</v>
      </c>
      <c r="M79">
        <v>285.3</v>
      </c>
      <c r="N79">
        <v>4.7619047620000003</v>
      </c>
      <c r="O79">
        <v>14.265000000000001</v>
      </c>
    </row>
    <row r="80" spans="1:15" x14ac:dyDescent="0.3">
      <c r="A80" t="s">
        <v>285</v>
      </c>
      <c r="B80" t="s">
        <v>42</v>
      </c>
      <c r="C80" t="s">
        <v>23</v>
      </c>
      <c r="D80" t="s">
        <v>18</v>
      </c>
      <c r="E80" t="s">
        <v>46</v>
      </c>
      <c r="F80">
        <v>30.37</v>
      </c>
      <c r="G80">
        <v>3</v>
      </c>
      <c r="H80">
        <v>4.5555000000000003</v>
      </c>
      <c r="I80">
        <v>95.665499999999994</v>
      </c>
      <c r="J80" t="s">
        <v>166</v>
      </c>
      <c r="K80" s="18">
        <v>0.57013888888888886</v>
      </c>
      <c r="L80" t="s">
        <v>20</v>
      </c>
      <c r="M80">
        <v>91.11</v>
      </c>
      <c r="N80">
        <v>4.7619047620000003</v>
      </c>
      <c r="O80">
        <v>4.5555000000000003</v>
      </c>
    </row>
    <row r="81" spans="1:15" x14ac:dyDescent="0.3">
      <c r="A81" t="s">
        <v>287</v>
      </c>
      <c r="B81" t="s">
        <v>16</v>
      </c>
      <c r="C81" t="s">
        <v>23</v>
      </c>
      <c r="D81" t="s">
        <v>27</v>
      </c>
      <c r="E81" t="s">
        <v>24</v>
      </c>
      <c r="F81">
        <v>26.23</v>
      </c>
      <c r="G81">
        <v>9</v>
      </c>
      <c r="H81">
        <v>11.8035</v>
      </c>
      <c r="I81">
        <v>247.87350000000001</v>
      </c>
      <c r="J81" t="s">
        <v>71</v>
      </c>
      <c r="K81" s="18">
        <v>0.85</v>
      </c>
      <c r="L81" t="s">
        <v>20</v>
      </c>
      <c r="M81">
        <v>236.07</v>
      </c>
      <c r="N81">
        <v>4.7619047620000003</v>
      </c>
      <c r="O81">
        <v>11.8035</v>
      </c>
    </row>
    <row r="82" spans="1:15" x14ac:dyDescent="0.3">
      <c r="A82" t="s">
        <v>289</v>
      </c>
      <c r="B82" t="s">
        <v>42</v>
      </c>
      <c r="C82" t="s">
        <v>23</v>
      </c>
      <c r="D82" t="s">
        <v>27</v>
      </c>
      <c r="E82" t="s">
        <v>28</v>
      </c>
      <c r="F82">
        <v>92.36</v>
      </c>
      <c r="G82">
        <v>5</v>
      </c>
      <c r="H82">
        <v>23.09</v>
      </c>
      <c r="I82">
        <v>484.89</v>
      </c>
      <c r="J82" t="s">
        <v>290</v>
      </c>
      <c r="K82" s="18">
        <v>0.80347222222222225</v>
      </c>
      <c r="L82" t="s">
        <v>20</v>
      </c>
      <c r="M82">
        <v>461.8</v>
      </c>
      <c r="N82">
        <v>4.7619047620000003</v>
      </c>
      <c r="O82">
        <v>23.09</v>
      </c>
    </row>
    <row r="83" spans="1:15" x14ac:dyDescent="0.3">
      <c r="A83" t="s">
        <v>297</v>
      </c>
      <c r="B83" t="s">
        <v>42</v>
      </c>
      <c r="C83" t="s">
        <v>23</v>
      </c>
      <c r="D83" t="s">
        <v>27</v>
      </c>
      <c r="E83" t="s">
        <v>46</v>
      </c>
      <c r="F83">
        <v>94.87</v>
      </c>
      <c r="G83">
        <v>8</v>
      </c>
      <c r="H83">
        <v>37.948</v>
      </c>
      <c r="I83">
        <v>796.90800000000002</v>
      </c>
      <c r="J83" t="s">
        <v>613</v>
      </c>
      <c r="K83" s="18">
        <v>0.54027777777777775</v>
      </c>
      <c r="L83" t="s">
        <v>20</v>
      </c>
      <c r="M83">
        <v>758.96</v>
      </c>
      <c r="N83">
        <v>4.7619047620000003</v>
      </c>
      <c r="O83">
        <v>37.948</v>
      </c>
    </row>
    <row r="84" spans="1:15" x14ac:dyDescent="0.3">
      <c r="A84" t="s">
        <v>299</v>
      </c>
      <c r="B84" t="s">
        <v>42</v>
      </c>
      <c r="C84" t="s">
        <v>23</v>
      </c>
      <c r="D84" t="s">
        <v>27</v>
      </c>
      <c r="E84" t="s">
        <v>24</v>
      </c>
      <c r="F84">
        <v>45.35</v>
      </c>
      <c r="G84">
        <v>6</v>
      </c>
      <c r="H84">
        <v>13.605</v>
      </c>
      <c r="I84">
        <v>285.70499999999998</v>
      </c>
      <c r="J84" t="s">
        <v>300</v>
      </c>
      <c r="K84" s="18">
        <v>0.57222222222222219</v>
      </c>
      <c r="L84" t="s">
        <v>20</v>
      </c>
      <c r="M84">
        <v>272.10000000000002</v>
      </c>
      <c r="N84">
        <v>4.7619047620000003</v>
      </c>
      <c r="O84">
        <v>13.605</v>
      </c>
    </row>
    <row r="85" spans="1:15" x14ac:dyDescent="0.3">
      <c r="A85" t="s">
        <v>301</v>
      </c>
      <c r="B85" t="s">
        <v>42</v>
      </c>
      <c r="C85" t="s">
        <v>23</v>
      </c>
      <c r="D85" t="s">
        <v>27</v>
      </c>
      <c r="E85" t="s">
        <v>43</v>
      </c>
      <c r="F85">
        <v>62.08</v>
      </c>
      <c r="G85">
        <v>7</v>
      </c>
      <c r="H85">
        <v>21.728000000000002</v>
      </c>
      <c r="I85">
        <v>456.28800000000001</v>
      </c>
      <c r="J85" t="s">
        <v>632</v>
      </c>
      <c r="K85" s="18">
        <v>0.57361111111111107</v>
      </c>
      <c r="L85" t="s">
        <v>20</v>
      </c>
      <c r="M85">
        <v>434.56</v>
      </c>
      <c r="N85">
        <v>4.7619047620000003</v>
      </c>
      <c r="O85">
        <v>21.728000000000002</v>
      </c>
    </row>
    <row r="86" spans="1:15" x14ac:dyDescent="0.3">
      <c r="A86" t="s">
        <v>306</v>
      </c>
      <c r="B86" t="s">
        <v>42</v>
      </c>
      <c r="C86" t="s">
        <v>17</v>
      </c>
      <c r="D86" t="s">
        <v>27</v>
      </c>
      <c r="E86" t="s">
        <v>19</v>
      </c>
      <c r="F86">
        <v>69.37</v>
      </c>
      <c r="G86">
        <v>9</v>
      </c>
      <c r="H86">
        <v>31.2165</v>
      </c>
      <c r="I86">
        <v>655.54650000000004</v>
      </c>
      <c r="J86" t="s">
        <v>140</v>
      </c>
      <c r="K86" s="18">
        <v>0.80138888888888893</v>
      </c>
      <c r="L86" t="s">
        <v>20</v>
      </c>
      <c r="M86">
        <v>624.33000000000004</v>
      </c>
      <c r="N86">
        <v>4.7619047620000003</v>
      </c>
      <c r="O86">
        <v>31.2165</v>
      </c>
    </row>
    <row r="87" spans="1:15" x14ac:dyDescent="0.3">
      <c r="A87" t="s">
        <v>307</v>
      </c>
      <c r="B87" t="s">
        <v>22</v>
      </c>
      <c r="C87" t="s">
        <v>17</v>
      </c>
      <c r="D87" t="s">
        <v>27</v>
      </c>
      <c r="E87" t="s">
        <v>24</v>
      </c>
      <c r="F87">
        <v>37.06</v>
      </c>
      <c r="G87">
        <v>4</v>
      </c>
      <c r="H87">
        <v>7.4119999999999999</v>
      </c>
      <c r="I87">
        <v>155.65199999999999</v>
      </c>
      <c r="J87" t="s">
        <v>300</v>
      </c>
      <c r="K87" s="18">
        <v>0.68333333333333335</v>
      </c>
      <c r="L87" t="s">
        <v>20</v>
      </c>
      <c r="M87">
        <v>148.24</v>
      </c>
      <c r="N87">
        <v>4.7619047620000003</v>
      </c>
      <c r="O87">
        <v>7.4119999999999999</v>
      </c>
    </row>
    <row r="88" spans="1:15" x14ac:dyDescent="0.3">
      <c r="A88" t="s">
        <v>310</v>
      </c>
      <c r="B88" t="s">
        <v>16</v>
      </c>
      <c r="C88" t="s">
        <v>23</v>
      </c>
      <c r="D88" t="s">
        <v>18</v>
      </c>
      <c r="E88" t="s">
        <v>28</v>
      </c>
      <c r="F88">
        <v>63.42</v>
      </c>
      <c r="G88">
        <v>8</v>
      </c>
      <c r="H88">
        <v>25.367999999999999</v>
      </c>
      <c r="I88">
        <v>532.72799999999995</v>
      </c>
      <c r="J88" t="s">
        <v>615</v>
      </c>
      <c r="K88" s="18">
        <v>0.53819444444444442</v>
      </c>
      <c r="L88" t="s">
        <v>20</v>
      </c>
      <c r="M88">
        <v>507.36</v>
      </c>
      <c r="N88">
        <v>4.7619047620000003</v>
      </c>
      <c r="O88">
        <v>25.367999999999999</v>
      </c>
    </row>
    <row r="89" spans="1:15" x14ac:dyDescent="0.3">
      <c r="A89" t="s">
        <v>315</v>
      </c>
      <c r="B89" t="s">
        <v>16</v>
      </c>
      <c r="C89" t="s">
        <v>17</v>
      </c>
      <c r="D89" t="s">
        <v>27</v>
      </c>
      <c r="E89" t="s">
        <v>19</v>
      </c>
      <c r="F89">
        <v>51.94</v>
      </c>
      <c r="G89">
        <v>10</v>
      </c>
      <c r="H89">
        <v>25.97</v>
      </c>
      <c r="I89">
        <v>545.37</v>
      </c>
      <c r="J89" t="s">
        <v>628</v>
      </c>
      <c r="K89" s="18">
        <v>0.76666666666666672</v>
      </c>
      <c r="L89" t="s">
        <v>20</v>
      </c>
      <c r="M89">
        <v>519.4</v>
      </c>
      <c r="N89">
        <v>4.7619047620000003</v>
      </c>
      <c r="O89">
        <v>25.97</v>
      </c>
    </row>
    <row r="90" spans="1:15" x14ac:dyDescent="0.3">
      <c r="A90" t="s">
        <v>316</v>
      </c>
      <c r="B90" t="s">
        <v>16</v>
      </c>
      <c r="C90" t="s">
        <v>23</v>
      </c>
      <c r="D90" t="s">
        <v>18</v>
      </c>
      <c r="E90" t="s">
        <v>33</v>
      </c>
      <c r="F90">
        <v>93.14</v>
      </c>
      <c r="G90">
        <v>2</v>
      </c>
      <c r="H90">
        <v>9.3140000000000001</v>
      </c>
      <c r="I90">
        <v>195.59399999999999</v>
      </c>
      <c r="J90" t="s">
        <v>110</v>
      </c>
      <c r="K90" s="18">
        <v>0.75624999999999998</v>
      </c>
      <c r="L90" t="s">
        <v>20</v>
      </c>
      <c r="M90">
        <v>186.28</v>
      </c>
      <c r="N90">
        <v>4.7619047620000003</v>
      </c>
      <c r="O90">
        <v>9.3140000000000001</v>
      </c>
    </row>
    <row r="91" spans="1:15" x14ac:dyDescent="0.3">
      <c r="A91" t="s">
        <v>320</v>
      </c>
      <c r="B91" t="s">
        <v>16</v>
      </c>
      <c r="C91" t="s">
        <v>23</v>
      </c>
      <c r="D91" t="s">
        <v>27</v>
      </c>
      <c r="E91" t="s">
        <v>46</v>
      </c>
      <c r="F91">
        <v>89.69</v>
      </c>
      <c r="G91">
        <v>1</v>
      </c>
      <c r="H91">
        <v>4.4844999999999997</v>
      </c>
      <c r="I91">
        <v>94.174499999999995</v>
      </c>
      <c r="J91" t="s">
        <v>633</v>
      </c>
      <c r="K91" s="18">
        <v>0.47222222222222221</v>
      </c>
      <c r="L91" t="s">
        <v>20</v>
      </c>
      <c r="M91">
        <v>89.69</v>
      </c>
      <c r="N91">
        <v>4.7619047620000003</v>
      </c>
      <c r="O91">
        <v>4.4844999999999997</v>
      </c>
    </row>
    <row r="92" spans="1:15" x14ac:dyDescent="0.3">
      <c r="A92" t="s">
        <v>328</v>
      </c>
      <c r="B92" t="s">
        <v>16</v>
      </c>
      <c r="C92" t="s">
        <v>17</v>
      </c>
      <c r="D92" t="s">
        <v>27</v>
      </c>
      <c r="E92" t="s">
        <v>46</v>
      </c>
      <c r="F92">
        <v>17.940000000000001</v>
      </c>
      <c r="G92">
        <v>5</v>
      </c>
      <c r="H92">
        <v>4.4850000000000003</v>
      </c>
      <c r="I92">
        <v>94.185000000000002</v>
      </c>
      <c r="J92" t="s">
        <v>142</v>
      </c>
      <c r="K92" s="18">
        <v>0.58611111111111114</v>
      </c>
      <c r="L92" t="s">
        <v>20</v>
      </c>
      <c r="M92">
        <v>89.7</v>
      </c>
      <c r="N92">
        <v>4.7619047620000003</v>
      </c>
      <c r="O92">
        <v>4.4850000000000003</v>
      </c>
    </row>
    <row r="93" spans="1:15" x14ac:dyDescent="0.3">
      <c r="A93" t="s">
        <v>331</v>
      </c>
      <c r="B93" t="s">
        <v>42</v>
      </c>
      <c r="C93" t="s">
        <v>17</v>
      </c>
      <c r="D93" t="s">
        <v>27</v>
      </c>
      <c r="E93" t="s">
        <v>43</v>
      </c>
      <c r="F93">
        <v>46.55</v>
      </c>
      <c r="G93">
        <v>9</v>
      </c>
      <c r="H93">
        <v>20.947500000000002</v>
      </c>
      <c r="I93">
        <v>439.89749999999998</v>
      </c>
      <c r="J93" t="s">
        <v>627</v>
      </c>
      <c r="K93" s="18">
        <v>0.64861111111111114</v>
      </c>
      <c r="L93" t="s">
        <v>20</v>
      </c>
      <c r="M93">
        <v>418.95</v>
      </c>
      <c r="N93">
        <v>4.7619047620000003</v>
      </c>
      <c r="O93">
        <v>20.947500000000002</v>
      </c>
    </row>
    <row r="94" spans="1:15" x14ac:dyDescent="0.3">
      <c r="A94" t="s">
        <v>339</v>
      </c>
      <c r="B94" t="s">
        <v>16</v>
      </c>
      <c r="C94" t="s">
        <v>17</v>
      </c>
      <c r="D94" t="s">
        <v>27</v>
      </c>
      <c r="E94" t="s">
        <v>28</v>
      </c>
      <c r="F94">
        <v>25.91</v>
      </c>
      <c r="G94">
        <v>6</v>
      </c>
      <c r="H94">
        <v>7.7729999999999997</v>
      </c>
      <c r="I94">
        <v>163.233</v>
      </c>
      <c r="J94" t="s">
        <v>626</v>
      </c>
      <c r="K94" s="18">
        <v>0.42777777777777776</v>
      </c>
      <c r="L94" t="s">
        <v>20</v>
      </c>
      <c r="M94">
        <v>155.46</v>
      </c>
      <c r="N94">
        <v>4.7619047620000003</v>
      </c>
      <c r="O94">
        <v>7.7729999999999997</v>
      </c>
    </row>
    <row r="95" spans="1:15" x14ac:dyDescent="0.3">
      <c r="A95" t="s">
        <v>340</v>
      </c>
      <c r="B95" t="s">
        <v>16</v>
      </c>
      <c r="C95" t="s">
        <v>17</v>
      </c>
      <c r="D95" t="s">
        <v>27</v>
      </c>
      <c r="E95" t="s">
        <v>24</v>
      </c>
      <c r="F95">
        <v>32.25</v>
      </c>
      <c r="G95">
        <v>4</v>
      </c>
      <c r="H95">
        <v>6.45</v>
      </c>
      <c r="I95">
        <v>135.44999999999999</v>
      </c>
      <c r="J95" t="s">
        <v>252</v>
      </c>
      <c r="K95" s="18">
        <v>0.52638888888888891</v>
      </c>
      <c r="L95" t="s">
        <v>20</v>
      </c>
      <c r="M95">
        <v>129</v>
      </c>
      <c r="N95">
        <v>4.7619047620000003</v>
      </c>
      <c r="O95">
        <v>6.45</v>
      </c>
    </row>
    <row r="96" spans="1:15" x14ac:dyDescent="0.3">
      <c r="A96" t="s">
        <v>342</v>
      </c>
      <c r="B96" t="s">
        <v>16</v>
      </c>
      <c r="C96" t="s">
        <v>23</v>
      </c>
      <c r="D96" t="s">
        <v>18</v>
      </c>
      <c r="E96" t="s">
        <v>24</v>
      </c>
      <c r="F96">
        <v>75.06</v>
      </c>
      <c r="G96">
        <v>9</v>
      </c>
      <c r="H96">
        <v>33.777000000000001</v>
      </c>
      <c r="I96">
        <v>709.31700000000001</v>
      </c>
      <c r="J96" t="s">
        <v>98</v>
      </c>
      <c r="K96" s="18">
        <v>0.55902777777777779</v>
      </c>
      <c r="L96" t="s">
        <v>20</v>
      </c>
      <c r="M96">
        <v>675.54</v>
      </c>
      <c r="N96">
        <v>4.7619047620000003</v>
      </c>
      <c r="O96">
        <v>33.777000000000001</v>
      </c>
    </row>
    <row r="97" spans="1:15" x14ac:dyDescent="0.3">
      <c r="A97" t="s">
        <v>343</v>
      </c>
      <c r="B97" t="s">
        <v>22</v>
      </c>
      <c r="C97" t="s">
        <v>23</v>
      </c>
      <c r="D97" t="s">
        <v>18</v>
      </c>
      <c r="E97" t="s">
        <v>46</v>
      </c>
      <c r="F97">
        <v>16.45</v>
      </c>
      <c r="G97">
        <v>4</v>
      </c>
      <c r="H97">
        <v>3.29</v>
      </c>
      <c r="I97">
        <v>69.09</v>
      </c>
      <c r="J97" t="s">
        <v>620</v>
      </c>
      <c r="K97" s="18">
        <v>0.62013888888888891</v>
      </c>
      <c r="L97" t="s">
        <v>20</v>
      </c>
      <c r="M97">
        <v>65.8</v>
      </c>
      <c r="N97">
        <v>4.7619047620000003</v>
      </c>
      <c r="O97">
        <v>3.29</v>
      </c>
    </row>
    <row r="98" spans="1:15" x14ac:dyDescent="0.3">
      <c r="A98" t="s">
        <v>346</v>
      </c>
      <c r="B98" t="s">
        <v>42</v>
      </c>
      <c r="C98" t="s">
        <v>23</v>
      </c>
      <c r="D98" t="s">
        <v>27</v>
      </c>
      <c r="E98" t="s">
        <v>33</v>
      </c>
      <c r="F98">
        <v>54.45</v>
      </c>
      <c r="G98">
        <v>1</v>
      </c>
      <c r="H98">
        <v>2.7225000000000001</v>
      </c>
      <c r="I98">
        <v>57.172499999999999</v>
      </c>
      <c r="J98" t="s">
        <v>309</v>
      </c>
      <c r="K98" s="18">
        <v>0.80833333333333335</v>
      </c>
      <c r="L98" t="s">
        <v>20</v>
      </c>
      <c r="M98">
        <v>54.45</v>
      </c>
      <c r="N98">
        <v>4.7619047620000003</v>
      </c>
      <c r="O98">
        <v>2.7225000000000001</v>
      </c>
    </row>
    <row r="99" spans="1:15" x14ac:dyDescent="0.3">
      <c r="A99" t="s">
        <v>352</v>
      </c>
      <c r="B99" t="s">
        <v>16</v>
      </c>
      <c r="C99" t="s">
        <v>17</v>
      </c>
      <c r="D99" t="s">
        <v>18</v>
      </c>
      <c r="E99" t="s">
        <v>28</v>
      </c>
      <c r="F99">
        <v>35.54</v>
      </c>
      <c r="G99">
        <v>10</v>
      </c>
      <c r="H99">
        <v>17.77</v>
      </c>
      <c r="I99">
        <v>373.17</v>
      </c>
      <c r="J99" t="s">
        <v>634</v>
      </c>
      <c r="K99" s="18">
        <v>0.56527777777777777</v>
      </c>
      <c r="L99" t="s">
        <v>20</v>
      </c>
      <c r="M99">
        <v>355.4</v>
      </c>
      <c r="N99">
        <v>4.7619047620000003</v>
      </c>
      <c r="O99">
        <v>17.77</v>
      </c>
    </row>
    <row r="100" spans="1:15" x14ac:dyDescent="0.3">
      <c r="A100" t="s">
        <v>353</v>
      </c>
      <c r="B100" t="s">
        <v>42</v>
      </c>
      <c r="C100" t="s">
        <v>23</v>
      </c>
      <c r="D100" t="s">
        <v>18</v>
      </c>
      <c r="E100" t="s">
        <v>33</v>
      </c>
      <c r="F100">
        <v>67.430000000000007</v>
      </c>
      <c r="G100">
        <v>5</v>
      </c>
      <c r="H100">
        <v>16.857500000000002</v>
      </c>
      <c r="I100">
        <v>354.00749999999999</v>
      </c>
      <c r="J100" t="s">
        <v>632</v>
      </c>
      <c r="K100" s="18">
        <v>0.75902777777777775</v>
      </c>
      <c r="L100" t="s">
        <v>20</v>
      </c>
      <c r="M100">
        <v>337.15</v>
      </c>
      <c r="N100">
        <v>4.7619047620000003</v>
      </c>
      <c r="O100">
        <v>16.857500000000002</v>
      </c>
    </row>
    <row r="101" spans="1:15" x14ac:dyDescent="0.3">
      <c r="A101" t="s">
        <v>357</v>
      </c>
      <c r="B101" t="s">
        <v>42</v>
      </c>
      <c r="C101" t="s">
        <v>23</v>
      </c>
      <c r="D101" t="s">
        <v>18</v>
      </c>
      <c r="E101" t="s">
        <v>19</v>
      </c>
      <c r="F101">
        <v>99.71</v>
      </c>
      <c r="G101">
        <v>6</v>
      </c>
      <c r="H101">
        <v>29.913</v>
      </c>
      <c r="I101">
        <v>628.173</v>
      </c>
      <c r="J101" t="s">
        <v>309</v>
      </c>
      <c r="K101" s="18">
        <v>0.70277777777777772</v>
      </c>
      <c r="L101" t="s">
        <v>20</v>
      </c>
      <c r="M101">
        <v>598.26</v>
      </c>
      <c r="N101">
        <v>4.7619047620000003</v>
      </c>
      <c r="O101">
        <v>29.913</v>
      </c>
    </row>
    <row r="102" spans="1:15" x14ac:dyDescent="0.3">
      <c r="A102" t="s">
        <v>360</v>
      </c>
      <c r="B102" t="s">
        <v>22</v>
      </c>
      <c r="C102" t="s">
        <v>23</v>
      </c>
      <c r="D102" t="s">
        <v>18</v>
      </c>
      <c r="E102" t="s">
        <v>46</v>
      </c>
      <c r="F102">
        <v>95.42</v>
      </c>
      <c r="G102">
        <v>4</v>
      </c>
      <c r="H102">
        <v>19.084</v>
      </c>
      <c r="I102">
        <v>400.76400000000001</v>
      </c>
      <c r="J102" t="s">
        <v>627</v>
      </c>
      <c r="K102" s="18">
        <v>0.55763888888888891</v>
      </c>
      <c r="L102" t="s">
        <v>20</v>
      </c>
      <c r="M102">
        <v>381.68</v>
      </c>
      <c r="N102">
        <v>4.7619047620000003</v>
      </c>
      <c r="O102">
        <v>19.084</v>
      </c>
    </row>
    <row r="103" spans="1:15" x14ac:dyDescent="0.3">
      <c r="A103" t="s">
        <v>366</v>
      </c>
      <c r="B103" t="s">
        <v>16</v>
      </c>
      <c r="C103" t="s">
        <v>17</v>
      </c>
      <c r="D103" t="s">
        <v>27</v>
      </c>
      <c r="E103" t="s">
        <v>19</v>
      </c>
      <c r="F103">
        <v>99.83</v>
      </c>
      <c r="G103">
        <v>6</v>
      </c>
      <c r="H103">
        <v>29.949000000000002</v>
      </c>
      <c r="I103">
        <v>628.92899999999997</v>
      </c>
      <c r="J103" t="s">
        <v>635</v>
      </c>
      <c r="K103" s="18">
        <v>0.62638888888888888</v>
      </c>
      <c r="L103" t="s">
        <v>20</v>
      </c>
      <c r="M103">
        <v>598.98</v>
      </c>
      <c r="N103">
        <v>4.7619047620000003</v>
      </c>
      <c r="O103">
        <v>29.949000000000002</v>
      </c>
    </row>
    <row r="104" spans="1:15" x14ac:dyDescent="0.3">
      <c r="A104" t="s">
        <v>374</v>
      </c>
      <c r="B104" t="s">
        <v>22</v>
      </c>
      <c r="C104" t="s">
        <v>23</v>
      </c>
      <c r="D104" t="s">
        <v>27</v>
      </c>
      <c r="E104" t="s">
        <v>24</v>
      </c>
      <c r="F104">
        <v>27.85</v>
      </c>
      <c r="G104">
        <v>7</v>
      </c>
      <c r="H104">
        <v>9.7475000000000005</v>
      </c>
      <c r="I104">
        <v>204.69749999999999</v>
      </c>
      <c r="J104" t="s">
        <v>349</v>
      </c>
      <c r="K104" s="18">
        <v>0.72222222222222221</v>
      </c>
      <c r="L104" t="s">
        <v>20</v>
      </c>
      <c r="M104">
        <v>194.95</v>
      </c>
      <c r="N104">
        <v>4.7619047620000003</v>
      </c>
      <c r="O104">
        <v>9.7475000000000005</v>
      </c>
    </row>
    <row r="105" spans="1:15" x14ac:dyDescent="0.3">
      <c r="A105" t="s">
        <v>377</v>
      </c>
      <c r="B105" t="s">
        <v>42</v>
      </c>
      <c r="C105" t="s">
        <v>23</v>
      </c>
      <c r="D105" t="s">
        <v>27</v>
      </c>
      <c r="E105" t="s">
        <v>19</v>
      </c>
      <c r="F105">
        <v>18.11</v>
      </c>
      <c r="G105">
        <v>10</v>
      </c>
      <c r="H105">
        <v>9.0549999999999997</v>
      </c>
      <c r="I105">
        <v>190.155</v>
      </c>
      <c r="J105" t="s">
        <v>120</v>
      </c>
      <c r="K105" s="18">
        <v>0.49027777777777776</v>
      </c>
      <c r="L105" t="s">
        <v>20</v>
      </c>
      <c r="M105">
        <v>181.1</v>
      </c>
      <c r="N105">
        <v>4.7619047620000003</v>
      </c>
      <c r="O105">
        <v>9.0549999999999997</v>
      </c>
    </row>
    <row r="106" spans="1:15" x14ac:dyDescent="0.3">
      <c r="A106" t="s">
        <v>380</v>
      </c>
      <c r="B106" t="s">
        <v>16</v>
      </c>
      <c r="C106" t="s">
        <v>17</v>
      </c>
      <c r="D106" t="s">
        <v>27</v>
      </c>
      <c r="E106" t="s">
        <v>28</v>
      </c>
      <c r="F106">
        <v>78.38</v>
      </c>
      <c r="G106">
        <v>6</v>
      </c>
      <c r="H106">
        <v>23.513999999999999</v>
      </c>
      <c r="I106">
        <v>493.79399999999998</v>
      </c>
      <c r="J106" t="s">
        <v>623</v>
      </c>
      <c r="K106" s="18">
        <v>0.59444444444444444</v>
      </c>
      <c r="L106" t="s">
        <v>20</v>
      </c>
      <c r="M106">
        <v>470.28</v>
      </c>
      <c r="N106">
        <v>4.7619047620000003</v>
      </c>
      <c r="O106">
        <v>23.513999999999999</v>
      </c>
    </row>
    <row r="107" spans="1:15" x14ac:dyDescent="0.3">
      <c r="A107" t="s">
        <v>388</v>
      </c>
      <c r="B107" t="s">
        <v>16</v>
      </c>
      <c r="C107" t="s">
        <v>17</v>
      </c>
      <c r="D107" t="s">
        <v>27</v>
      </c>
      <c r="E107" t="s">
        <v>24</v>
      </c>
      <c r="F107">
        <v>72.2</v>
      </c>
      <c r="G107">
        <v>7</v>
      </c>
      <c r="H107">
        <v>25.27</v>
      </c>
      <c r="I107">
        <v>530.66999999999996</v>
      </c>
      <c r="J107" t="s">
        <v>162</v>
      </c>
      <c r="K107" s="18">
        <v>0.84305555555555556</v>
      </c>
      <c r="L107" t="s">
        <v>20</v>
      </c>
      <c r="M107">
        <v>505.4</v>
      </c>
      <c r="N107">
        <v>4.7619047620000003</v>
      </c>
      <c r="O107">
        <v>25.27</v>
      </c>
    </row>
    <row r="108" spans="1:15" x14ac:dyDescent="0.3">
      <c r="A108" t="s">
        <v>391</v>
      </c>
      <c r="B108" t="s">
        <v>16</v>
      </c>
      <c r="C108" t="s">
        <v>17</v>
      </c>
      <c r="D108" t="s">
        <v>18</v>
      </c>
      <c r="E108" t="s">
        <v>24</v>
      </c>
      <c r="F108">
        <v>26.48</v>
      </c>
      <c r="G108">
        <v>3</v>
      </c>
      <c r="H108">
        <v>3.972</v>
      </c>
      <c r="I108">
        <v>83.412000000000006</v>
      </c>
      <c r="J108" t="s">
        <v>249</v>
      </c>
      <c r="K108" s="18">
        <v>0.44444444444444442</v>
      </c>
      <c r="L108" t="s">
        <v>20</v>
      </c>
      <c r="M108">
        <v>79.44</v>
      </c>
      <c r="N108">
        <v>4.7619047620000003</v>
      </c>
      <c r="O108">
        <v>3.972</v>
      </c>
    </row>
    <row r="109" spans="1:15" x14ac:dyDescent="0.3">
      <c r="A109" t="s">
        <v>394</v>
      </c>
      <c r="B109" t="s">
        <v>22</v>
      </c>
      <c r="C109" t="s">
        <v>17</v>
      </c>
      <c r="D109" t="s">
        <v>27</v>
      </c>
      <c r="E109" t="s">
        <v>46</v>
      </c>
      <c r="F109">
        <v>69.33</v>
      </c>
      <c r="G109">
        <v>2</v>
      </c>
      <c r="H109">
        <v>6.9329999999999998</v>
      </c>
      <c r="I109">
        <v>145.59299999999999</v>
      </c>
      <c r="J109" t="s">
        <v>626</v>
      </c>
      <c r="K109" s="18">
        <v>0.79513888888888884</v>
      </c>
      <c r="L109" t="s">
        <v>20</v>
      </c>
      <c r="M109">
        <v>138.66</v>
      </c>
      <c r="N109">
        <v>4.7619047620000003</v>
      </c>
      <c r="O109">
        <v>6.9329999999999998</v>
      </c>
    </row>
    <row r="110" spans="1:15" x14ac:dyDescent="0.3">
      <c r="A110" t="s">
        <v>402</v>
      </c>
      <c r="B110" t="s">
        <v>22</v>
      </c>
      <c r="C110" t="s">
        <v>17</v>
      </c>
      <c r="D110" t="s">
        <v>27</v>
      </c>
      <c r="E110" t="s">
        <v>19</v>
      </c>
      <c r="F110">
        <v>44.07</v>
      </c>
      <c r="G110">
        <v>4</v>
      </c>
      <c r="H110">
        <v>8.8140000000000001</v>
      </c>
      <c r="I110">
        <v>185.09399999999999</v>
      </c>
      <c r="J110" t="s">
        <v>202</v>
      </c>
      <c r="K110" s="18">
        <v>0.68611111111111112</v>
      </c>
      <c r="L110" t="s">
        <v>20</v>
      </c>
      <c r="M110">
        <v>176.28</v>
      </c>
      <c r="N110">
        <v>4.7619047620000003</v>
      </c>
      <c r="O110">
        <v>8.8140000000000001</v>
      </c>
    </row>
    <row r="111" spans="1:15" x14ac:dyDescent="0.3">
      <c r="A111" t="s">
        <v>405</v>
      </c>
      <c r="B111" t="s">
        <v>16</v>
      </c>
      <c r="C111" t="s">
        <v>23</v>
      </c>
      <c r="D111" t="s">
        <v>27</v>
      </c>
      <c r="E111" t="s">
        <v>19</v>
      </c>
      <c r="F111">
        <v>15.26</v>
      </c>
      <c r="G111">
        <v>6</v>
      </c>
      <c r="H111">
        <v>4.5780000000000003</v>
      </c>
      <c r="I111">
        <v>96.138000000000005</v>
      </c>
      <c r="J111" t="s">
        <v>113</v>
      </c>
      <c r="K111" s="18">
        <v>0.75208333333333333</v>
      </c>
      <c r="L111" t="s">
        <v>20</v>
      </c>
      <c r="M111">
        <v>91.56</v>
      </c>
      <c r="N111">
        <v>4.7619047620000003</v>
      </c>
      <c r="O111">
        <v>4.5780000000000003</v>
      </c>
    </row>
    <row r="112" spans="1:15" x14ac:dyDescent="0.3">
      <c r="A112" t="s">
        <v>408</v>
      </c>
      <c r="B112" t="s">
        <v>42</v>
      </c>
      <c r="C112" t="s">
        <v>23</v>
      </c>
      <c r="D112" t="s">
        <v>27</v>
      </c>
      <c r="E112" t="s">
        <v>33</v>
      </c>
      <c r="F112">
        <v>97.74</v>
      </c>
      <c r="G112">
        <v>4</v>
      </c>
      <c r="H112">
        <v>19.547999999999998</v>
      </c>
      <c r="I112">
        <v>410.50799999999998</v>
      </c>
      <c r="J112" t="s">
        <v>636</v>
      </c>
      <c r="K112" s="18">
        <v>0.82847222222222228</v>
      </c>
      <c r="L112" t="s">
        <v>20</v>
      </c>
      <c r="M112">
        <v>390.96</v>
      </c>
      <c r="N112">
        <v>4.7619047620000003</v>
      </c>
      <c r="O112">
        <v>19.547999999999998</v>
      </c>
    </row>
    <row r="113" spans="1:15" x14ac:dyDescent="0.3">
      <c r="A113" t="s">
        <v>417</v>
      </c>
      <c r="B113" t="s">
        <v>22</v>
      </c>
      <c r="C113" t="s">
        <v>17</v>
      </c>
      <c r="D113" t="s">
        <v>27</v>
      </c>
      <c r="E113" t="s">
        <v>33</v>
      </c>
      <c r="F113">
        <v>14.7</v>
      </c>
      <c r="G113">
        <v>5</v>
      </c>
      <c r="H113">
        <v>3.6749999999999998</v>
      </c>
      <c r="I113">
        <v>77.174999999999997</v>
      </c>
      <c r="J113" t="s">
        <v>172</v>
      </c>
      <c r="K113" s="18">
        <v>0.57499999999999996</v>
      </c>
      <c r="L113" t="s">
        <v>20</v>
      </c>
      <c r="M113">
        <v>73.5</v>
      </c>
      <c r="N113">
        <v>4.7619047620000003</v>
      </c>
      <c r="O113">
        <v>3.6749999999999998</v>
      </c>
    </row>
    <row r="114" spans="1:15" x14ac:dyDescent="0.3">
      <c r="A114" t="s">
        <v>419</v>
      </c>
      <c r="B114" t="s">
        <v>16</v>
      </c>
      <c r="C114" t="s">
        <v>23</v>
      </c>
      <c r="D114" t="s">
        <v>27</v>
      </c>
      <c r="E114" t="s">
        <v>46</v>
      </c>
      <c r="F114">
        <v>76.400000000000006</v>
      </c>
      <c r="G114">
        <v>9</v>
      </c>
      <c r="H114">
        <v>34.380000000000003</v>
      </c>
      <c r="I114">
        <v>721.98</v>
      </c>
      <c r="J114" t="s">
        <v>98</v>
      </c>
      <c r="K114" s="18">
        <v>0.65902777777777777</v>
      </c>
      <c r="L114" t="s">
        <v>20</v>
      </c>
      <c r="M114">
        <v>687.6</v>
      </c>
      <c r="N114">
        <v>4.7619047620000003</v>
      </c>
      <c r="O114">
        <v>34.380000000000003</v>
      </c>
    </row>
    <row r="115" spans="1:15" x14ac:dyDescent="0.3">
      <c r="A115" t="s">
        <v>424</v>
      </c>
      <c r="B115" t="s">
        <v>42</v>
      </c>
      <c r="C115" t="s">
        <v>17</v>
      </c>
      <c r="D115" t="s">
        <v>18</v>
      </c>
      <c r="E115" t="s">
        <v>19</v>
      </c>
      <c r="F115">
        <v>55.97</v>
      </c>
      <c r="G115">
        <v>7</v>
      </c>
      <c r="H115">
        <v>19.589500000000001</v>
      </c>
      <c r="I115">
        <v>411.37950000000001</v>
      </c>
      <c r="J115" t="s">
        <v>616</v>
      </c>
      <c r="K115" s="18">
        <v>0.79583333333333328</v>
      </c>
      <c r="L115" t="s">
        <v>20</v>
      </c>
      <c r="M115">
        <v>391.79</v>
      </c>
      <c r="N115">
        <v>4.7619047620000003</v>
      </c>
      <c r="O115">
        <v>19.589500000000001</v>
      </c>
    </row>
    <row r="116" spans="1:15" x14ac:dyDescent="0.3">
      <c r="A116" t="s">
        <v>426</v>
      </c>
      <c r="B116" t="s">
        <v>22</v>
      </c>
      <c r="C116" t="s">
        <v>23</v>
      </c>
      <c r="D116" t="s">
        <v>18</v>
      </c>
      <c r="E116" t="s">
        <v>43</v>
      </c>
      <c r="F116">
        <v>97.03</v>
      </c>
      <c r="G116">
        <v>5</v>
      </c>
      <c r="H116">
        <v>24.2575</v>
      </c>
      <c r="I116">
        <v>509.40750000000003</v>
      </c>
      <c r="J116" t="s">
        <v>236</v>
      </c>
      <c r="K116" s="18">
        <v>0.68333333333333335</v>
      </c>
      <c r="L116" t="s">
        <v>20</v>
      </c>
      <c r="M116">
        <v>485.15</v>
      </c>
      <c r="N116">
        <v>4.7619047620000003</v>
      </c>
      <c r="O116">
        <v>24.2575</v>
      </c>
    </row>
    <row r="117" spans="1:15" x14ac:dyDescent="0.3">
      <c r="A117" t="s">
        <v>428</v>
      </c>
      <c r="B117" t="s">
        <v>16</v>
      </c>
      <c r="C117" t="s">
        <v>23</v>
      </c>
      <c r="D117" t="s">
        <v>18</v>
      </c>
      <c r="E117" t="s">
        <v>46</v>
      </c>
      <c r="F117">
        <v>77.930000000000007</v>
      </c>
      <c r="G117">
        <v>9</v>
      </c>
      <c r="H117">
        <v>35.0685</v>
      </c>
      <c r="I117">
        <v>736.43849999999998</v>
      </c>
      <c r="J117" t="s">
        <v>94</v>
      </c>
      <c r="K117" s="18">
        <v>0.67361111111111116</v>
      </c>
      <c r="L117" t="s">
        <v>20</v>
      </c>
      <c r="M117">
        <v>701.37</v>
      </c>
      <c r="N117">
        <v>4.7619047620000003</v>
      </c>
      <c r="O117">
        <v>35.0685</v>
      </c>
    </row>
    <row r="118" spans="1:15" x14ac:dyDescent="0.3">
      <c r="A118" t="s">
        <v>441</v>
      </c>
      <c r="B118" t="s">
        <v>42</v>
      </c>
      <c r="C118" t="s">
        <v>23</v>
      </c>
      <c r="D118" t="s">
        <v>27</v>
      </c>
      <c r="E118" t="s">
        <v>24</v>
      </c>
      <c r="F118">
        <v>27.5</v>
      </c>
      <c r="G118">
        <v>3</v>
      </c>
      <c r="H118">
        <v>4.125</v>
      </c>
      <c r="I118">
        <v>86.625</v>
      </c>
      <c r="J118" t="s">
        <v>637</v>
      </c>
      <c r="K118" s="18">
        <v>0.65277777777777779</v>
      </c>
      <c r="L118" t="s">
        <v>20</v>
      </c>
      <c r="M118">
        <v>82.5</v>
      </c>
      <c r="N118">
        <v>4.7619047620000003</v>
      </c>
      <c r="O118">
        <v>4.125</v>
      </c>
    </row>
    <row r="119" spans="1:15" x14ac:dyDescent="0.3">
      <c r="A119" t="s">
        <v>445</v>
      </c>
      <c r="B119" t="s">
        <v>22</v>
      </c>
      <c r="C119" t="s">
        <v>23</v>
      </c>
      <c r="D119" t="s">
        <v>27</v>
      </c>
      <c r="E119" t="s">
        <v>43</v>
      </c>
      <c r="F119">
        <v>99.79</v>
      </c>
      <c r="G119">
        <v>2</v>
      </c>
      <c r="H119">
        <v>9.9789999999999992</v>
      </c>
      <c r="I119">
        <v>209.559</v>
      </c>
      <c r="J119" t="s">
        <v>620</v>
      </c>
      <c r="K119" s="18">
        <v>0.85902777777777772</v>
      </c>
      <c r="L119" t="s">
        <v>20</v>
      </c>
      <c r="M119">
        <v>199.58</v>
      </c>
      <c r="N119">
        <v>4.7619047620000003</v>
      </c>
      <c r="O119">
        <v>9.9789999999999992</v>
      </c>
    </row>
    <row r="120" spans="1:15" x14ac:dyDescent="0.3">
      <c r="A120" t="s">
        <v>456</v>
      </c>
      <c r="B120" t="s">
        <v>22</v>
      </c>
      <c r="C120" t="s">
        <v>23</v>
      </c>
      <c r="D120" t="s">
        <v>18</v>
      </c>
      <c r="E120" t="s">
        <v>28</v>
      </c>
      <c r="F120">
        <v>70.11</v>
      </c>
      <c r="G120">
        <v>6</v>
      </c>
      <c r="H120">
        <v>21.033000000000001</v>
      </c>
      <c r="I120">
        <v>441.69299999999998</v>
      </c>
      <c r="J120" t="s">
        <v>349</v>
      </c>
      <c r="K120" s="18">
        <v>0.74583333333333335</v>
      </c>
      <c r="L120" t="s">
        <v>20</v>
      </c>
      <c r="M120">
        <v>420.66</v>
      </c>
      <c r="N120">
        <v>4.7619047620000003</v>
      </c>
      <c r="O120">
        <v>21.033000000000001</v>
      </c>
    </row>
    <row r="121" spans="1:15" x14ac:dyDescent="0.3">
      <c r="A121" t="s">
        <v>459</v>
      </c>
      <c r="B121" t="s">
        <v>16</v>
      </c>
      <c r="C121" t="s">
        <v>17</v>
      </c>
      <c r="D121" t="s">
        <v>18</v>
      </c>
      <c r="E121" t="s">
        <v>46</v>
      </c>
      <c r="F121">
        <v>96.7</v>
      </c>
      <c r="G121">
        <v>5</v>
      </c>
      <c r="H121">
        <v>24.175000000000001</v>
      </c>
      <c r="I121">
        <v>507.67500000000001</v>
      </c>
      <c r="J121" t="s">
        <v>278</v>
      </c>
      <c r="K121" s="18">
        <v>0.53611111111111109</v>
      </c>
      <c r="L121" t="s">
        <v>20</v>
      </c>
      <c r="M121">
        <v>483.5</v>
      </c>
      <c r="N121">
        <v>4.7619047620000003</v>
      </c>
      <c r="O121">
        <v>24.175000000000001</v>
      </c>
    </row>
    <row r="122" spans="1:15" x14ac:dyDescent="0.3">
      <c r="A122" t="s">
        <v>461</v>
      </c>
      <c r="B122" t="s">
        <v>22</v>
      </c>
      <c r="C122" t="s">
        <v>23</v>
      </c>
      <c r="D122" t="s">
        <v>27</v>
      </c>
      <c r="E122" t="s">
        <v>33</v>
      </c>
      <c r="F122">
        <v>95.49</v>
      </c>
      <c r="G122">
        <v>7</v>
      </c>
      <c r="H122">
        <v>33.421500000000002</v>
      </c>
      <c r="I122">
        <v>701.85149999999999</v>
      </c>
      <c r="J122" t="s">
        <v>213</v>
      </c>
      <c r="K122" s="18">
        <v>0.76180555555555551</v>
      </c>
      <c r="L122" t="s">
        <v>20</v>
      </c>
      <c r="M122">
        <v>668.43</v>
      </c>
      <c r="N122">
        <v>4.7619047620000003</v>
      </c>
      <c r="O122">
        <v>33.421500000000002</v>
      </c>
    </row>
    <row r="123" spans="1:15" x14ac:dyDescent="0.3">
      <c r="A123" t="s">
        <v>462</v>
      </c>
      <c r="B123" t="s">
        <v>22</v>
      </c>
      <c r="C123" t="s">
        <v>17</v>
      </c>
      <c r="D123" t="s">
        <v>27</v>
      </c>
      <c r="E123" t="s">
        <v>46</v>
      </c>
      <c r="F123">
        <v>96.98</v>
      </c>
      <c r="G123">
        <v>4</v>
      </c>
      <c r="H123">
        <v>19.396000000000001</v>
      </c>
      <c r="I123">
        <v>407.31599999999997</v>
      </c>
      <c r="J123" t="s">
        <v>612</v>
      </c>
      <c r="K123" s="18">
        <v>0.72222222222222221</v>
      </c>
      <c r="L123" t="s">
        <v>20</v>
      </c>
      <c r="M123">
        <v>387.92</v>
      </c>
      <c r="N123">
        <v>4.7619047620000003</v>
      </c>
      <c r="O123">
        <v>19.396000000000001</v>
      </c>
    </row>
    <row r="124" spans="1:15" x14ac:dyDescent="0.3">
      <c r="A124" t="s">
        <v>467</v>
      </c>
      <c r="B124" t="s">
        <v>22</v>
      </c>
      <c r="C124" t="s">
        <v>17</v>
      </c>
      <c r="D124" t="s">
        <v>18</v>
      </c>
      <c r="E124" t="s">
        <v>43</v>
      </c>
      <c r="F124">
        <v>74.89</v>
      </c>
      <c r="G124">
        <v>4</v>
      </c>
      <c r="H124">
        <v>14.978</v>
      </c>
      <c r="I124">
        <v>314.53800000000001</v>
      </c>
      <c r="J124" t="s">
        <v>637</v>
      </c>
      <c r="K124" s="18">
        <v>0.64722222222222225</v>
      </c>
      <c r="L124" t="s">
        <v>20</v>
      </c>
      <c r="M124">
        <v>299.56</v>
      </c>
      <c r="N124">
        <v>4.7619047620000003</v>
      </c>
      <c r="O124">
        <v>14.978</v>
      </c>
    </row>
    <row r="125" spans="1:15" x14ac:dyDescent="0.3">
      <c r="A125" t="s">
        <v>468</v>
      </c>
      <c r="B125" t="s">
        <v>16</v>
      </c>
      <c r="C125" t="s">
        <v>23</v>
      </c>
      <c r="D125" t="s">
        <v>18</v>
      </c>
      <c r="E125" t="s">
        <v>43</v>
      </c>
      <c r="F125">
        <v>40.94</v>
      </c>
      <c r="G125">
        <v>5</v>
      </c>
      <c r="H125">
        <v>10.234999999999999</v>
      </c>
      <c r="I125">
        <v>214.935</v>
      </c>
      <c r="J125" t="s">
        <v>638</v>
      </c>
      <c r="K125" s="18">
        <v>0.58194444444444449</v>
      </c>
      <c r="L125" t="s">
        <v>20</v>
      </c>
      <c r="M125">
        <v>204.7</v>
      </c>
      <c r="N125">
        <v>4.7619047620000003</v>
      </c>
      <c r="O125">
        <v>10.234999999999999</v>
      </c>
    </row>
    <row r="126" spans="1:15" x14ac:dyDescent="0.3">
      <c r="A126" t="s">
        <v>472</v>
      </c>
      <c r="B126" t="s">
        <v>22</v>
      </c>
      <c r="C126" t="s">
        <v>17</v>
      </c>
      <c r="D126" t="s">
        <v>18</v>
      </c>
      <c r="E126" t="s">
        <v>46</v>
      </c>
      <c r="F126">
        <v>54.07</v>
      </c>
      <c r="G126">
        <v>9</v>
      </c>
      <c r="H126">
        <v>24.331499999999998</v>
      </c>
      <c r="I126">
        <v>510.9615</v>
      </c>
      <c r="J126" t="s">
        <v>31</v>
      </c>
      <c r="K126" s="18">
        <v>0.62152777777777779</v>
      </c>
      <c r="L126" t="s">
        <v>20</v>
      </c>
      <c r="M126">
        <v>486.63</v>
      </c>
      <c r="N126">
        <v>4.7619047620000003</v>
      </c>
      <c r="O126">
        <v>24.331499999999998</v>
      </c>
    </row>
    <row r="127" spans="1:15" x14ac:dyDescent="0.3">
      <c r="A127" t="s">
        <v>476</v>
      </c>
      <c r="B127" t="s">
        <v>16</v>
      </c>
      <c r="C127" t="s">
        <v>17</v>
      </c>
      <c r="D127" t="s">
        <v>27</v>
      </c>
      <c r="E127" t="s">
        <v>24</v>
      </c>
      <c r="F127">
        <v>76.819999999999993</v>
      </c>
      <c r="G127">
        <v>1</v>
      </c>
      <c r="H127">
        <v>3.8410000000000002</v>
      </c>
      <c r="I127">
        <v>80.661000000000001</v>
      </c>
      <c r="J127" t="s">
        <v>252</v>
      </c>
      <c r="K127" s="18">
        <v>0.76875000000000004</v>
      </c>
      <c r="L127" t="s">
        <v>20</v>
      </c>
      <c r="M127">
        <v>76.819999999999993</v>
      </c>
      <c r="N127">
        <v>4.7619047620000003</v>
      </c>
      <c r="O127">
        <v>3.8410000000000002</v>
      </c>
    </row>
    <row r="128" spans="1:15" x14ac:dyDescent="0.3">
      <c r="A128" t="s">
        <v>478</v>
      </c>
      <c r="B128" t="s">
        <v>16</v>
      </c>
      <c r="C128" t="s">
        <v>23</v>
      </c>
      <c r="D128" t="s">
        <v>18</v>
      </c>
      <c r="E128" t="s">
        <v>19</v>
      </c>
      <c r="F128">
        <v>79.739999999999995</v>
      </c>
      <c r="G128">
        <v>1</v>
      </c>
      <c r="H128">
        <v>3.9870000000000001</v>
      </c>
      <c r="I128">
        <v>83.727000000000004</v>
      </c>
      <c r="J128" t="s">
        <v>632</v>
      </c>
      <c r="K128" s="18">
        <v>0.44166666666666665</v>
      </c>
      <c r="L128" t="s">
        <v>20</v>
      </c>
      <c r="M128">
        <v>79.739999999999995</v>
      </c>
      <c r="N128">
        <v>4.7619047620000003</v>
      </c>
      <c r="O128">
        <v>3.9870000000000001</v>
      </c>
    </row>
    <row r="129" spans="1:15" x14ac:dyDescent="0.3">
      <c r="A129" t="s">
        <v>479</v>
      </c>
      <c r="B129" t="s">
        <v>16</v>
      </c>
      <c r="C129" t="s">
        <v>23</v>
      </c>
      <c r="D129" t="s">
        <v>18</v>
      </c>
      <c r="E129" t="s">
        <v>19</v>
      </c>
      <c r="F129">
        <v>77.5</v>
      </c>
      <c r="G129">
        <v>5</v>
      </c>
      <c r="H129">
        <v>19.375</v>
      </c>
      <c r="I129">
        <v>406.875</v>
      </c>
      <c r="J129" t="s">
        <v>124</v>
      </c>
      <c r="K129" s="18">
        <v>0.85833333333333328</v>
      </c>
      <c r="L129" t="s">
        <v>20</v>
      </c>
      <c r="M129">
        <v>387.5</v>
      </c>
      <c r="N129">
        <v>4.7619047620000003</v>
      </c>
      <c r="O129">
        <v>19.375</v>
      </c>
    </row>
    <row r="130" spans="1:15" x14ac:dyDescent="0.3">
      <c r="A130" t="s">
        <v>480</v>
      </c>
      <c r="B130" t="s">
        <v>16</v>
      </c>
      <c r="C130" t="s">
        <v>23</v>
      </c>
      <c r="D130" t="s">
        <v>18</v>
      </c>
      <c r="E130" t="s">
        <v>43</v>
      </c>
      <c r="F130">
        <v>54.27</v>
      </c>
      <c r="G130">
        <v>5</v>
      </c>
      <c r="H130">
        <v>13.567500000000001</v>
      </c>
      <c r="I130">
        <v>284.91750000000002</v>
      </c>
      <c r="J130" t="s">
        <v>120</v>
      </c>
      <c r="K130" s="18">
        <v>0.59444444444444444</v>
      </c>
      <c r="L130" t="s">
        <v>20</v>
      </c>
      <c r="M130">
        <v>271.35000000000002</v>
      </c>
      <c r="N130">
        <v>4.7619047620000003</v>
      </c>
      <c r="O130">
        <v>13.567500000000001</v>
      </c>
    </row>
    <row r="131" spans="1:15" x14ac:dyDescent="0.3">
      <c r="A131" t="s">
        <v>486</v>
      </c>
      <c r="B131" t="s">
        <v>22</v>
      </c>
      <c r="C131" t="s">
        <v>17</v>
      </c>
      <c r="D131" t="s">
        <v>27</v>
      </c>
      <c r="E131" t="s">
        <v>28</v>
      </c>
      <c r="F131">
        <v>13.98</v>
      </c>
      <c r="G131">
        <v>1</v>
      </c>
      <c r="H131">
        <v>0.69899999999999995</v>
      </c>
      <c r="I131">
        <v>14.679</v>
      </c>
      <c r="J131" t="s">
        <v>639</v>
      </c>
      <c r="K131" s="18">
        <v>0.56805555555555554</v>
      </c>
      <c r="L131" t="s">
        <v>20</v>
      </c>
      <c r="M131">
        <v>13.98</v>
      </c>
      <c r="N131">
        <v>4.7619047620000003</v>
      </c>
      <c r="O131">
        <v>0.69899999999999995</v>
      </c>
    </row>
    <row r="132" spans="1:15" x14ac:dyDescent="0.3">
      <c r="A132" t="s">
        <v>487</v>
      </c>
      <c r="B132" t="s">
        <v>42</v>
      </c>
      <c r="C132" t="s">
        <v>23</v>
      </c>
      <c r="D132" t="s">
        <v>18</v>
      </c>
      <c r="E132" t="s">
        <v>46</v>
      </c>
      <c r="F132">
        <v>39.75</v>
      </c>
      <c r="G132">
        <v>5</v>
      </c>
      <c r="H132">
        <v>9.9375</v>
      </c>
      <c r="I132">
        <v>208.6875</v>
      </c>
      <c r="J132" t="s">
        <v>213</v>
      </c>
      <c r="K132" s="18">
        <v>0.4465277777777778</v>
      </c>
      <c r="L132" t="s">
        <v>20</v>
      </c>
      <c r="M132">
        <v>198.75</v>
      </c>
      <c r="N132">
        <v>4.7619047620000003</v>
      </c>
      <c r="O132">
        <v>9.9375</v>
      </c>
    </row>
    <row r="133" spans="1:15" x14ac:dyDescent="0.3">
      <c r="A133" t="s">
        <v>488</v>
      </c>
      <c r="B133" t="s">
        <v>22</v>
      </c>
      <c r="C133" t="s">
        <v>17</v>
      </c>
      <c r="D133" t="s">
        <v>18</v>
      </c>
      <c r="E133" t="s">
        <v>46</v>
      </c>
      <c r="F133">
        <v>97.79</v>
      </c>
      <c r="G133">
        <v>7</v>
      </c>
      <c r="H133">
        <v>34.226500000000001</v>
      </c>
      <c r="I133">
        <v>718.75649999999996</v>
      </c>
      <c r="J133" t="s">
        <v>207</v>
      </c>
      <c r="K133" s="18">
        <v>0.72916666666666663</v>
      </c>
      <c r="L133" t="s">
        <v>20</v>
      </c>
      <c r="M133">
        <v>684.53</v>
      </c>
      <c r="N133">
        <v>4.7619047620000003</v>
      </c>
      <c r="O133">
        <v>34.226500000000001</v>
      </c>
    </row>
    <row r="134" spans="1:15" x14ac:dyDescent="0.3">
      <c r="A134" t="s">
        <v>492</v>
      </c>
      <c r="B134" t="s">
        <v>16</v>
      </c>
      <c r="C134" t="s">
        <v>23</v>
      </c>
      <c r="D134" t="s">
        <v>18</v>
      </c>
      <c r="E134" t="s">
        <v>28</v>
      </c>
      <c r="F134">
        <v>56.53</v>
      </c>
      <c r="G134">
        <v>4</v>
      </c>
      <c r="H134">
        <v>11.305999999999999</v>
      </c>
      <c r="I134">
        <v>237.42599999999999</v>
      </c>
      <c r="J134" t="s">
        <v>635</v>
      </c>
      <c r="K134" s="18">
        <v>0.82499999999999996</v>
      </c>
      <c r="L134" t="s">
        <v>20</v>
      </c>
      <c r="M134">
        <v>226.12</v>
      </c>
      <c r="N134">
        <v>4.7619047620000003</v>
      </c>
      <c r="O134">
        <v>11.305999999999999</v>
      </c>
    </row>
    <row r="135" spans="1:15" x14ac:dyDescent="0.3">
      <c r="A135" t="s">
        <v>493</v>
      </c>
      <c r="B135" t="s">
        <v>22</v>
      </c>
      <c r="C135" t="s">
        <v>23</v>
      </c>
      <c r="D135" t="s">
        <v>18</v>
      </c>
      <c r="E135" t="s">
        <v>46</v>
      </c>
      <c r="F135">
        <v>23.82</v>
      </c>
      <c r="G135">
        <v>5</v>
      </c>
      <c r="H135">
        <v>5.9550000000000001</v>
      </c>
      <c r="I135">
        <v>125.05500000000001</v>
      </c>
      <c r="J135" t="s">
        <v>75</v>
      </c>
      <c r="K135" s="18">
        <v>0.80833333333333335</v>
      </c>
      <c r="L135" t="s">
        <v>20</v>
      </c>
      <c r="M135">
        <v>119.1</v>
      </c>
      <c r="N135">
        <v>4.7619047620000003</v>
      </c>
      <c r="O135">
        <v>5.9550000000000001</v>
      </c>
    </row>
    <row r="136" spans="1:15" x14ac:dyDescent="0.3">
      <c r="A136" t="s">
        <v>495</v>
      </c>
      <c r="B136" t="s">
        <v>42</v>
      </c>
      <c r="C136" t="s">
        <v>23</v>
      </c>
      <c r="D136" t="s">
        <v>27</v>
      </c>
      <c r="E136" t="s">
        <v>33</v>
      </c>
      <c r="F136">
        <v>21.87</v>
      </c>
      <c r="G136">
        <v>2</v>
      </c>
      <c r="H136">
        <v>2.1869999999999998</v>
      </c>
      <c r="I136">
        <v>45.927</v>
      </c>
      <c r="J136" t="s">
        <v>71</v>
      </c>
      <c r="K136" s="18">
        <v>0.60347222222222219</v>
      </c>
      <c r="L136" t="s">
        <v>20</v>
      </c>
      <c r="M136">
        <v>43.74</v>
      </c>
      <c r="N136">
        <v>4.7619047620000003</v>
      </c>
      <c r="O136">
        <v>2.1869999999999998</v>
      </c>
    </row>
    <row r="137" spans="1:15" x14ac:dyDescent="0.3">
      <c r="A137" t="s">
        <v>497</v>
      </c>
      <c r="B137" t="s">
        <v>16</v>
      </c>
      <c r="C137" t="s">
        <v>23</v>
      </c>
      <c r="D137" t="s">
        <v>27</v>
      </c>
      <c r="E137" t="s">
        <v>33</v>
      </c>
      <c r="F137">
        <v>25.84</v>
      </c>
      <c r="G137">
        <v>3</v>
      </c>
      <c r="H137">
        <v>3.8759999999999999</v>
      </c>
      <c r="I137">
        <v>81.396000000000001</v>
      </c>
      <c r="J137" t="s">
        <v>619</v>
      </c>
      <c r="K137" s="18">
        <v>0.78819444444444442</v>
      </c>
      <c r="L137" t="s">
        <v>20</v>
      </c>
      <c r="M137">
        <v>77.52</v>
      </c>
      <c r="N137">
        <v>4.7619047620000003</v>
      </c>
      <c r="O137">
        <v>3.8759999999999999</v>
      </c>
    </row>
    <row r="138" spans="1:15" x14ac:dyDescent="0.3">
      <c r="A138" t="s">
        <v>498</v>
      </c>
      <c r="B138" t="s">
        <v>16</v>
      </c>
      <c r="C138" t="s">
        <v>23</v>
      </c>
      <c r="D138" t="s">
        <v>27</v>
      </c>
      <c r="E138" t="s">
        <v>28</v>
      </c>
      <c r="F138">
        <v>50.93</v>
      </c>
      <c r="G138">
        <v>8</v>
      </c>
      <c r="H138">
        <v>20.372</v>
      </c>
      <c r="I138">
        <v>427.81200000000001</v>
      </c>
      <c r="J138" t="s">
        <v>67</v>
      </c>
      <c r="K138" s="18">
        <v>0.81666666666666665</v>
      </c>
      <c r="L138" t="s">
        <v>20</v>
      </c>
      <c r="M138">
        <v>407.44</v>
      </c>
      <c r="N138">
        <v>4.7619047620000003</v>
      </c>
      <c r="O138">
        <v>20.372</v>
      </c>
    </row>
    <row r="139" spans="1:15" x14ac:dyDescent="0.3">
      <c r="A139" t="s">
        <v>499</v>
      </c>
      <c r="B139" t="s">
        <v>42</v>
      </c>
      <c r="C139" t="s">
        <v>23</v>
      </c>
      <c r="D139" t="s">
        <v>27</v>
      </c>
      <c r="E139" t="s">
        <v>19</v>
      </c>
      <c r="F139">
        <v>96.11</v>
      </c>
      <c r="G139">
        <v>1</v>
      </c>
      <c r="H139">
        <v>4.8055000000000003</v>
      </c>
      <c r="I139">
        <v>100.91549999999999</v>
      </c>
      <c r="J139" t="s">
        <v>71</v>
      </c>
      <c r="K139" s="18">
        <v>0.68611111111111112</v>
      </c>
      <c r="L139" t="s">
        <v>20</v>
      </c>
      <c r="M139">
        <v>96.11</v>
      </c>
      <c r="N139">
        <v>4.7619047620000003</v>
      </c>
      <c r="O139">
        <v>4.8055000000000003</v>
      </c>
    </row>
    <row r="140" spans="1:15" x14ac:dyDescent="0.3">
      <c r="A140" t="s">
        <v>501</v>
      </c>
      <c r="B140" t="s">
        <v>22</v>
      </c>
      <c r="C140" t="s">
        <v>17</v>
      </c>
      <c r="D140" t="s">
        <v>18</v>
      </c>
      <c r="E140" t="s">
        <v>19</v>
      </c>
      <c r="F140">
        <v>81.510000000000005</v>
      </c>
      <c r="G140">
        <v>1</v>
      </c>
      <c r="H140">
        <v>4.0754999999999999</v>
      </c>
      <c r="I140">
        <v>85.585499999999996</v>
      </c>
      <c r="J140" t="s">
        <v>131</v>
      </c>
      <c r="K140" s="18">
        <v>0.45624999999999999</v>
      </c>
      <c r="L140" t="s">
        <v>20</v>
      </c>
      <c r="M140">
        <v>81.510000000000005</v>
      </c>
      <c r="N140">
        <v>4.7619047620000003</v>
      </c>
      <c r="O140">
        <v>4.0754999999999999</v>
      </c>
    </row>
    <row r="141" spans="1:15" x14ac:dyDescent="0.3">
      <c r="A141" t="s">
        <v>502</v>
      </c>
      <c r="B141" t="s">
        <v>42</v>
      </c>
      <c r="C141" t="s">
        <v>23</v>
      </c>
      <c r="D141" t="s">
        <v>18</v>
      </c>
      <c r="E141" t="s">
        <v>19</v>
      </c>
      <c r="F141">
        <v>57.22</v>
      </c>
      <c r="G141">
        <v>2</v>
      </c>
      <c r="H141">
        <v>5.7220000000000004</v>
      </c>
      <c r="I141">
        <v>120.16200000000001</v>
      </c>
      <c r="J141" t="s">
        <v>625</v>
      </c>
      <c r="K141" s="18">
        <v>0.71736111111111112</v>
      </c>
      <c r="L141" t="s">
        <v>20</v>
      </c>
      <c r="M141">
        <v>114.44</v>
      </c>
      <c r="N141">
        <v>4.7619047620000003</v>
      </c>
      <c r="O141">
        <v>5.7220000000000004</v>
      </c>
    </row>
    <row r="142" spans="1:15" x14ac:dyDescent="0.3">
      <c r="A142" t="s">
        <v>504</v>
      </c>
      <c r="B142" t="s">
        <v>22</v>
      </c>
      <c r="C142" t="s">
        <v>17</v>
      </c>
      <c r="D142" t="s">
        <v>18</v>
      </c>
      <c r="E142" t="s">
        <v>43</v>
      </c>
      <c r="F142">
        <v>38.6</v>
      </c>
      <c r="G142">
        <v>3</v>
      </c>
      <c r="H142">
        <v>5.79</v>
      </c>
      <c r="I142">
        <v>121.59</v>
      </c>
      <c r="J142" t="s">
        <v>166</v>
      </c>
      <c r="K142" s="18">
        <v>0.58125000000000004</v>
      </c>
      <c r="L142" t="s">
        <v>20</v>
      </c>
      <c r="M142">
        <v>115.8</v>
      </c>
      <c r="N142">
        <v>4.7619047620000003</v>
      </c>
      <c r="O142">
        <v>5.79</v>
      </c>
    </row>
    <row r="143" spans="1:15" x14ac:dyDescent="0.3">
      <c r="A143" t="s">
        <v>513</v>
      </c>
      <c r="B143" t="s">
        <v>16</v>
      </c>
      <c r="C143" t="s">
        <v>17</v>
      </c>
      <c r="D143" t="s">
        <v>18</v>
      </c>
      <c r="E143" t="s">
        <v>28</v>
      </c>
      <c r="F143">
        <v>90.65</v>
      </c>
      <c r="G143">
        <v>10</v>
      </c>
      <c r="H143">
        <v>45.325000000000003</v>
      </c>
      <c r="I143">
        <v>951.82500000000005</v>
      </c>
      <c r="J143" t="s">
        <v>624</v>
      </c>
      <c r="K143" s="18">
        <v>0.45347222222222222</v>
      </c>
      <c r="L143" t="s">
        <v>20</v>
      </c>
      <c r="M143">
        <v>906.5</v>
      </c>
      <c r="N143">
        <v>4.7619047620000003</v>
      </c>
      <c r="O143">
        <v>45.325000000000003</v>
      </c>
    </row>
    <row r="144" spans="1:15" x14ac:dyDescent="0.3">
      <c r="A144" t="s">
        <v>515</v>
      </c>
      <c r="B144" t="s">
        <v>22</v>
      </c>
      <c r="C144" t="s">
        <v>23</v>
      </c>
      <c r="D144" t="s">
        <v>27</v>
      </c>
      <c r="E144" t="s">
        <v>43</v>
      </c>
      <c r="F144">
        <v>43.27</v>
      </c>
      <c r="G144">
        <v>2</v>
      </c>
      <c r="H144">
        <v>4.327</v>
      </c>
      <c r="I144">
        <v>90.867000000000004</v>
      </c>
      <c r="J144" t="s">
        <v>624</v>
      </c>
      <c r="K144" s="18">
        <v>0.70347222222222228</v>
      </c>
      <c r="L144" t="s">
        <v>20</v>
      </c>
      <c r="M144">
        <v>86.54</v>
      </c>
      <c r="N144">
        <v>4.7619047620000003</v>
      </c>
      <c r="O144">
        <v>4.327</v>
      </c>
    </row>
    <row r="145" spans="1:15" x14ac:dyDescent="0.3">
      <c r="A145" t="s">
        <v>516</v>
      </c>
      <c r="B145" t="s">
        <v>16</v>
      </c>
      <c r="C145" t="s">
        <v>23</v>
      </c>
      <c r="D145" t="s">
        <v>18</v>
      </c>
      <c r="E145" t="s">
        <v>24</v>
      </c>
      <c r="F145">
        <v>23.46</v>
      </c>
      <c r="G145">
        <v>6</v>
      </c>
      <c r="H145">
        <v>7.0380000000000003</v>
      </c>
      <c r="I145">
        <v>147.798</v>
      </c>
      <c r="J145" t="s">
        <v>133</v>
      </c>
      <c r="K145" s="18">
        <v>0.80138888888888893</v>
      </c>
      <c r="L145" t="s">
        <v>20</v>
      </c>
      <c r="M145">
        <v>140.76</v>
      </c>
      <c r="N145">
        <v>4.7619047620000003</v>
      </c>
      <c r="O145">
        <v>7.0380000000000003</v>
      </c>
    </row>
    <row r="146" spans="1:15" x14ac:dyDescent="0.3">
      <c r="A146" t="s">
        <v>519</v>
      </c>
      <c r="B146" t="s">
        <v>22</v>
      </c>
      <c r="C146" t="s">
        <v>23</v>
      </c>
      <c r="D146" t="s">
        <v>27</v>
      </c>
      <c r="E146" t="s">
        <v>33</v>
      </c>
      <c r="F146">
        <v>99.24</v>
      </c>
      <c r="G146">
        <v>9</v>
      </c>
      <c r="H146">
        <v>44.658000000000001</v>
      </c>
      <c r="I146">
        <v>937.81799999999998</v>
      </c>
      <c r="J146" t="s">
        <v>98</v>
      </c>
      <c r="K146" s="18">
        <v>0.79791666666666672</v>
      </c>
      <c r="L146" t="s">
        <v>20</v>
      </c>
      <c r="M146">
        <v>893.16</v>
      </c>
      <c r="N146">
        <v>4.7619047620000003</v>
      </c>
      <c r="O146">
        <v>44.658000000000001</v>
      </c>
    </row>
    <row r="147" spans="1:15" x14ac:dyDescent="0.3">
      <c r="A147" t="s">
        <v>520</v>
      </c>
      <c r="B147" t="s">
        <v>22</v>
      </c>
      <c r="C147" t="s">
        <v>17</v>
      </c>
      <c r="D147" t="s">
        <v>27</v>
      </c>
      <c r="E147" t="s">
        <v>33</v>
      </c>
      <c r="F147">
        <v>82.93</v>
      </c>
      <c r="G147">
        <v>4</v>
      </c>
      <c r="H147">
        <v>16.585999999999999</v>
      </c>
      <c r="I147">
        <v>348.30599999999998</v>
      </c>
      <c r="J147" t="s">
        <v>110</v>
      </c>
      <c r="K147" s="18">
        <v>0.70208333333333328</v>
      </c>
      <c r="L147" t="s">
        <v>20</v>
      </c>
      <c r="M147">
        <v>331.72</v>
      </c>
      <c r="N147">
        <v>4.7619047620000003</v>
      </c>
      <c r="O147">
        <v>16.585999999999999</v>
      </c>
    </row>
    <row r="148" spans="1:15" x14ac:dyDescent="0.3">
      <c r="A148" t="s">
        <v>522</v>
      </c>
      <c r="B148" t="s">
        <v>22</v>
      </c>
      <c r="C148" t="s">
        <v>17</v>
      </c>
      <c r="D148" t="s">
        <v>27</v>
      </c>
      <c r="E148" t="s">
        <v>43</v>
      </c>
      <c r="F148">
        <v>17.04</v>
      </c>
      <c r="G148">
        <v>4</v>
      </c>
      <c r="H148">
        <v>3.4079999999999999</v>
      </c>
      <c r="I148">
        <v>71.567999999999998</v>
      </c>
      <c r="J148" t="s">
        <v>624</v>
      </c>
      <c r="K148" s="18">
        <v>0.84375</v>
      </c>
      <c r="L148" t="s">
        <v>20</v>
      </c>
      <c r="M148">
        <v>68.16</v>
      </c>
      <c r="N148">
        <v>4.7619047620000003</v>
      </c>
      <c r="O148">
        <v>3.4079999999999999</v>
      </c>
    </row>
    <row r="149" spans="1:15" x14ac:dyDescent="0.3">
      <c r="A149" t="s">
        <v>527</v>
      </c>
      <c r="B149" t="s">
        <v>22</v>
      </c>
      <c r="C149" t="s">
        <v>23</v>
      </c>
      <c r="D149" t="s">
        <v>27</v>
      </c>
      <c r="E149" t="s">
        <v>46</v>
      </c>
      <c r="F149">
        <v>12.78</v>
      </c>
      <c r="G149">
        <v>1</v>
      </c>
      <c r="H149">
        <v>0.63900000000000001</v>
      </c>
      <c r="I149">
        <v>13.419</v>
      </c>
      <c r="J149" t="s">
        <v>629</v>
      </c>
      <c r="K149" s="18">
        <v>0.59097222222222223</v>
      </c>
      <c r="L149" t="s">
        <v>20</v>
      </c>
      <c r="M149">
        <v>12.78</v>
      </c>
      <c r="N149">
        <v>4.7619047620000003</v>
      </c>
      <c r="O149">
        <v>0.63900000000000001</v>
      </c>
    </row>
    <row r="150" spans="1:15" x14ac:dyDescent="0.3">
      <c r="A150" t="s">
        <v>536</v>
      </c>
      <c r="B150" t="s">
        <v>16</v>
      </c>
      <c r="C150" t="s">
        <v>23</v>
      </c>
      <c r="D150" t="s">
        <v>18</v>
      </c>
      <c r="E150" t="s">
        <v>43</v>
      </c>
      <c r="F150">
        <v>63.61</v>
      </c>
      <c r="G150">
        <v>5</v>
      </c>
      <c r="H150">
        <v>15.9025</v>
      </c>
      <c r="I150">
        <v>333.95249999999999</v>
      </c>
      <c r="J150" t="s">
        <v>91</v>
      </c>
      <c r="K150" s="18">
        <v>0.52986111111111112</v>
      </c>
      <c r="L150" t="s">
        <v>20</v>
      </c>
      <c r="M150">
        <v>318.05</v>
      </c>
      <c r="N150">
        <v>4.7619047620000003</v>
      </c>
      <c r="O150">
        <v>15.9025</v>
      </c>
    </row>
    <row r="151" spans="1:15" x14ac:dyDescent="0.3">
      <c r="A151" t="s">
        <v>537</v>
      </c>
      <c r="B151" t="s">
        <v>16</v>
      </c>
      <c r="C151" t="s">
        <v>23</v>
      </c>
      <c r="D151" t="s">
        <v>27</v>
      </c>
      <c r="E151" t="s">
        <v>19</v>
      </c>
      <c r="F151">
        <v>25</v>
      </c>
      <c r="G151">
        <v>1</v>
      </c>
      <c r="H151">
        <v>1.25</v>
      </c>
      <c r="I151">
        <v>26.25</v>
      </c>
      <c r="J151" t="s">
        <v>631</v>
      </c>
      <c r="K151" s="18">
        <v>0.63124999999999998</v>
      </c>
      <c r="L151" t="s">
        <v>20</v>
      </c>
      <c r="M151">
        <v>25</v>
      </c>
      <c r="N151">
        <v>4.7619047620000003</v>
      </c>
      <c r="O151">
        <v>1.25</v>
      </c>
    </row>
    <row r="152" spans="1:15" x14ac:dyDescent="0.3">
      <c r="A152" t="s">
        <v>552</v>
      </c>
      <c r="B152" t="s">
        <v>22</v>
      </c>
      <c r="C152" t="s">
        <v>23</v>
      </c>
      <c r="D152" t="s">
        <v>27</v>
      </c>
      <c r="E152" t="s">
        <v>43</v>
      </c>
      <c r="F152">
        <v>21.58</v>
      </c>
      <c r="G152">
        <v>1</v>
      </c>
      <c r="H152">
        <v>1.079</v>
      </c>
      <c r="I152">
        <v>22.658999999999999</v>
      </c>
      <c r="J152" t="s">
        <v>640</v>
      </c>
      <c r="K152" s="18">
        <v>0.41805555555555557</v>
      </c>
      <c r="L152" t="s">
        <v>20</v>
      </c>
      <c r="M152">
        <v>21.58</v>
      </c>
      <c r="N152">
        <v>4.7619047620000003</v>
      </c>
      <c r="O152">
        <v>1.079</v>
      </c>
    </row>
    <row r="153" spans="1:15" x14ac:dyDescent="0.3">
      <c r="A153" t="s">
        <v>554</v>
      </c>
      <c r="B153" t="s">
        <v>22</v>
      </c>
      <c r="C153" t="s">
        <v>17</v>
      </c>
      <c r="D153" t="s">
        <v>18</v>
      </c>
      <c r="E153" t="s">
        <v>28</v>
      </c>
      <c r="F153">
        <v>83.77</v>
      </c>
      <c r="G153">
        <v>6</v>
      </c>
      <c r="H153">
        <v>25.131</v>
      </c>
      <c r="I153">
        <v>527.75099999999998</v>
      </c>
      <c r="J153" t="s">
        <v>142</v>
      </c>
      <c r="K153" s="18">
        <v>0.50694444444444442</v>
      </c>
      <c r="L153" t="s">
        <v>20</v>
      </c>
      <c r="M153">
        <v>502.62</v>
      </c>
      <c r="N153">
        <v>4.7619047620000003</v>
      </c>
      <c r="O153">
        <v>25.131</v>
      </c>
    </row>
    <row r="154" spans="1:15" x14ac:dyDescent="0.3">
      <c r="A154" t="s">
        <v>561</v>
      </c>
      <c r="B154" t="s">
        <v>22</v>
      </c>
      <c r="C154" t="s">
        <v>23</v>
      </c>
      <c r="D154" t="s">
        <v>27</v>
      </c>
      <c r="E154" t="s">
        <v>24</v>
      </c>
      <c r="F154">
        <v>84.07</v>
      </c>
      <c r="G154">
        <v>4</v>
      </c>
      <c r="H154">
        <v>16.814</v>
      </c>
      <c r="I154">
        <v>353.09399999999999</v>
      </c>
      <c r="J154" t="s">
        <v>620</v>
      </c>
      <c r="K154" s="18">
        <v>0.70416666666666672</v>
      </c>
      <c r="L154" t="s">
        <v>20</v>
      </c>
      <c r="M154">
        <v>336.28</v>
      </c>
      <c r="N154">
        <v>4.7619047620000003</v>
      </c>
      <c r="O154">
        <v>16.814</v>
      </c>
    </row>
    <row r="155" spans="1:15" x14ac:dyDescent="0.3">
      <c r="A155" t="s">
        <v>562</v>
      </c>
      <c r="B155" t="s">
        <v>42</v>
      </c>
      <c r="C155" t="s">
        <v>23</v>
      </c>
      <c r="D155" t="s">
        <v>27</v>
      </c>
      <c r="E155" t="s">
        <v>33</v>
      </c>
      <c r="F155">
        <v>34.369999999999997</v>
      </c>
      <c r="G155">
        <v>10</v>
      </c>
      <c r="H155">
        <v>17.184999999999999</v>
      </c>
      <c r="I155">
        <v>360.88499999999999</v>
      </c>
      <c r="J155" t="s">
        <v>91</v>
      </c>
      <c r="K155" s="18">
        <v>0.42430555555555555</v>
      </c>
      <c r="L155" t="s">
        <v>20</v>
      </c>
      <c r="M155">
        <v>343.7</v>
      </c>
      <c r="N155">
        <v>4.7619047620000003</v>
      </c>
      <c r="O155">
        <v>17.184999999999999</v>
      </c>
    </row>
    <row r="156" spans="1:15" x14ac:dyDescent="0.3">
      <c r="A156" t="s">
        <v>563</v>
      </c>
      <c r="B156" t="s">
        <v>16</v>
      </c>
      <c r="C156" t="s">
        <v>23</v>
      </c>
      <c r="D156" t="s">
        <v>27</v>
      </c>
      <c r="E156" t="s">
        <v>24</v>
      </c>
      <c r="F156">
        <v>38.6</v>
      </c>
      <c r="G156">
        <v>1</v>
      </c>
      <c r="H156">
        <v>1.93</v>
      </c>
      <c r="I156">
        <v>40.53</v>
      </c>
      <c r="J156" t="s">
        <v>223</v>
      </c>
      <c r="K156" s="18">
        <v>0.47638888888888886</v>
      </c>
      <c r="L156" t="s">
        <v>20</v>
      </c>
      <c r="M156">
        <v>38.6</v>
      </c>
      <c r="N156">
        <v>4.7619047620000003</v>
      </c>
      <c r="O156">
        <v>1.93</v>
      </c>
    </row>
    <row r="157" spans="1:15" x14ac:dyDescent="0.3">
      <c r="A157" t="s">
        <v>566</v>
      </c>
      <c r="B157" t="s">
        <v>16</v>
      </c>
      <c r="C157" t="s">
        <v>23</v>
      </c>
      <c r="D157" t="s">
        <v>27</v>
      </c>
      <c r="E157" t="s">
        <v>33</v>
      </c>
      <c r="F157">
        <v>37.14</v>
      </c>
      <c r="G157">
        <v>5</v>
      </c>
      <c r="H157">
        <v>9.2850000000000001</v>
      </c>
      <c r="I157">
        <v>194.98500000000001</v>
      </c>
      <c r="J157" t="s">
        <v>629</v>
      </c>
      <c r="K157" s="18">
        <v>0.54513888888888884</v>
      </c>
      <c r="L157" t="s">
        <v>20</v>
      </c>
      <c r="M157">
        <v>185.7</v>
      </c>
      <c r="N157">
        <v>4.7619047620000003</v>
      </c>
      <c r="O157">
        <v>9.2850000000000001</v>
      </c>
    </row>
    <row r="158" spans="1:15" x14ac:dyDescent="0.3">
      <c r="A158" t="s">
        <v>569</v>
      </c>
      <c r="B158" t="s">
        <v>42</v>
      </c>
      <c r="C158" t="s">
        <v>17</v>
      </c>
      <c r="D158" t="s">
        <v>18</v>
      </c>
      <c r="E158" t="s">
        <v>33</v>
      </c>
      <c r="F158">
        <v>49.49</v>
      </c>
      <c r="G158">
        <v>4</v>
      </c>
      <c r="H158">
        <v>9.8979999999999997</v>
      </c>
      <c r="I158">
        <v>207.858</v>
      </c>
      <c r="J158" t="s">
        <v>249</v>
      </c>
      <c r="K158" s="18">
        <v>0.64236111111111116</v>
      </c>
      <c r="L158" t="s">
        <v>20</v>
      </c>
      <c r="M158">
        <v>197.96</v>
      </c>
      <c r="N158">
        <v>4.7619047620000003</v>
      </c>
      <c r="O158">
        <v>9.8979999999999997</v>
      </c>
    </row>
    <row r="159" spans="1:15" x14ac:dyDescent="0.3">
      <c r="A159" t="s">
        <v>571</v>
      </c>
      <c r="B159" t="s">
        <v>16</v>
      </c>
      <c r="C159" t="s">
        <v>23</v>
      </c>
      <c r="D159" t="s">
        <v>27</v>
      </c>
      <c r="E159" t="s">
        <v>46</v>
      </c>
      <c r="F159">
        <v>37.15</v>
      </c>
      <c r="G159">
        <v>4</v>
      </c>
      <c r="H159">
        <v>7.43</v>
      </c>
      <c r="I159">
        <v>156.03</v>
      </c>
      <c r="J159" t="s">
        <v>83</v>
      </c>
      <c r="K159" s="18">
        <v>0.79097222222222219</v>
      </c>
      <c r="L159" t="s">
        <v>20</v>
      </c>
      <c r="M159">
        <v>148.6</v>
      </c>
      <c r="N159">
        <v>4.7619047620000003</v>
      </c>
      <c r="O159">
        <v>7.43</v>
      </c>
    </row>
    <row r="160" spans="1:15" x14ac:dyDescent="0.3">
      <c r="A160" t="s">
        <v>573</v>
      </c>
      <c r="B160" t="s">
        <v>42</v>
      </c>
      <c r="C160" t="s">
        <v>17</v>
      </c>
      <c r="D160" t="s">
        <v>18</v>
      </c>
      <c r="E160" t="s">
        <v>28</v>
      </c>
      <c r="F160">
        <v>77.680000000000007</v>
      </c>
      <c r="G160">
        <v>9</v>
      </c>
      <c r="H160">
        <v>34.956000000000003</v>
      </c>
      <c r="I160">
        <v>734.07600000000002</v>
      </c>
      <c r="J160" t="s">
        <v>639</v>
      </c>
      <c r="K160" s="18">
        <v>0.55625000000000002</v>
      </c>
      <c r="L160" t="s">
        <v>20</v>
      </c>
      <c r="M160">
        <v>699.12</v>
      </c>
      <c r="N160">
        <v>4.7619047620000003</v>
      </c>
      <c r="O160">
        <v>34.956000000000003</v>
      </c>
    </row>
    <row r="161" spans="1:15" x14ac:dyDescent="0.3">
      <c r="A161" t="s">
        <v>574</v>
      </c>
      <c r="B161" t="s">
        <v>42</v>
      </c>
      <c r="C161" t="s">
        <v>23</v>
      </c>
      <c r="D161" t="s">
        <v>18</v>
      </c>
      <c r="E161" t="s">
        <v>46</v>
      </c>
      <c r="F161">
        <v>34.700000000000003</v>
      </c>
      <c r="G161">
        <v>2</v>
      </c>
      <c r="H161">
        <v>3.47</v>
      </c>
      <c r="I161">
        <v>72.87</v>
      </c>
      <c r="J161" t="s">
        <v>120</v>
      </c>
      <c r="K161" s="18">
        <v>0.82499999999999996</v>
      </c>
      <c r="L161" t="s">
        <v>20</v>
      </c>
      <c r="M161">
        <v>69.400000000000006</v>
      </c>
      <c r="N161">
        <v>4.7619047620000003</v>
      </c>
      <c r="O161">
        <v>3.47</v>
      </c>
    </row>
    <row r="162" spans="1:15" x14ac:dyDescent="0.3">
      <c r="A162" t="s">
        <v>576</v>
      </c>
      <c r="B162" t="s">
        <v>42</v>
      </c>
      <c r="C162" t="s">
        <v>17</v>
      </c>
      <c r="D162" t="s">
        <v>18</v>
      </c>
      <c r="E162" t="s">
        <v>19</v>
      </c>
      <c r="F162">
        <v>25.32</v>
      </c>
      <c r="G162">
        <v>8</v>
      </c>
      <c r="H162">
        <v>10.128</v>
      </c>
      <c r="I162">
        <v>212.68799999999999</v>
      </c>
      <c r="J162" t="s">
        <v>616</v>
      </c>
      <c r="K162" s="18">
        <v>0.85</v>
      </c>
      <c r="L162" t="s">
        <v>20</v>
      </c>
      <c r="M162">
        <v>202.56</v>
      </c>
      <c r="N162">
        <v>4.7619047620000003</v>
      </c>
      <c r="O162">
        <v>10.128</v>
      </c>
    </row>
    <row r="163" spans="1:15" x14ac:dyDescent="0.3">
      <c r="A163" t="s">
        <v>578</v>
      </c>
      <c r="B163" t="s">
        <v>42</v>
      </c>
      <c r="C163" t="s">
        <v>23</v>
      </c>
      <c r="D163" t="s">
        <v>27</v>
      </c>
      <c r="E163" t="s">
        <v>46</v>
      </c>
      <c r="F163">
        <v>99.89</v>
      </c>
      <c r="G163">
        <v>2</v>
      </c>
      <c r="H163">
        <v>9.9890000000000008</v>
      </c>
      <c r="I163">
        <v>209.76900000000001</v>
      </c>
      <c r="J163" t="s">
        <v>309</v>
      </c>
      <c r="K163" s="18">
        <v>0.49166666666666664</v>
      </c>
      <c r="L163" t="s">
        <v>20</v>
      </c>
      <c r="M163">
        <v>199.78</v>
      </c>
      <c r="N163">
        <v>4.7619047620000003</v>
      </c>
      <c r="O163">
        <v>9.9890000000000008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5499-847B-416C-9DE9-33718C23319E}">
  <dimension ref="A1:N87"/>
  <sheetViews>
    <sheetView topLeftCell="A62" zoomScale="61" zoomScaleNormal="61" workbookViewId="0">
      <selection activeCell="J86" sqref="J86"/>
    </sheetView>
  </sheetViews>
  <sheetFormatPr baseColWidth="10" defaultColWidth="11.44140625" defaultRowHeight="14.4" x14ac:dyDescent="0.3"/>
  <cols>
    <col min="1" max="1" width="23.77734375" bestFit="1" customWidth="1"/>
    <col min="2" max="2" width="26.5546875" bestFit="1" customWidth="1"/>
    <col min="3" max="3" width="29.44140625" bestFit="1" customWidth="1"/>
    <col min="4" max="4" width="21.109375" bestFit="1" customWidth="1"/>
    <col min="5" max="5" width="16.33203125" bestFit="1" customWidth="1"/>
    <col min="6" max="6" width="17.21875" customWidth="1"/>
    <col min="7" max="7" width="17.44140625" customWidth="1"/>
    <col min="8" max="8" width="12.44140625" customWidth="1"/>
    <col min="9" max="9" width="9.88671875" customWidth="1"/>
    <col min="10" max="11" width="8.44140625" bestFit="1" customWidth="1"/>
    <col min="12" max="15" width="7.44140625" bestFit="1" customWidth="1"/>
    <col min="16" max="16" width="6.33203125" bestFit="1" customWidth="1"/>
    <col min="17" max="18" width="8.44140625" bestFit="1" customWidth="1"/>
    <col min="19" max="20" width="7.44140625" bestFit="1" customWidth="1"/>
    <col min="21" max="21" width="8.44140625" bestFit="1" customWidth="1"/>
    <col min="22" max="22" width="7.44140625" bestFit="1" customWidth="1"/>
    <col min="23" max="23" width="8.44140625" bestFit="1" customWidth="1"/>
    <col min="24" max="26" width="7.44140625" bestFit="1" customWidth="1"/>
    <col min="27" max="27" width="8.44140625" bestFit="1" customWidth="1"/>
    <col min="28" max="29" width="6.33203125" bestFit="1" customWidth="1"/>
    <col min="30" max="30" width="8.44140625" bestFit="1" customWidth="1"/>
    <col min="31" max="33" width="7.44140625" bestFit="1" customWidth="1"/>
    <col min="34" max="34" width="8.44140625" bestFit="1" customWidth="1"/>
    <col min="35" max="37" width="7.44140625" bestFit="1" customWidth="1"/>
    <col min="38" max="39" width="8.44140625" bestFit="1" customWidth="1"/>
    <col min="40" max="42" width="7.44140625" bestFit="1" customWidth="1"/>
    <col min="43" max="43" width="8.44140625" bestFit="1" customWidth="1"/>
    <col min="44" max="44" width="7.44140625" bestFit="1" customWidth="1"/>
    <col min="45" max="45" width="8.44140625" bestFit="1" customWidth="1"/>
    <col min="46" max="46" width="7.44140625" bestFit="1" customWidth="1"/>
    <col min="47" max="47" width="8.44140625" bestFit="1" customWidth="1"/>
    <col min="48" max="48" width="7.44140625" bestFit="1" customWidth="1"/>
    <col min="49" max="49" width="8.44140625" bestFit="1" customWidth="1"/>
    <col min="50" max="50" width="6.33203125" bestFit="1" customWidth="1"/>
    <col min="51" max="51" width="7.44140625" bestFit="1" customWidth="1"/>
    <col min="52" max="52" width="8.44140625" bestFit="1" customWidth="1"/>
    <col min="53" max="53" width="6.33203125" bestFit="1" customWidth="1"/>
    <col min="54" max="56" width="7.44140625" bestFit="1" customWidth="1"/>
    <col min="57" max="57" width="8.44140625" bestFit="1" customWidth="1"/>
    <col min="58" max="58" width="6.33203125" bestFit="1" customWidth="1"/>
    <col min="59" max="59" width="8.44140625" bestFit="1" customWidth="1"/>
    <col min="60" max="60" width="7.44140625" bestFit="1" customWidth="1"/>
    <col min="61" max="62" width="8.44140625" bestFit="1" customWidth="1"/>
    <col min="63" max="65" width="7.44140625" bestFit="1" customWidth="1"/>
    <col min="66" max="66" width="8.44140625" bestFit="1" customWidth="1"/>
    <col min="67" max="67" width="7.44140625" bestFit="1" customWidth="1"/>
    <col min="68" max="68" width="8.44140625" bestFit="1" customWidth="1"/>
    <col min="69" max="70" width="7.44140625" bestFit="1" customWidth="1"/>
    <col min="71" max="71" width="8.44140625" bestFit="1" customWidth="1"/>
    <col min="72" max="72" width="7.44140625" bestFit="1" customWidth="1"/>
    <col min="73" max="73" width="6.33203125" bestFit="1" customWidth="1"/>
    <col min="74" max="77" width="7.44140625" bestFit="1" customWidth="1"/>
    <col min="78" max="78" width="6.33203125" bestFit="1" customWidth="1"/>
    <col min="79" max="79" width="7.44140625" bestFit="1" customWidth="1"/>
    <col min="80" max="80" width="8.44140625" bestFit="1" customWidth="1"/>
    <col min="81" max="86" width="7.44140625" bestFit="1" customWidth="1"/>
    <col min="87" max="87" width="8.44140625" bestFit="1" customWidth="1"/>
    <col min="88" max="89" width="6.33203125" bestFit="1" customWidth="1"/>
    <col min="90" max="90" width="8.44140625" bestFit="1" customWidth="1"/>
    <col min="91" max="91" width="7.44140625" bestFit="1" customWidth="1"/>
    <col min="92" max="93" width="8.44140625" bestFit="1" customWidth="1"/>
    <col min="94" max="94" width="7.44140625" bestFit="1" customWidth="1"/>
    <col min="95" max="96" width="8.44140625" bestFit="1" customWidth="1"/>
    <col min="97" max="97" width="7.44140625" bestFit="1" customWidth="1"/>
    <col min="98" max="99" width="6.33203125" bestFit="1" customWidth="1"/>
    <col min="100" max="100" width="9.44140625" bestFit="1" customWidth="1"/>
    <col min="101" max="101" width="8.44140625" bestFit="1" customWidth="1"/>
    <col min="102" max="102" width="9.44140625" bestFit="1" customWidth="1"/>
    <col min="103" max="107" width="8.44140625" bestFit="1" customWidth="1"/>
    <col min="108" max="108" width="7.44140625" bestFit="1" customWidth="1"/>
    <col min="109" max="109" width="9.44140625" bestFit="1" customWidth="1"/>
    <col min="110" max="110" width="8.44140625" bestFit="1" customWidth="1"/>
    <col min="111" max="111" width="7.44140625" bestFit="1" customWidth="1"/>
    <col min="112" max="117" width="8.44140625" bestFit="1" customWidth="1"/>
    <col min="118" max="118" width="7.44140625" bestFit="1" customWidth="1"/>
    <col min="119" max="121" width="8.44140625" bestFit="1" customWidth="1"/>
    <col min="122" max="122" width="7.44140625" bestFit="1" customWidth="1"/>
    <col min="123" max="123" width="8.44140625" bestFit="1" customWidth="1"/>
    <col min="124" max="125" width="9.44140625" bestFit="1" customWidth="1"/>
    <col min="126" max="127" width="8.44140625" bestFit="1" customWidth="1"/>
    <col min="128" max="128" width="7.44140625" bestFit="1" customWidth="1"/>
    <col min="129" max="130" width="8.44140625" bestFit="1" customWidth="1"/>
    <col min="131" max="131" width="9.44140625" bestFit="1" customWidth="1"/>
    <col min="132" max="133" width="8.44140625" bestFit="1" customWidth="1"/>
    <col min="134" max="134" width="9.44140625" bestFit="1" customWidth="1"/>
    <col min="135" max="135" width="7.44140625" bestFit="1" customWidth="1"/>
    <col min="136" max="140" width="8.44140625" bestFit="1" customWidth="1"/>
    <col min="141" max="141" width="9.44140625" bestFit="1" customWidth="1"/>
    <col min="142" max="143" width="8.44140625" bestFit="1" customWidth="1"/>
    <col min="144" max="145" width="9.44140625" bestFit="1" customWidth="1"/>
    <col min="146" max="146" width="7.44140625" bestFit="1" customWidth="1"/>
    <col min="147" max="147" width="9.44140625" bestFit="1" customWidth="1"/>
    <col min="148" max="150" width="8.44140625" bestFit="1" customWidth="1"/>
    <col min="151" max="151" width="7.44140625" bestFit="1" customWidth="1"/>
    <col min="152" max="152" width="8.44140625" bestFit="1" customWidth="1"/>
    <col min="153" max="155" width="7.44140625" bestFit="1" customWidth="1"/>
    <col min="156" max="156" width="8.44140625" bestFit="1" customWidth="1"/>
    <col min="157" max="157" width="6.33203125" bestFit="1" customWidth="1"/>
    <col min="158" max="158" width="7.44140625" bestFit="1" customWidth="1"/>
    <col min="159" max="159" width="8.44140625" bestFit="1" customWidth="1"/>
    <col min="160" max="160" width="9.44140625" bestFit="1" customWidth="1"/>
    <col min="161" max="161" width="8.44140625" bestFit="1" customWidth="1"/>
    <col min="162" max="162" width="9.44140625" bestFit="1" customWidth="1"/>
    <col min="163" max="164" width="8.44140625" bestFit="1" customWidth="1"/>
    <col min="165" max="165" width="7.44140625" bestFit="1" customWidth="1"/>
    <col min="166" max="166" width="9.44140625" bestFit="1" customWidth="1"/>
    <col min="167" max="167" width="8.44140625" bestFit="1" customWidth="1"/>
    <col min="168" max="168" width="9.44140625" bestFit="1" customWidth="1"/>
    <col min="169" max="169" width="8.44140625" bestFit="1" customWidth="1"/>
    <col min="170" max="170" width="9.44140625" bestFit="1" customWidth="1"/>
    <col min="171" max="173" width="8.44140625" bestFit="1" customWidth="1"/>
    <col min="174" max="174" width="6.33203125" bestFit="1" customWidth="1"/>
    <col min="175" max="175" width="8.44140625" bestFit="1" customWidth="1"/>
    <col min="176" max="176" width="7.44140625" bestFit="1" customWidth="1"/>
    <col min="177" max="177" width="8.44140625" bestFit="1" customWidth="1"/>
    <col min="178" max="178" width="7.44140625" bestFit="1" customWidth="1"/>
    <col min="179" max="184" width="8.44140625" bestFit="1" customWidth="1"/>
    <col min="185" max="185" width="9.44140625" bestFit="1" customWidth="1"/>
    <col min="186" max="194" width="8.44140625" bestFit="1" customWidth="1"/>
    <col min="195" max="195" width="7.44140625" bestFit="1" customWidth="1"/>
    <col min="196" max="200" width="8.44140625" bestFit="1" customWidth="1"/>
    <col min="201" max="201" width="9.44140625" bestFit="1" customWidth="1"/>
    <col min="202" max="202" width="8.44140625" bestFit="1" customWidth="1"/>
    <col min="203" max="203" width="7.44140625" bestFit="1" customWidth="1"/>
    <col min="204" max="206" width="8.44140625" bestFit="1" customWidth="1"/>
    <col min="207" max="207" width="9.44140625" bestFit="1" customWidth="1"/>
    <col min="208" max="211" width="8.44140625" bestFit="1" customWidth="1"/>
    <col min="212" max="212" width="7.44140625" bestFit="1" customWidth="1"/>
    <col min="213" max="217" width="8.44140625" bestFit="1" customWidth="1"/>
    <col min="218" max="218" width="9.44140625" bestFit="1" customWidth="1"/>
    <col min="219" max="219" width="8.44140625" bestFit="1" customWidth="1"/>
    <col min="220" max="224" width="9.44140625" bestFit="1" customWidth="1"/>
    <col min="225" max="225" width="7.44140625" bestFit="1" customWidth="1"/>
    <col min="226" max="227" width="8.44140625" bestFit="1" customWidth="1"/>
    <col min="228" max="228" width="7.44140625" bestFit="1" customWidth="1"/>
    <col min="229" max="230" width="9.44140625" bestFit="1" customWidth="1"/>
    <col min="231" max="234" width="8.44140625" bestFit="1" customWidth="1"/>
    <col min="235" max="236" width="9.44140625" bestFit="1" customWidth="1"/>
    <col min="237" max="241" width="8.44140625" bestFit="1" customWidth="1"/>
    <col min="242" max="243" width="7.44140625" bestFit="1" customWidth="1"/>
    <col min="244" max="244" width="9.44140625" bestFit="1" customWidth="1"/>
    <col min="245" max="245" width="8.44140625" bestFit="1" customWidth="1"/>
    <col min="246" max="247" width="7.44140625" bestFit="1" customWidth="1"/>
    <col min="248" max="248" width="9.44140625" bestFit="1" customWidth="1"/>
    <col min="249" max="250" width="8.44140625" bestFit="1" customWidth="1"/>
    <col min="251" max="252" width="7.44140625" bestFit="1" customWidth="1"/>
    <col min="253" max="253" width="8.44140625" bestFit="1" customWidth="1"/>
    <col min="254" max="254" width="9.44140625" bestFit="1" customWidth="1"/>
    <col min="255" max="255" width="7.44140625" bestFit="1" customWidth="1"/>
    <col min="256" max="258" width="8.44140625" bestFit="1" customWidth="1"/>
    <col min="259" max="259" width="9.44140625" bestFit="1" customWidth="1"/>
    <col min="260" max="261" width="8.44140625" bestFit="1" customWidth="1"/>
    <col min="262" max="262" width="9.44140625" bestFit="1" customWidth="1"/>
    <col min="263" max="265" width="8.44140625" bestFit="1" customWidth="1"/>
    <col min="266" max="266" width="7.44140625" bestFit="1" customWidth="1"/>
    <col min="267" max="270" width="8.44140625" bestFit="1" customWidth="1"/>
    <col min="271" max="271" width="9.44140625" bestFit="1" customWidth="1"/>
    <col min="272" max="274" width="8.44140625" bestFit="1" customWidth="1"/>
    <col min="275" max="275" width="9.44140625" bestFit="1" customWidth="1"/>
    <col min="276" max="276" width="8.44140625" bestFit="1" customWidth="1"/>
    <col min="277" max="277" width="9.44140625" bestFit="1" customWidth="1"/>
    <col min="278" max="278" width="8.44140625" bestFit="1" customWidth="1"/>
    <col min="279" max="279" width="7.44140625" bestFit="1" customWidth="1"/>
    <col min="280" max="280" width="8.44140625" bestFit="1" customWidth="1"/>
    <col min="281" max="281" width="7.44140625" bestFit="1" customWidth="1"/>
    <col min="282" max="286" width="8.44140625" bestFit="1" customWidth="1"/>
    <col min="287" max="287" width="9.44140625" bestFit="1" customWidth="1"/>
    <col min="288" max="290" width="8.44140625" bestFit="1" customWidth="1"/>
    <col min="291" max="291" width="9.44140625" bestFit="1" customWidth="1"/>
    <col min="292" max="292" width="8.44140625" bestFit="1" customWidth="1"/>
    <col min="293" max="293" width="9.44140625" bestFit="1" customWidth="1"/>
    <col min="294" max="294" width="8.44140625" bestFit="1" customWidth="1"/>
    <col min="295" max="296" width="7.44140625" bestFit="1" customWidth="1"/>
    <col min="297" max="297" width="9.44140625" bestFit="1" customWidth="1"/>
    <col min="298" max="299" width="8.44140625" bestFit="1" customWidth="1"/>
    <col min="300" max="300" width="6.33203125" bestFit="1" customWidth="1"/>
    <col min="301" max="302" width="8.44140625" bestFit="1" customWidth="1"/>
    <col min="303" max="303" width="7.44140625" bestFit="1" customWidth="1"/>
    <col min="304" max="304" width="8.44140625" bestFit="1" customWidth="1"/>
    <col min="305" max="306" width="9.44140625" bestFit="1" customWidth="1"/>
    <col min="307" max="307" width="8.44140625" bestFit="1" customWidth="1"/>
    <col min="308" max="310" width="9.44140625" bestFit="1" customWidth="1"/>
    <col min="311" max="317" width="8.44140625" bestFit="1" customWidth="1"/>
    <col min="318" max="318" width="9.44140625" bestFit="1" customWidth="1"/>
    <col min="319" max="319" width="8.44140625" bestFit="1" customWidth="1"/>
    <col min="320" max="320" width="7.44140625" bestFit="1" customWidth="1"/>
    <col min="321" max="321" width="8.44140625" bestFit="1" customWidth="1"/>
    <col min="322" max="324" width="9.44140625" bestFit="1" customWidth="1"/>
    <col min="325" max="325" width="8.44140625" bestFit="1" customWidth="1"/>
    <col min="326" max="326" width="7.44140625" bestFit="1" customWidth="1"/>
    <col min="327" max="327" width="9.44140625" bestFit="1" customWidth="1"/>
    <col min="328" max="328" width="8.44140625" bestFit="1" customWidth="1"/>
    <col min="329" max="329" width="9.44140625" bestFit="1" customWidth="1"/>
    <col min="330" max="335" width="8.44140625" bestFit="1" customWidth="1"/>
    <col min="336" max="336" width="7.44140625" bestFit="1" customWidth="1"/>
    <col min="337" max="337" width="9.44140625" bestFit="1" customWidth="1"/>
    <col min="338" max="342" width="8.44140625" bestFit="1" customWidth="1"/>
    <col min="343" max="343" width="9.44140625" bestFit="1" customWidth="1"/>
    <col min="344" max="344" width="8.44140625" bestFit="1" customWidth="1"/>
    <col min="345" max="345" width="7.44140625" bestFit="1" customWidth="1"/>
    <col min="346" max="346" width="8.44140625" bestFit="1" customWidth="1"/>
    <col min="347" max="347" width="9.44140625" bestFit="1" customWidth="1"/>
    <col min="348" max="348" width="7.44140625" bestFit="1" customWidth="1"/>
    <col min="349" max="354" width="8.44140625" bestFit="1" customWidth="1"/>
    <col min="355" max="355" width="9.44140625" bestFit="1" customWidth="1"/>
    <col min="356" max="357" width="8.44140625" bestFit="1" customWidth="1"/>
    <col min="358" max="358" width="9.44140625" bestFit="1" customWidth="1"/>
    <col min="359" max="359" width="7.44140625" bestFit="1" customWidth="1"/>
    <col min="360" max="365" width="8.44140625" bestFit="1" customWidth="1"/>
    <col min="366" max="366" width="7.44140625" bestFit="1" customWidth="1"/>
    <col min="367" max="367" width="8.44140625" bestFit="1" customWidth="1"/>
    <col min="368" max="368" width="7.44140625" bestFit="1" customWidth="1"/>
    <col min="369" max="370" width="8.44140625" bestFit="1" customWidth="1"/>
    <col min="371" max="371" width="7.44140625" bestFit="1" customWidth="1"/>
    <col min="372" max="374" width="8.44140625" bestFit="1" customWidth="1"/>
    <col min="375" max="375" width="9.44140625" bestFit="1" customWidth="1"/>
    <col min="376" max="376" width="7.44140625" bestFit="1" customWidth="1"/>
    <col min="377" max="382" width="8.44140625" bestFit="1" customWidth="1"/>
    <col min="383" max="383" width="9.44140625" bestFit="1" customWidth="1"/>
    <col min="384" max="384" width="7.44140625" bestFit="1" customWidth="1"/>
    <col min="385" max="385" width="8.44140625" bestFit="1" customWidth="1"/>
    <col min="386" max="386" width="9.44140625" bestFit="1" customWidth="1"/>
    <col min="387" max="387" width="8.44140625" bestFit="1" customWidth="1"/>
    <col min="388" max="389" width="9.44140625" bestFit="1" customWidth="1"/>
    <col min="390" max="390" width="8.44140625" bestFit="1" customWidth="1"/>
    <col min="391" max="391" width="7.44140625" bestFit="1" customWidth="1"/>
    <col min="392" max="392" width="9.44140625" bestFit="1" customWidth="1"/>
    <col min="393" max="393" width="7.44140625" bestFit="1" customWidth="1"/>
    <col min="394" max="394" width="9.44140625" bestFit="1" customWidth="1"/>
    <col min="395" max="396" width="8.44140625" bestFit="1" customWidth="1"/>
    <col min="397" max="397" width="7.44140625" bestFit="1" customWidth="1"/>
    <col min="398" max="399" width="8.44140625" bestFit="1" customWidth="1"/>
    <col min="400" max="400" width="9.44140625" bestFit="1" customWidth="1"/>
    <col min="401" max="403" width="8.44140625" bestFit="1" customWidth="1"/>
    <col min="404" max="405" width="7.44140625" bestFit="1" customWidth="1"/>
    <col min="406" max="407" width="9.44140625" bestFit="1" customWidth="1"/>
    <col min="408" max="411" width="8.44140625" bestFit="1" customWidth="1"/>
    <col min="412" max="412" width="7.44140625" bestFit="1" customWidth="1"/>
    <col min="413" max="421" width="8.44140625" bestFit="1" customWidth="1"/>
    <col min="422" max="422" width="4.33203125" bestFit="1" customWidth="1"/>
    <col min="423" max="426" width="8.44140625" bestFit="1" customWidth="1"/>
    <col min="427" max="427" width="9.44140625" bestFit="1" customWidth="1"/>
    <col min="428" max="429" width="8.44140625" bestFit="1" customWidth="1"/>
    <col min="430" max="430" width="9.44140625" bestFit="1" customWidth="1"/>
    <col min="431" max="431" width="7.44140625" bestFit="1" customWidth="1"/>
    <col min="432" max="432" width="9.44140625" bestFit="1" customWidth="1"/>
    <col min="433" max="433" width="8.44140625" bestFit="1" customWidth="1"/>
    <col min="434" max="434" width="7.44140625" bestFit="1" customWidth="1"/>
    <col min="435" max="435" width="9.44140625" bestFit="1" customWidth="1"/>
    <col min="436" max="436" width="7.44140625" bestFit="1" customWidth="1"/>
    <col min="437" max="438" width="8.44140625" bestFit="1" customWidth="1"/>
    <col min="439" max="439" width="9.44140625" bestFit="1" customWidth="1"/>
    <col min="440" max="440" width="8.44140625" bestFit="1" customWidth="1"/>
    <col min="441" max="441" width="9.44140625" bestFit="1" customWidth="1"/>
    <col min="442" max="443" width="8.44140625" bestFit="1" customWidth="1"/>
    <col min="444" max="444" width="9.44140625" bestFit="1" customWidth="1"/>
    <col min="445" max="445" width="8.44140625" bestFit="1" customWidth="1"/>
    <col min="446" max="446" width="9.44140625" bestFit="1" customWidth="1"/>
    <col min="447" max="447" width="6.33203125" bestFit="1" customWidth="1"/>
    <col min="448" max="448" width="7.44140625" bestFit="1" customWidth="1"/>
    <col min="449" max="449" width="8.44140625" bestFit="1" customWidth="1"/>
    <col min="450" max="451" width="7.44140625" bestFit="1" customWidth="1"/>
    <col min="452" max="452" width="8.44140625" bestFit="1" customWidth="1"/>
    <col min="453" max="455" width="9.44140625" bestFit="1" customWidth="1"/>
    <col min="456" max="458" width="8.44140625" bestFit="1" customWidth="1"/>
    <col min="459" max="459" width="7.44140625" bestFit="1" customWidth="1"/>
    <col min="460" max="460" width="6.33203125" bestFit="1" customWidth="1"/>
    <col min="461" max="461" width="7.44140625" bestFit="1" customWidth="1"/>
    <col min="462" max="462" width="8.44140625" bestFit="1" customWidth="1"/>
    <col min="463" max="463" width="9.44140625" bestFit="1" customWidth="1"/>
    <col min="464" max="464" width="8.44140625" bestFit="1" customWidth="1"/>
    <col min="465" max="465" width="7.44140625" bestFit="1" customWidth="1"/>
    <col min="466" max="466" width="6.33203125" bestFit="1" customWidth="1"/>
    <col min="467" max="470" width="8.44140625" bestFit="1" customWidth="1"/>
    <col min="471" max="471" width="9.44140625" bestFit="1" customWidth="1"/>
    <col min="472" max="475" width="8.44140625" bestFit="1" customWidth="1"/>
    <col min="476" max="477" width="7.44140625" bestFit="1" customWidth="1"/>
    <col min="478" max="479" width="8.44140625" bestFit="1" customWidth="1"/>
    <col min="480" max="480" width="9.44140625" bestFit="1" customWidth="1"/>
    <col min="481" max="488" width="8.44140625" bestFit="1" customWidth="1"/>
    <col min="489" max="489" width="7.44140625" bestFit="1" customWidth="1"/>
    <col min="490" max="490" width="9.44140625" bestFit="1" customWidth="1"/>
    <col min="491" max="491" width="6.33203125" bestFit="1" customWidth="1"/>
    <col min="492" max="492" width="8.44140625" bestFit="1" customWidth="1"/>
    <col min="493" max="493" width="7.44140625" bestFit="1" customWidth="1"/>
    <col min="494" max="496" width="8.44140625" bestFit="1" customWidth="1"/>
    <col min="497" max="497" width="9.44140625" bestFit="1" customWidth="1"/>
    <col min="498" max="499" width="8.44140625" bestFit="1" customWidth="1"/>
    <col min="500" max="500" width="12.44140625" bestFit="1" customWidth="1"/>
  </cols>
  <sheetData>
    <row r="1" spans="1:14" x14ac:dyDescent="0.3">
      <c r="A1" t="s">
        <v>584</v>
      </c>
      <c r="B1" t="s">
        <v>585</v>
      </c>
      <c r="C1" t="s">
        <v>586</v>
      </c>
      <c r="D1" t="s">
        <v>587</v>
      </c>
    </row>
    <row r="2" spans="1:14" x14ac:dyDescent="0.3">
      <c r="A2" s="11">
        <v>164997.85050000006</v>
      </c>
      <c r="B2" s="11">
        <v>157140.80999999997</v>
      </c>
      <c r="C2" s="11">
        <v>7857.0405000000055</v>
      </c>
      <c r="D2" s="9">
        <f>GETPIVOTDATA("[Measures].[Suma de Utilidad]",$A$1)/GETPIVOTDATA("[Measures].[Suma de Total Ventas]",$A$1)</f>
        <v>4.7619047619047637E-2</v>
      </c>
    </row>
    <row r="6" spans="1:14" x14ac:dyDescent="0.3">
      <c r="K6" t="s">
        <v>588</v>
      </c>
      <c r="L6" t="s">
        <v>8</v>
      </c>
      <c r="M6" t="s">
        <v>589</v>
      </c>
      <c r="N6" t="s">
        <v>590</v>
      </c>
    </row>
    <row r="7" spans="1:14" x14ac:dyDescent="0.3">
      <c r="A7" s="12" t="s">
        <v>591</v>
      </c>
      <c r="B7" t="s">
        <v>584</v>
      </c>
      <c r="C7" t="s">
        <v>585</v>
      </c>
      <c r="D7" t="s">
        <v>586</v>
      </c>
      <c r="K7" s="13" t="s">
        <v>46</v>
      </c>
      <c r="L7" s="10">
        <v>27877.814999999999</v>
      </c>
      <c r="M7" s="10">
        <v>26550.299999999992</v>
      </c>
      <c r="N7" s="10">
        <v>1327.5149999999996</v>
      </c>
    </row>
    <row r="8" spans="1:14" x14ac:dyDescent="0.3">
      <c r="A8" s="13" t="s">
        <v>46</v>
      </c>
      <c r="B8" s="21">
        <v>27877.814999999999</v>
      </c>
      <c r="C8" s="21">
        <v>26550.299999999992</v>
      </c>
      <c r="D8" s="21">
        <v>1327.5149999999996</v>
      </c>
      <c r="K8" s="13" t="s">
        <v>24</v>
      </c>
      <c r="L8" s="10">
        <v>25478.092499999999</v>
      </c>
      <c r="M8" s="10">
        <v>24264.850000000006</v>
      </c>
      <c r="N8" s="10">
        <v>1213.2425000000001</v>
      </c>
    </row>
    <row r="9" spans="1:14" x14ac:dyDescent="0.3">
      <c r="A9" s="13" t="s">
        <v>24</v>
      </c>
      <c r="B9" s="21">
        <v>25478.092499999999</v>
      </c>
      <c r="C9" s="21">
        <v>24264.850000000006</v>
      </c>
      <c r="D9" s="21">
        <v>1213.2425000000001</v>
      </c>
      <c r="K9" s="13" t="s">
        <v>43</v>
      </c>
      <c r="L9" s="10">
        <v>28327.918500000003</v>
      </c>
      <c r="M9" s="10">
        <v>26978.970000000012</v>
      </c>
      <c r="N9" s="10">
        <v>1348.9484999999995</v>
      </c>
    </row>
    <row r="10" spans="1:14" x14ac:dyDescent="0.3">
      <c r="A10" s="13" t="s">
        <v>43</v>
      </c>
      <c r="B10" s="21">
        <v>28327.918500000003</v>
      </c>
      <c r="C10" s="21">
        <v>26978.970000000012</v>
      </c>
      <c r="D10" s="21">
        <v>1348.9484999999995</v>
      </c>
      <c r="K10" s="13" t="s">
        <v>33</v>
      </c>
      <c r="L10" s="10">
        <v>30078.184499999996</v>
      </c>
      <c r="M10" s="10">
        <v>28645.890000000007</v>
      </c>
      <c r="N10" s="10">
        <v>1432.2944999999997</v>
      </c>
    </row>
    <row r="11" spans="1:14" x14ac:dyDescent="0.3">
      <c r="A11" s="13" t="s">
        <v>33</v>
      </c>
      <c r="B11" s="21">
        <v>30078.184499999996</v>
      </c>
      <c r="C11" s="21">
        <v>28645.890000000007</v>
      </c>
      <c r="D11" s="21">
        <v>1432.2944999999997</v>
      </c>
      <c r="K11" s="13" t="s">
        <v>28</v>
      </c>
      <c r="L11" s="10">
        <v>28487.025000000001</v>
      </c>
      <c r="M11" s="10">
        <v>27130.499999999989</v>
      </c>
      <c r="N11" s="10">
        <v>1356.5250000000003</v>
      </c>
    </row>
    <row r="12" spans="1:14" x14ac:dyDescent="0.3">
      <c r="A12" s="13" t="s">
        <v>28</v>
      </c>
      <c r="B12" s="21">
        <v>28487.025000000001</v>
      </c>
      <c r="C12" s="21">
        <v>27130.499999999989</v>
      </c>
      <c r="D12" s="21">
        <v>1356.5250000000003</v>
      </c>
      <c r="K12" s="13" t="s">
        <v>19</v>
      </c>
      <c r="L12" s="10">
        <v>24748.814999999995</v>
      </c>
      <c r="M12" s="10">
        <v>23570.299999999988</v>
      </c>
      <c r="N12" s="10">
        <v>1178.5149999999999</v>
      </c>
    </row>
    <row r="13" spans="1:14" x14ac:dyDescent="0.3">
      <c r="A13" s="13" t="s">
        <v>19</v>
      </c>
      <c r="B13" s="21">
        <v>24748.814999999995</v>
      </c>
      <c r="C13" s="21">
        <v>23570.299999999988</v>
      </c>
      <c r="D13" s="21">
        <v>1178.5149999999999</v>
      </c>
    </row>
    <row r="14" spans="1:14" x14ac:dyDescent="0.3">
      <c r="A14" s="13" t="s">
        <v>592</v>
      </c>
      <c r="B14" s="21">
        <v>164997.85050000006</v>
      </c>
      <c r="C14" s="21">
        <v>157140.80999999997</v>
      </c>
      <c r="D14" s="21">
        <v>7857.0405000000055</v>
      </c>
    </row>
    <row r="18" spans="1:7" x14ac:dyDescent="0.3">
      <c r="A18" s="12" t="s">
        <v>591</v>
      </c>
      <c r="B18" t="s">
        <v>584</v>
      </c>
      <c r="C18" s="16" t="s">
        <v>593</v>
      </c>
      <c r="D18" s="10">
        <v>30000</v>
      </c>
    </row>
    <row r="19" spans="1:7" x14ac:dyDescent="0.3">
      <c r="A19" s="13" t="s">
        <v>27</v>
      </c>
      <c r="B19" s="21"/>
    </row>
    <row r="20" spans="1:7" x14ac:dyDescent="0.3">
      <c r="A20" s="15" t="s">
        <v>24</v>
      </c>
      <c r="B20" s="10">
        <v>11520.221999999998</v>
      </c>
      <c r="C20" s="10">
        <f>$D$18-GETPIVOTDATA("[Measures].[Suma de Total Ventas]",$A$20,"[Tabla3].[Genero]","[Tabla3].[Genero].&amp;[Hombre]","[Tabla3].[Linea de Producto]","[Tabla3].[Linea de Producto].&amp;[Accesorios Electrónicos]")</f>
        <v>18479.778000000002</v>
      </c>
      <c r="D20" s="15"/>
      <c r="E20" s="15" t="s">
        <v>24</v>
      </c>
      <c r="F20" s="10">
        <v>11520.221999999998</v>
      </c>
      <c r="G20" s="10">
        <f>$D$18-GETPIVOTDATA("[Measures].[Suma de Total Ventas]",$A$20,"[Tabla3].[Genero]","[Tabla3].[Genero].&amp;[Hombre]","[Tabla3].[Linea de Producto]","[Tabla3].[Linea de Producto].&amp;[Accesorios Electrónicos]")</f>
        <v>18479.778000000002</v>
      </c>
    </row>
    <row r="21" spans="1:7" x14ac:dyDescent="0.3">
      <c r="A21" s="15" t="s">
        <v>43</v>
      </c>
      <c r="B21" s="10">
        <v>12600.094499999994</v>
      </c>
      <c r="C21" s="10">
        <f>$D$18-GETPIVOTDATA("[Measures].[Suma de Total Ventas]",$A$21,"[Tabla3].[Genero]","[Tabla3].[Genero].&amp;[Hombre]","[Tabla3].[Linea de Producto]","[Tabla3].[Linea de Producto].&amp;[Comida y Bebidas]")</f>
        <v>17399.905500000008</v>
      </c>
      <c r="E21" s="15" t="s">
        <v>43</v>
      </c>
      <c r="F21" s="10">
        <v>12600.094499999994</v>
      </c>
      <c r="G21" s="10">
        <f>$D$18-GETPIVOTDATA("[Measures].[Suma de Total Ventas]",$A$21,"[Tabla3].[Genero]","[Tabla3].[Genero].&amp;[Hombre]","[Tabla3].[Linea de Producto]","[Tabla3].[Linea de Producto].&amp;[Comida y Bebidas]")</f>
        <v>17399.905500000008</v>
      </c>
    </row>
    <row r="22" spans="1:7" x14ac:dyDescent="0.3">
      <c r="A22" s="15" t="s">
        <v>28</v>
      </c>
      <c r="B22" s="10">
        <v>13345.143</v>
      </c>
      <c r="C22" s="10">
        <f>$D$18-GETPIVOTDATA("[Measures].[Suma de Total Ventas]",$A$22,"[Tabla3].[Genero]","[Tabla3].[Genero].&amp;[Hombre]","[Tabla3].[Linea de Producto]","[Tabla3].[Linea de Producto].&amp;[Accesorios Electrónicos]")</f>
        <v>18479.778000000002</v>
      </c>
      <c r="E22" s="15" t="s">
        <v>28</v>
      </c>
      <c r="F22" s="10">
        <v>13345.143</v>
      </c>
      <c r="G22" s="10">
        <f>$D$18-GETPIVOTDATA("[Measures].[Suma de Total Ventas]",$A$22,"[Tabla3].[Genero]","[Tabla3].[Genero].&amp;[Hombre]","[Tabla3].[Linea de Producto]","[Tabla3].[Linea de Producto].&amp;[Accesorios Electrónicos]")</f>
        <v>18479.778000000002</v>
      </c>
    </row>
    <row r="23" spans="1:7" x14ac:dyDescent="0.3">
      <c r="A23" s="15" t="s">
        <v>46</v>
      </c>
      <c r="B23" s="10">
        <v>13467.772499999999</v>
      </c>
      <c r="C23" s="10">
        <f>$D$18-GETPIVOTDATA("[Measures].[Suma de Total Ventas]",$A$23,"[Tabla3].[Genero]","[Tabla3].[Genero].&amp;[Hombre]","[Tabla3].[Linea de Producto]","[Tabla3].[Linea de Producto].&amp;[Comida y Bebidas]")</f>
        <v>17399.905500000008</v>
      </c>
      <c r="E23" s="15" t="s">
        <v>46</v>
      </c>
      <c r="F23" s="10">
        <v>13467.772499999999</v>
      </c>
      <c r="G23" s="10">
        <f>$D$18-GETPIVOTDATA("[Measures].[Suma de Total Ventas]",$A$23,"[Tabla3].[Genero]","[Tabla3].[Genero].&amp;[Hombre]","[Tabla3].[Linea de Producto]","[Tabla3].[Linea de Producto].&amp;[Comida y Bebidas]")</f>
        <v>17399.905500000008</v>
      </c>
    </row>
    <row r="24" spans="1:7" x14ac:dyDescent="0.3">
      <c r="A24" s="15" t="s">
        <v>19</v>
      </c>
      <c r="B24" s="10">
        <v>13668.8475</v>
      </c>
      <c r="C24" s="10">
        <f>$D$18-GETPIVOTDATA("[Measures].[Suma de Total Ventas]",$A$24,"[Tabla3].[Genero]","[Tabla3].[Genero].&amp;[Hombre]","[Tabla3].[Linea de Producto]","[Tabla3].[Linea de Producto].&amp;[Accesorios Electrónicos]")</f>
        <v>18479.778000000002</v>
      </c>
      <c r="E24" s="15" t="s">
        <v>19</v>
      </c>
      <c r="F24" s="10">
        <v>13668.8475</v>
      </c>
      <c r="G24" s="10">
        <f>$D$18-GETPIVOTDATA("[Measures].[Suma de Total Ventas]",$A$24,"[Tabla3].[Genero]","[Tabla3].[Genero].&amp;[Hombre]","[Tabla3].[Linea de Producto]","[Tabla3].[Linea de Producto].&amp;[Accesorios Electrónicos]")</f>
        <v>18479.778000000002</v>
      </c>
    </row>
    <row r="25" spans="1:7" x14ac:dyDescent="0.3">
      <c r="A25" s="15" t="s">
        <v>33</v>
      </c>
      <c r="B25" s="10">
        <v>15568.4655</v>
      </c>
      <c r="C25" s="10">
        <f>$D$18-GETPIVOTDATA("[Measures].[Suma de Total Ventas]",$A$25,"[Tabla3].[Genero]","[Tabla3].[Genero].&amp;[Hombre]","[Tabla3].[Linea de Producto]","[Tabla3].[Linea de Producto].&amp;[Comida y Bebidas]")</f>
        <v>17399.905500000008</v>
      </c>
      <c r="E25" s="15" t="s">
        <v>33</v>
      </c>
      <c r="F25" s="10">
        <v>15568.4655</v>
      </c>
      <c r="G25" s="10">
        <f>$D$18-GETPIVOTDATA("[Measures].[Suma de Total Ventas]",$A$25,"[Tabla3].[Genero]","[Tabla3].[Genero].&amp;[Hombre]","[Tabla3].[Linea de Producto]","[Tabla3].[Linea de Producto].&amp;[Comida y Bebidas]")</f>
        <v>17399.905500000008</v>
      </c>
    </row>
    <row r="26" spans="1:7" x14ac:dyDescent="0.3">
      <c r="A26" s="13" t="s">
        <v>18</v>
      </c>
      <c r="B26" s="21"/>
      <c r="E26" s="10"/>
    </row>
    <row r="27" spans="1:7" x14ac:dyDescent="0.3">
      <c r="A27" s="15" t="s">
        <v>19</v>
      </c>
      <c r="B27" s="10">
        <v>11079.967499999999</v>
      </c>
      <c r="C27" s="10">
        <f>$D$18-GETPIVOTDATA("[Measures].[Suma de Total Ventas]",$A$27,"[Tabla3].[Genero]","[Tabla3].[Genero].&amp;[Mujer]","[Tabla3].[Linea de Producto]","[Tabla3].[Linea de Producto].&amp;[Hogar y Estilo de Vida]")</f>
        <v>14858.118</v>
      </c>
      <c r="D27" s="10"/>
      <c r="E27" s="15" t="s">
        <v>28</v>
      </c>
      <c r="F27" s="10">
        <v>6967.2540000000017</v>
      </c>
      <c r="G27" s="10">
        <f>$D$18-GETPIVOTDATA("[Measures].[Suma de Total Ventas]",$A$27,"[Tabla3].[Genero]","[Tabla3].[Genero].&amp;[Mujer]","[Tabla3].[Linea de Producto]","[Tabla3].[Linea de Producto].&amp;[Hogar y Estilo de Vida]")</f>
        <v>14858.118</v>
      </c>
    </row>
    <row r="28" spans="1:7" x14ac:dyDescent="0.3">
      <c r="A28" s="15" t="s">
        <v>24</v>
      </c>
      <c r="B28" s="10">
        <v>13957.870499999999</v>
      </c>
      <c r="C28" s="10">
        <f>$D$18-GETPIVOTDATA("[Measures].[Suma de Total Ventas]",$A$28,"[Tabla3].[Genero]","[Tabla3].[Genero].&amp;[Mujer]","[Tabla3].[Linea de Producto]","[Tabla3].[Linea de Producto].&amp;[Salud y Belleza]")</f>
        <v>18920.032500000001</v>
      </c>
      <c r="E28" s="15" t="s">
        <v>19</v>
      </c>
      <c r="F28" s="10">
        <v>7784.7209999999986</v>
      </c>
      <c r="G28" s="10">
        <f>$D$18-GETPIVOTDATA("[Measures].[Suma de Total Ventas]",$A$28,"[Tabla3].[Genero]","[Tabla3].[Genero].&amp;[Mujer]","[Tabla3].[Linea de Producto]","[Tabla3].[Linea de Producto].&amp;[Salud y Belleza]")</f>
        <v>18920.032500000001</v>
      </c>
    </row>
    <row r="29" spans="1:7" x14ac:dyDescent="0.3">
      <c r="A29" s="15" t="s">
        <v>46</v>
      </c>
      <c r="B29" s="10">
        <v>14410.042500000001</v>
      </c>
      <c r="C29" s="10">
        <f>$D$18-GETPIVOTDATA("[Measures].[Suma de Total Ventas]",$A$18,"[Tabla3].[Genero]","[Tabla3].[Genero].&amp;[Mujer]","[Tabla3].[Linea de Producto]","[Tabla3].[Linea de Producto].&amp;[Accesorios Electrónicos]")</f>
        <v>16042.129500000001</v>
      </c>
      <c r="E29" s="15" t="s">
        <v>24</v>
      </c>
      <c r="F29" s="10">
        <v>9535.6589999999997</v>
      </c>
      <c r="G29" s="10">
        <f>$D$18-GETPIVOTDATA("[Measures].[Suma de Total Ventas]",$A$18,"[Tabla3].[Genero]","[Tabla3].[Genero].&amp;[Mujer]","[Tabla3].[Linea de Producto]","[Tabla3].[Linea de Producto].&amp;[Accesorios Electrónicos]")</f>
        <v>16042.129500000001</v>
      </c>
    </row>
    <row r="30" spans="1:7" x14ac:dyDescent="0.3">
      <c r="A30" s="15" t="s">
        <v>33</v>
      </c>
      <c r="B30" s="10">
        <v>14509.718999999999</v>
      </c>
      <c r="C30" s="10">
        <f>$D$18-GETPIVOTDATA("[Measures].[Suma de Total Ventas]",$A$30,"[Tabla3].[Genero]","[Tabla3].[Genero].&amp;[Mujer]","[Tabla3].[Linea de Producto]","[Tabla3].[Linea de Producto].&amp;[Deportes y Viajes]")</f>
        <v>15490.281000000001</v>
      </c>
      <c r="E30" s="15" t="s">
        <v>33</v>
      </c>
      <c r="F30" s="10">
        <v>10578.876</v>
      </c>
      <c r="G30" s="10">
        <f>$D$18-GETPIVOTDATA("[Measures].[Suma de Total Ventas]",$A$30,"[Tabla3].[Genero]","[Tabla3].[Genero].&amp;[Mujer]","[Tabla3].[Linea de Producto]","[Tabla3].[Linea de Producto].&amp;[Deportes y Viajes]")</f>
        <v>15490.281000000001</v>
      </c>
    </row>
    <row r="31" spans="1:7" x14ac:dyDescent="0.3">
      <c r="A31" s="15" t="s">
        <v>28</v>
      </c>
      <c r="B31" s="10">
        <v>15141.882</v>
      </c>
      <c r="C31" s="10">
        <f>$D$18-GETPIVOTDATA("[Measures].[Suma de Total Ventas]",$A$31,"[Tabla3].[Genero]","[Tabla3].[Genero].&amp;[Mujer]","[Tabla3].[Linea de Producto]","[Tabla3].[Linea de Producto].&amp;[Accesorios de Moda]")</f>
        <v>15589.957499999999</v>
      </c>
      <c r="E31" s="15" t="s">
        <v>46</v>
      </c>
      <c r="F31" s="10">
        <v>11773.523999999999</v>
      </c>
      <c r="G31" s="10">
        <f>$D$18-GETPIVOTDATA("[Measures].[Suma de Total Ventas]",$A$31,"[Tabla3].[Genero]","[Tabla3].[Genero].&amp;[Mujer]","[Tabla3].[Linea de Producto]","[Tabla3].[Linea de Producto].&amp;[Accesorios de Moda]")</f>
        <v>15589.957499999999</v>
      </c>
    </row>
    <row r="32" spans="1:7" x14ac:dyDescent="0.3">
      <c r="A32" s="15" t="s">
        <v>43</v>
      </c>
      <c r="B32" s="10">
        <v>15727.824000000001</v>
      </c>
      <c r="C32" s="10">
        <f>$D$18-GETPIVOTDATA("[Measures].[Suma de Total Ventas]",$A$32,"[Tabla3].[Genero]","[Tabla3].[Genero].&amp;[Mujer]","[Tabla3].[Linea de Producto]","[Tabla3].[Linea de Producto].&amp;[Comida y Bebidas]")</f>
        <v>14272.175999999999</v>
      </c>
      <c r="E32" s="15" t="s">
        <v>43</v>
      </c>
      <c r="F32" s="10">
        <v>14393.778000000002</v>
      </c>
      <c r="G32" s="10">
        <f>$D$18-GETPIVOTDATA("[Measures].[Suma de Total Ventas]",$A$32,"[Tabla3].[Genero]","[Tabla3].[Genero].&amp;[Mujer]","[Tabla3].[Linea de Producto]","[Tabla3].[Linea de Producto].&amp;[Comida y Bebidas]")</f>
        <v>14272.175999999999</v>
      </c>
    </row>
    <row r="33" spans="1:3" x14ac:dyDescent="0.3">
      <c r="A33" s="13" t="s">
        <v>592</v>
      </c>
      <c r="B33" s="21">
        <v>164997.85050000006</v>
      </c>
    </row>
    <row r="37" spans="1:3" x14ac:dyDescent="0.3">
      <c r="A37" s="12" t="s">
        <v>591</v>
      </c>
      <c r="B37" t="s">
        <v>584</v>
      </c>
    </row>
    <row r="38" spans="1:3" x14ac:dyDescent="0.3">
      <c r="A38" s="13" t="s">
        <v>20</v>
      </c>
      <c r="B38" s="10">
        <v>53677.984499999999</v>
      </c>
      <c r="C38" s="17">
        <f>GETPIVOTDATA("[Measures].[Suma de Total Ventas]",$A$37,"[Tabla3].[Medio de Pago]","[Tabla3].[Medio de Pago].&amp;[Billetera Electrónica]")/GETPIVOTDATA("[Measures].[Suma de Total Ventas]",$A$37)</f>
        <v>0.32532535628395948</v>
      </c>
    </row>
    <row r="39" spans="1:3" x14ac:dyDescent="0.3">
      <c r="A39" s="13" t="s">
        <v>25</v>
      </c>
      <c r="B39" s="10">
        <v>61209.162000000018</v>
      </c>
      <c r="C39" s="17">
        <f>GETPIVOTDATA("[Measures].[Suma de Total Ventas]",$A$37,"[Tabla3].[Medio de Pago]","[Tabla3].[Medio de Pago].&amp;[Efectivo]")/GETPIVOTDATA("[Measures].[Suma de Total Ventas]",$A$37)</f>
        <v>0.37096945090202854</v>
      </c>
    </row>
    <row r="40" spans="1:3" x14ac:dyDescent="0.3">
      <c r="A40" s="13" t="s">
        <v>29</v>
      </c>
      <c r="B40" s="10">
        <v>50110.704000000027</v>
      </c>
      <c r="C40" s="17">
        <f>GETPIVOTDATA("[Measures].[Suma de Total Ventas]",$A$37,"[Tabla3].[Medio de Pago]","[Tabla3].[Medio de Pago].&amp;[Tarjeta de Crédito]")/GETPIVOTDATA("[Measures].[Suma de Total Ventas]",$A$37)</f>
        <v>0.30370519281401187</v>
      </c>
    </row>
    <row r="41" spans="1:3" x14ac:dyDescent="0.3">
      <c r="A41" s="13" t="s">
        <v>592</v>
      </c>
      <c r="B41" s="21">
        <v>164997.85050000006</v>
      </c>
    </row>
    <row r="45" spans="1:3" x14ac:dyDescent="0.3">
      <c r="A45" s="12" t="s">
        <v>591</v>
      </c>
      <c r="B45" t="s">
        <v>584</v>
      </c>
    </row>
    <row r="46" spans="1:3" x14ac:dyDescent="0.3">
      <c r="A46" s="13" t="s">
        <v>23</v>
      </c>
      <c r="B46" s="19">
        <v>0.50085747935243541</v>
      </c>
    </row>
    <row r="47" spans="1:3" x14ac:dyDescent="0.3">
      <c r="A47" s="13" t="s">
        <v>17</v>
      </c>
      <c r="B47" s="19">
        <v>0.49914252064756415</v>
      </c>
    </row>
    <row r="48" spans="1:3" x14ac:dyDescent="0.3">
      <c r="A48" s="13" t="s">
        <v>592</v>
      </c>
      <c r="B48" s="19">
        <v>1</v>
      </c>
    </row>
    <row r="52" spans="1:9" x14ac:dyDescent="0.3">
      <c r="A52" s="12" t="s">
        <v>591</v>
      </c>
      <c r="B52" t="s">
        <v>642</v>
      </c>
    </row>
    <row r="53" spans="1:9" x14ac:dyDescent="0.3">
      <c r="A53" s="13" t="s">
        <v>46</v>
      </c>
      <c r="B53" s="21">
        <v>1327.5149999999996</v>
      </c>
    </row>
    <row r="54" spans="1:9" x14ac:dyDescent="0.3">
      <c r="A54" s="13" t="s">
        <v>24</v>
      </c>
      <c r="B54" s="21">
        <v>1213.2425000000001</v>
      </c>
    </row>
    <row r="55" spans="1:9" x14ac:dyDescent="0.3">
      <c r="A55" s="13" t="s">
        <v>43</v>
      </c>
      <c r="B55" s="21">
        <v>1348.9484999999995</v>
      </c>
    </row>
    <row r="56" spans="1:9" x14ac:dyDescent="0.3">
      <c r="A56" s="13" t="s">
        <v>33</v>
      </c>
      <c r="B56" s="21">
        <v>1432.2944999999997</v>
      </c>
    </row>
    <row r="57" spans="1:9" x14ac:dyDescent="0.3">
      <c r="A57" s="13" t="s">
        <v>28</v>
      </c>
      <c r="B57" s="21">
        <v>1356.5250000000003</v>
      </c>
    </row>
    <row r="58" spans="1:9" x14ac:dyDescent="0.3">
      <c r="A58" s="13" t="s">
        <v>19</v>
      </c>
      <c r="B58" s="21">
        <v>1178.5149999999999</v>
      </c>
    </row>
    <row r="59" spans="1:9" x14ac:dyDescent="0.3">
      <c r="A59" s="13" t="s">
        <v>592</v>
      </c>
      <c r="B59" s="21">
        <v>7857.0405000000055</v>
      </c>
    </row>
    <row r="63" spans="1:9" x14ac:dyDescent="0.3">
      <c r="A63" s="12" t="s">
        <v>584</v>
      </c>
      <c r="B63" s="12" t="s">
        <v>594</v>
      </c>
    </row>
    <row r="64" spans="1:9" x14ac:dyDescent="0.3">
      <c r="A64" s="12" t="s">
        <v>591</v>
      </c>
      <c r="B64" t="s">
        <v>22</v>
      </c>
      <c r="C64" t="s">
        <v>42</v>
      </c>
      <c r="D64" t="s">
        <v>16</v>
      </c>
      <c r="E64" t="s">
        <v>592</v>
      </c>
      <c r="G64" t="str">
        <f>B64</f>
        <v>California</v>
      </c>
      <c r="H64" s="10">
        <f>MAX(B65:B75)</f>
        <v>9808.7745000000014</v>
      </c>
      <c r="I64" t="str">
        <f>_xlfn.XLOOKUP(H64,B65:B75,A65:A75)</f>
        <v>13</v>
      </c>
    </row>
    <row r="65" spans="1:9" x14ac:dyDescent="0.3">
      <c r="A65" s="13" t="s">
        <v>643</v>
      </c>
      <c r="B65" s="21">
        <v>5696.1554999999998</v>
      </c>
      <c r="C65" s="21">
        <v>3916.4264999999996</v>
      </c>
      <c r="D65" s="21">
        <v>6030.0870000000004</v>
      </c>
      <c r="E65" s="21">
        <v>15642.669000000002</v>
      </c>
      <c r="G65" t="str">
        <f>C64</f>
        <v>Chicago</v>
      </c>
      <c r="H65" s="10">
        <f>MAX(C65:C75)</f>
        <v>10309.540500000001</v>
      </c>
      <c r="I65" t="str">
        <f>_xlfn.XLOOKUP(H65,C65:C75,A65:A75)</f>
        <v>19</v>
      </c>
    </row>
    <row r="66" spans="1:9" x14ac:dyDescent="0.3">
      <c r="A66" s="13" t="s">
        <v>645</v>
      </c>
      <c r="B66" s="21">
        <v>3693.3959999999997</v>
      </c>
      <c r="C66" s="21">
        <v>1745.9190000000001</v>
      </c>
      <c r="D66" s="21">
        <v>5293.5330000000004</v>
      </c>
      <c r="E66" s="21">
        <v>10732.847999999998</v>
      </c>
      <c r="G66" t="str">
        <f>D64</f>
        <v>Los Ángeles</v>
      </c>
      <c r="H66" s="10">
        <f>MAX(D65:D75)</f>
        <v>6981.869999999999</v>
      </c>
      <c r="I66" t="str">
        <f>_xlfn.XLOOKUP(H66,D65:D75,A65:A75)</f>
        <v>15</v>
      </c>
    </row>
    <row r="67" spans="1:9" x14ac:dyDescent="0.3">
      <c r="A67" s="13" t="s">
        <v>644</v>
      </c>
      <c r="B67" s="21">
        <v>3830.2109999999998</v>
      </c>
      <c r="C67" s="21">
        <v>5997.7049999999981</v>
      </c>
      <c r="D67" s="21">
        <v>4283.5800000000008</v>
      </c>
      <c r="E67" s="21">
        <v>14111.495999999999</v>
      </c>
    </row>
    <row r="68" spans="1:9" x14ac:dyDescent="0.3">
      <c r="A68" s="13" t="s">
        <v>646</v>
      </c>
      <c r="B68" s="21">
        <v>9808.7745000000014</v>
      </c>
      <c r="C68" s="21">
        <v>5810.4690000000001</v>
      </c>
      <c r="D68" s="21">
        <v>3940.8495000000003</v>
      </c>
      <c r="E68" s="21">
        <v>19560.093000000004</v>
      </c>
    </row>
    <row r="69" spans="1:9" x14ac:dyDescent="0.3">
      <c r="A69" s="13" t="s">
        <v>647</v>
      </c>
      <c r="B69" s="21">
        <v>5128.2735000000011</v>
      </c>
      <c r="C69" s="21">
        <v>7647.3180000000002</v>
      </c>
      <c r="D69" s="21">
        <v>3534.9614999999994</v>
      </c>
      <c r="E69" s="21">
        <v>16310.552999999996</v>
      </c>
    </row>
    <row r="70" spans="1:9" x14ac:dyDescent="0.3">
      <c r="A70" s="13" t="s">
        <v>648</v>
      </c>
      <c r="B70" s="21">
        <v>2636.6865000000003</v>
      </c>
      <c r="C70" s="21">
        <v>3357.0285000000003</v>
      </c>
      <c r="D70" s="21">
        <v>6981.869999999999</v>
      </c>
      <c r="E70" s="21">
        <v>12975.584999999999</v>
      </c>
    </row>
    <row r="71" spans="1:9" x14ac:dyDescent="0.3">
      <c r="A71" s="13" t="s">
        <v>649</v>
      </c>
      <c r="B71" s="21">
        <v>5808.5895</v>
      </c>
      <c r="C71" s="21">
        <v>2410.2015000000001</v>
      </c>
      <c r="D71" s="21">
        <v>6193.3829999999989</v>
      </c>
      <c r="E71" s="21">
        <v>14412.173999999999</v>
      </c>
    </row>
    <row r="72" spans="1:9" x14ac:dyDescent="0.3">
      <c r="A72" s="13" t="s">
        <v>650</v>
      </c>
      <c r="B72" s="21">
        <v>4709.3340000000007</v>
      </c>
      <c r="C72" s="21">
        <v>4034.9399999999996</v>
      </c>
      <c r="D72" s="21">
        <v>4768.1655000000001</v>
      </c>
      <c r="E72" s="21">
        <v>13512.439499999997</v>
      </c>
    </row>
    <row r="73" spans="1:9" x14ac:dyDescent="0.3">
      <c r="A73" s="13" t="s">
        <v>651</v>
      </c>
      <c r="B73" s="21">
        <v>4829.8215</v>
      </c>
      <c r="C73" s="21">
        <v>4484.3190000000004</v>
      </c>
      <c r="D73" s="21">
        <v>3465.2835000000005</v>
      </c>
      <c r="E73" s="21">
        <v>12779.424000000003</v>
      </c>
    </row>
    <row r="74" spans="1:9" x14ac:dyDescent="0.3">
      <c r="A74" s="13" t="s">
        <v>652</v>
      </c>
      <c r="B74" s="21">
        <v>7590.4814999999999</v>
      </c>
      <c r="C74" s="21">
        <v>10309.540500000001</v>
      </c>
      <c r="D74" s="21">
        <v>4802.4900000000007</v>
      </c>
      <c r="E74" s="21">
        <v>22702.511999999995</v>
      </c>
    </row>
    <row r="75" spans="1:9" x14ac:dyDescent="0.3">
      <c r="A75" s="13" t="s">
        <v>653</v>
      </c>
      <c r="B75" s="21">
        <v>5078.5665000000008</v>
      </c>
      <c r="C75" s="21">
        <v>2995.335</v>
      </c>
      <c r="D75" s="21">
        <v>4184.1554999999998</v>
      </c>
      <c r="E75" s="21">
        <v>12258.056999999997</v>
      </c>
    </row>
    <row r="76" spans="1:9" x14ac:dyDescent="0.3">
      <c r="A76" s="13" t="s">
        <v>592</v>
      </c>
      <c r="B76" s="21">
        <v>58810.29</v>
      </c>
      <c r="C76" s="21">
        <v>52709.202000000012</v>
      </c>
      <c r="D76" s="21">
        <v>53478.358500000002</v>
      </c>
      <c r="E76" s="21">
        <v>164997.85050000006</v>
      </c>
    </row>
    <row r="79" spans="1:9" x14ac:dyDescent="0.3">
      <c r="A79" s="12" t="s">
        <v>591</v>
      </c>
      <c r="B79" t="s">
        <v>584</v>
      </c>
      <c r="C79" t="s">
        <v>661</v>
      </c>
      <c r="E79" s="20" t="s">
        <v>591</v>
      </c>
      <c r="F79" s="20" t="s">
        <v>584</v>
      </c>
      <c r="G79" t="s">
        <v>661</v>
      </c>
    </row>
    <row r="80" spans="1:9" x14ac:dyDescent="0.3">
      <c r="A80" s="13" t="s">
        <v>654</v>
      </c>
      <c r="B80" s="10">
        <v>23434.298999999999</v>
      </c>
      <c r="C80" s="10">
        <v>30000</v>
      </c>
      <c r="E80" s="13" t="s">
        <v>654</v>
      </c>
      <c r="F80" s="10">
        <v>23434.298999999999</v>
      </c>
      <c r="G80" s="10">
        <v>30000</v>
      </c>
    </row>
    <row r="81" spans="1:7" x14ac:dyDescent="0.3">
      <c r="A81" s="13" t="s">
        <v>655</v>
      </c>
      <c r="B81" s="10">
        <v>17607.680999999993</v>
      </c>
      <c r="C81" s="10">
        <v>30000</v>
      </c>
      <c r="E81" s="13" t="s">
        <v>655</v>
      </c>
      <c r="F81" s="10">
        <v>17607.680999999993</v>
      </c>
      <c r="G81" s="10">
        <v>30000</v>
      </c>
    </row>
    <row r="82" spans="1:7" x14ac:dyDescent="0.3">
      <c r="A82" s="13" t="s">
        <v>656</v>
      </c>
      <c r="B82" s="10">
        <v>20581.385999999995</v>
      </c>
      <c r="C82" s="10">
        <v>30000</v>
      </c>
      <c r="E82" s="13" t="s">
        <v>656</v>
      </c>
      <c r="F82" s="10">
        <v>20581.385999999995</v>
      </c>
      <c r="G82" s="10">
        <v>30000</v>
      </c>
    </row>
    <row r="83" spans="1:7" x14ac:dyDescent="0.3">
      <c r="A83" s="13" t="s">
        <v>657</v>
      </c>
      <c r="B83" s="10">
        <v>27018.001500000002</v>
      </c>
      <c r="C83" s="10">
        <v>30000</v>
      </c>
      <c r="E83" s="13" t="s">
        <v>657</v>
      </c>
      <c r="F83" s="10">
        <v>27018.001500000002</v>
      </c>
      <c r="G83" s="10">
        <v>30000</v>
      </c>
    </row>
    <row r="84" spans="1:7" x14ac:dyDescent="0.3">
      <c r="A84" s="13" t="s">
        <v>658</v>
      </c>
      <c r="B84" s="10">
        <v>24341.877</v>
      </c>
      <c r="C84" s="10">
        <v>30000</v>
      </c>
      <c r="E84" s="13" t="s">
        <v>658</v>
      </c>
      <c r="F84" s="10">
        <v>24341.877</v>
      </c>
      <c r="G84" s="10">
        <v>30000</v>
      </c>
    </row>
    <row r="85" spans="1:7" x14ac:dyDescent="0.3">
      <c r="A85" s="13" t="s">
        <v>659</v>
      </c>
      <c r="B85" s="10">
        <v>26007.439499999993</v>
      </c>
      <c r="C85" s="10">
        <v>30000</v>
      </c>
      <c r="E85" s="13" t="s">
        <v>659</v>
      </c>
      <c r="F85" s="10">
        <v>26007.439499999993</v>
      </c>
      <c r="G85" s="10">
        <v>30000</v>
      </c>
    </row>
    <row r="86" spans="1:7" x14ac:dyDescent="0.3">
      <c r="A86" s="13" t="s">
        <v>660</v>
      </c>
      <c r="B86" s="10">
        <v>26007.16650000001</v>
      </c>
      <c r="C86" s="10">
        <v>30000</v>
      </c>
      <c r="E86" s="13" t="s">
        <v>660</v>
      </c>
      <c r="F86" s="10">
        <v>26007.16650000001</v>
      </c>
      <c r="G86" s="10">
        <v>30000</v>
      </c>
    </row>
    <row r="87" spans="1:7" x14ac:dyDescent="0.3">
      <c r="A87" s="13" t="s">
        <v>592</v>
      </c>
      <c r="B87" s="21">
        <v>164997.85050000006</v>
      </c>
    </row>
  </sheetData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DBFA-ECDA-4C29-B3F0-650A5668C0EC}">
  <dimension ref="A1:AA48"/>
  <sheetViews>
    <sheetView tabSelected="1" topLeftCell="A4" zoomScale="57" zoomScaleNormal="57" workbookViewId="0">
      <selection activeCell="AD8" sqref="AD8"/>
    </sheetView>
  </sheetViews>
  <sheetFormatPr baseColWidth="10" defaultColWidth="11.44140625" defaultRowHeight="14.4" x14ac:dyDescent="0.3"/>
  <cols>
    <col min="7" max="7" width="6.33203125" customWidth="1"/>
    <col min="10" max="10" width="8.33203125" customWidth="1"/>
    <col min="13" max="13" width="8.109375" customWidth="1"/>
    <col min="25" max="25" width="11.44140625" customWidth="1"/>
    <col min="26" max="26" width="3.44140625" customWidth="1"/>
    <col min="27" max="27" width="4.21875" customWidth="1"/>
  </cols>
  <sheetData>
    <row r="1" spans="1:27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3">
      <c r="A4" s="8"/>
      <c r="B4" s="8"/>
      <c r="C4" s="8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</row>
    <row r="5" spans="1:27" x14ac:dyDescent="0.3">
      <c r="A5" s="8"/>
      <c r="B5" s="8"/>
      <c r="C5" s="8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Z5" s="7"/>
      <c r="AA5" s="8"/>
    </row>
    <row r="6" spans="1:27" x14ac:dyDescent="0.3">
      <c r="A6" s="8"/>
      <c r="B6" s="8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8"/>
    </row>
    <row r="7" spans="1:27" x14ac:dyDescent="0.3">
      <c r="A7" s="8"/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</row>
    <row r="8" spans="1:27" x14ac:dyDescent="0.3">
      <c r="A8" s="8"/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</row>
    <row r="9" spans="1:27" x14ac:dyDescent="0.3">
      <c r="A9" s="8"/>
      <c r="B9" s="8"/>
      <c r="C9" s="8"/>
      <c r="D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8"/>
    </row>
    <row r="10" spans="1:27" x14ac:dyDescent="0.3">
      <c r="A10" s="8"/>
      <c r="B10" s="8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8"/>
    </row>
    <row r="11" spans="1:27" x14ac:dyDescent="0.3">
      <c r="A11" s="8"/>
      <c r="B11" s="8"/>
      <c r="C11" s="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</row>
    <row r="12" spans="1:27" x14ac:dyDescent="0.3">
      <c r="A12" s="8"/>
      <c r="B12" s="8"/>
      <c r="C12" s="8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/>
    </row>
    <row r="13" spans="1:27" x14ac:dyDescent="0.3">
      <c r="A13" s="8"/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8"/>
    </row>
    <row r="14" spans="1:27" x14ac:dyDescent="0.3">
      <c r="A14" s="8"/>
      <c r="B14" s="8"/>
      <c r="C14" s="8"/>
      <c r="D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8"/>
    </row>
    <row r="15" spans="1:27" x14ac:dyDescent="0.3">
      <c r="A15" s="8"/>
      <c r="B15" s="8"/>
      <c r="C15" s="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</row>
    <row r="16" spans="1:27" x14ac:dyDescent="0.3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</row>
    <row r="17" spans="1:27" x14ac:dyDescent="0.3">
      <c r="A17" s="8"/>
      <c r="B17" s="8"/>
      <c r="C17" s="8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8"/>
    </row>
    <row r="18" spans="1:27" x14ac:dyDescent="0.3">
      <c r="A18" s="8"/>
      <c r="B18" s="8"/>
      <c r="C18" s="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8"/>
    </row>
    <row r="19" spans="1:27" x14ac:dyDescent="0.3">
      <c r="A19" s="8"/>
      <c r="B19" s="8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S19" s="7"/>
      <c r="T19" s="7"/>
      <c r="U19" s="7"/>
      <c r="V19" s="7"/>
      <c r="W19" s="7"/>
      <c r="X19" s="7"/>
      <c r="Y19" s="7"/>
      <c r="Z19" s="7"/>
      <c r="AA19" s="8"/>
    </row>
    <row r="20" spans="1:27" x14ac:dyDescent="0.3">
      <c r="A20" s="8"/>
      <c r="B20" s="8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8"/>
    </row>
    <row r="21" spans="1:27" x14ac:dyDescent="0.3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8"/>
    </row>
    <row r="22" spans="1:27" x14ac:dyDescent="0.3">
      <c r="A22" s="8"/>
      <c r="B22" s="8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8"/>
    </row>
    <row r="23" spans="1:27" x14ac:dyDescent="0.3">
      <c r="A23" s="8"/>
      <c r="B23" s="8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8"/>
    </row>
    <row r="24" spans="1:27" x14ac:dyDescent="0.3">
      <c r="A24" s="8"/>
      <c r="B24" s="8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8"/>
    </row>
    <row r="25" spans="1:27" x14ac:dyDescent="0.3">
      <c r="A25" s="8"/>
      <c r="B25" s="8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8"/>
    </row>
    <row r="26" spans="1:27" x14ac:dyDescent="0.3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8"/>
    </row>
    <row r="27" spans="1:27" x14ac:dyDescent="0.3">
      <c r="A27" s="8"/>
      <c r="B27" s="8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8"/>
    </row>
    <row r="28" spans="1:27" x14ac:dyDescent="0.3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8"/>
    </row>
    <row r="29" spans="1:27" x14ac:dyDescent="0.3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R29" s="7"/>
      <c r="S29" s="7"/>
      <c r="T29" s="7"/>
      <c r="U29" s="7"/>
      <c r="V29" s="7"/>
      <c r="W29" s="7"/>
      <c r="X29" s="7"/>
      <c r="Y29" s="7"/>
      <c r="AA29" s="8"/>
    </row>
    <row r="30" spans="1:27" x14ac:dyDescent="0.3">
      <c r="A30" s="8"/>
      <c r="B30" s="8"/>
      <c r="C30" s="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T30" s="7"/>
      <c r="U30" s="7"/>
      <c r="V30" s="7"/>
      <c r="W30" s="7"/>
      <c r="X30" s="7"/>
      <c r="Y30" s="7"/>
      <c r="Z30" s="7"/>
      <c r="AA30" s="8"/>
    </row>
    <row r="31" spans="1:27" x14ac:dyDescent="0.3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8"/>
    </row>
    <row r="32" spans="1:27" x14ac:dyDescent="0.3">
      <c r="A32" s="8"/>
      <c r="B32" s="8"/>
      <c r="C32" s="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/>
    </row>
    <row r="33" spans="1:27" x14ac:dyDescent="0.3">
      <c r="A33" s="8"/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8"/>
    </row>
    <row r="34" spans="1:27" x14ac:dyDescent="0.3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8"/>
    </row>
    <row r="35" spans="1:27" x14ac:dyDescent="0.3">
      <c r="A35" s="8"/>
      <c r="B35" s="8"/>
      <c r="C35" s="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8"/>
    </row>
    <row r="36" spans="1:27" x14ac:dyDescent="0.3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8"/>
    </row>
    <row r="37" spans="1:27" x14ac:dyDescent="0.3">
      <c r="A37" s="8"/>
      <c r="B37" s="8"/>
      <c r="C37" s="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8"/>
    </row>
    <row r="38" spans="1:27" x14ac:dyDescent="0.3">
      <c r="A38" s="8"/>
      <c r="B38" s="8"/>
      <c r="C38" s="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/>
    </row>
    <row r="39" spans="1:27" x14ac:dyDescent="0.3">
      <c r="A39" s="8"/>
      <c r="B39" s="8"/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8"/>
    </row>
    <row r="40" spans="1:27" x14ac:dyDescent="0.3">
      <c r="A40" s="8"/>
      <c r="B40" s="8"/>
      <c r="C40" s="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8"/>
    </row>
    <row r="41" spans="1:27" x14ac:dyDescent="0.3">
      <c r="A41" s="8"/>
      <c r="B41" s="8"/>
      <c r="C41" s="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8"/>
    </row>
    <row r="42" spans="1:27" x14ac:dyDescent="0.3">
      <c r="A42" s="8"/>
      <c r="B42" s="8"/>
      <c r="C42" s="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8"/>
    </row>
    <row r="43" spans="1:27" x14ac:dyDescent="0.3">
      <c r="A43" s="8"/>
      <c r="B43" s="8"/>
      <c r="C43" s="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8"/>
    </row>
    <row r="44" spans="1:27" x14ac:dyDescent="0.3">
      <c r="A44" s="8"/>
      <c r="B44" s="8"/>
      <c r="C44" s="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8"/>
    </row>
    <row r="45" spans="1:27" x14ac:dyDescent="0.3">
      <c r="A45" s="8"/>
      <c r="B45" s="8"/>
      <c r="C45" s="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S45" s="7"/>
      <c r="T45" s="7"/>
      <c r="U45" s="7"/>
      <c r="V45" s="7"/>
      <c r="W45" s="7"/>
      <c r="X45" s="7"/>
      <c r="Y45" s="7"/>
      <c r="Z45" s="7"/>
      <c r="AA45" s="8"/>
    </row>
    <row r="46" spans="1:27" x14ac:dyDescent="0.3">
      <c r="A46" s="8"/>
      <c r="B46" s="8"/>
      <c r="C46" s="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8"/>
    </row>
    <row r="47" spans="1:27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  V e n t a s < / K e y > < / D i a g r a m O b j e c t K e y > < D i a g r a m O b j e c t K e y > < K e y > M e a s u r e s \ S u m a   d e   T o t a l   V e n t a s \ T a g I n f o \ F � r m u l a < / K e y > < / D i a g r a m O b j e c t K e y > < D i a g r a m O b j e c t K e y > < K e y > M e a s u r e s \ S u m a   d e   T o t a l   V e n t a s \ T a g I n f o \ V a l o r < / K e y > < / D i a g r a m O b j e c t K e y > < D i a g r a m O b j e c t K e y > < K e y > M e a s u r e s \ S u m a   d e   U t i l i d a d < / K e y > < / D i a g r a m O b j e c t K e y > < D i a g r a m O b j e c t K e y > < K e y > M e a s u r e s \ S u m a   d e   U t i l i d a d \ T a g I n f o \ F � r m u l a < / K e y > < / D i a g r a m O b j e c t K e y > < D i a g r a m O b j e c t K e y > < K e y > M e a s u r e s \ S u m a   d e   U t i l i d a d \ T a g I n f o \ V a l o r < / K e y > < / D i a g r a m O b j e c t K e y > < D i a g r a m O b j e c t K e y > < K e y > M e a s u r e s \ S u m a   d e   C o s t o   d e   V e n t a < / K e y > < / D i a g r a m O b j e c t K e y > < D i a g r a m O b j e c t K e y > < K e y > M e a s u r e s \ S u m a   d e   C o s t o   d e   V e n t a \ T a g I n f o \ F � r m u l a < / K e y > < / D i a g r a m O b j e c t K e y > < D i a g r a m O b j e c t K e y > < K e y > M e a s u r e s \ S u m a   d e   C o s t o   d e   V e n t a \ T a g I n f o \ V a l o r < / K e y > < / D i a g r a m O b j e c t K e y > < D i a g r a m O b j e c t K e y > < K e y > M e a s u r e s \ R e c u e n t o   d e   C i u d a d < / K e y > < / D i a g r a m O b j e c t K e y > < D i a g r a m O b j e c t K e y > < K e y > M e a s u r e s \ R e c u e n t o   d e   C i u d a d \ T a g I n f o \ F � r m u l a < / K e y > < / D i a g r a m O b j e c t K e y > < D i a g r a m O b j e c t K e y > < K e y > M e a s u r e s \ R e c u e n t o   d e   C i u d a d \ T a g I n f o \ V a l o r < / K e y > < / D i a g r a m O b j e c t K e y > < D i a g r a m O b j e c t K e y > < K e y > M e a s u r e s \ S u m a   d e   I m p u e s t o s   5 % < / K e y > < / D i a g r a m O b j e c t K e y > < D i a g r a m O b j e c t K e y > < K e y > M e a s u r e s \ S u m a   d e   I m p u e s t o s   5 % \ T a g I n f o \ F � r m u l a < / K e y > < / D i a g r a m O b j e c t K e y > < D i a g r a m O b j e c t K e y > < K e y > M e a s u r e s \ S u m a   d e   I m p u e s t o s   5 % \ T a g I n f o \ V a l o r < / K e y > < / D i a g r a m O b j e c t K e y > < D i a g r a m O b j e c t K e y > < K e y > C o l u m n s \ I D   d e   f a c t u r a < / K e y > < / D i a g r a m O b j e c t K e y > < D i a g r a m O b j e c t K e y > < K e y > C o l u m n s \ C i u d a d < / K e y > < / D i a g r a m O b j e c t K e y > < D i a g r a m O b j e c t K e y > < K e y > C o l u m n s \ T i p o   d e   C l i e n t e < / K e y > < / D i a g r a m O b j e c t K e y > < D i a g r a m O b j e c t K e y > < K e y > C o l u m n s \ G e n e r o < / K e y > < / D i a g r a m O b j e c t K e y > < D i a g r a m O b j e c t K e y > < K e y > C o l u m n s \ L i n e a   d e   P r o d u c t o < / K e y > < / D i a g r a m O b j e c t K e y > < D i a g r a m O b j e c t K e y > < K e y > C o l u m n s \ P r e c i o   U n i t a r i o < / K e y > < / D i a g r a m O b j e c t K e y > < D i a g r a m O b j e c t K e y > < K e y > C o l u m n s \ C a n t i d a d < / K e y > < / D i a g r a m O b j e c t K e y > < D i a g r a m O b j e c t K e y > < K e y > C o l u m n s \ I m p u e s t o s   5 % < / K e y > < / D i a g r a m O b j e c t K e y > < D i a g r a m O b j e c t K e y > < K e y > C o l u m n s \ T o t a l   V e n t a s < / K e y > < / D i a g r a m O b j e c t K e y > < D i a g r a m O b j e c t K e y > < K e y > C o l u m n s \ F e c h a < / K e y > < / D i a g r a m O b j e c t K e y > < D i a g r a m O b j e c t K e y > < K e y > C o l u m n s \ H o r a < / K e y > < / D i a g r a m O b j e c t K e y > < D i a g r a m O b j e c t K e y > < K e y > C o l u m n s \ M e d i o   d e   P a g o < / K e y > < / D i a g r a m O b j e c t K e y > < D i a g r a m O b j e c t K e y > < K e y > C o l u m n s \ C o s t o   d e   V e n t a < / K e y > < / D i a g r a m O b j e c t K e y > < D i a g r a m O b j e c t K e y > < K e y > C o l u m n s \ M a r g e n   B r u t o   ( % ) < / K e y > < / D i a g r a m O b j e c t K e y > < D i a g r a m O b j e c t K e y > < K e y > C o l u m n s \ U t i l i d a d < / K e y > < / D i a g r a m O b j e c t K e y > < D i a g r a m O b j e c t K e y > < K e y > C o l u m n s \ H o r a   ( h o r a ) < / K e y > < / D i a g r a m O b j e c t K e y > < D i a g r a m O b j e c t K e y > < K e y > C o l u m n s \ H o r a   ( m i n u t o ) < / K e y > < / D i a g r a m O b j e c t K e y > < D i a g r a m O b j e c t K e y > < K e y > C o l u m n s \ d i a s < / K e y > < / D i a g r a m O b j e c t K e y > < D i a g r a m O b j e c t K e y > < K e y > L i n k s \ & l t ; C o l u m n s \ S u m a   d e   T o t a l   V e n t a s & g t ; - & l t ; M e a s u r e s \ T o t a l   V e n t a s & g t ; < / K e y > < / D i a g r a m O b j e c t K e y > < D i a g r a m O b j e c t K e y > < K e y > L i n k s \ & l t ; C o l u m n s \ S u m a   d e   T o t a l   V e n t a s & g t ; - & l t ; M e a s u r e s \ T o t a l   V e n t a s & g t ; \ C O L U M N < / K e y > < / D i a g r a m O b j e c t K e y > < D i a g r a m O b j e c t K e y > < K e y > L i n k s \ & l t ; C o l u m n s \ S u m a   d e   T o t a l   V e n t a s & g t ; - & l t ; M e a s u r e s \ T o t a l   V e n t a s & g t ; \ M E A S U R E < / K e y > < / D i a g r a m O b j e c t K e y > < D i a g r a m O b j e c t K e y > < K e y > L i n k s \ & l t ; C o l u m n s \ S u m a   d e   U t i l i d a d & g t ; - & l t ; M e a s u r e s \ U t i l i d a d & g t ; < / K e y > < / D i a g r a m O b j e c t K e y > < D i a g r a m O b j e c t K e y > < K e y > L i n k s \ & l t ; C o l u m n s \ S u m a   d e   U t i l i d a d & g t ; - & l t ; M e a s u r e s \ U t i l i d a d & g t ; \ C O L U M N < / K e y > < / D i a g r a m O b j e c t K e y > < D i a g r a m O b j e c t K e y > < K e y > L i n k s \ & l t ; C o l u m n s \ S u m a   d e   U t i l i d a d & g t ; - & l t ; M e a s u r e s \ U t i l i d a d & g t ; \ M E A S U R E < / K e y > < / D i a g r a m O b j e c t K e y > < D i a g r a m O b j e c t K e y > < K e y > L i n k s \ & l t ; C o l u m n s \ S u m a   d e   C o s t o   d e   V e n t a & g t ; - & l t ; M e a s u r e s \ C o s t o   d e   V e n t a & g t ; < / K e y > < / D i a g r a m O b j e c t K e y > < D i a g r a m O b j e c t K e y > < K e y > L i n k s \ & l t ; C o l u m n s \ S u m a   d e   C o s t o   d e   V e n t a & g t ; - & l t ; M e a s u r e s \ C o s t o   d e   V e n t a & g t ; \ C O L U M N < / K e y > < / D i a g r a m O b j e c t K e y > < D i a g r a m O b j e c t K e y > < K e y > L i n k s \ & l t ; C o l u m n s \ S u m a   d e   C o s t o   d e   V e n t a & g t ; - & l t ; M e a s u r e s \ C o s t o   d e   V e n t a & g t ; \ M E A S U R E < / K e y > < / D i a g r a m O b j e c t K e y > < D i a g r a m O b j e c t K e y > < K e y > L i n k s \ & l t ; C o l u m n s \ R e c u e n t o   d e   C i u d a d & g t ; - & l t ; M e a s u r e s \ C i u d a d & g t ; < / K e y > < / D i a g r a m O b j e c t K e y > < D i a g r a m O b j e c t K e y > < K e y > L i n k s \ & l t ; C o l u m n s \ R e c u e n t o   d e   C i u d a d & g t ; - & l t ; M e a s u r e s \ C i u d a d & g t ; \ C O L U M N < / K e y > < / D i a g r a m O b j e c t K e y > < D i a g r a m O b j e c t K e y > < K e y > L i n k s \ & l t ; C o l u m n s \ R e c u e n t o   d e   C i u d a d & g t ; - & l t ; M e a s u r e s \ C i u d a d & g t ; \ M E A S U R E < / K e y > < / D i a g r a m O b j e c t K e y > < D i a g r a m O b j e c t K e y > < K e y > L i n k s \ & l t ; C o l u m n s \ S u m a   d e   I m p u e s t o s   5 % & g t ; - & l t ; M e a s u r e s \ I m p u e s t o s   5 % & g t ; < / K e y > < / D i a g r a m O b j e c t K e y > < D i a g r a m O b j e c t K e y > < K e y > L i n k s \ & l t ; C o l u m n s \ S u m a   d e   I m p u e s t o s   5 % & g t ; - & l t ; M e a s u r e s \ I m p u e s t o s   5 % & g t ; \ C O L U M N < / K e y > < / D i a g r a m O b j e c t K e y > < D i a g r a m O b j e c t K e y > < K e y > L i n k s \ & l t ; C o l u m n s \ S u m a   d e   I m p u e s t o s   5 % & g t ; - & l t ; M e a s u r e s \ I m p u e s t o s   5 % & g t ; \ M E A S U R E 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  V e n t a s 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 U t i l i d a d \ T a g I n f o \ F � r m u l a 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 d e   V e n t a 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 d e 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 d e 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 C i u d a d 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 C i u d a d \ T a g I n f o \ F � r m u l a 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 C i u d a d \ T a g I n f o \ V a l o r 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 I m p u e s t o s   5 % 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 I m p u e s t o s   5 % \ T a g I n f o \ F � r m u l a 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 I m p u e s t o s   5 % \ T a g I n f o \ V a l o r 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 C o l u m n s \ L i n e a   d e   P r o d u c t o 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  5 % 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 V e n t a s 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 C o l u m n s \ M e d i o   d e   P a g o 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  B r u t o   ( % ) 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 C o l u m n s \ U t i l i d a d 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 ( h o r a ) 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 ( m i n u t o ) 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 C i u d a d & g t ; - & l t ; M e a s u r e s \ C i u d a d & g t ; 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 C i u d a d & g t ; - & l t ; M e a s u r e s \ C i u d a d & g t ; \ C O L U M N 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 C i u d a d & g t ; - & l t ; M e a s u r e s \ C i u d a d & g t ; \ M E A S U R E 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BE23D45828584E89CBFE5DAF9465EC" ma:contentTypeVersion="9" ma:contentTypeDescription="Crear nuevo documento." ma:contentTypeScope="" ma:versionID="e45935bbd6437085a8ecef9207bb3aa3">
  <xsd:schema xmlns:xsd="http://www.w3.org/2001/XMLSchema" xmlns:xs="http://www.w3.org/2001/XMLSchema" xmlns:p="http://schemas.microsoft.com/office/2006/metadata/properties" xmlns:ns3="956fc338-b664-4767-9fbe-519b5bc9a630" xmlns:ns4="a1a42a09-7e50-43ee-adec-ecc4092c56ca" targetNamespace="http://schemas.microsoft.com/office/2006/metadata/properties" ma:root="true" ma:fieldsID="b02460bff9f664cce2972985ceb9ab87" ns3:_="" ns4:_="">
    <xsd:import namespace="956fc338-b664-4767-9fbe-519b5bc9a630"/>
    <xsd:import namespace="a1a42a09-7e50-43ee-adec-ecc4092c56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fc338-b664-4767-9fbe-519b5bc9a6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42a09-7e50-43ee-adec-ecc4092c56c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6fc338-b664-4767-9fbe-519b5bc9a630" xsi:nil="true"/>
  </documentManagement>
</p:properties>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 2 0 2 4 - 0 1 - 1 2 T 2 1 : 4 5 : 5 4 . 0 9 0 8 9 5 2 - 0 4 : 0 0 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a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a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 F e c h a 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 f a c t u r a < / s t r i n g > < / k e y > < v a l u e > < i n t > 1 4 3 < / i n t > < / v a l u e > < / i t e m > < i t e m > < k e y > < s t r i n g > C i u d a d < / s t r i n g > < / k e y > < v a l u e > < i n t > 9 6 < / i n t > < / v a l u e > < / i t e m > < i t e m > < k e y > < s t r i n g > T i p o   d e   C l i e n t e < / s t r i n g > < / k e y > < v a l u e > < i n t > 1 5 5 < / i n t > < / v a l u e > < / i t e m > < i t e m > < k e y > < s t r i n g > G e n e r o < / s t r i n g > < / k e y > < v a l u e > < i n t > 1 0 0 < / i n t > < / v a l u e > < / i t e m > < i t e m > < k e y > < s t r i n g > L i n e a   d e   P r o d u c t o < / s t r i n g > < / k e y > < v a l u e > < i n t > 1 8 1 < / i n t > < / v a l u e > < / i t e m > < i t e m > < k e y > < s t r i n g > P r e c i o   U n i t a r i o < / s t r i n g > < / k e y > < v a l u e > < i n t > 1 5 7 < / i n t > < / v a l u e > < / i t e m > < i t e m > < k e y > < s t r i n g > C a n t i d a d < / s t r i n g > < / k e y > < v a l u e > < i n t > 1 1 2 < / i n t > < / v a l u e > < / i t e m > < i t e m > < k e y > < s t r i n g > I m p u e s t o s   5 % < / s t r i n g > < / k e y > < v a l u e > < i n t > 1 5 3 < / i n t > < / v a l u e > < / i t e m > < i t e m > < k e y > < s t r i n g > T o t a l   V e n t a s < / s t r i n g > < / k e y > < v a l u e > < i n t > 1 3 5 < / i n t > < / v a l u e > < / i t e m > < i t e m > < k e y > < s t r i n g > F e c h a < / s t r i n g > < / k e y > < v a l u e > < i n t > 8 8 < / i n t > < / v a l u e > < / i t e m > < i t e m > < k e y > < s t r i n g > H o r a < / s t r i n g > < / k e y > < v a l u e > < i n t > 8 1 < / i n t > < / v a l u e > < / i t e m > < i t e m > < k e y > < s t r i n g > M e d i o   d e   P a g o < / s t r i n g > < / k e y > < v a l u e > < i n t > 1 5 7 < / i n t > < / v a l u e > < / i t e m > < i t e m > < k e y > < s t r i n g > C o s t o   d e   V e n t a < / s t r i n g > < / k e y > < v a l u e > < i n t > 1 5 8 < / i n t > < / v a l u e > < / i t e m > < i t e m > < k e y > < s t r i n g > M a r g e n   B r u t o   ( % ) < / s t r i n g > < / k e y > < v a l u e > < i n t > 1 8 0 < / i n t > < / v a l u e > < / i t e m > < i t e m > < k e y > < s t r i n g > U t i l i d a d < / s t r i n g > < / k e y > < v a l u e > < i n t > 1 0 3 < / i n t > < / v a l u e > < / i t e m > < i t e m > < k e y > < s t r i n g > H o r a   ( h o r a ) < / s t r i n g > < / k e y > < v a l u e > < i n t > 1 3 3 < / i n t > < / v a l u e > < / i t e m > < i t e m > < k e y > < s t r i n g > H o r a   ( m i n u t o ) < / s t r i n g > < / k e y > < v a l u e > < i n t > 1 5 2 < / i n t > < / v a l u e > < / i t e m > < i t e m > < k e y > < s t r i n g > d i a s < / s t r i n g > < / k e y > < v a l u e > < i n t > 1 9 9 < / i n t > < / v a l u e > < / i t e m > < / C o l u m n W i d t h s > < C o l u m n D i s p l a y I n d e x > < i t e m > < k e y > < s t r i n g > I D   d e   f a c t u r a < / s t r i n g > < / k e y > < v a l u e > < i n t > 0 < / i n t > < / v a l u e > < / i t e m > < i t e m > < k e y > < s t r i n g > C i u d a d < / s t r i n g > < / k e y > < v a l u e > < i n t > 1 < / i n t > < / v a l u e > < / i t e m > < i t e m > < k e y > < s t r i n g > T i p o   d e   C l i e n t e < / s t r i n g > < / k e y > < v a l u e > < i n t > 2 < / i n t > < / v a l u e > < / i t e m > < i t e m > < k e y > < s t r i n g > G e n e r o < / s t r i n g > < / k e y > < v a l u e > < i n t > 3 < / i n t > < / v a l u e > < / i t e m > < i t e m > < k e y > < s t r i n g > L i n e a   d e   P r o d u c t o 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 C a n t i d a d < / s t r i n g > < / k e y > < v a l u e > < i n t > 6 < / i n t > < / v a l u e > < / i t e m > < i t e m > < k e y > < s t r i n g > I m p u e s t o s   5 % < / s t r i n g > < / k e y > < v a l u e > < i n t > 7 < / i n t > < / v a l u e > < / i t e m > < i t e m > < k e y > < s t r i n g > T o t a l   V e n t a s < / s t r i n g > < / k e y > < v a l u e > < i n t > 8 < / i n t > < / v a l u e > < / i t e m > < i t e m > < k e y > < s t r i n g > F e c h a < / s t r i n g > < / k e y > < v a l u e > < i n t > 9 < / i n t > < / v a l u e > < / i t e m > < i t e m > < k e y > < s t r i n g > H o r a < / s t r i n g > < / k e y > < v a l u e > < i n t > 1 0 < / i n t > < / v a l u e > < / i t e m > < i t e m > < k e y > < s t r i n g > M e d i o   d e   P a g o < / s t r i n g > < / k e y > < v a l u e > < i n t > 1 1 < / i n t > < / v a l u e > < / i t e m > < i t e m > < k e y > < s t r i n g > C o s t o   d e   V e n t a < / s t r i n g > < / k e y > < v a l u e > < i n t > 1 2 < / i n t > < / v a l u e > < / i t e m > < i t e m > < k e y > < s t r i n g > M a r g e n   B r u t o   ( % ) < / s t r i n g > < / k e y > < v a l u e > < i n t > 1 3 < / i n t > < / v a l u e > < / i t e m > < i t e m > < k e y > < s t r i n g > U t i l i d a d < / s t r i n g > < / k e y > < v a l u e > < i n t > 1 4 < / i n t > < / v a l u e > < / i t e m > < i t e m > < k e y > < s t r i n g > H o r a   ( h o r a ) < / s t r i n g > < / k e y > < v a l u e > < i n t > 1 5 < / i n t > < / v a l u e > < / i t e m > < i t e m > < k e y > < s t r i n g > H o r a   ( m i n u t o ) < / s t r i n g > < / k e y > < v a l u e > < i n t > 1 6 < / i n t > < / v a l u e > < / i t e m > < i t e m > < k e y > < s t r i n g > d i a s 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 C o l u m n s \ L i n e a 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  5 % 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 C o l u m n s \ M a r g e n   B r u t o 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 ( h o r a ) 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 ( m i n u t o ) 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D42BCF5-E23F-4A95-A5E0-6D85383827F0}">
  <ds:schemaRefs>
    <ds:schemaRef ds:uri="http://gemini/pivotcustomization/ShowImplicitMeasures"/>
  </ds:schemaRefs>
</ds:datastoreItem>
</file>

<file path=customXml/itemProps10.xml><?xml version="1.0" encoding="utf-8"?>
<ds:datastoreItem xmlns:ds="http://schemas.openxmlformats.org/officeDocument/2006/customXml" ds:itemID="{733E3940-E80A-4A99-B669-11A6E965A34D}">
  <ds:schemaRefs/>
</ds:datastoreItem>
</file>

<file path=customXml/itemProps11.xml><?xml version="1.0" encoding="utf-8"?>
<ds:datastoreItem xmlns:ds="http://schemas.openxmlformats.org/officeDocument/2006/customXml" ds:itemID="{E1C31CF8-CFB0-4E5F-BCBF-F7D9C8A6FC50}">
  <ds:schemaRefs/>
</ds:datastoreItem>
</file>

<file path=customXml/itemProps12.xml><?xml version="1.0" encoding="utf-8"?>
<ds:datastoreItem xmlns:ds="http://schemas.openxmlformats.org/officeDocument/2006/customXml" ds:itemID="{E880F2B0-F251-4798-8E41-40B18E800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fc338-b664-4767-9fbe-519b5bc9a630"/>
    <ds:schemaRef ds:uri="a1a42a09-7e50-43ee-adec-ecc4092c56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3.xml><?xml version="1.0" encoding="utf-8"?>
<ds:datastoreItem xmlns:ds="http://schemas.openxmlformats.org/officeDocument/2006/customXml" ds:itemID="{D9161310-F6EE-4BDF-A4EA-5B50ECFA7C99}">
  <ds:schemaRefs>
    <ds:schemaRef ds:uri="http://schemas.microsoft.com/sharepoint/v3/contenttype/forms"/>
  </ds:schemaRefs>
</ds:datastoreItem>
</file>

<file path=customXml/itemProps14.xml><?xml version="1.0" encoding="utf-8"?>
<ds:datastoreItem xmlns:ds="http://schemas.openxmlformats.org/officeDocument/2006/customXml" ds:itemID="{A5F7EDC1-73C1-4BBD-87D1-7A2A91D6A521}">
  <ds:schemaRefs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956fc338-b664-4767-9fbe-519b5bc9a630"/>
    <ds:schemaRef ds:uri="a1a42a09-7e50-43ee-adec-ecc4092c56c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15.xml><?xml version="1.0" encoding="utf-8"?>
<ds:datastoreItem xmlns:ds="http://schemas.openxmlformats.org/officeDocument/2006/customXml" ds:itemID="{9B7939D8-521F-47A7-9F19-7E8DED6895EA}">
  <ds:schemaRefs/>
</ds:datastoreItem>
</file>

<file path=customXml/itemProps16.xml><?xml version="1.0" encoding="utf-8"?>
<ds:datastoreItem xmlns:ds="http://schemas.openxmlformats.org/officeDocument/2006/customXml" ds:itemID="{D6DE1ACD-7B5C-46E7-9DAB-43D70B0A69AD}">
  <ds:schemaRefs/>
</ds:datastoreItem>
</file>

<file path=customXml/itemProps17.xml><?xml version="1.0" encoding="utf-8"?>
<ds:datastoreItem xmlns:ds="http://schemas.openxmlformats.org/officeDocument/2006/customXml" ds:itemID="{B6E9BE43-43A5-456C-B9A2-DC35B5343E73}">
  <ds:schemaRefs/>
</ds:datastoreItem>
</file>

<file path=customXml/itemProps18.xml><?xml version="1.0" encoding="utf-8"?>
<ds:datastoreItem xmlns:ds="http://schemas.openxmlformats.org/officeDocument/2006/customXml" ds:itemID="{68E597EB-6F89-412C-BA9A-9E9AB1181E7C}">
  <ds:schemaRefs/>
</ds:datastoreItem>
</file>

<file path=customXml/itemProps19.xml><?xml version="1.0" encoding="utf-8"?>
<ds:datastoreItem xmlns:ds="http://schemas.openxmlformats.org/officeDocument/2006/customXml" ds:itemID="{EDF50322-6BA8-4C4A-BDFA-ABBE28962B21}">
  <ds:schemaRefs/>
</ds:datastoreItem>
</file>

<file path=customXml/itemProps2.xml><?xml version="1.0" encoding="utf-8"?>
<ds:datastoreItem xmlns:ds="http://schemas.openxmlformats.org/officeDocument/2006/customXml" ds:itemID="{8A6B8812-2898-4E0B-BC44-8570D7AB2000}">
  <ds:schemaRefs>
    <ds:schemaRef ds:uri="http://gemini/pivotcustomization/TableOrder"/>
  </ds:schemaRefs>
</ds:datastoreItem>
</file>

<file path=customXml/itemProps3.xml><?xml version="1.0" encoding="utf-8"?>
<ds:datastoreItem xmlns:ds="http://schemas.openxmlformats.org/officeDocument/2006/customXml" ds:itemID="{525DBDF4-3485-4406-9582-CD837940717B}">
  <ds:schemaRefs>
    <ds:schemaRef ds:uri="http://gemini/pivotcustomization/ManualCalcMode"/>
  </ds:schemaRefs>
</ds:datastoreItem>
</file>

<file path=customXml/itemProps4.xml><?xml version="1.0" encoding="utf-8"?>
<ds:datastoreItem xmlns:ds="http://schemas.openxmlformats.org/officeDocument/2006/customXml" ds:itemID="{C7FB5BE0-86F5-4E81-8CB6-137C5EF20D9B}">
  <ds:schemaRefs>
    <ds:schemaRef ds:uri="http://gemini/pivotcustomization/LinkedTableUpdateMode"/>
  </ds:schemaRefs>
</ds:datastoreItem>
</file>

<file path=customXml/itemProps5.xml><?xml version="1.0" encoding="utf-8"?>
<ds:datastoreItem xmlns:ds="http://schemas.openxmlformats.org/officeDocument/2006/customXml" ds:itemID="{5DA2AAB4-F0D8-49B6-B8EB-986DC951EBE9}">
  <ds:schemaRefs>
    <ds:schemaRef ds:uri="http://gemini/pivotcustomization/ShowHidden"/>
  </ds:schemaRefs>
</ds:datastoreItem>
</file>

<file path=customXml/itemProps6.xml><?xml version="1.0" encoding="utf-8"?>
<ds:datastoreItem xmlns:ds="http://schemas.openxmlformats.org/officeDocument/2006/customXml" ds:itemID="{A8AFEA06-E40F-4FE4-970C-B2955319A62F}">
  <ds:schemaRefs>
    <ds:schemaRef ds:uri="http://gemini/pivotcustomization/FormulaBarState"/>
  </ds:schemaRefs>
</ds:datastoreItem>
</file>

<file path=customXml/itemProps7.xml><?xml version="1.0" encoding="utf-8"?>
<ds:datastoreItem xmlns:ds="http://schemas.openxmlformats.org/officeDocument/2006/customXml" ds:itemID="{8C7F5C12-CA2C-4E3C-92FB-14B07E669C7A}">
  <ds:schemaRefs>
    <ds:schemaRef ds:uri="http://gemini/pivotcustomization/ClientWindowXML"/>
  </ds:schemaRefs>
</ds:datastoreItem>
</file>

<file path=customXml/itemProps8.xml><?xml version="1.0" encoding="utf-8"?>
<ds:datastoreItem xmlns:ds="http://schemas.openxmlformats.org/officeDocument/2006/customXml" ds:itemID="{9FA79156-7734-40C6-B204-7F938AD13065}">
  <ds:schemaRefs/>
</ds:datastoreItem>
</file>

<file path=customXml/itemProps9.xml><?xml version="1.0" encoding="utf-8"?>
<ds:datastoreItem xmlns:ds="http://schemas.openxmlformats.org/officeDocument/2006/customXml" ds:itemID="{9A6402B4-39C2-4E0C-A4A2-6498E63CC37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Ventas Tienda</vt:lpstr>
      <vt:lpstr>Hoja1</vt:lpstr>
      <vt:lpstr>TD</vt:lpstr>
      <vt:lpstr>DB</vt:lpstr>
      <vt:lpstr>BD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Matamoros</dc:creator>
  <cp:keywords/>
  <dc:description/>
  <cp:lastModifiedBy>Johanca Maria Santos Gonzalez</cp:lastModifiedBy>
  <cp:revision/>
  <dcterms:created xsi:type="dcterms:W3CDTF">2023-10-28T16:34:57Z</dcterms:created>
  <dcterms:modified xsi:type="dcterms:W3CDTF">2024-01-13T01:45:54Z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0x01010065BE23D45828584E89CBFE5DAF9465EC</vt:lpwstr>
  </property>
</Properties>
</file>