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Márgenes" sheetId="2" state="visible" r:id="rId2"/>
    <sheet xmlns:r="http://schemas.openxmlformats.org/officeDocument/2006/relationships" name="Nota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&quot;($&quot;#,##0\);\-"/>
    <numFmt numFmtId="165" formatCode="0.0%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B6478"/>
      <sz val="11"/>
    </font>
    <font>
      <name val="Arial"/>
      <family val="2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0E1A3A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E7F6EC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9" fontId="6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9" fontId="6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E1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8"/>
      <rgbColor rgb="FF969696"/>
      <rgbColor rgb="FF0E1A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Supuesto de Zeltron: cubre la logística del contra entrega (recaudo y posibles devoluciones). Aplica cuando el % da menos que esto.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</row>
      <rowOff>0</rowOff>
    </from>
    <ext cx="609600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</row>
      <rowOff>0</rowOff>
    </from>
    <ext cx="60960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</row>
      <rowOff>0</rowOff>
    </from>
    <ext cx="609600" cy="609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</row>
      <rowOff>0</rowOff>
    </from>
    <ext cx="609600" cy="609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</row>
      <rowOff>0</rowOff>
    </from>
    <ext cx="6096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609600" cy="609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609600" cy="609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609600" cy="609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609600" cy="609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609600" cy="609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609600" cy="609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609600" cy="609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609600" cy="609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609600" cy="609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</row>
      <rowOff>0</rowOff>
    </from>
    <ext cx="609600" cy="609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</row>
      <rowOff>0</rowOff>
    </from>
    <ext cx="609600" cy="609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</row>
      <rowOff>0</rowOff>
    </from>
    <ext cx="609600" cy="609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609600" cy="609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</row>
      <rowOff>0</rowOff>
    </from>
    <ext cx="609600" cy="609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</row>
      <rowOff>0</rowOff>
    </from>
    <ext cx="609600" cy="609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</row>
      <rowOff>0</rowOff>
    </from>
    <ext cx="609600" cy="609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609600" cy="609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</row>
      <rowOff>0</rowOff>
    </from>
    <ext cx="609600" cy="609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</row>
      <rowOff>0</rowOff>
    </from>
    <ext cx="609600" cy="609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609600" cy="609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</row>
      <rowOff>0</rowOff>
    </from>
    <ext cx="609600" cy="609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29</row>
      <rowOff>0</rowOff>
    </from>
    <ext cx="609600" cy="609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30</row>
      <rowOff>0</rowOff>
    </from>
    <ext cx="609600" cy="609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31</row>
      <rowOff>0</rowOff>
    </from>
    <ext cx="609600" cy="609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32</row>
      <rowOff>0</rowOff>
    </from>
    <ext cx="609600" cy="609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33</row>
      <rowOff>0</rowOff>
    </from>
    <ext cx="609600" cy="609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34</row>
      <rowOff>0</rowOff>
    </from>
    <ext cx="609600" cy="609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35</row>
      <rowOff>0</rowOff>
    </from>
    <ext cx="609600" cy="609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</row>
      <rowOff>0</rowOff>
    </from>
    <ext cx="609600" cy="609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37</row>
      <rowOff>0</rowOff>
    </from>
    <ext cx="609600" cy="609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38</row>
      <rowOff>0</rowOff>
    </from>
    <ext cx="609600" cy="609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0</rowOff>
    </from>
    <ext cx="609600" cy="609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40</row>
      <rowOff>0</rowOff>
    </from>
    <ext cx="609600" cy="609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41</row>
      <rowOff>0</rowOff>
    </from>
    <ext cx="609600" cy="609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42</row>
      <rowOff>0</rowOff>
    </from>
    <ext cx="609600" cy="609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43</row>
      <rowOff>0</rowOff>
    </from>
    <ext cx="609600" cy="609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44</row>
      <rowOff>0</rowOff>
    </from>
    <ext cx="609600" cy="609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45</row>
      <rowOff>0</rowOff>
    </from>
    <ext cx="609600" cy="609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46</row>
      <rowOff>0</rowOff>
    </from>
    <ext cx="609600" cy="609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47</row>
      <rowOff>0</rowOff>
    </from>
    <ext cx="609600" cy="609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48</row>
      <rowOff>0</rowOff>
    </from>
    <ext cx="609600" cy="609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49</row>
      <rowOff>0</rowOff>
    </from>
    <ext cx="609600" cy="609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50</row>
      <rowOff>0</rowOff>
    </from>
    <ext cx="609600" cy="609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51</row>
      <rowOff>0</rowOff>
    </from>
    <ext cx="609600" cy="6096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52</row>
      <rowOff>0</rowOff>
    </from>
    <ext cx="609600" cy="6096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609600" cy="6096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54</row>
      <rowOff>0</rowOff>
    </from>
    <ext cx="609600" cy="6096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55</row>
      <rowOff>0</rowOff>
    </from>
    <ext cx="609600" cy="6096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56</row>
      <rowOff>0</rowOff>
    </from>
    <ext cx="609600" cy="6096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57</row>
      <rowOff>0</rowOff>
    </from>
    <ext cx="609600" cy="6096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58</row>
      <rowOff>0</rowOff>
    </from>
    <ext cx="609600" cy="6096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59</row>
      <rowOff>0</rowOff>
    </from>
    <ext cx="609600" cy="6096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60</row>
      <rowOff>0</rowOff>
    </from>
    <ext cx="609600" cy="6096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61</row>
      <rowOff>0</rowOff>
    </from>
    <ext cx="609600" cy="6096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62</row>
      <rowOff>0</rowOff>
    </from>
    <ext cx="609600" cy="6096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63</row>
      <rowOff>0</rowOff>
    </from>
    <ext cx="609600" cy="6096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64</row>
      <rowOff>0</rowOff>
    </from>
    <ext cx="609600" cy="6096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65</row>
      <rowOff>0</rowOff>
    </from>
    <ext cx="609600" cy="6096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66</row>
      <rowOff>0</rowOff>
    </from>
    <ext cx="609600" cy="6096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67</row>
      <rowOff>0</rowOff>
    </from>
    <ext cx="609600" cy="6096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68</row>
      <rowOff>0</rowOff>
    </from>
    <ext cx="609600" cy="6096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69</row>
      <rowOff>0</rowOff>
    </from>
    <ext cx="609600" cy="6096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70</row>
      <rowOff>0</rowOff>
    </from>
    <ext cx="609600" cy="6096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71</row>
      <rowOff>0</rowOff>
    </from>
    <ext cx="609600" cy="6096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72</row>
      <rowOff>0</rowOff>
    </from>
    <ext cx="609600" cy="6096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73</row>
      <rowOff>0</rowOff>
    </from>
    <ext cx="609600" cy="6096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74</row>
      <rowOff>0</rowOff>
    </from>
    <ext cx="609600" cy="6096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75</row>
      <rowOff>0</rowOff>
    </from>
    <ext cx="609600" cy="6096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76</row>
      <rowOff>0</rowOff>
    </from>
    <ext cx="609600" cy="6096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77</row>
      <rowOff>0</rowOff>
    </from>
    <ext cx="609600" cy="6096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78</row>
      <rowOff>0</rowOff>
    </from>
    <ext cx="609600" cy="6096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609600" cy="6096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80</row>
      <rowOff>0</rowOff>
    </from>
    <ext cx="609600" cy="6096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81</row>
      <rowOff>0</rowOff>
    </from>
    <ext cx="609600" cy="6096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82</row>
      <rowOff>0</rowOff>
    </from>
    <ext cx="609600" cy="6096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83</row>
      <rowOff>0</rowOff>
    </from>
    <ext cx="609600" cy="6096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84</row>
      <rowOff>0</rowOff>
    </from>
    <ext cx="609600" cy="6096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85</row>
      <rowOff>0</rowOff>
    </from>
    <ext cx="609600" cy="6096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86</row>
      <rowOff>0</rowOff>
    </from>
    <ext cx="609600" cy="6096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87</row>
      <rowOff>0</rowOff>
    </from>
    <ext cx="609600" cy="6096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88</row>
      <rowOff>0</rowOff>
    </from>
    <ext cx="609600" cy="6096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89</row>
      <rowOff>0</rowOff>
    </from>
    <ext cx="609600" cy="6096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90</row>
      <rowOff>0</rowOff>
    </from>
    <ext cx="609600" cy="6096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91</row>
      <rowOff>0</rowOff>
    </from>
    <ext cx="609600" cy="6096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92</row>
      <rowOff>0</rowOff>
    </from>
    <ext cx="609600" cy="6096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93</row>
      <rowOff>0</rowOff>
    </from>
    <ext cx="609600" cy="6096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94</row>
      <rowOff>0</rowOff>
    </from>
    <ext cx="609600" cy="6096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95</row>
      <rowOff>0</rowOff>
    </from>
    <ext cx="609600" cy="6096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96</row>
      <rowOff>0</rowOff>
    </from>
    <ext cx="609600" cy="6096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97</row>
      <rowOff>0</rowOff>
    </from>
    <ext cx="609600" cy="6096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98</row>
      <rowOff>0</rowOff>
    </from>
    <ext cx="609600" cy="6096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99</row>
      <rowOff>0</rowOff>
    </from>
    <ext cx="609600" cy="6096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100</row>
      <rowOff>0</rowOff>
    </from>
    <ext cx="609600" cy="6096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101</row>
      <rowOff>0</rowOff>
    </from>
    <ext cx="609600" cy="6096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102</row>
      <rowOff>0</rowOff>
    </from>
    <ext cx="609600" cy="6096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103</row>
      <rowOff>0</rowOff>
    </from>
    <ext cx="609600" cy="6096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104</row>
      <rowOff>0</rowOff>
    </from>
    <ext cx="609600" cy="6096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105</row>
      <rowOff>0</rowOff>
    </from>
    <ext cx="609600" cy="6096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106</row>
      <rowOff>0</rowOff>
    </from>
    <ext cx="609600" cy="6096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107</row>
      <rowOff>0</rowOff>
    </from>
    <ext cx="609600" cy="6096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108</row>
      <rowOff>0</rowOff>
    </from>
    <ext cx="609600" cy="6096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109</row>
      <rowOff>0</rowOff>
    </from>
    <ext cx="609600" cy="6096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110</row>
      <rowOff>0</rowOff>
    </from>
    <ext cx="609600" cy="6096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111</row>
      <rowOff>0</rowOff>
    </from>
    <ext cx="609600" cy="6096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112</row>
      <rowOff>0</rowOff>
    </from>
    <ext cx="609600" cy="6096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113</row>
      <rowOff>0</rowOff>
    </from>
    <ext cx="609600" cy="6096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114</row>
      <rowOff>0</rowOff>
    </from>
    <ext cx="609600" cy="6096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115</row>
      <rowOff>0</rowOff>
    </from>
    <ext cx="609600" cy="6096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116</row>
      <rowOff>0</rowOff>
    </from>
    <ext cx="609600" cy="6096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117</row>
      <rowOff>0</rowOff>
    </from>
    <ext cx="609600" cy="6096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118</row>
      <rowOff>0</rowOff>
    </from>
    <ext cx="609600" cy="6096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119</row>
      <rowOff>0</rowOff>
    </from>
    <ext cx="609600" cy="6096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120</row>
      <rowOff>0</rowOff>
    </from>
    <ext cx="609600" cy="6096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Productos" displayName="Productos" ref="A1:M121" headerRowCount="1" totalsRowCount="0" totalsRowShown="0">
  <autoFilter ref="A1:M121"/>
  <tableColumns count="13">
    <tableColumn id="1" name="Referencia"/>
    <tableColumn id="2" name="Producto"/>
    <tableColumn id="3" name="Categoría"/>
    <tableColumn id="4" name="Subcategoría"/>
    <tableColumn id="5" name="Marca"/>
    <tableColumn id="6" name="Colores"/>
    <tableColumn id="7" name="Unidades"/>
    <tableColumn id="8" name="Costo proveedor (COP)"/>
    <tableColumn id="9" name="Margen"/>
    <tableColumn id="10" name="Precio sin redondear"/>
    <tableColumn id="11" name="Precio de venta (COP)"/>
    <tableColumn id="12" name="Ganancia por unidad"/>
    <tableColumn id="13" name="Margen re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7" min="1" max="1"/>
    <col width="46" customWidth="1" style="17" min="2" max="2"/>
    <col width="20" customWidth="1" style="17" min="3" max="3"/>
    <col width="22" customWidth="1" style="17" min="4" max="4"/>
    <col width="14" customWidth="1" style="17" min="5" max="5"/>
    <col width="26" customWidth="1" style="17" min="6" max="6"/>
    <col width="12" customWidth="1" style="17" min="7" max="7"/>
    <col width="18" customWidth="1" style="17" min="8" max="8"/>
    <col width="10" customWidth="1" style="17" min="9" max="9"/>
    <col width="18" customWidth="1" style="17" min="10" max="12"/>
    <col width="12" customWidth="1" style="17" min="13" max="13"/>
    <col width="13" customWidth="1" style="18" min="14" max="14"/>
    <col width="12" customWidth="1" style="18" min="15" max="15"/>
    <col width="26" customWidth="1" style="18" min="16" max="16"/>
  </cols>
  <sheetData>
    <row r="1" ht="31.5" customHeight="1" s="18">
      <c r="A1" s="20" t="inlineStr">
        <is>
          <t>Referencia</t>
        </is>
      </c>
      <c r="B1" s="20" t="inlineStr">
        <is>
          <t>Producto</t>
        </is>
      </c>
      <c r="C1" s="20" t="inlineStr">
        <is>
          <t>Categoría</t>
        </is>
      </c>
      <c r="D1" s="20" t="inlineStr">
        <is>
          <t>Subcategoría</t>
        </is>
      </c>
      <c r="E1" s="20" t="inlineStr">
        <is>
          <t>Marca</t>
        </is>
      </c>
      <c r="F1" s="20" t="inlineStr">
        <is>
          <t>Colores</t>
        </is>
      </c>
      <c r="G1" s="20" t="inlineStr">
        <is>
          <t>Unidades</t>
        </is>
      </c>
      <c r="H1" s="20" t="inlineStr">
        <is>
          <t>Costo proveedor (COP)</t>
        </is>
      </c>
      <c r="I1" s="20" t="inlineStr">
        <is>
          <t>Margen</t>
        </is>
      </c>
      <c r="J1" s="20" t="inlineStr">
        <is>
          <t>Precio sin redondear</t>
        </is>
      </c>
      <c r="K1" s="20" t="inlineStr">
        <is>
          <t>Precio de venta (COP)</t>
        </is>
      </c>
      <c r="L1" s="20" t="inlineStr">
        <is>
          <t>Ganancia por unidad</t>
        </is>
      </c>
      <c r="M1" s="20" t="inlineStr">
        <is>
          <t>Margen real</t>
        </is>
      </c>
      <c r="N1" s="20" t="inlineStr">
        <is>
          <t>Foto</t>
        </is>
      </c>
      <c r="O1" s="20" t="inlineStr">
        <is>
          <t>Imagen</t>
        </is>
      </c>
      <c r="P1" s="20" t="inlineStr">
        <is>
          <t>Archivo de imagen</t>
        </is>
      </c>
    </row>
    <row r="2" ht="50" customHeight="1" s="18">
      <c r="A2" s="21" t="inlineStr">
        <is>
          <t>CON-NSW2</t>
        </is>
      </c>
      <c r="B2" s="21" t="inlineStr">
        <is>
          <t>Nintendo Switch 2</t>
        </is>
      </c>
      <c r="C2" s="21" t="inlineStr">
        <is>
          <t>TV y consolas</t>
        </is>
      </c>
      <c r="D2" s="21" t="inlineStr">
        <is>
          <t>Consolas</t>
        </is>
      </c>
      <c r="E2" s="21" t="inlineStr">
        <is>
          <t>Nintendo</t>
        </is>
      </c>
      <c r="F2" s="21" t="inlineStr">
        <is>
          <t>Negro</t>
        </is>
      </c>
      <c r="G2" s="21" t="inlineStr">
        <is>
          <t>Sin control</t>
        </is>
      </c>
      <c r="H2" s="22" t="n">
        <v>1900000</v>
      </c>
      <c r="I2" s="23">
        <f>INDEX(Márgenes!$C$7:$C$23,MATCH(D2,Márgenes!$B$7:$B$23,0))</f>
        <v/>
      </c>
      <c r="J2" s="24">
        <f>MAX(H2*(1+I2),H2+Márgenes!$B$4)</f>
        <v/>
      </c>
      <c r="K2" s="25">
        <f>IF(J2&lt;1000000,CEILING(J2,1000),CEILING(J2,10000))-100</f>
        <v/>
      </c>
      <c r="L2" s="24">
        <f>K2-H2</f>
        <v/>
      </c>
      <c r="M2" s="26">
        <f>IF(K2=0,0,L2/K2)</f>
        <v/>
      </c>
      <c r="O2" s="27" t="inlineStr">
        <is>
          <t>Lista</t>
        </is>
      </c>
      <c r="P2" s="28" t="inlineStr">
        <is>
          <t>imagenes/CON-NSW2.jpg</t>
        </is>
      </c>
    </row>
    <row r="3" ht="50" customHeight="1" s="18">
      <c r="A3" s="21" t="inlineStr">
        <is>
          <t>CON-PS5SLIM-1TB</t>
        </is>
      </c>
      <c r="B3" s="21" t="inlineStr">
        <is>
          <t>Sony PlayStation 5 Slim Edición Disco Físico 1TB</t>
        </is>
      </c>
      <c r="C3" s="21" t="inlineStr">
        <is>
          <t>TV y consolas</t>
        </is>
      </c>
      <c r="D3" s="21" t="inlineStr">
        <is>
          <t>Consolas</t>
        </is>
      </c>
      <c r="E3" s="21" t="inlineStr">
        <is>
          <t>Sony</t>
        </is>
      </c>
      <c r="F3" s="21" t="n"/>
      <c r="G3" s="21" t="inlineStr">
        <is>
          <t>Sin control</t>
        </is>
      </c>
      <c r="H3" s="22" t="n">
        <v>2800000</v>
      </c>
      <c r="I3" s="23">
        <f>INDEX(Márgenes!$C$7:$C$23,MATCH(D3,Márgenes!$B$7:$B$23,0))</f>
        <v/>
      </c>
      <c r="J3" s="24">
        <f>MAX(H3*(1+I3),H3+Márgenes!$B$4)</f>
        <v/>
      </c>
      <c r="K3" s="25">
        <f>IF(J3&lt;1000000,CEILING(J3,1000),CEILING(J3,10000))-100</f>
        <v/>
      </c>
      <c r="L3" s="24">
        <f>K3-H3</f>
        <v/>
      </c>
      <c r="M3" s="26">
        <f>IF(K3=0,0,L3/K3)</f>
        <v/>
      </c>
      <c r="O3" s="27" t="inlineStr">
        <is>
          <t>Lista</t>
        </is>
      </c>
      <c r="P3" s="28" t="inlineStr">
        <is>
          <t>imagenes/CON-PS5SLIM-1TB.jpg</t>
        </is>
      </c>
    </row>
    <row r="4" ht="50" customHeight="1" s="18">
      <c r="A4" s="21" t="inlineStr">
        <is>
          <t>TAB-ACER-A10</t>
        </is>
      </c>
      <c r="B4" s="21" t="inlineStr">
        <is>
          <t>Acer Iconia A10 10" 4GB+64GB</t>
        </is>
      </c>
      <c r="C4" s="21" t="inlineStr">
        <is>
          <t>Celulares y tablets</t>
        </is>
      </c>
      <c r="D4" s="21" t="inlineStr">
        <is>
          <t>Tablets</t>
        </is>
      </c>
      <c r="E4" s="21" t="inlineStr">
        <is>
          <t>Acer</t>
        </is>
      </c>
      <c r="F4" s="21" t="inlineStr">
        <is>
          <t>Negro</t>
        </is>
      </c>
      <c r="G4" s="21" t="inlineStr">
        <is>
          <t>Sin control</t>
        </is>
      </c>
      <c r="H4" s="22" t="n">
        <v>325000</v>
      </c>
      <c r="I4" s="23">
        <f>INDEX(Márgenes!$C$7:$C$23,MATCH(D4,Márgenes!$B$7:$B$23,0))</f>
        <v/>
      </c>
      <c r="J4" s="24">
        <f>MAX(H4*(1+I4),H4+Márgenes!$B$4)</f>
        <v/>
      </c>
      <c r="K4" s="25">
        <f>IF(J4&lt;1000000,CEILING(J4,1000),CEILING(J4,10000))-100</f>
        <v/>
      </c>
      <c r="L4" s="24">
        <f>K4-H4</f>
        <v/>
      </c>
      <c r="M4" s="26">
        <f>IF(K4=0,0,L4/K4)</f>
        <v/>
      </c>
      <c r="O4" s="27" t="inlineStr">
        <is>
          <t>Lista</t>
        </is>
      </c>
      <c r="P4" s="28" t="inlineStr">
        <is>
          <t>imagenes/TAB-ACER-A10.jpg</t>
        </is>
      </c>
    </row>
    <row r="5" ht="50" customHeight="1" s="18">
      <c r="A5" s="21" t="inlineStr">
        <is>
          <t>ZTE-A56PRO-4-128</t>
        </is>
      </c>
      <c r="B5" s="21" t="inlineStr">
        <is>
          <t>ZTE A56 Pro 4GB+128GB</t>
        </is>
      </c>
      <c r="C5" s="21" t="inlineStr">
        <is>
          <t>Celulares y tablets</t>
        </is>
      </c>
      <c r="D5" s="21" t="inlineStr">
        <is>
          <t>Celulares</t>
        </is>
      </c>
      <c r="E5" s="21" t="inlineStr">
        <is>
          <t>ZTE</t>
        </is>
      </c>
      <c r="F5" s="21" t="inlineStr">
        <is>
          <t>Dorado/Amarillo, Blanco</t>
        </is>
      </c>
      <c r="G5" s="21" t="inlineStr">
        <is>
          <t>Sin control</t>
        </is>
      </c>
      <c r="H5" s="22" t="n">
        <v>345000</v>
      </c>
      <c r="I5" s="23">
        <f>INDEX(Márgenes!$C$7:$C$23,MATCH(D5,Márgenes!$B$7:$B$23,0))</f>
        <v/>
      </c>
      <c r="J5" s="24">
        <f>MAX(H5*(1+I5),H5+Márgenes!$B$4)</f>
        <v/>
      </c>
      <c r="K5" s="25">
        <f>IF(J5&lt;1000000,CEILING(J5,1000),CEILING(J5,10000))-100</f>
        <v/>
      </c>
      <c r="L5" s="24">
        <f>K5-H5</f>
        <v/>
      </c>
      <c r="M5" s="26">
        <f>IF(K5=0,0,L5/K5)</f>
        <v/>
      </c>
      <c r="O5" s="27" t="inlineStr">
        <is>
          <t>Lista</t>
        </is>
      </c>
      <c r="P5" s="28" t="inlineStr">
        <is>
          <t>imagenes/ZTE-A56PRO-4-128.jpg</t>
        </is>
      </c>
    </row>
    <row r="6" ht="50" customHeight="1" s="18">
      <c r="A6" s="21" t="inlineStr">
        <is>
          <t>ZTE-A35E-2-64</t>
        </is>
      </c>
      <c r="B6" s="21" t="inlineStr">
        <is>
          <t>ZTE A35E 2GB+64GB</t>
        </is>
      </c>
      <c r="C6" s="21" t="inlineStr">
        <is>
          <t>Celulares y tablets</t>
        </is>
      </c>
      <c r="D6" s="21" t="inlineStr">
        <is>
          <t>Celulares</t>
        </is>
      </c>
      <c r="E6" s="21" t="inlineStr">
        <is>
          <t>ZTE</t>
        </is>
      </c>
      <c r="F6" s="21" t="inlineStr">
        <is>
          <t>Verde, Blanco</t>
        </is>
      </c>
      <c r="G6" s="21" t="inlineStr">
        <is>
          <t>Sin control</t>
        </is>
      </c>
      <c r="H6" s="22" t="n">
        <v>270000</v>
      </c>
      <c r="I6" s="23">
        <f>INDEX(Márgenes!$C$7:$C$23,MATCH(D6,Márgenes!$B$7:$B$23,0))</f>
        <v/>
      </c>
      <c r="J6" s="24">
        <f>MAX(H6*(1+I6),H6+Márgenes!$B$4)</f>
        <v/>
      </c>
      <c r="K6" s="25">
        <f>IF(J6&lt;1000000,CEILING(J6,1000),CEILING(J6,10000))-100</f>
        <v/>
      </c>
      <c r="L6" s="24">
        <f>K6-H6</f>
        <v/>
      </c>
      <c r="M6" s="26">
        <f>IF(K6=0,0,L6/K6)</f>
        <v/>
      </c>
      <c r="O6" s="27" t="inlineStr">
        <is>
          <t>Lista</t>
        </is>
      </c>
      <c r="P6" s="28" t="inlineStr">
        <is>
          <t>imagenes/ZTE-A35E-2-64.jpg</t>
        </is>
      </c>
    </row>
    <row r="7" ht="50" customHeight="1" s="18">
      <c r="A7" s="21" t="inlineStr">
        <is>
          <t>ZTE-V80MAX-4-256</t>
        </is>
      </c>
      <c r="B7" s="21" t="inlineStr">
        <is>
          <t>ZTE Nubia V80 Max 4GB+256GB</t>
        </is>
      </c>
      <c r="C7" s="21" t="inlineStr">
        <is>
          <t>Celulares y tablets</t>
        </is>
      </c>
      <c r="D7" s="21" t="inlineStr">
        <is>
          <t>Celulares</t>
        </is>
      </c>
      <c r="E7" s="21" t="inlineStr">
        <is>
          <t>ZTE</t>
        </is>
      </c>
      <c r="F7" s="21" t="inlineStr">
        <is>
          <t>Negro</t>
        </is>
      </c>
      <c r="G7" s="21" t="inlineStr">
        <is>
          <t>Sin control</t>
        </is>
      </c>
      <c r="H7" s="22" t="n">
        <v>465000</v>
      </c>
      <c r="I7" s="23">
        <f>INDEX(Márgenes!$C$7:$C$23,MATCH(D7,Márgenes!$B$7:$B$23,0))</f>
        <v/>
      </c>
      <c r="J7" s="24">
        <f>MAX(H7*(1+I7),H7+Márgenes!$B$4)</f>
        <v/>
      </c>
      <c r="K7" s="25">
        <f>IF(J7&lt;1000000,CEILING(J7,1000),CEILING(J7,10000))-100</f>
        <v/>
      </c>
      <c r="L7" s="24">
        <f>K7-H7</f>
        <v/>
      </c>
      <c r="M7" s="26">
        <f>IF(K7=0,0,L7/K7)</f>
        <v/>
      </c>
      <c r="O7" s="27" t="inlineStr">
        <is>
          <t>Lista</t>
        </is>
      </c>
      <c r="P7" s="28" t="inlineStr">
        <is>
          <t>imagenes/ZTE-V80MAX-4-256.jpg</t>
        </is>
      </c>
    </row>
    <row r="8" ht="50" customHeight="1" s="18">
      <c r="A8" s="21" t="inlineStr">
        <is>
          <t>ZTE-A75-4-256</t>
        </is>
      </c>
      <c r="B8" s="21" t="inlineStr">
        <is>
          <t>ZTE Blade A75 4GB+256GB</t>
        </is>
      </c>
      <c r="C8" s="21" t="inlineStr">
        <is>
          <t>Celulares y tablets</t>
        </is>
      </c>
      <c r="D8" s="21" t="inlineStr">
        <is>
          <t>Celulares</t>
        </is>
      </c>
      <c r="E8" s="21" t="inlineStr">
        <is>
          <t>ZTE</t>
        </is>
      </c>
      <c r="F8" s="21" t="inlineStr">
        <is>
          <t>Negro</t>
        </is>
      </c>
      <c r="G8" s="21" t="inlineStr">
        <is>
          <t>Sin control</t>
        </is>
      </c>
      <c r="H8" s="22" t="n">
        <v>395000</v>
      </c>
      <c r="I8" s="23">
        <f>INDEX(Márgenes!$C$7:$C$23,MATCH(D8,Márgenes!$B$7:$B$23,0))</f>
        <v/>
      </c>
      <c r="J8" s="24">
        <f>MAX(H8*(1+I8),H8+Márgenes!$B$4)</f>
        <v/>
      </c>
      <c r="K8" s="25">
        <f>IF(J8&lt;1000000,CEILING(J8,1000),CEILING(J8,10000))-100</f>
        <v/>
      </c>
      <c r="L8" s="24">
        <f>K8-H8</f>
        <v/>
      </c>
      <c r="M8" s="26">
        <f>IF(K8=0,0,L8/K8)</f>
        <v/>
      </c>
      <c r="O8" s="27" t="inlineStr">
        <is>
          <t>Lista</t>
        </is>
      </c>
      <c r="P8" s="28" t="inlineStr">
        <is>
          <t>imagenes/ZTE-A75-4-256.jpg</t>
        </is>
      </c>
    </row>
    <row r="9" ht="50" customHeight="1" s="18">
      <c r="A9" s="21" t="inlineStr">
        <is>
          <t>HON-X5CPLUS-4-256</t>
        </is>
      </c>
      <c r="B9" s="21" t="inlineStr">
        <is>
          <t>Honor X5C Plus 4GB+256GB</t>
        </is>
      </c>
      <c r="C9" s="21" t="inlineStr">
        <is>
          <t>Celulares y tablets</t>
        </is>
      </c>
      <c r="D9" s="21" t="inlineStr">
        <is>
          <t>Celulares</t>
        </is>
      </c>
      <c r="E9" s="21" t="inlineStr">
        <is>
          <t>Honor</t>
        </is>
      </c>
      <c r="F9" s="21" t="inlineStr">
        <is>
          <t>Blanco</t>
        </is>
      </c>
      <c r="G9" s="21" t="inlineStr">
        <is>
          <t>Sin control</t>
        </is>
      </c>
      <c r="H9" s="22" t="n">
        <v>420000</v>
      </c>
      <c r="I9" s="23">
        <f>INDEX(Márgenes!$C$7:$C$23,MATCH(D9,Márgenes!$B$7:$B$23,0))</f>
        <v/>
      </c>
      <c r="J9" s="24">
        <f>MAX(H9*(1+I9),H9+Márgenes!$B$4)</f>
        <v/>
      </c>
      <c r="K9" s="25">
        <f>IF(J9&lt;1000000,CEILING(J9,1000),CEILING(J9,10000))-100</f>
        <v/>
      </c>
      <c r="L9" s="24">
        <f>K9-H9</f>
        <v/>
      </c>
      <c r="M9" s="26">
        <f>IF(K9=0,0,L9/K9)</f>
        <v/>
      </c>
      <c r="O9" s="27" t="inlineStr">
        <is>
          <t>Lista</t>
        </is>
      </c>
      <c r="P9" s="28" t="inlineStr">
        <is>
          <t>imagenes/HON-X5CPLUS-4-256.jpg</t>
        </is>
      </c>
    </row>
    <row r="10" ht="50" customHeight="1" s="18">
      <c r="A10" s="21" t="inlineStr">
        <is>
          <t>HON-T10-4-64</t>
        </is>
      </c>
      <c r="B10" s="21" t="inlineStr">
        <is>
          <t>Honor Choice T10 4GB+64GB</t>
        </is>
      </c>
      <c r="C10" s="21" t="inlineStr">
        <is>
          <t>Celulares y tablets</t>
        </is>
      </c>
      <c r="D10" s="21" t="inlineStr">
        <is>
          <t>Tablets</t>
        </is>
      </c>
      <c r="E10" s="21" t="inlineStr">
        <is>
          <t>Honor</t>
        </is>
      </c>
      <c r="F10" s="21" t="inlineStr">
        <is>
          <t>Blanco</t>
        </is>
      </c>
      <c r="G10" s="21" t="inlineStr">
        <is>
          <t>Sin control</t>
        </is>
      </c>
      <c r="H10" s="22" t="n">
        <v>280000</v>
      </c>
      <c r="I10" s="23">
        <f>INDEX(Márgenes!$C$7:$C$23,MATCH(D10,Márgenes!$B$7:$B$23,0))</f>
        <v/>
      </c>
      <c r="J10" s="24">
        <f>MAX(H10*(1+I10),H10+Márgenes!$B$4)</f>
        <v/>
      </c>
      <c r="K10" s="25">
        <f>IF(J10&lt;1000000,CEILING(J10,1000),CEILING(J10,10000))-100</f>
        <v/>
      </c>
      <c r="L10" s="24">
        <f>K10-H10</f>
        <v/>
      </c>
      <c r="M10" s="26">
        <f>IF(K10=0,0,L10/K10)</f>
        <v/>
      </c>
      <c r="O10" s="27" t="inlineStr">
        <is>
          <t>Lista</t>
        </is>
      </c>
      <c r="P10" s="28" t="inlineStr">
        <is>
          <t>imagenes/HON-T10-4-64.jpg</t>
        </is>
      </c>
    </row>
    <row r="11" ht="50" customHeight="1" s="18">
      <c r="A11" s="21" t="inlineStr">
        <is>
          <t>HON-PLAY10-3-64</t>
        </is>
      </c>
      <c r="B11" s="21" t="inlineStr">
        <is>
          <t>Honor Play 10 3GB+64GB</t>
        </is>
      </c>
      <c r="C11" s="21" t="inlineStr">
        <is>
          <t>Celulares y tablets</t>
        </is>
      </c>
      <c r="D11" s="21" t="inlineStr">
        <is>
          <t>Celulares</t>
        </is>
      </c>
      <c r="E11" s="21" t="inlineStr">
        <is>
          <t>Honor</t>
        </is>
      </c>
      <c r="F11" s="21" t="inlineStr">
        <is>
          <t>Negro, Azul</t>
        </is>
      </c>
      <c r="G11" s="21" t="inlineStr">
        <is>
          <t>Sin control</t>
        </is>
      </c>
      <c r="H11" s="22" t="n">
        <v>320000</v>
      </c>
      <c r="I11" s="23">
        <f>INDEX(Márgenes!$C$7:$C$23,MATCH(D11,Márgenes!$B$7:$B$23,0))</f>
        <v/>
      </c>
      <c r="J11" s="24">
        <f>MAX(H11*(1+I11),H11+Márgenes!$B$4)</f>
        <v/>
      </c>
      <c r="K11" s="25">
        <f>IF(J11&lt;1000000,CEILING(J11,1000),CEILING(J11,10000))-100</f>
        <v/>
      </c>
      <c r="L11" s="24">
        <f>K11-H11</f>
        <v/>
      </c>
      <c r="M11" s="26">
        <f>IF(K11=0,0,L11/K11)</f>
        <v/>
      </c>
      <c r="O11" s="27" t="inlineStr">
        <is>
          <t>Lista</t>
        </is>
      </c>
      <c r="P11" s="28" t="inlineStr">
        <is>
          <t>imagenes/HON-PLAY10-3-64.jpg</t>
        </is>
      </c>
    </row>
    <row r="12" ht="50" customHeight="1" s="18">
      <c r="A12" s="21" t="inlineStr">
        <is>
          <t>HON-400SMART-6-256</t>
        </is>
      </c>
      <c r="B12" s="21" t="inlineStr">
        <is>
          <t>Honor 400 Smart 6GB+256GB</t>
        </is>
      </c>
      <c r="C12" s="21" t="inlineStr">
        <is>
          <t>Celulares y tablets</t>
        </is>
      </c>
      <c r="D12" s="21" t="inlineStr">
        <is>
          <t>Celulares</t>
        </is>
      </c>
      <c r="E12" s="21" t="inlineStr">
        <is>
          <t>Honor</t>
        </is>
      </c>
      <c r="F12" s="21" t="inlineStr">
        <is>
          <t>Dorado/Amarillo, Blanco</t>
        </is>
      </c>
      <c r="G12" s="21" t="inlineStr">
        <is>
          <t>Sin control</t>
        </is>
      </c>
      <c r="H12" s="22" t="n">
        <v>640000</v>
      </c>
      <c r="I12" s="23">
        <f>INDEX(Márgenes!$C$7:$C$23,MATCH(D12,Márgenes!$B$7:$B$23,0))</f>
        <v/>
      </c>
      <c r="J12" s="24">
        <f>MAX(H12*(1+I12),H12+Márgenes!$B$4)</f>
        <v/>
      </c>
      <c r="K12" s="25">
        <f>IF(J12&lt;1000000,CEILING(J12,1000),CEILING(J12,10000))-100</f>
        <v/>
      </c>
      <c r="L12" s="24">
        <f>K12-H12</f>
        <v/>
      </c>
      <c r="M12" s="26">
        <f>IF(K12=0,0,L12/K12)</f>
        <v/>
      </c>
      <c r="O12" s="27" t="inlineStr">
        <is>
          <t>Lista</t>
        </is>
      </c>
      <c r="P12" s="28" t="inlineStr">
        <is>
          <t>imagenes/HON-400SMART-6-256.jpg</t>
        </is>
      </c>
    </row>
    <row r="13" ht="50" customHeight="1" s="18">
      <c r="A13" s="21" t="inlineStr">
        <is>
          <t>INF-SMART20-4-64</t>
        </is>
      </c>
      <c r="B13" s="21" t="inlineStr">
        <is>
          <t>Infinix Smart 20 4GB+64GB</t>
        </is>
      </c>
      <c r="C13" s="21" t="inlineStr">
        <is>
          <t>Celulares y tablets</t>
        </is>
      </c>
      <c r="D13" s="21" t="inlineStr">
        <is>
          <t>Celulares</t>
        </is>
      </c>
      <c r="E13" s="21" t="inlineStr">
        <is>
          <t>Infinix</t>
        </is>
      </c>
      <c r="F13" s="21" t="inlineStr">
        <is>
          <t>Naranja</t>
        </is>
      </c>
      <c r="G13" s="21" t="inlineStr">
        <is>
          <t>Sin control</t>
        </is>
      </c>
      <c r="H13" s="22" t="n">
        <v>395000</v>
      </c>
      <c r="I13" s="23">
        <f>INDEX(Márgenes!$C$7:$C$23,MATCH(D13,Márgenes!$B$7:$B$23,0))</f>
        <v/>
      </c>
      <c r="J13" s="24">
        <f>MAX(H13*(1+I13),H13+Márgenes!$B$4)</f>
        <v/>
      </c>
      <c r="K13" s="25">
        <f>IF(J13&lt;1000000,CEILING(J13,1000),CEILING(J13,10000))-100</f>
        <v/>
      </c>
      <c r="L13" s="24">
        <f>K13-H13</f>
        <v/>
      </c>
      <c r="M13" s="26">
        <f>IF(K13=0,0,L13/K13)</f>
        <v/>
      </c>
      <c r="O13" s="27" t="inlineStr">
        <is>
          <t>Lista</t>
        </is>
      </c>
      <c r="P13" s="28" t="inlineStr">
        <is>
          <t>imagenes/INF-SMART20-4-64.jpg</t>
        </is>
      </c>
    </row>
    <row r="14" ht="50" customHeight="1" s="18">
      <c r="A14" s="21" t="inlineStr">
        <is>
          <t>INF-SMART20-4-128</t>
        </is>
      </c>
      <c r="B14" s="21" t="inlineStr">
        <is>
          <t>Infinix Smart 20 4GB+128GB</t>
        </is>
      </c>
      <c r="C14" s="21" t="inlineStr">
        <is>
          <t>Celulares y tablets</t>
        </is>
      </c>
      <c r="D14" s="21" t="inlineStr">
        <is>
          <t>Celulares</t>
        </is>
      </c>
      <c r="E14" s="21" t="inlineStr">
        <is>
          <t>Infinix</t>
        </is>
      </c>
      <c r="F14" s="21" t="inlineStr">
        <is>
          <t>Naranja</t>
        </is>
      </c>
      <c r="G14" s="21" t="inlineStr">
        <is>
          <t>Sin control</t>
        </is>
      </c>
      <c r="H14" s="22" t="n">
        <v>430000</v>
      </c>
      <c r="I14" s="23">
        <f>INDEX(Márgenes!$C$7:$C$23,MATCH(D14,Márgenes!$B$7:$B$23,0))</f>
        <v/>
      </c>
      <c r="J14" s="24">
        <f>MAX(H14*(1+I14),H14+Márgenes!$B$4)</f>
        <v/>
      </c>
      <c r="K14" s="25">
        <f>IF(J14&lt;1000000,CEILING(J14,1000),CEILING(J14,10000))-100</f>
        <v/>
      </c>
      <c r="L14" s="24">
        <f>K14-H14</f>
        <v/>
      </c>
      <c r="M14" s="26">
        <f>IF(K14=0,0,L14/K14)</f>
        <v/>
      </c>
      <c r="O14" s="27" t="inlineStr">
        <is>
          <t>Lista</t>
        </is>
      </c>
      <c r="P14" s="28" t="inlineStr">
        <is>
          <t>imagenes/INF-SMART20-4-128.jpg</t>
        </is>
      </c>
    </row>
    <row r="15" ht="50" customHeight="1" s="18">
      <c r="A15" s="21" t="inlineStr">
        <is>
          <t>INF-HOT70-4-128</t>
        </is>
      </c>
      <c r="B15" s="21" t="inlineStr">
        <is>
          <t>Infinix Hot 70 4GB+128GB</t>
        </is>
      </c>
      <c r="C15" s="21" t="inlineStr">
        <is>
          <t>Celulares y tablets</t>
        </is>
      </c>
      <c r="D15" s="21" t="inlineStr">
        <is>
          <t>Celulares</t>
        </is>
      </c>
      <c r="E15" s="21" t="inlineStr">
        <is>
          <t>Infinix</t>
        </is>
      </c>
      <c r="F15" s="21" t="inlineStr">
        <is>
          <t>Azul</t>
        </is>
      </c>
      <c r="G15" s="21" t="inlineStr">
        <is>
          <t>Sin control</t>
        </is>
      </c>
      <c r="H15" s="22" t="n">
        <v>519900</v>
      </c>
      <c r="I15" s="23">
        <f>INDEX(Márgenes!$C$7:$C$23,MATCH(D15,Márgenes!$B$7:$B$23,0))</f>
        <v/>
      </c>
      <c r="J15" s="24">
        <f>MAX(H15*(1+I15),H15+Márgenes!$B$4)</f>
        <v/>
      </c>
      <c r="K15" s="25">
        <f>IF(J15&lt;1000000,CEILING(J15,1000),CEILING(J15,10000))-100</f>
        <v/>
      </c>
      <c r="L15" s="24">
        <f>K15-H15</f>
        <v/>
      </c>
      <c r="M15" s="26">
        <f>IF(K15=0,0,L15/K15)</f>
        <v/>
      </c>
      <c r="O15" s="27" t="inlineStr">
        <is>
          <t>Lista</t>
        </is>
      </c>
      <c r="P15" s="28" t="inlineStr">
        <is>
          <t>imagenes/INF-HOT70-4-128.jpg</t>
        </is>
      </c>
    </row>
    <row r="16" ht="50" customHeight="1" s="18">
      <c r="A16" s="21" t="inlineStr">
        <is>
          <t>TEC-SPARKGO3-4-128</t>
        </is>
      </c>
      <c r="B16" s="21" t="inlineStr">
        <is>
          <t>Tecno Spark Go 3 4GB+128GB</t>
        </is>
      </c>
      <c r="C16" s="21" t="inlineStr">
        <is>
          <t>Celulares y tablets</t>
        </is>
      </c>
      <c r="D16" s="21" t="inlineStr">
        <is>
          <t>Celulares</t>
        </is>
      </c>
      <c r="E16" s="21" t="inlineStr">
        <is>
          <t>Tecno</t>
        </is>
      </c>
      <c r="F16" s="21" t="n"/>
      <c r="G16" s="21" t="inlineStr">
        <is>
          <t>Sin control</t>
        </is>
      </c>
      <c r="H16" s="22" t="n">
        <v>380000</v>
      </c>
      <c r="I16" s="23">
        <f>INDEX(Márgenes!$C$7:$C$23,MATCH(D16,Márgenes!$B$7:$B$23,0))</f>
        <v/>
      </c>
      <c r="J16" s="24">
        <f>MAX(H16*(1+I16),H16+Márgenes!$B$4)</f>
        <v/>
      </c>
      <c r="K16" s="25">
        <f>IF(J16&lt;1000000,CEILING(J16,1000),CEILING(J16,10000))-100</f>
        <v/>
      </c>
      <c r="L16" s="24">
        <f>K16-H16</f>
        <v/>
      </c>
      <c r="M16" s="26">
        <f>IF(K16=0,0,L16/K16)</f>
        <v/>
      </c>
      <c r="O16" s="27" t="inlineStr">
        <is>
          <t>Lista</t>
        </is>
      </c>
      <c r="P16" s="28" t="inlineStr">
        <is>
          <t>imagenes/TEC-SPARKGO3-4-128.jpg</t>
        </is>
      </c>
    </row>
    <row r="17" ht="50" customHeight="1" s="18">
      <c r="A17" s="21" t="inlineStr">
        <is>
          <t>MOT-G06-4-128</t>
        </is>
      </c>
      <c r="B17" s="21" t="inlineStr">
        <is>
          <t>Motorola Moto G06 4GB+128GB</t>
        </is>
      </c>
      <c r="C17" s="21" t="inlineStr">
        <is>
          <t>Celulares y tablets</t>
        </is>
      </c>
      <c r="D17" s="21" t="inlineStr">
        <is>
          <t>Celulares</t>
        </is>
      </c>
      <c r="E17" s="21" t="inlineStr">
        <is>
          <t>Motorola</t>
        </is>
      </c>
      <c r="F17" s="21" t="inlineStr">
        <is>
          <t>Azul</t>
        </is>
      </c>
      <c r="G17" s="21" t="inlineStr">
        <is>
          <t>Sin control</t>
        </is>
      </c>
      <c r="H17" s="22" t="n">
        <v>375000</v>
      </c>
      <c r="I17" s="23">
        <f>INDEX(Márgenes!$C$7:$C$23,MATCH(D17,Márgenes!$B$7:$B$23,0))</f>
        <v/>
      </c>
      <c r="J17" s="24">
        <f>MAX(H17*(1+I17),H17+Márgenes!$B$4)</f>
        <v/>
      </c>
      <c r="K17" s="25">
        <f>IF(J17&lt;1000000,CEILING(J17,1000),CEILING(J17,10000))-100</f>
        <v/>
      </c>
      <c r="L17" s="24">
        <f>K17-H17</f>
        <v/>
      </c>
      <c r="M17" s="26">
        <f>IF(K17=0,0,L17/K17)</f>
        <v/>
      </c>
      <c r="O17" s="27" t="inlineStr">
        <is>
          <t>Lista</t>
        </is>
      </c>
      <c r="P17" s="28" t="inlineStr">
        <is>
          <t>imagenes/MOT-G06-4-128.jpg</t>
        </is>
      </c>
    </row>
    <row r="18" ht="50" customHeight="1" s="18">
      <c r="A18" s="21" t="inlineStr">
        <is>
          <t>MOT-G17-4-128</t>
        </is>
      </c>
      <c r="B18" s="21" t="inlineStr">
        <is>
          <t>Motorola Moto G17 4GB+128GB</t>
        </is>
      </c>
      <c r="C18" s="21" t="inlineStr">
        <is>
          <t>Celulares y tablets</t>
        </is>
      </c>
      <c r="D18" s="21" t="inlineStr">
        <is>
          <t>Celulares</t>
        </is>
      </c>
      <c r="E18" s="21" t="inlineStr">
        <is>
          <t>Motorola</t>
        </is>
      </c>
      <c r="F18" s="21" t="inlineStr">
        <is>
          <t>Morado</t>
        </is>
      </c>
      <c r="G18" s="21" t="inlineStr">
        <is>
          <t>Sin control</t>
        </is>
      </c>
      <c r="H18" s="22" t="n">
        <v>440000</v>
      </c>
      <c r="I18" s="23">
        <f>INDEX(Márgenes!$C$7:$C$23,MATCH(D18,Márgenes!$B$7:$B$23,0))</f>
        <v/>
      </c>
      <c r="J18" s="24">
        <f>MAX(H18*(1+I18),H18+Márgenes!$B$4)</f>
        <v/>
      </c>
      <c r="K18" s="25">
        <f>IF(J18&lt;1000000,CEILING(J18,1000),CEILING(J18,10000))-100</f>
        <v/>
      </c>
      <c r="L18" s="24">
        <f>K18-H18</f>
        <v/>
      </c>
      <c r="M18" s="26">
        <f>IF(K18=0,0,L18/K18)</f>
        <v/>
      </c>
      <c r="O18" s="27" t="inlineStr">
        <is>
          <t>Lista</t>
        </is>
      </c>
      <c r="P18" s="28" t="inlineStr">
        <is>
          <t>imagenes/MOT-G17-4-128.jpg</t>
        </is>
      </c>
    </row>
    <row r="19" ht="50" customHeight="1" s="18">
      <c r="A19" s="21" t="inlineStr">
        <is>
          <t>MOT-EDGE60F-8-256</t>
        </is>
      </c>
      <c r="B19" s="21" t="inlineStr">
        <is>
          <t>Motorola Edge 60 Fusion 5G 8GB+256GB</t>
        </is>
      </c>
      <c r="C19" s="21" t="inlineStr">
        <is>
          <t>Celulares y tablets</t>
        </is>
      </c>
      <c r="D19" s="21" t="inlineStr">
        <is>
          <t>Celulares</t>
        </is>
      </c>
      <c r="E19" s="21" t="inlineStr">
        <is>
          <t>Motorola</t>
        </is>
      </c>
      <c r="F19" s="21" t="n"/>
      <c r="G19" s="21" t="inlineStr">
        <is>
          <t>Sin control</t>
        </is>
      </c>
      <c r="H19" s="22" t="n">
        <v>900000</v>
      </c>
      <c r="I19" s="23">
        <f>INDEX(Márgenes!$C$7:$C$23,MATCH(D19,Márgenes!$B$7:$B$23,0))</f>
        <v/>
      </c>
      <c r="J19" s="24">
        <f>MAX(H19*(1+I19),H19+Márgenes!$B$4)</f>
        <v/>
      </c>
      <c r="K19" s="25">
        <f>IF(J19&lt;1000000,CEILING(J19,1000),CEILING(J19,10000))-100</f>
        <v/>
      </c>
      <c r="L19" s="24">
        <f>K19-H19</f>
        <v/>
      </c>
      <c r="M19" s="26">
        <f>IF(K19=0,0,L19/K19)</f>
        <v/>
      </c>
      <c r="O19" s="27" t="inlineStr">
        <is>
          <t>Lista</t>
        </is>
      </c>
      <c r="P19" s="28" t="inlineStr">
        <is>
          <t>imagenes/MOT-EDGE60F-8-256.jpg</t>
        </is>
      </c>
    </row>
    <row r="20" ht="50" customHeight="1" s="18">
      <c r="A20" s="21" t="inlineStr">
        <is>
          <t>MOT-EDGE70F-12-256</t>
        </is>
      </c>
      <c r="B20" s="21" t="inlineStr">
        <is>
          <t>Motorola Edge 70 Fusion 5G 12GB+256GB</t>
        </is>
      </c>
      <c r="C20" s="21" t="inlineStr">
        <is>
          <t>Celulares y tablets</t>
        </is>
      </c>
      <c r="D20" s="21" t="inlineStr">
        <is>
          <t>Celulares</t>
        </is>
      </c>
      <c r="E20" s="21" t="inlineStr">
        <is>
          <t>Motorola</t>
        </is>
      </c>
      <c r="F20" s="21" t="inlineStr">
        <is>
          <t>Verde, Azul</t>
        </is>
      </c>
      <c r="G20" s="21" t="inlineStr">
        <is>
          <t>Sin control</t>
        </is>
      </c>
      <c r="H20" s="22" t="n">
        <v>1280000</v>
      </c>
      <c r="I20" s="23">
        <f>INDEX(Márgenes!$C$7:$C$23,MATCH(D20,Márgenes!$B$7:$B$23,0))</f>
        <v/>
      </c>
      <c r="J20" s="24">
        <f>MAX(H20*(1+I20),H20+Márgenes!$B$4)</f>
        <v/>
      </c>
      <c r="K20" s="25">
        <f>IF(J20&lt;1000000,CEILING(J20,1000),CEILING(J20,10000))-100</f>
        <v/>
      </c>
      <c r="L20" s="24">
        <f>K20-H20</f>
        <v/>
      </c>
      <c r="M20" s="26">
        <f>IF(K20=0,0,L20/K20)</f>
        <v/>
      </c>
      <c r="O20" s="27" t="inlineStr">
        <is>
          <t>Lista</t>
        </is>
      </c>
      <c r="P20" s="28" t="inlineStr">
        <is>
          <t>imagenes/MOT-EDGE70F-12-256.jpg</t>
        </is>
      </c>
    </row>
    <row r="21" ht="50" customHeight="1" s="18">
      <c r="A21" s="21" t="inlineStr">
        <is>
          <t>SAM-A37-6-128</t>
        </is>
      </c>
      <c r="B21" s="21" t="inlineStr">
        <is>
          <t>Samsung Galaxy A37 5G 6GB+128GB</t>
        </is>
      </c>
      <c r="C21" s="21" t="inlineStr">
        <is>
          <t>Celulares y tablets</t>
        </is>
      </c>
      <c r="D21" s="21" t="inlineStr">
        <is>
          <t>Celulares</t>
        </is>
      </c>
      <c r="E21" s="21" t="inlineStr">
        <is>
          <t>Samsung</t>
        </is>
      </c>
      <c r="F21" s="21" t="inlineStr">
        <is>
          <t>Morado, Negro</t>
        </is>
      </c>
      <c r="G21" s="21" t="inlineStr">
        <is>
          <t>Sin control</t>
        </is>
      </c>
      <c r="H21" s="22" t="n">
        <v>837000</v>
      </c>
      <c r="I21" s="23">
        <f>INDEX(Márgenes!$C$7:$C$23,MATCH(D21,Márgenes!$B$7:$B$23,0))</f>
        <v/>
      </c>
      <c r="J21" s="24">
        <f>MAX(H21*(1+I21),H21+Márgenes!$B$4)</f>
        <v/>
      </c>
      <c r="K21" s="25">
        <f>IF(J21&lt;1000000,CEILING(J21,1000),CEILING(J21,10000))-100</f>
        <v/>
      </c>
      <c r="L21" s="24">
        <f>K21-H21</f>
        <v/>
      </c>
      <c r="M21" s="26">
        <f>IF(K21=0,0,L21/K21)</f>
        <v/>
      </c>
      <c r="O21" s="27" t="inlineStr">
        <is>
          <t>Lista</t>
        </is>
      </c>
      <c r="P21" s="28" t="inlineStr">
        <is>
          <t>imagenes/SAM-A37-6-128.jpg</t>
        </is>
      </c>
    </row>
    <row r="22" ht="50" customHeight="1" s="18">
      <c r="A22" s="21" t="inlineStr">
        <is>
          <t>SAM-A37-8-256</t>
        </is>
      </c>
      <c r="B22" s="21" t="inlineStr">
        <is>
          <t>Samsung Galaxy A37 5G 8GB+256GB</t>
        </is>
      </c>
      <c r="C22" s="21" t="inlineStr">
        <is>
          <t>Celulares y tablets</t>
        </is>
      </c>
      <c r="D22" s="21" t="inlineStr">
        <is>
          <t>Celulares</t>
        </is>
      </c>
      <c r="E22" s="21" t="inlineStr">
        <is>
          <t>Samsung</t>
        </is>
      </c>
      <c r="F22" s="21" t="inlineStr">
        <is>
          <t>Negro</t>
        </is>
      </c>
      <c r="G22" s="21" t="inlineStr">
        <is>
          <t>Sin control</t>
        </is>
      </c>
      <c r="H22" s="22" t="n">
        <v>1025000</v>
      </c>
      <c r="I22" s="23">
        <f>INDEX(Márgenes!$C$7:$C$23,MATCH(D22,Márgenes!$B$7:$B$23,0))</f>
        <v/>
      </c>
      <c r="J22" s="24">
        <f>MAX(H22*(1+I22),H22+Márgenes!$B$4)</f>
        <v/>
      </c>
      <c r="K22" s="25">
        <f>IF(J22&lt;1000000,CEILING(J22,1000),CEILING(J22,10000))-100</f>
        <v/>
      </c>
      <c r="L22" s="24">
        <f>K22-H22</f>
        <v/>
      </c>
      <c r="M22" s="26">
        <f>IF(K22=0,0,L22/K22)</f>
        <v/>
      </c>
      <c r="O22" s="27" t="inlineStr">
        <is>
          <t>Lista</t>
        </is>
      </c>
      <c r="P22" s="28" t="inlineStr">
        <is>
          <t>imagenes/SAM-A37-8-256.jpg</t>
        </is>
      </c>
    </row>
    <row r="23" ht="50" customHeight="1" s="18">
      <c r="A23" s="21" t="inlineStr">
        <is>
          <t>XIA-REDMI15-8-256</t>
        </is>
      </c>
      <c r="B23" s="21" t="inlineStr">
        <is>
          <t>Xiaomi Redmi 15 8GB+256GB</t>
        </is>
      </c>
      <c r="C23" s="21" t="inlineStr">
        <is>
          <t>Celulares y tablets</t>
        </is>
      </c>
      <c r="D23" s="21" t="inlineStr">
        <is>
          <t>Celulares</t>
        </is>
      </c>
      <c r="E23" s="21" t="inlineStr">
        <is>
          <t>Xiaomi</t>
        </is>
      </c>
      <c r="F23" s="21" t="inlineStr">
        <is>
          <t>Blanco</t>
        </is>
      </c>
      <c r="G23" s="21" t="inlineStr">
        <is>
          <t>Sin control</t>
        </is>
      </c>
      <c r="H23" s="22" t="n">
        <v>590000</v>
      </c>
      <c r="I23" s="23">
        <f>INDEX(Márgenes!$C$7:$C$23,MATCH(D23,Márgenes!$B$7:$B$23,0))</f>
        <v/>
      </c>
      <c r="J23" s="24">
        <f>MAX(H23*(1+I23),H23+Márgenes!$B$4)</f>
        <v/>
      </c>
      <c r="K23" s="25">
        <f>IF(J23&lt;1000000,CEILING(J23,1000),CEILING(J23,10000))-100</f>
        <v/>
      </c>
      <c r="L23" s="24">
        <f>K23-H23</f>
        <v/>
      </c>
      <c r="M23" s="26">
        <f>IF(K23=0,0,L23/K23)</f>
        <v/>
      </c>
      <c r="O23" s="27" t="inlineStr">
        <is>
          <t>Lista</t>
        </is>
      </c>
      <c r="P23" s="28" t="inlineStr">
        <is>
          <t>imagenes/XIA-REDMI15-8-256.jpg</t>
        </is>
      </c>
    </row>
    <row r="24" ht="50" customHeight="1" s="18">
      <c r="A24" s="21" t="inlineStr">
        <is>
          <t>XIA-REDMI17-4-128</t>
        </is>
      </c>
      <c r="B24" s="21" t="inlineStr">
        <is>
          <t>Xiaomi Redmi 17 4GB+128GB</t>
        </is>
      </c>
      <c r="C24" s="21" t="inlineStr">
        <is>
          <t>Celulares y tablets</t>
        </is>
      </c>
      <c r="D24" s="21" t="inlineStr">
        <is>
          <t>Celulares</t>
        </is>
      </c>
      <c r="E24" s="21" t="inlineStr">
        <is>
          <t>Xiaomi</t>
        </is>
      </c>
      <c r="F24" s="21" t="inlineStr">
        <is>
          <t>Negro</t>
        </is>
      </c>
      <c r="G24" s="21" t="inlineStr">
        <is>
          <t>Sin control</t>
        </is>
      </c>
      <c r="H24" s="22" t="n">
        <v>480000</v>
      </c>
      <c r="I24" s="23">
        <f>INDEX(Márgenes!$C$7:$C$23,MATCH(D24,Márgenes!$B$7:$B$23,0))</f>
        <v/>
      </c>
      <c r="J24" s="24">
        <f>MAX(H24*(1+I24),H24+Márgenes!$B$4)</f>
        <v/>
      </c>
      <c r="K24" s="25">
        <f>IF(J24&lt;1000000,CEILING(J24,1000),CEILING(J24,10000))-100</f>
        <v/>
      </c>
      <c r="L24" s="24">
        <f>K24-H24</f>
        <v/>
      </c>
      <c r="M24" s="26">
        <f>IF(K24=0,0,L24/K24)</f>
        <v/>
      </c>
      <c r="O24" s="27" t="inlineStr">
        <is>
          <t>Lista</t>
        </is>
      </c>
      <c r="P24" s="28" t="inlineStr">
        <is>
          <t>imagenes/XIA-REDMI17-4-128.jpg</t>
        </is>
      </c>
    </row>
    <row r="25" ht="50" customHeight="1" s="18">
      <c r="A25" s="21" t="inlineStr">
        <is>
          <t>XIA-REDMI17-4-256</t>
        </is>
      </c>
      <c r="B25" s="21" t="inlineStr">
        <is>
          <t>Xiaomi Redmi 17 4GB+256GB</t>
        </is>
      </c>
      <c r="C25" s="21" t="inlineStr">
        <is>
          <t>Celulares y tablets</t>
        </is>
      </c>
      <c r="D25" s="21" t="inlineStr">
        <is>
          <t>Celulares</t>
        </is>
      </c>
      <c r="E25" s="21" t="inlineStr">
        <is>
          <t>Xiaomi</t>
        </is>
      </c>
      <c r="F25" s="21" t="inlineStr">
        <is>
          <t>Negro, Azul</t>
        </is>
      </c>
      <c r="G25" s="21" t="inlineStr">
        <is>
          <t>Sin control</t>
        </is>
      </c>
      <c r="H25" s="22" t="n">
        <v>570000</v>
      </c>
      <c r="I25" s="23">
        <f>INDEX(Márgenes!$C$7:$C$23,MATCH(D25,Márgenes!$B$7:$B$23,0))</f>
        <v/>
      </c>
      <c r="J25" s="24">
        <f>MAX(H25*(1+I25),H25+Márgenes!$B$4)</f>
        <v/>
      </c>
      <c r="K25" s="25">
        <f>IF(J25&lt;1000000,CEILING(J25,1000),CEILING(J25,10000))-100</f>
        <v/>
      </c>
      <c r="L25" s="24">
        <f>K25-H25</f>
        <v/>
      </c>
      <c r="M25" s="26">
        <f>IF(K25=0,0,L25/K25)</f>
        <v/>
      </c>
      <c r="O25" s="27" t="inlineStr">
        <is>
          <t>Lista</t>
        </is>
      </c>
      <c r="P25" s="28" t="inlineStr">
        <is>
          <t>imagenes/XIA-REDMI17-4-256.jpg</t>
        </is>
      </c>
    </row>
    <row r="26" ht="50" customHeight="1" s="18">
      <c r="A26" s="21" t="inlineStr">
        <is>
          <t>XIA-RN17-4G-4-128</t>
        </is>
      </c>
      <c r="B26" s="21" t="inlineStr">
        <is>
          <t>Xiaomi Redmi Note 17 4G 4GB+128GB</t>
        </is>
      </c>
      <c r="C26" s="21" t="inlineStr">
        <is>
          <t>Celulares y tablets</t>
        </is>
      </c>
      <c r="D26" s="21" t="inlineStr">
        <is>
          <t>Celulares</t>
        </is>
      </c>
      <c r="E26" s="21" t="inlineStr">
        <is>
          <t>Xiaomi</t>
        </is>
      </c>
      <c r="F26" s="21" t="inlineStr">
        <is>
          <t>Negro</t>
        </is>
      </c>
      <c r="G26" s="21" t="inlineStr">
        <is>
          <t>Sin control</t>
        </is>
      </c>
      <c r="H26" s="22" t="n">
        <v>600000</v>
      </c>
      <c r="I26" s="23">
        <f>INDEX(Márgenes!$C$7:$C$23,MATCH(D26,Márgenes!$B$7:$B$23,0))</f>
        <v/>
      </c>
      <c r="J26" s="24">
        <f>MAX(H26*(1+I26),H26+Márgenes!$B$4)</f>
        <v/>
      </c>
      <c r="K26" s="25">
        <f>IF(J26&lt;1000000,CEILING(J26,1000),CEILING(J26,10000))-100</f>
        <v/>
      </c>
      <c r="L26" s="24">
        <f>K26-H26</f>
        <v/>
      </c>
      <c r="M26" s="26">
        <f>IF(K26=0,0,L26/K26)</f>
        <v/>
      </c>
      <c r="O26" s="27" t="inlineStr">
        <is>
          <t>Lista</t>
        </is>
      </c>
      <c r="P26" s="28" t="inlineStr">
        <is>
          <t>imagenes/XIA-RN17-4G-4-128.jpg</t>
        </is>
      </c>
    </row>
    <row r="27" ht="50" customHeight="1" s="18">
      <c r="A27" s="21" t="inlineStr">
        <is>
          <t>XIA-RN17-4G-6-256</t>
        </is>
      </c>
      <c r="B27" s="21" t="inlineStr">
        <is>
          <t>Xiaomi Redmi Note 17 4G 6GB+256GB</t>
        </is>
      </c>
      <c r="C27" s="21" t="inlineStr">
        <is>
          <t>Celulares y tablets</t>
        </is>
      </c>
      <c r="D27" s="21" t="inlineStr">
        <is>
          <t>Celulares</t>
        </is>
      </c>
      <c r="E27" s="21" t="inlineStr">
        <is>
          <t>Xiaomi</t>
        </is>
      </c>
      <c r="F27" s="21" t="inlineStr">
        <is>
          <t>Negro</t>
        </is>
      </c>
      <c r="G27" s="21" t="inlineStr">
        <is>
          <t>Sin control</t>
        </is>
      </c>
      <c r="H27" s="22" t="n">
        <v>695000</v>
      </c>
      <c r="I27" s="23">
        <f>INDEX(Márgenes!$C$7:$C$23,MATCH(D27,Márgenes!$B$7:$B$23,0))</f>
        <v/>
      </c>
      <c r="J27" s="24">
        <f>MAX(H27*(1+I27),H27+Márgenes!$B$4)</f>
        <v/>
      </c>
      <c r="K27" s="25">
        <f>IF(J27&lt;1000000,CEILING(J27,1000),CEILING(J27,10000))-100</f>
        <v/>
      </c>
      <c r="L27" s="24">
        <f>K27-H27</f>
        <v/>
      </c>
      <c r="M27" s="26">
        <f>IF(K27=0,0,L27/K27)</f>
        <v/>
      </c>
      <c r="O27" s="27" t="inlineStr">
        <is>
          <t>Lista</t>
        </is>
      </c>
      <c r="P27" s="28" t="inlineStr">
        <is>
          <t>imagenes/XIA-RN17-4G-6-256.jpg</t>
        </is>
      </c>
    </row>
    <row r="28" ht="50" customHeight="1" s="18">
      <c r="A28" s="21" t="inlineStr">
        <is>
          <t>55S6C</t>
        </is>
      </c>
      <c r="B28" s="21" t="inlineStr">
        <is>
          <t>Televisor TCL 55" LED 4K UHD Google TV</t>
        </is>
      </c>
      <c r="C28" s="21" t="inlineStr">
        <is>
          <t>TV y consolas</t>
        </is>
      </c>
      <c r="D28" s="21" t="inlineStr">
        <is>
          <t>Televisores</t>
        </is>
      </c>
      <c r="E28" s="21" t="inlineStr">
        <is>
          <t>TCL</t>
        </is>
      </c>
      <c r="F28" s="21" t="n"/>
      <c r="G28" s="21" t="inlineStr">
        <is>
          <t>Sin control</t>
        </is>
      </c>
      <c r="H28" s="22" t="n">
        <v>1469902</v>
      </c>
      <c r="I28" s="23">
        <f>INDEX(Márgenes!$C$7:$C$23,MATCH(D28,Márgenes!$B$7:$B$23,0))</f>
        <v/>
      </c>
      <c r="J28" s="24">
        <f>MAX(H28*(1+I28),H28+Márgenes!$B$4)</f>
        <v/>
      </c>
      <c r="K28" s="25">
        <f>IF(J28&lt;1000000,CEILING(J28,1000),CEILING(J28,10000))-100</f>
        <v/>
      </c>
      <c r="L28" s="24">
        <f>K28-H28</f>
        <v/>
      </c>
      <c r="M28" s="26">
        <f>IF(K28=0,0,L28/K28)</f>
        <v/>
      </c>
      <c r="O28" s="27" t="inlineStr">
        <is>
          <t>Lista</t>
        </is>
      </c>
      <c r="P28" s="28" t="inlineStr">
        <is>
          <t>imagenes/55S6C.jpg</t>
        </is>
      </c>
    </row>
    <row r="29" ht="50" customHeight="1" s="18">
      <c r="A29" s="21" t="inlineStr">
        <is>
          <t>65V6C</t>
        </is>
      </c>
      <c r="B29" s="21" t="inlineStr">
        <is>
          <t>Televisor TCL 65" LED 4K UHD Google TV</t>
        </is>
      </c>
      <c r="C29" s="21" t="inlineStr">
        <is>
          <t>TV y consolas</t>
        </is>
      </c>
      <c r="D29" s="21" t="inlineStr">
        <is>
          <t>Televisores</t>
        </is>
      </c>
      <c r="E29" s="21" t="inlineStr">
        <is>
          <t>TCL</t>
        </is>
      </c>
      <c r="F29" s="21" t="n"/>
      <c r="G29" s="21" t="inlineStr">
        <is>
          <t>Sin control</t>
        </is>
      </c>
      <c r="H29" s="22" t="n">
        <v>2050000</v>
      </c>
      <c r="I29" s="23">
        <f>INDEX(Márgenes!$C$7:$C$23,MATCH(D29,Márgenes!$B$7:$B$23,0))</f>
        <v/>
      </c>
      <c r="J29" s="24">
        <f>MAX(H29*(1+I29),H29+Márgenes!$B$4)</f>
        <v/>
      </c>
      <c r="K29" s="25">
        <f>IF(J29&lt;1000000,CEILING(J29,1000),CEILING(J29,10000))-100</f>
        <v/>
      </c>
      <c r="L29" s="24">
        <f>K29-H29</f>
        <v/>
      </c>
      <c r="M29" s="26">
        <f>IF(K29=0,0,L29/K29)</f>
        <v/>
      </c>
      <c r="O29" s="27" t="inlineStr">
        <is>
          <t>Lista</t>
        </is>
      </c>
      <c r="P29" s="28" t="inlineStr">
        <is>
          <t>imagenes/65V6C.jpg</t>
        </is>
      </c>
    </row>
    <row r="30" ht="50" customHeight="1" s="18">
      <c r="A30" s="21" t="inlineStr">
        <is>
          <t>UN50U8000FPXPA</t>
        </is>
      </c>
      <c r="B30" s="21" t="inlineStr">
        <is>
          <t>Televisor Samsung 50" Crystal UHD 4K U8000F</t>
        </is>
      </c>
      <c r="C30" s="21" t="inlineStr">
        <is>
          <t>TV y consolas</t>
        </is>
      </c>
      <c r="D30" s="21" t="inlineStr">
        <is>
          <t>Televisores</t>
        </is>
      </c>
      <c r="E30" s="21" t="inlineStr">
        <is>
          <t>Samsung</t>
        </is>
      </c>
      <c r="F30" s="21" t="n"/>
      <c r="G30" s="21" t="inlineStr">
        <is>
          <t>Sin control</t>
        </is>
      </c>
      <c r="H30" s="22" t="n">
        <v>1299900</v>
      </c>
      <c r="I30" s="23">
        <f>INDEX(Márgenes!$C$7:$C$23,MATCH(D30,Márgenes!$B$7:$B$23,0))</f>
        <v/>
      </c>
      <c r="J30" s="24">
        <f>MAX(H30*(1+I30),H30+Márgenes!$B$4)</f>
        <v/>
      </c>
      <c r="K30" s="25">
        <f>IF(J30&lt;1000000,CEILING(J30,1000),CEILING(J30,10000))-100</f>
        <v/>
      </c>
      <c r="L30" s="24">
        <f>K30-H30</f>
        <v/>
      </c>
      <c r="M30" s="26">
        <f>IF(K30=0,0,L30/K30)</f>
        <v/>
      </c>
      <c r="O30" s="27" t="inlineStr">
        <is>
          <t>Lista</t>
        </is>
      </c>
      <c r="P30" s="28" t="inlineStr">
        <is>
          <t>imagenes/UN50U8000FPXPA.jpg</t>
        </is>
      </c>
    </row>
    <row r="31" ht="50" customHeight="1" s="18">
      <c r="A31" s="21" t="inlineStr">
        <is>
          <t>UN50U8000HPXPA</t>
        </is>
      </c>
      <c r="B31" s="21" t="inlineStr">
        <is>
          <t>Televisor Samsung 50" Crystal UHD 4K U8000H</t>
        </is>
      </c>
      <c r="C31" s="21" t="inlineStr">
        <is>
          <t>TV y consolas</t>
        </is>
      </c>
      <c r="D31" s="21" t="inlineStr">
        <is>
          <t>Televisores</t>
        </is>
      </c>
      <c r="E31" s="21" t="inlineStr">
        <is>
          <t>Samsung</t>
        </is>
      </c>
      <c r="F31" s="21" t="n"/>
      <c r="G31" s="21" t="inlineStr">
        <is>
          <t>Sin control</t>
        </is>
      </c>
      <c r="H31" s="22" t="n">
        <v>1399900</v>
      </c>
      <c r="I31" s="23">
        <f>INDEX(Márgenes!$C$7:$C$23,MATCH(D31,Márgenes!$B$7:$B$23,0))</f>
        <v/>
      </c>
      <c r="J31" s="24">
        <f>MAX(H31*(1+I31),H31+Márgenes!$B$4)</f>
        <v/>
      </c>
      <c r="K31" s="25">
        <f>IF(J31&lt;1000000,CEILING(J31,1000),CEILING(J31,10000))-100</f>
        <v/>
      </c>
      <c r="L31" s="24">
        <f>K31-H31</f>
        <v/>
      </c>
      <c r="M31" s="26">
        <f>IF(K31=0,0,L31/K31)</f>
        <v/>
      </c>
      <c r="O31" s="27" t="inlineStr">
        <is>
          <t>Lista</t>
        </is>
      </c>
      <c r="P31" s="28" t="inlineStr">
        <is>
          <t>imagenes/UN50U8000HPXPA.jpg</t>
        </is>
      </c>
    </row>
    <row r="32" ht="50" customHeight="1" s="18">
      <c r="A32" s="21" t="inlineStr">
        <is>
          <t>UN65U8000HPXPA</t>
        </is>
      </c>
      <c r="B32" s="21" t="inlineStr">
        <is>
          <t>Televisor Samsung 65" Crystal UHD 4K U8000H</t>
        </is>
      </c>
      <c r="C32" s="21" t="inlineStr">
        <is>
          <t>TV y consolas</t>
        </is>
      </c>
      <c r="D32" s="21" t="inlineStr">
        <is>
          <t>Televisores</t>
        </is>
      </c>
      <c r="E32" s="21" t="inlineStr">
        <is>
          <t>Samsung</t>
        </is>
      </c>
      <c r="F32" s="21" t="n"/>
      <c r="G32" s="21" t="inlineStr">
        <is>
          <t>Sin control</t>
        </is>
      </c>
      <c r="H32" s="22" t="n">
        <v>1999900</v>
      </c>
      <c r="I32" s="23">
        <f>INDEX(Márgenes!$C$7:$C$23,MATCH(D32,Márgenes!$B$7:$B$23,0))</f>
        <v/>
      </c>
      <c r="J32" s="24">
        <f>MAX(H32*(1+I32),H32+Márgenes!$B$4)</f>
        <v/>
      </c>
      <c r="K32" s="25">
        <f>IF(J32&lt;1000000,CEILING(J32,1000),CEILING(J32,10000))-100</f>
        <v/>
      </c>
      <c r="L32" s="24">
        <f>K32-H32</f>
        <v/>
      </c>
      <c r="M32" s="26">
        <f>IF(K32=0,0,L32/K32)</f>
        <v/>
      </c>
      <c r="O32" s="27" t="inlineStr">
        <is>
          <t>Lista</t>
        </is>
      </c>
      <c r="P32" s="28" t="inlineStr">
        <is>
          <t>imagenes/UN65U8000HPXPA.jpg</t>
        </is>
      </c>
    </row>
    <row r="33" ht="50" customHeight="1" s="18">
      <c r="A33" s="21" t="inlineStr">
        <is>
          <t>82XQ00EBUS</t>
        </is>
      </c>
      <c r="B33" s="21" t="inlineStr">
        <is>
          <t>Lenovo IdeaPad Slim 3 15.6" Ryzen 5 7520U</t>
        </is>
      </c>
      <c r="C33" s="21" t="inlineStr">
        <is>
          <t>Computación</t>
        </is>
      </c>
      <c r="D33" s="21" t="inlineStr">
        <is>
          <t>Portátiles</t>
        </is>
      </c>
      <c r="E33" s="21" t="inlineStr">
        <is>
          <t>Lenovo</t>
        </is>
      </c>
      <c r="F33" s="21" t="n"/>
      <c r="G33" s="21" t="n">
        <v>3</v>
      </c>
      <c r="H33" s="22" t="n">
        <v>1448405</v>
      </c>
      <c r="I33" s="23">
        <f>INDEX(Márgenes!$C$7:$C$23,MATCH(D33,Márgenes!$B$7:$B$23,0))</f>
        <v/>
      </c>
      <c r="J33" s="24">
        <f>MAX(H33*(1+I33),H33+Márgenes!$B$4)</f>
        <v/>
      </c>
      <c r="K33" s="25">
        <f>IF(J33&lt;1000000,CEILING(J33,1000),CEILING(J33,10000))-100</f>
        <v/>
      </c>
      <c r="L33" s="24">
        <f>K33-H33</f>
        <v/>
      </c>
      <c r="M33" s="26">
        <f>IF(K33=0,0,L33/K33)</f>
        <v/>
      </c>
      <c r="O33" s="27" t="inlineStr">
        <is>
          <t>Lista</t>
        </is>
      </c>
      <c r="P33" s="28" t="inlineStr">
        <is>
          <t>imagenes/82XQ00EBUS.jpg</t>
        </is>
      </c>
    </row>
    <row r="34" ht="50" customHeight="1" s="18">
      <c r="A34" s="21" t="inlineStr">
        <is>
          <t>82XB00BMUS</t>
        </is>
      </c>
      <c r="B34" s="21" t="inlineStr">
        <is>
          <t>Lenovo IdeaPad Slim 3i 15.6" Core i3 N305</t>
        </is>
      </c>
      <c r="C34" s="21" t="inlineStr">
        <is>
          <t>Computación</t>
        </is>
      </c>
      <c r="D34" s="21" t="inlineStr">
        <is>
          <t>Portátiles</t>
        </is>
      </c>
      <c r="E34" s="21" t="inlineStr">
        <is>
          <t>Lenovo</t>
        </is>
      </c>
      <c r="F34" s="21" t="n"/>
      <c r="G34" s="21" t="n">
        <v>3</v>
      </c>
      <c r="H34" s="22" t="n">
        <v>1357809</v>
      </c>
      <c r="I34" s="23">
        <f>INDEX(Márgenes!$C$7:$C$23,MATCH(D34,Márgenes!$B$7:$B$23,0))</f>
        <v/>
      </c>
      <c r="J34" s="24">
        <f>MAX(H34*(1+I34),H34+Márgenes!$B$4)</f>
        <v/>
      </c>
      <c r="K34" s="25">
        <f>IF(J34&lt;1000000,CEILING(J34,1000),CEILING(J34,10000))-100</f>
        <v/>
      </c>
      <c r="L34" s="24">
        <f>K34-H34</f>
        <v/>
      </c>
      <c r="M34" s="26">
        <f>IF(K34=0,0,L34/K34)</f>
        <v/>
      </c>
      <c r="O34" s="27" t="inlineStr">
        <is>
          <t>Lista</t>
        </is>
      </c>
      <c r="P34" s="28" t="inlineStr">
        <is>
          <t>imagenes/82XB00BMUS.jpg</t>
        </is>
      </c>
    </row>
    <row r="35" ht="50" customHeight="1" s="18">
      <c r="A35" s="21" t="inlineStr">
        <is>
          <t>83J1002KUS</t>
        </is>
      </c>
      <c r="B35" s="21" t="inlineStr">
        <is>
          <t>Lenovo IdeaPad Slim 5i 16" Táctil Core 7 240H</t>
        </is>
      </c>
      <c r="C35" s="21" t="inlineStr">
        <is>
          <t>Computación</t>
        </is>
      </c>
      <c r="D35" s="21" t="inlineStr">
        <is>
          <t>Portátiles</t>
        </is>
      </c>
      <c r="E35" s="21" t="inlineStr">
        <is>
          <t>Lenovo</t>
        </is>
      </c>
      <c r="F35" s="21" t="n"/>
      <c r="G35" s="21" t="n">
        <v>1</v>
      </c>
      <c r="H35" s="22" t="n">
        <v>2677758</v>
      </c>
      <c r="I35" s="23">
        <f>INDEX(Márgenes!$C$7:$C$23,MATCH(D35,Márgenes!$B$7:$B$23,0))</f>
        <v/>
      </c>
      <c r="J35" s="24">
        <f>MAX(H35*(1+I35),H35+Márgenes!$B$4)</f>
        <v/>
      </c>
      <c r="K35" s="25">
        <f>IF(J35&lt;1000000,CEILING(J35,1000),CEILING(J35,10000))-100</f>
        <v/>
      </c>
      <c r="L35" s="24">
        <f>K35-H35</f>
        <v/>
      </c>
      <c r="M35" s="26">
        <f>IF(K35=0,0,L35/K35)</f>
        <v/>
      </c>
      <c r="O35" s="27" t="inlineStr">
        <is>
          <t>Lista</t>
        </is>
      </c>
      <c r="P35" s="28" t="inlineStr">
        <is>
          <t>imagenes/83J1002KUS.jpg</t>
        </is>
      </c>
    </row>
    <row r="36" ht="50" customHeight="1" s="18">
      <c r="A36" s="21" t="inlineStr">
        <is>
          <t>83A100PBUS</t>
        </is>
      </c>
      <c r="B36" s="21" t="inlineStr">
        <is>
          <t>Lenovo 15.6" Core i3-1315U</t>
        </is>
      </c>
      <c r="C36" s="21" t="inlineStr">
        <is>
          <t>Computación</t>
        </is>
      </c>
      <c r="D36" s="21" t="inlineStr">
        <is>
          <t>Portátiles</t>
        </is>
      </c>
      <c r="E36" s="21" t="inlineStr">
        <is>
          <t>Lenovo</t>
        </is>
      </c>
      <c r="F36" s="21" t="n"/>
      <c r="G36" s="21" t="n">
        <v>10</v>
      </c>
      <c r="H36" s="22" t="n">
        <v>1533239</v>
      </c>
      <c r="I36" s="23">
        <f>INDEX(Márgenes!$C$7:$C$23,MATCH(D36,Márgenes!$B$7:$B$23,0))</f>
        <v/>
      </c>
      <c r="J36" s="24">
        <f>MAX(H36*(1+I36),H36+Márgenes!$B$4)</f>
        <v/>
      </c>
      <c r="K36" s="25">
        <f>IF(J36&lt;1000000,CEILING(J36,1000),CEILING(J36,10000))-100</f>
        <v/>
      </c>
      <c r="L36" s="24">
        <f>K36-H36</f>
        <v/>
      </c>
      <c r="M36" s="26">
        <f>IF(K36=0,0,L36/K36)</f>
        <v/>
      </c>
      <c r="O36" s="27" t="inlineStr">
        <is>
          <t>Lista</t>
        </is>
      </c>
      <c r="P36" s="28" t="inlineStr">
        <is>
          <t>imagenes/83A100PBUS.jpg</t>
        </is>
      </c>
    </row>
    <row r="37" ht="50" customHeight="1" s="18">
      <c r="A37" s="21" t="inlineStr">
        <is>
          <t>16-BU0305DX</t>
        </is>
      </c>
      <c r="B37" s="21" t="inlineStr">
        <is>
          <t>HP OmniBook 3 16" Táctil Core Ultra 5 225U</t>
        </is>
      </c>
      <c r="C37" s="21" t="inlineStr">
        <is>
          <t>Computación</t>
        </is>
      </c>
      <c r="D37" s="21" t="inlineStr">
        <is>
          <t>Portátiles</t>
        </is>
      </c>
      <c r="E37" s="21" t="inlineStr">
        <is>
          <t>HP</t>
        </is>
      </c>
      <c r="F37" s="21" t="n"/>
      <c r="G37" s="21" t="n">
        <v>5</v>
      </c>
      <c r="H37" s="22" t="n">
        <v>1866191</v>
      </c>
      <c r="I37" s="23">
        <f>INDEX(Márgenes!$C$7:$C$23,MATCH(D37,Márgenes!$B$7:$B$23,0))</f>
        <v/>
      </c>
      <c r="J37" s="24">
        <f>MAX(H37*(1+I37),H37+Márgenes!$B$4)</f>
        <v/>
      </c>
      <c r="K37" s="25">
        <f>IF(J37&lt;1000000,CEILING(J37,1000),CEILING(J37,10000))-100</f>
        <v/>
      </c>
      <c r="L37" s="24">
        <f>K37-H37</f>
        <v/>
      </c>
      <c r="M37" s="26">
        <f>IF(K37=0,0,L37/K37)</f>
        <v/>
      </c>
      <c r="O37" s="27" t="inlineStr">
        <is>
          <t>Lista</t>
        </is>
      </c>
      <c r="P37" s="28" t="inlineStr">
        <is>
          <t>imagenes/16-BU0305DX.jpg</t>
        </is>
      </c>
    </row>
    <row r="38" ht="50" customHeight="1" s="18">
      <c r="A38" s="21" t="inlineStr">
        <is>
          <t>15-FD0127DX</t>
        </is>
      </c>
      <c r="B38" s="21" t="inlineStr">
        <is>
          <t>HP 15.6" Táctil FHD Core 7 150U</t>
        </is>
      </c>
      <c r="C38" s="21" t="inlineStr">
        <is>
          <t>Computación</t>
        </is>
      </c>
      <c r="D38" s="21" t="inlineStr">
        <is>
          <t>Portátiles</t>
        </is>
      </c>
      <c r="E38" s="21" t="inlineStr">
        <is>
          <t>HP</t>
        </is>
      </c>
      <c r="F38" s="21" t="n"/>
      <c r="G38" s="21" t="n">
        <v>3</v>
      </c>
      <c r="H38" s="22" t="n">
        <v>2332429</v>
      </c>
      <c r="I38" s="23">
        <f>INDEX(Márgenes!$C$7:$C$23,MATCH(D38,Márgenes!$B$7:$B$23,0))</f>
        <v/>
      </c>
      <c r="J38" s="24">
        <f>MAX(H38*(1+I38),H38+Márgenes!$B$4)</f>
        <v/>
      </c>
      <c r="K38" s="25">
        <f>IF(J38&lt;1000000,CEILING(J38,1000),CEILING(J38,10000))-100</f>
        <v/>
      </c>
      <c r="L38" s="24">
        <f>K38-H38</f>
        <v/>
      </c>
      <c r="M38" s="26">
        <f>IF(K38=0,0,L38/K38)</f>
        <v/>
      </c>
      <c r="O38" s="27" t="inlineStr">
        <is>
          <t>Lista</t>
        </is>
      </c>
      <c r="P38" s="28" t="inlineStr">
        <is>
          <t>imagenes/15-FD0127DX.jpg</t>
        </is>
      </c>
    </row>
    <row r="39" ht="50" customHeight="1" s="18">
      <c r="A39" s="21" t="inlineStr">
        <is>
          <t>14-DQ6101DX</t>
        </is>
      </c>
      <c r="B39" s="21" t="inlineStr">
        <is>
          <t>HP 14" HD Intel N150</t>
        </is>
      </c>
      <c r="C39" s="21" t="inlineStr">
        <is>
          <t>Computación</t>
        </is>
      </c>
      <c r="D39" s="21" t="inlineStr">
        <is>
          <t>Portátiles</t>
        </is>
      </c>
      <c r="E39" s="21" t="inlineStr">
        <is>
          <t>HP</t>
        </is>
      </c>
      <c r="F39" s="21" t="n"/>
      <c r="G39" s="21" t="n">
        <v>10</v>
      </c>
      <c r="H39" s="22" t="n">
        <v>826083</v>
      </c>
      <c r="I39" s="23">
        <f>INDEX(Márgenes!$C$7:$C$23,MATCH(D39,Márgenes!$B$7:$B$23,0))</f>
        <v/>
      </c>
      <c r="J39" s="24">
        <f>MAX(H39*(1+I39),H39+Márgenes!$B$4)</f>
        <v/>
      </c>
      <c r="K39" s="25">
        <f>IF(J39&lt;1000000,CEILING(J39,1000),CEILING(J39,10000))-100</f>
        <v/>
      </c>
      <c r="L39" s="24">
        <f>K39-H39</f>
        <v/>
      </c>
      <c r="M39" s="26">
        <f>IF(K39=0,0,L39/K39)</f>
        <v/>
      </c>
      <c r="O39" s="27" t="inlineStr">
        <is>
          <t>Lista</t>
        </is>
      </c>
      <c r="P39" s="28" t="inlineStr">
        <is>
          <t>imagenes/14-DQ6101DX.jpg</t>
        </is>
      </c>
    </row>
    <row r="40" ht="50" customHeight="1" s="18">
      <c r="A40" s="21" t="inlineStr">
        <is>
          <t>LDC15250-5434BLK-PUS</t>
        </is>
      </c>
      <c r="B40" s="21" t="inlineStr">
        <is>
          <t>Dell Inspiron 15 Táctil FHD Core i5-1334U</t>
        </is>
      </c>
      <c r="C40" s="21" t="inlineStr">
        <is>
          <t>Computación</t>
        </is>
      </c>
      <c r="D40" s="21" t="inlineStr">
        <is>
          <t>Portátiles</t>
        </is>
      </c>
      <c r="E40" s="21" t="inlineStr">
        <is>
          <t>Dell</t>
        </is>
      </c>
      <c r="F40" s="21" t="n"/>
      <c r="G40" s="21" t="n">
        <v>6</v>
      </c>
      <c r="H40" s="22" t="n">
        <v>1769417</v>
      </c>
      <c r="I40" s="23">
        <f>INDEX(Márgenes!$C$7:$C$23,MATCH(D40,Márgenes!$B$7:$B$23,0))</f>
        <v/>
      </c>
      <c r="J40" s="24">
        <f>MAX(H40*(1+I40),H40+Márgenes!$B$4)</f>
        <v/>
      </c>
      <c r="K40" s="25">
        <f>IF(J40&lt;1000000,CEILING(J40,1000),CEILING(J40,10000))-100</f>
        <v/>
      </c>
      <c r="L40" s="24">
        <f>K40-H40</f>
        <v/>
      </c>
      <c r="M40" s="26">
        <f>IF(K40=0,0,L40/K40)</f>
        <v/>
      </c>
      <c r="O40" s="27" t="inlineStr">
        <is>
          <t>Lista</t>
        </is>
      </c>
      <c r="P40" s="28" t="inlineStr">
        <is>
          <t>imagenes/LDC15250-5434BLK-PUS.jpg</t>
        </is>
      </c>
    </row>
    <row r="41" ht="50" customHeight="1" s="18">
      <c r="A41" s="21" t="inlineStr">
        <is>
          <t>DC15250</t>
        </is>
      </c>
      <c r="B41" s="21" t="inlineStr">
        <is>
          <t>Dell Inspiron 15 FHD Core 3 100U</t>
        </is>
      </c>
      <c r="C41" s="21" t="inlineStr">
        <is>
          <t>Computación</t>
        </is>
      </c>
      <c r="D41" s="21" t="inlineStr">
        <is>
          <t>Portátiles</t>
        </is>
      </c>
      <c r="E41" s="21" t="inlineStr">
        <is>
          <t>Dell</t>
        </is>
      </c>
      <c r="F41" s="21" t="n"/>
      <c r="G41" s="21" t="n">
        <v>2</v>
      </c>
      <c r="H41" s="22" t="n">
        <v>1482206</v>
      </c>
      <c r="I41" s="23">
        <f>INDEX(Márgenes!$C$7:$C$23,MATCH(D41,Márgenes!$B$7:$B$23,0))</f>
        <v/>
      </c>
      <c r="J41" s="24">
        <f>MAX(H41*(1+I41),H41+Márgenes!$B$4)</f>
        <v/>
      </c>
      <c r="K41" s="25">
        <f>IF(J41&lt;1000000,CEILING(J41,1000),CEILING(J41,10000))-100</f>
        <v/>
      </c>
      <c r="L41" s="24">
        <f>K41-H41</f>
        <v/>
      </c>
      <c r="M41" s="26">
        <f>IF(K41=0,0,L41/K41)</f>
        <v/>
      </c>
      <c r="O41" s="27" t="inlineStr">
        <is>
          <t>Lista</t>
        </is>
      </c>
      <c r="P41" s="28" t="inlineStr">
        <is>
          <t>imagenes/DC15250.jpg</t>
        </is>
      </c>
    </row>
    <row r="42" ht="50" customHeight="1" s="18">
      <c r="A42" s="21" t="inlineStr">
        <is>
          <t>F1504MA-SS51-Q</t>
        </is>
      </c>
      <c r="B42" s="21" t="inlineStr">
        <is>
          <t>Asus Vivobook 15 FHD Core 5 320</t>
        </is>
      </c>
      <c r="C42" s="21" t="inlineStr">
        <is>
          <t>Computación</t>
        </is>
      </c>
      <c r="D42" s="21" t="inlineStr">
        <is>
          <t>Portátiles</t>
        </is>
      </c>
      <c r="E42" s="21" t="inlineStr">
        <is>
          <t>Asus</t>
        </is>
      </c>
      <c r="F42" s="21" t="n"/>
      <c r="G42" s="21" t="n">
        <v>6</v>
      </c>
      <c r="H42" s="22" t="n">
        <v>1750735</v>
      </c>
      <c r="I42" s="23">
        <f>INDEX(Márgenes!$C$7:$C$23,MATCH(D42,Márgenes!$B$7:$B$23,0))</f>
        <v/>
      </c>
      <c r="J42" s="24">
        <f>MAX(H42*(1+I42),H42+Márgenes!$B$4)</f>
        <v/>
      </c>
      <c r="K42" s="25">
        <f>IF(J42&lt;1000000,CEILING(J42,1000),CEILING(J42,10000))-100</f>
        <v/>
      </c>
      <c r="L42" s="24">
        <f>K42-H42</f>
        <v/>
      </c>
      <c r="M42" s="26">
        <f>IF(K42=0,0,L42/K42)</f>
        <v/>
      </c>
      <c r="O42" s="27" t="inlineStr">
        <is>
          <t>Lista</t>
        </is>
      </c>
      <c r="P42" s="28" t="inlineStr">
        <is>
          <t>imagenes/F1504MA-SS51-Q.jpg</t>
        </is>
      </c>
    </row>
    <row r="43" ht="50" customHeight="1" s="18">
      <c r="A43" s="21" t="inlineStr">
        <is>
          <t>L3310</t>
        </is>
      </c>
      <c r="B43" s="21" t="inlineStr">
        <is>
          <t>Impresora Epson EcoTank L3310</t>
        </is>
      </c>
      <c r="C43" s="21" t="inlineStr">
        <is>
          <t>Computación</t>
        </is>
      </c>
      <c r="D43" s="21" t="inlineStr">
        <is>
          <t>Impresoras</t>
        </is>
      </c>
      <c r="E43" s="21" t="inlineStr">
        <is>
          <t>Epson</t>
        </is>
      </c>
      <c r="F43" s="21" t="n"/>
      <c r="G43" s="21" t="inlineStr">
        <is>
          <t>Sin control</t>
        </is>
      </c>
      <c r="H43" s="22" t="n">
        <v>714000</v>
      </c>
      <c r="I43" s="23">
        <f>INDEX(Márgenes!$C$7:$C$23,MATCH(D43,Márgenes!$B$7:$B$23,0))</f>
        <v/>
      </c>
      <c r="J43" s="24">
        <f>MAX(H43*(1+I43),H43+Márgenes!$B$4)</f>
        <v/>
      </c>
      <c r="K43" s="25">
        <f>IF(J43&lt;1000000,CEILING(J43,1000),CEILING(J43,10000))-100</f>
        <v/>
      </c>
      <c r="L43" s="24">
        <f>K43-H43</f>
        <v/>
      </c>
      <c r="M43" s="26">
        <f>IF(K43=0,0,L43/K43)</f>
        <v/>
      </c>
      <c r="O43" s="27" t="inlineStr">
        <is>
          <t>Lista</t>
        </is>
      </c>
      <c r="P43" s="28" t="inlineStr">
        <is>
          <t>imagenes/L3310.jpg</t>
        </is>
      </c>
    </row>
    <row r="44" ht="50" customHeight="1" s="18">
      <c r="A44" s="21" t="inlineStr">
        <is>
          <t>JBL-ENDRUN3</t>
        </is>
      </c>
      <c r="B44" s="21" t="inlineStr">
        <is>
          <t>JBL Endurance Run 3</t>
        </is>
      </c>
      <c r="C44" s="21" t="inlineStr">
        <is>
          <t>Audio</t>
        </is>
      </c>
      <c r="D44" s="21" t="inlineStr">
        <is>
          <t>Audífonos</t>
        </is>
      </c>
      <c r="E44" s="21" t="inlineStr">
        <is>
          <t>JBL</t>
        </is>
      </c>
      <c r="F44" s="21" t="n"/>
      <c r="G44" s="21" t="inlineStr">
        <is>
          <t>Sin control</t>
        </is>
      </c>
      <c r="H44" s="22" t="n">
        <v>95000</v>
      </c>
      <c r="I44" s="23">
        <f>INDEX(Márgenes!$C$7:$C$23,MATCH(D44,Márgenes!$B$7:$B$23,0))</f>
        <v/>
      </c>
      <c r="J44" s="24">
        <f>MAX(H44*(1+I44),H44+Márgenes!$B$4)</f>
        <v/>
      </c>
      <c r="K44" s="25">
        <f>IF(J44&lt;1000000,CEILING(J44,1000),CEILING(J44,10000))-100</f>
        <v/>
      </c>
      <c r="L44" s="24">
        <f>K44-H44</f>
        <v/>
      </c>
      <c r="M44" s="26">
        <f>IF(K44=0,0,L44/K44)</f>
        <v/>
      </c>
      <c r="O44" s="27" t="inlineStr">
        <is>
          <t>Lista</t>
        </is>
      </c>
      <c r="P44" s="28" t="inlineStr">
        <is>
          <t>imagenes/JBL-ENDRUN3.jpg</t>
        </is>
      </c>
    </row>
    <row r="45" ht="50" customHeight="1" s="18">
      <c r="A45" s="21" t="inlineStr">
        <is>
          <t>JBL-WAVEBUDS2</t>
        </is>
      </c>
      <c r="B45" s="21" t="inlineStr">
        <is>
          <t>JBL Wave Buds 2</t>
        </is>
      </c>
      <c r="C45" s="21" t="inlineStr">
        <is>
          <t>Audio</t>
        </is>
      </c>
      <c r="D45" s="21" t="inlineStr">
        <is>
          <t>Audífonos</t>
        </is>
      </c>
      <c r="E45" s="21" t="inlineStr">
        <is>
          <t>JBL</t>
        </is>
      </c>
      <c r="F45" s="21" t="n"/>
      <c r="G45" s="21" t="inlineStr">
        <is>
          <t>Sin control</t>
        </is>
      </c>
      <c r="H45" s="22" t="n">
        <v>145400</v>
      </c>
      <c r="I45" s="23">
        <f>INDEX(Márgenes!$C$7:$C$23,MATCH(D45,Márgenes!$B$7:$B$23,0))</f>
        <v/>
      </c>
      <c r="J45" s="24">
        <f>MAX(H45*(1+I45),H45+Márgenes!$B$4)</f>
        <v/>
      </c>
      <c r="K45" s="25">
        <f>IF(J45&lt;1000000,CEILING(J45,1000),CEILING(J45,10000))-100</f>
        <v/>
      </c>
      <c r="L45" s="24">
        <f>K45-H45</f>
        <v/>
      </c>
      <c r="M45" s="26">
        <f>IF(K45=0,0,L45/K45)</f>
        <v/>
      </c>
      <c r="O45" s="27" t="inlineStr">
        <is>
          <t>Lista</t>
        </is>
      </c>
      <c r="P45" s="28" t="inlineStr">
        <is>
          <t>imagenes/JBL-WAVEBUDS2.jpg</t>
        </is>
      </c>
    </row>
    <row r="46" ht="50" customHeight="1" s="18">
      <c r="A46" s="21" t="inlineStr">
        <is>
          <t>JBL-CLIP5</t>
        </is>
      </c>
      <c r="B46" s="21" t="inlineStr">
        <is>
          <t>JBL Clip 5</t>
        </is>
      </c>
      <c r="C46" s="21" t="inlineStr">
        <is>
          <t>Audio</t>
        </is>
      </c>
      <c r="D46" s="21" t="inlineStr">
        <is>
          <t>Parlantes</t>
        </is>
      </c>
      <c r="E46" s="21" t="inlineStr">
        <is>
          <t>JBL</t>
        </is>
      </c>
      <c r="F46" s="21" t="n"/>
      <c r="G46" s="21" t="inlineStr">
        <is>
          <t>Sin control</t>
        </is>
      </c>
      <c r="H46" s="22" t="n">
        <v>169800</v>
      </c>
      <c r="I46" s="23">
        <f>INDEX(Márgenes!$C$7:$C$23,MATCH(D46,Márgenes!$B$7:$B$23,0))</f>
        <v/>
      </c>
      <c r="J46" s="24">
        <f>MAX(H46*(1+I46),H46+Márgenes!$B$4)</f>
        <v/>
      </c>
      <c r="K46" s="25">
        <f>IF(J46&lt;1000000,CEILING(J46,1000),CEILING(J46,10000))-100</f>
        <v/>
      </c>
      <c r="L46" s="24">
        <f>K46-H46</f>
        <v/>
      </c>
      <c r="M46" s="26">
        <f>IF(K46=0,0,L46/K46)</f>
        <v/>
      </c>
      <c r="O46" s="27" t="inlineStr">
        <is>
          <t>Lista</t>
        </is>
      </c>
      <c r="P46" s="28" t="inlineStr">
        <is>
          <t>imagenes/JBL-CLIP5.jpg</t>
        </is>
      </c>
    </row>
    <row r="47" ht="50" customHeight="1" s="18">
      <c r="A47" s="21" t="inlineStr">
        <is>
          <t>JBL-GRIP</t>
        </is>
      </c>
      <c r="B47" s="21" t="inlineStr">
        <is>
          <t>JBL Grip</t>
        </is>
      </c>
      <c r="C47" s="21" t="inlineStr">
        <is>
          <t>Audio</t>
        </is>
      </c>
      <c r="D47" s="21" t="inlineStr">
        <is>
          <t>Parlantes</t>
        </is>
      </c>
      <c r="E47" s="21" t="inlineStr">
        <is>
          <t>JBL</t>
        </is>
      </c>
      <c r="F47" s="21" t="n"/>
      <c r="G47" s="21" t="inlineStr">
        <is>
          <t>Sin control</t>
        </is>
      </c>
      <c r="H47" s="22" t="n">
        <v>230000</v>
      </c>
      <c r="I47" s="23">
        <f>INDEX(Márgenes!$C$7:$C$23,MATCH(D47,Márgenes!$B$7:$B$23,0))</f>
        <v/>
      </c>
      <c r="J47" s="24">
        <f>MAX(H47*(1+I47),H47+Márgenes!$B$4)</f>
        <v/>
      </c>
      <c r="K47" s="25">
        <f>IF(J47&lt;1000000,CEILING(J47,1000),CEILING(J47,10000))-100</f>
        <v/>
      </c>
      <c r="L47" s="24">
        <f>K47-H47</f>
        <v/>
      </c>
      <c r="M47" s="26">
        <f>IF(K47=0,0,L47/K47)</f>
        <v/>
      </c>
      <c r="O47" s="27" t="inlineStr">
        <is>
          <t>Lista</t>
        </is>
      </c>
      <c r="P47" s="28" t="inlineStr">
        <is>
          <t>imagenes/JBL-GRIP.jpg</t>
        </is>
      </c>
    </row>
    <row r="48" ht="50" customHeight="1" s="18">
      <c r="A48" s="21" t="inlineStr">
        <is>
          <t>JBL-FLIP7</t>
        </is>
      </c>
      <c r="B48" s="21" t="inlineStr">
        <is>
          <t>JBL Flip 7</t>
        </is>
      </c>
      <c r="C48" s="21" t="inlineStr">
        <is>
          <t>Audio</t>
        </is>
      </c>
      <c r="D48" s="21" t="inlineStr">
        <is>
          <t>Parlantes</t>
        </is>
      </c>
      <c r="E48" s="21" t="inlineStr">
        <is>
          <t>JBL</t>
        </is>
      </c>
      <c r="F48" s="21" t="n"/>
      <c r="G48" s="21" t="inlineStr">
        <is>
          <t>Sin control</t>
        </is>
      </c>
      <c r="H48" s="22" t="n">
        <v>365000</v>
      </c>
      <c r="I48" s="23">
        <f>INDEX(Márgenes!$C$7:$C$23,MATCH(D48,Márgenes!$B$7:$B$23,0))</f>
        <v/>
      </c>
      <c r="J48" s="24">
        <f>MAX(H48*(1+I48),H48+Márgenes!$B$4)</f>
        <v/>
      </c>
      <c r="K48" s="25">
        <f>IF(J48&lt;1000000,CEILING(J48,1000),CEILING(J48,10000))-100</f>
        <v/>
      </c>
      <c r="L48" s="24">
        <f>K48-H48</f>
        <v/>
      </c>
      <c r="M48" s="26">
        <f>IF(K48=0,0,L48/K48)</f>
        <v/>
      </c>
      <c r="O48" s="27" t="inlineStr">
        <is>
          <t>Lista</t>
        </is>
      </c>
      <c r="P48" s="28" t="inlineStr">
        <is>
          <t>imagenes/JBL-FLIP7.jpg</t>
        </is>
      </c>
    </row>
    <row r="49" ht="50" customHeight="1" s="18">
      <c r="A49" s="21" t="inlineStr">
        <is>
          <t>JBL-CHARGE6</t>
        </is>
      </c>
      <c r="B49" s="21" t="inlineStr">
        <is>
          <t>JBL Charge 6</t>
        </is>
      </c>
      <c r="C49" s="21" t="inlineStr">
        <is>
          <t>Audio</t>
        </is>
      </c>
      <c r="D49" s="21" t="inlineStr">
        <is>
          <t>Parlantes</t>
        </is>
      </c>
      <c r="E49" s="21" t="inlineStr">
        <is>
          <t>JBL</t>
        </is>
      </c>
      <c r="F49" s="21" t="n"/>
      <c r="G49" s="21" t="inlineStr">
        <is>
          <t>Sin control</t>
        </is>
      </c>
      <c r="H49" s="22" t="n">
        <v>520000</v>
      </c>
      <c r="I49" s="23">
        <f>INDEX(Márgenes!$C$7:$C$23,MATCH(D49,Márgenes!$B$7:$B$23,0))</f>
        <v/>
      </c>
      <c r="J49" s="24">
        <f>MAX(H49*(1+I49),H49+Márgenes!$B$4)</f>
        <v/>
      </c>
      <c r="K49" s="25">
        <f>IF(J49&lt;1000000,CEILING(J49,1000),CEILING(J49,10000))-100</f>
        <v/>
      </c>
      <c r="L49" s="24">
        <f>K49-H49</f>
        <v/>
      </c>
      <c r="M49" s="26">
        <f>IF(K49=0,0,L49/K49)</f>
        <v/>
      </c>
      <c r="O49" s="27" t="inlineStr">
        <is>
          <t>Lista</t>
        </is>
      </c>
      <c r="P49" s="28" t="inlineStr">
        <is>
          <t>imagenes/JBL-CHARGE6.jpg</t>
        </is>
      </c>
    </row>
    <row r="50" ht="50" customHeight="1" s="18">
      <c r="A50" s="21" t="inlineStr">
        <is>
          <t>JBL-TUNE530BT</t>
        </is>
      </c>
      <c r="B50" s="21" t="inlineStr">
        <is>
          <t>JBL Tune 530BT</t>
        </is>
      </c>
      <c r="C50" s="21" t="inlineStr">
        <is>
          <t>Audio</t>
        </is>
      </c>
      <c r="D50" s="21" t="inlineStr">
        <is>
          <t>Audífonos</t>
        </is>
      </c>
      <c r="E50" s="21" t="inlineStr">
        <is>
          <t>JBL</t>
        </is>
      </c>
      <c r="F50" s="21" t="n"/>
      <c r="G50" s="21" t="inlineStr">
        <is>
          <t>Sin control</t>
        </is>
      </c>
      <c r="H50" s="22" t="n">
        <v>125000</v>
      </c>
      <c r="I50" s="23">
        <f>INDEX(Márgenes!$C$7:$C$23,MATCH(D50,Márgenes!$B$7:$B$23,0))</f>
        <v/>
      </c>
      <c r="J50" s="24">
        <f>MAX(H50*(1+I50),H50+Márgenes!$B$4)</f>
        <v/>
      </c>
      <c r="K50" s="25">
        <f>IF(J50&lt;1000000,CEILING(J50,1000),CEILING(J50,10000))-100</f>
        <v/>
      </c>
      <c r="L50" s="24">
        <f>K50-H50</f>
        <v/>
      </c>
      <c r="M50" s="26">
        <f>IF(K50=0,0,L50/K50)</f>
        <v/>
      </c>
      <c r="O50" s="27" t="inlineStr">
        <is>
          <t>Lista</t>
        </is>
      </c>
      <c r="P50" s="28" t="inlineStr">
        <is>
          <t>imagenes/JBL-TUNE530BT.jpg</t>
        </is>
      </c>
    </row>
    <row r="51" ht="50" customHeight="1" s="18">
      <c r="A51" s="21" t="inlineStr">
        <is>
          <t>JBL-TUNE730BT</t>
        </is>
      </c>
      <c r="B51" s="21" t="inlineStr">
        <is>
          <t>JBL Tune 730BT</t>
        </is>
      </c>
      <c r="C51" s="21" t="inlineStr">
        <is>
          <t>Audio</t>
        </is>
      </c>
      <c r="D51" s="21" t="inlineStr">
        <is>
          <t>Audífonos</t>
        </is>
      </c>
      <c r="E51" s="21" t="inlineStr">
        <is>
          <t>JBL</t>
        </is>
      </c>
      <c r="F51" s="21" t="n"/>
      <c r="G51" s="21" t="inlineStr">
        <is>
          <t>Sin control</t>
        </is>
      </c>
      <c r="H51" s="22" t="n">
        <v>169900</v>
      </c>
      <c r="I51" s="23">
        <f>INDEX(Márgenes!$C$7:$C$23,MATCH(D51,Márgenes!$B$7:$B$23,0))</f>
        <v/>
      </c>
      <c r="J51" s="24">
        <f>MAX(H51*(1+I51),H51+Márgenes!$B$4)</f>
        <v/>
      </c>
      <c r="K51" s="25">
        <f>IF(J51&lt;1000000,CEILING(J51,1000),CEILING(J51,10000))-100</f>
        <v/>
      </c>
      <c r="L51" s="24">
        <f>K51-H51</f>
        <v/>
      </c>
      <c r="M51" s="26">
        <f>IF(K51=0,0,L51/K51)</f>
        <v/>
      </c>
      <c r="O51" s="27" t="inlineStr">
        <is>
          <t>Lista</t>
        </is>
      </c>
      <c r="P51" s="28" t="inlineStr">
        <is>
          <t>imagenes/JBL-TUNE730BT.jpg</t>
        </is>
      </c>
    </row>
    <row r="52" ht="50" customHeight="1" s="18">
      <c r="A52" s="21" t="inlineStr">
        <is>
          <t>JBL-PBCLUB120</t>
        </is>
      </c>
      <c r="B52" s="21" t="inlineStr">
        <is>
          <t>JBL PartyBox Club 120</t>
        </is>
      </c>
      <c r="C52" s="21" t="inlineStr">
        <is>
          <t>Audio</t>
        </is>
      </c>
      <c r="D52" s="21" t="inlineStr">
        <is>
          <t>Parlantes</t>
        </is>
      </c>
      <c r="E52" s="21" t="inlineStr">
        <is>
          <t>JBL</t>
        </is>
      </c>
      <c r="F52" s="21" t="n"/>
      <c r="G52" s="21" t="inlineStr">
        <is>
          <t>Sin control</t>
        </is>
      </c>
      <c r="H52" s="22" t="n">
        <v>1150000</v>
      </c>
      <c r="I52" s="23">
        <f>INDEX(Márgenes!$C$7:$C$23,MATCH(D52,Márgenes!$B$7:$B$23,0))</f>
        <v/>
      </c>
      <c r="J52" s="24">
        <f>MAX(H52*(1+I52),H52+Márgenes!$B$4)</f>
        <v/>
      </c>
      <c r="K52" s="25">
        <f>IF(J52&lt;1000000,CEILING(J52,1000),CEILING(J52,10000))-100</f>
        <v/>
      </c>
      <c r="L52" s="24">
        <f>K52-H52</f>
        <v/>
      </c>
      <c r="M52" s="26">
        <f>IF(K52=0,0,L52/K52)</f>
        <v/>
      </c>
      <c r="O52" s="27" t="inlineStr">
        <is>
          <t>Lista</t>
        </is>
      </c>
      <c r="P52" s="28" t="inlineStr">
        <is>
          <t>imagenes/JBL-PBCLUB120.jpg</t>
        </is>
      </c>
    </row>
    <row r="53" ht="50" customHeight="1" s="18">
      <c r="A53" s="21" t="inlineStr">
        <is>
          <t>XIA-SOUNDPOCKET</t>
        </is>
      </c>
      <c r="B53" s="21" t="inlineStr">
        <is>
          <t>Parlante Xiaomi Sound Pocket 5W</t>
        </is>
      </c>
      <c r="C53" s="21" t="inlineStr">
        <is>
          <t>Audio</t>
        </is>
      </c>
      <c r="D53" s="21" t="inlineStr">
        <is>
          <t>Parlantes</t>
        </is>
      </c>
      <c r="E53" s="21" t="inlineStr">
        <is>
          <t>Xiaomi</t>
        </is>
      </c>
      <c r="F53" s="21" t="inlineStr">
        <is>
          <t>Negro</t>
        </is>
      </c>
      <c r="G53" s="21" t="inlineStr">
        <is>
          <t>Sin control</t>
        </is>
      </c>
      <c r="H53" s="22" t="n">
        <v>50000</v>
      </c>
      <c r="I53" s="23">
        <f>INDEX(Márgenes!$C$7:$C$23,MATCH(D53,Márgenes!$B$7:$B$23,0))</f>
        <v/>
      </c>
      <c r="J53" s="24">
        <f>MAX(H53*(1+I53),H53+Márgenes!$B$4)</f>
        <v/>
      </c>
      <c r="K53" s="25">
        <f>IF(J53&lt;1000000,CEILING(J53,1000),CEILING(J53,10000))-100</f>
        <v/>
      </c>
      <c r="L53" s="24">
        <f>K53-H53</f>
        <v/>
      </c>
      <c r="M53" s="26">
        <f>IF(K53=0,0,L53/K53)</f>
        <v/>
      </c>
      <c r="O53" s="27" t="inlineStr">
        <is>
          <t>Lista</t>
        </is>
      </c>
      <c r="P53" s="28" t="inlineStr">
        <is>
          <t>imagenes/XIA-SOUNDPOCKET.jpg</t>
        </is>
      </c>
    </row>
    <row r="54" ht="50" customHeight="1" s="18">
      <c r="A54" s="21" t="inlineStr">
        <is>
          <t>XIA-SOUNDPARTY</t>
        </is>
      </c>
      <c r="B54" s="21" t="inlineStr">
        <is>
          <t>Parlante Xiaomi Sound Party</t>
        </is>
      </c>
      <c r="C54" s="21" t="inlineStr">
        <is>
          <t>Audio</t>
        </is>
      </c>
      <c r="D54" s="21" t="inlineStr">
        <is>
          <t>Parlantes</t>
        </is>
      </c>
      <c r="E54" s="21" t="inlineStr">
        <is>
          <t>Xiaomi</t>
        </is>
      </c>
      <c r="F54" s="21" t="inlineStr">
        <is>
          <t>Negro</t>
        </is>
      </c>
      <c r="G54" s="21" t="n">
        <v>2</v>
      </c>
      <c r="H54" s="22" t="n">
        <v>260000</v>
      </c>
      <c r="I54" s="23">
        <f>INDEX(Márgenes!$C$7:$C$23,MATCH(D54,Márgenes!$B$7:$B$23,0))</f>
        <v/>
      </c>
      <c r="J54" s="24">
        <f>MAX(H54*(1+I54),H54+Márgenes!$B$4)</f>
        <v/>
      </c>
      <c r="K54" s="25">
        <f>IF(J54&lt;1000000,CEILING(J54,1000),CEILING(J54,10000))-100</f>
        <v/>
      </c>
      <c r="L54" s="24">
        <f>K54-H54</f>
        <v/>
      </c>
      <c r="M54" s="26">
        <f>IF(K54=0,0,L54/K54)</f>
        <v/>
      </c>
      <c r="O54" s="27" t="inlineStr">
        <is>
          <t>Lista</t>
        </is>
      </c>
      <c r="P54" s="28" t="inlineStr">
        <is>
          <t>imagenes/XIA-SOUNDPARTY.jpg</t>
        </is>
      </c>
    </row>
    <row r="55" ht="50" customHeight="1" s="18">
      <c r="A55" s="21" t="inlineStr">
        <is>
          <t>XIA-S29D</t>
        </is>
      </c>
      <c r="B55" s="21" t="inlineStr">
        <is>
          <t>Parlante Xiaomi Sound Outdoor 30W (S29D)</t>
        </is>
      </c>
      <c r="C55" s="21" t="inlineStr">
        <is>
          <t>Audio</t>
        </is>
      </c>
      <c r="D55" s="21" t="inlineStr">
        <is>
          <t>Parlantes</t>
        </is>
      </c>
      <c r="E55" s="21" t="inlineStr">
        <is>
          <t>Xiaomi</t>
        </is>
      </c>
      <c r="F55" s="21" t="inlineStr">
        <is>
          <t>Negro, Rojo, Azul</t>
        </is>
      </c>
      <c r="G55" s="21" t="inlineStr">
        <is>
          <t>Sin control</t>
        </is>
      </c>
      <c r="H55" s="22" t="n">
        <v>135000</v>
      </c>
      <c r="I55" s="23">
        <f>INDEX(Márgenes!$C$7:$C$23,MATCH(D55,Márgenes!$B$7:$B$23,0))</f>
        <v/>
      </c>
      <c r="J55" s="24">
        <f>MAX(H55*(1+I55),H55+Márgenes!$B$4)</f>
        <v/>
      </c>
      <c r="K55" s="25">
        <f>IF(J55&lt;1000000,CEILING(J55,1000),CEILING(J55,10000))-100</f>
        <v/>
      </c>
      <c r="L55" s="24">
        <f>K55-H55</f>
        <v/>
      </c>
      <c r="M55" s="26">
        <f>IF(K55=0,0,L55/K55)</f>
        <v/>
      </c>
      <c r="O55" s="27" t="inlineStr">
        <is>
          <t>Lista</t>
        </is>
      </c>
      <c r="P55" s="28" t="inlineStr">
        <is>
          <t>imagenes/XIA-S29D.jpg</t>
        </is>
      </c>
    </row>
    <row r="56" ht="50" customHeight="1" s="18">
      <c r="A56" s="21" t="inlineStr">
        <is>
          <t>XIA-BUDS8ACT</t>
        </is>
      </c>
      <c r="B56" s="21" t="inlineStr">
        <is>
          <t>Redmi Buds 8 Active</t>
        </is>
      </c>
      <c r="C56" s="21" t="inlineStr">
        <is>
          <t>Audio</t>
        </is>
      </c>
      <c r="D56" s="21" t="inlineStr">
        <is>
          <t>Audífonos</t>
        </is>
      </c>
      <c r="E56" s="21" t="inlineStr">
        <is>
          <t>Xiaomi</t>
        </is>
      </c>
      <c r="F56" s="21" t="inlineStr">
        <is>
          <t>Negro, Azul</t>
        </is>
      </c>
      <c r="G56" s="21" t="inlineStr">
        <is>
          <t>Sin control</t>
        </is>
      </c>
      <c r="H56" s="22" t="n">
        <v>69000</v>
      </c>
      <c r="I56" s="23">
        <f>INDEX(Márgenes!$C$7:$C$23,MATCH(D56,Márgenes!$B$7:$B$23,0))</f>
        <v/>
      </c>
      <c r="J56" s="24">
        <f>MAX(H56*(1+I56),H56+Márgenes!$B$4)</f>
        <v/>
      </c>
      <c r="K56" s="25">
        <f>IF(J56&lt;1000000,CEILING(J56,1000),CEILING(J56,10000))-100</f>
        <v/>
      </c>
      <c r="L56" s="24">
        <f>K56-H56</f>
        <v/>
      </c>
      <c r="M56" s="26">
        <f>IF(K56=0,0,L56/K56)</f>
        <v/>
      </c>
      <c r="O56" s="27" t="inlineStr">
        <is>
          <t>Lista</t>
        </is>
      </c>
      <c r="P56" s="28" t="inlineStr">
        <is>
          <t>imagenes/XIA-BUDS8ACT.jpg</t>
        </is>
      </c>
    </row>
    <row r="57" ht="50" customHeight="1" s="18">
      <c r="A57" s="21" t="inlineStr">
        <is>
          <t>XIA-BUDS8</t>
        </is>
      </c>
      <c r="B57" s="21" t="inlineStr">
        <is>
          <t>Redmi Buds 8</t>
        </is>
      </c>
      <c r="C57" s="21" t="inlineStr">
        <is>
          <t>Audio</t>
        </is>
      </c>
      <c r="D57" s="21" t="inlineStr">
        <is>
          <t>Audífonos</t>
        </is>
      </c>
      <c r="E57" s="21" t="inlineStr">
        <is>
          <t>Xiaomi</t>
        </is>
      </c>
      <c r="F57" s="21" t="inlineStr">
        <is>
          <t>Negro, Blanco</t>
        </is>
      </c>
      <c r="G57" s="21" t="inlineStr">
        <is>
          <t>Sin control</t>
        </is>
      </c>
      <c r="H57" s="22" t="n">
        <v>152000</v>
      </c>
      <c r="I57" s="23">
        <f>INDEX(Márgenes!$C$7:$C$23,MATCH(D57,Márgenes!$B$7:$B$23,0))</f>
        <v/>
      </c>
      <c r="J57" s="24">
        <f>MAX(H57*(1+I57),H57+Márgenes!$B$4)</f>
        <v/>
      </c>
      <c r="K57" s="25">
        <f>IF(J57&lt;1000000,CEILING(J57,1000),CEILING(J57,10000))-100</f>
        <v/>
      </c>
      <c r="L57" s="24">
        <f>K57-H57</f>
        <v/>
      </c>
      <c r="M57" s="26">
        <f>IF(K57=0,0,L57/K57)</f>
        <v/>
      </c>
      <c r="O57" s="27" t="inlineStr">
        <is>
          <t>Lista</t>
        </is>
      </c>
      <c r="P57" s="28" t="inlineStr">
        <is>
          <t>imagenes/XIA-BUDS8.jpg</t>
        </is>
      </c>
    </row>
    <row r="58" ht="50" customHeight="1" s="18">
      <c r="A58" s="21" t="inlineStr">
        <is>
          <t>XIA-BUDS8LITE</t>
        </is>
      </c>
      <c r="B58" s="21" t="inlineStr">
        <is>
          <t>Redmi Buds 8 Lite</t>
        </is>
      </c>
      <c r="C58" s="21" t="inlineStr">
        <is>
          <t>Audio</t>
        </is>
      </c>
      <c r="D58" s="21" t="inlineStr">
        <is>
          <t>Audífonos</t>
        </is>
      </c>
      <c r="E58" s="21" t="inlineStr">
        <is>
          <t>Xiaomi</t>
        </is>
      </c>
      <c r="F58" s="21" t="inlineStr">
        <is>
          <t>Azul, Negro, Blanco</t>
        </is>
      </c>
      <c r="G58" s="21" t="inlineStr">
        <is>
          <t>Sin control</t>
        </is>
      </c>
      <c r="H58" s="22" t="n">
        <v>80000</v>
      </c>
      <c r="I58" s="23">
        <f>INDEX(Márgenes!$C$7:$C$23,MATCH(D58,Márgenes!$B$7:$B$23,0))</f>
        <v/>
      </c>
      <c r="J58" s="24">
        <f>MAX(H58*(1+I58),H58+Márgenes!$B$4)</f>
        <v/>
      </c>
      <c r="K58" s="25">
        <f>IF(J58&lt;1000000,CEILING(J58,1000),CEILING(J58,10000))-100</f>
        <v/>
      </c>
      <c r="L58" s="24">
        <f>K58-H58</f>
        <v/>
      </c>
      <c r="M58" s="26">
        <f>IF(K58=0,0,L58/K58)</f>
        <v/>
      </c>
      <c r="O58" s="27" t="inlineStr">
        <is>
          <t>Lista</t>
        </is>
      </c>
      <c r="P58" s="28" t="inlineStr">
        <is>
          <t>imagenes/XIA-BUDS8LITE.jpg</t>
        </is>
      </c>
    </row>
    <row r="59" ht="50" customHeight="1" s="18">
      <c r="A59" s="21" t="inlineStr">
        <is>
          <t>XIA-BAND11ACT</t>
        </is>
      </c>
      <c r="B59" s="21" t="inlineStr">
        <is>
          <t>Xiaomi Smart Band 11 Active</t>
        </is>
      </c>
      <c r="C59" s="21" t="inlineStr">
        <is>
          <t>Celulares y tablets</t>
        </is>
      </c>
      <c r="D59" s="21" t="inlineStr">
        <is>
          <t>Relojes inteligentes</t>
        </is>
      </c>
      <c r="E59" s="21" t="inlineStr">
        <is>
          <t>Xiaomi</t>
        </is>
      </c>
      <c r="F59" s="21" t="inlineStr">
        <is>
          <t>Negro</t>
        </is>
      </c>
      <c r="G59" s="21" t="inlineStr">
        <is>
          <t>Sin control</t>
        </is>
      </c>
      <c r="H59" s="22" t="n">
        <v>110000</v>
      </c>
      <c r="I59" s="23">
        <f>INDEX(Márgenes!$C$7:$C$23,MATCH(D59,Márgenes!$B$7:$B$23,0))</f>
        <v/>
      </c>
      <c r="J59" s="24">
        <f>MAX(H59*(1+I59),H59+Márgenes!$B$4)</f>
        <v/>
      </c>
      <c r="K59" s="25">
        <f>IF(J59&lt;1000000,CEILING(J59,1000),CEILING(J59,10000))-100</f>
        <v/>
      </c>
      <c r="L59" s="24">
        <f>K59-H59</f>
        <v/>
      </c>
      <c r="M59" s="26">
        <f>IF(K59=0,0,L59/K59)</f>
        <v/>
      </c>
      <c r="O59" s="27" t="inlineStr">
        <is>
          <t>Lista</t>
        </is>
      </c>
      <c r="P59" s="28" t="inlineStr">
        <is>
          <t>imagenes/XIA-BAND11ACT.jpg</t>
        </is>
      </c>
    </row>
    <row r="60" ht="50" customHeight="1" s="18">
      <c r="A60" s="21" t="inlineStr">
        <is>
          <t>XIA-RWATCH6ACT</t>
        </is>
      </c>
      <c r="B60" s="21" t="inlineStr">
        <is>
          <t>Redmi Watch 6 Active</t>
        </is>
      </c>
      <c r="C60" s="21" t="inlineStr">
        <is>
          <t>Celulares y tablets</t>
        </is>
      </c>
      <c r="D60" s="21" t="inlineStr">
        <is>
          <t>Relojes inteligentes</t>
        </is>
      </c>
      <c r="E60" s="21" t="inlineStr">
        <is>
          <t>Xiaomi</t>
        </is>
      </c>
      <c r="F60" s="21" t="inlineStr">
        <is>
          <t>Negro, Naranja</t>
        </is>
      </c>
      <c r="G60" s="21" t="inlineStr">
        <is>
          <t>Sin control</t>
        </is>
      </c>
      <c r="H60" s="22" t="n">
        <v>140000</v>
      </c>
      <c r="I60" s="23">
        <f>INDEX(Márgenes!$C$7:$C$23,MATCH(D60,Márgenes!$B$7:$B$23,0))</f>
        <v/>
      </c>
      <c r="J60" s="24">
        <f>MAX(H60*(1+I60),H60+Márgenes!$B$4)</f>
        <v/>
      </c>
      <c r="K60" s="25">
        <f>IF(J60&lt;1000000,CEILING(J60,1000),CEILING(J60,10000))-100</f>
        <v/>
      </c>
      <c r="L60" s="24">
        <f>K60-H60</f>
        <v/>
      </c>
      <c r="M60" s="26">
        <f>IF(K60=0,0,L60/K60)</f>
        <v/>
      </c>
      <c r="O60" s="27" t="inlineStr">
        <is>
          <t>Lista</t>
        </is>
      </c>
      <c r="P60" s="28" t="inlineStr">
        <is>
          <t>imagenes/XIA-RWATCH6ACT.jpg</t>
        </is>
      </c>
    </row>
    <row r="61" ht="50" customHeight="1" s="18">
      <c r="A61" s="21" t="inlineStr">
        <is>
          <t>AUT124</t>
        </is>
      </c>
      <c r="B61" s="21" t="inlineStr">
        <is>
          <t>Audífonos Alámbricos AUT124</t>
        </is>
      </c>
      <c r="C61" s="21" t="inlineStr">
        <is>
          <t>Audio</t>
        </is>
      </c>
      <c r="D61" s="21" t="inlineStr">
        <is>
          <t>Audífonos</t>
        </is>
      </c>
      <c r="E61" s="21" t="inlineStr">
        <is>
          <t>1Hora</t>
        </is>
      </c>
      <c r="F61" s="21" t="n"/>
      <c r="G61" s="21" t="inlineStr">
        <is>
          <t>Sin control</t>
        </is>
      </c>
      <c r="H61" s="22" t="n">
        <v>7216</v>
      </c>
      <c r="I61" s="23">
        <f>INDEX(Márgenes!$C$7:$C$23,MATCH(D61,Márgenes!$B$7:$B$23,0))</f>
        <v/>
      </c>
      <c r="J61" s="24">
        <f>MAX(H61*(1+I61),H61+Márgenes!$B$4)</f>
        <v/>
      </c>
      <c r="K61" s="25">
        <f>IF(J61&lt;1000000,CEILING(J61,1000),CEILING(J61,10000))-100</f>
        <v/>
      </c>
      <c r="L61" s="24">
        <f>K61-H61</f>
        <v/>
      </c>
      <c r="M61" s="26">
        <f>IF(K61=0,0,L61/K61)</f>
        <v/>
      </c>
      <c r="O61" s="27" t="inlineStr">
        <is>
          <t>Lista</t>
        </is>
      </c>
      <c r="P61" s="28" t="inlineStr">
        <is>
          <t>imagenes/AUT124.jpg</t>
        </is>
      </c>
    </row>
    <row r="62" ht="50" customHeight="1" s="18">
      <c r="A62" s="21" t="inlineStr">
        <is>
          <t>AUT114</t>
        </is>
      </c>
      <c r="B62" s="21" t="inlineStr">
        <is>
          <t>Audífonos Inalámbricos AUT114</t>
        </is>
      </c>
      <c r="C62" s="21" t="inlineStr">
        <is>
          <t>Audio</t>
        </is>
      </c>
      <c r="D62" s="21" t="inlineStr">
        <is>
          <t>Audífonos</t>
        </is>
      </c>
      <c r="E62" s="21" t="inlineStr">
        <is>
          <t>1Hora</t>
        </is>
      </c>
      <c r="F62" s="21" t="n"/>
      <c r="G62" s="21" t="inlineStr">
        <is>
          <t>Sin control</t>
        </is>
      </c>
      <c r="H62" s="22" t="n">
        <v>32939</v>
      </c>
      <c r="I62" s="23">
        <f>INDEX(Márgenes!$C$7:$C$23,MATCH(D62,Márgenes!$B$7:$B$23,0))</f>
        <v/>
      </c>
      <c r="J62" s="24">
        <f>MAX(H62*(1+I62),H62+Márgenes!$B$4)</f>
        <v/>
      </c>
      <c r="K62" s="25">
        <f>IF(J62&lt;1000000,CEILING(J62,1000),CEILING(J62,10000))-100</f>
        <v/>
      </c>
      <c r="L62" s="24">
        <f>K62-H62</f>
        <v/>
      </c>
      <c r="M62" s="26">
        <f>IF(K62=0,0,L62/K62)</f>
        <v/>
      </c>
      <c r="O62" s="27" t="inlineStr">
        <is>
          <t>Lista</t>
        </is>
      </c>
      <c r="P62" s="28" t="inlineStr">
        <is>
          <t>imagenes/AUT114.jpg</t>
        </is>
      </c>
    </row>
    <row r="63" ht="50" customHeight="1" s="18">
      <c r="A63" s="21" t="inlineStr">
        <is>
          <t>AUT201</t>
        </is>
      </c>
      <c r="B63" s="21" t="inlineStr">
        <is>
          <t>Audífonos Inalámbricos AUT201</t>
        </is>
      </c>
      <c r="C63" s="21" t="inlineStr">
        <is>
          <t>Audio</t>
        </is>
      </c>
      <c r="D63" s="21" t="inlineStr">
        <is>
          <t>Audífonos</t>
        </is>
      </c>
      <c r="E63" s="21" t="inlineStr">
        <is>
          <t>1Hora</t>
        </is>
      </c>
      <c r="F63" s="21" t="n"/>
      <c r="G63" s="21" t="inlineStr">
        <is>
          <t>Sin control</t>
        </is>
      </c>
      <c r="H63" s="22" t="n">
        <v>37993</v>
      </c>
      <c r="I63" s="23">
        <f>INDEX(Márgenes!$C$7:$C$23,MATCH(D63,Márgenes!$B$7:$B$23,0))</f>
        <v/>
      </c>
      <c r="J63" s="24">
        <f>MAX(H63*(1+I63),H63+Márgenes!$B$4)</f>
        <v/>
      </c>
      <c r="K63" s="25">
        <f>IF(J63&lt;1000000,CEILING(J63,1000),CEILING(J63,10000))-100</f>
        <v/>
      </c>
      <c r="L63" s="24">
        <f>K63-H63</f>
        <v/>
      </c>
      <c r="M63" s="26">
        <f>IF(K63=0,0,L63/K63)</f>
        <v/>
      </c>
      <c r="O63" s="27" t="inlineStr">
        <is>
          <t>Lista</t>
        </is>
      </c>
      <c r="P63" s="28" t="inlineStr">
        <is>
          <t>imagenes/AUT201.jpg</t>
        </is>
      </c>
    </row>
    <row r="64" ht="50" customHeight="1" s="18">
      <c r="A64" s="21" t="inlineStr">
        <is>
          <t>AUT207</t>
        </is>
      </c>
      <c r="B64" s="21" t="inlineStr">
        <is>
          <t>Audífonos Inalámbricos AUT207</t>
        </is>
      </c>
      <c r="C64" s="21" t="inlineStr">
        <is>
          <t>Audio</t>
        </is>
      </c>
      <c r="D64" s="21" t="inlineStr">
        <is>
          <t>Audífonos</t>
        </is>
      </c>
      <c r="E64" s="21" t="inlineStr">
        <is>
          <t>1Hora</t>
        </is>
      </c>
      <c r="F64" s="21" t="n"/>
      <c r="G64" s="21" t="inlineStr">
        <is>
          <t>Sin control</t>
        </is>
      </c>
      <c r="H64" s="22" t="n">
        <v>30400</v>
      </c>
      <c r="I64" s="23">
        <f>INDEX(Márgenes!$C$7:$C$23,MATCH(D64,Márgenes!$B$7:$B$23,0))</f>
        <v/>
      </c>
      <c r="J64" s="24">
        <f>MAX(H64*(1+I64),H64+Márgenes!$B$4)</f>
        <v/>
      </c>
      <c r="K64" s="25">
        <f>IF(J64&lt;1000000,CEILING(J64,1000),CEILING(J64,10000))-100</f>
        <v/>
      </c>
      <c r="L64" s="24">
        <f>K64-H64</f>
        <v/>
      </c>
      <c r="M64" s="26">
        <f>IF(K64=0,0,L64/K64)</f>
        <v/>
      </c>
      <c r="O64" s="27" t="inlineStr">
        <is>
          <t>Lista</t>
        </is>
      </c>
      <c r="P64" s="28" t="inlineStr">
        <is>
          <t>imagenes/AUT207.jpg</t>
        </is>
      </c>
    </row>
    <row r="65" ht="50" customHeight="1" s="18">
      <c r="A65" s="21" t="inlineStr">
        <is>
          <t>AUT119</t>
        </is>
      </c>
      <c r="B65" s="21" t="inlineStr">
        <is>
          <t>Audífonos AUT119</t>
        </is>
      </c>
      <c r="C65" s="21" t="inlineStr">
        <is>
          <t>Audio</t>
        </is>
      </c>
      <c r="D65" s="21" t="inlineStr">
        <is>
          <t>Audífonos</t>
        </is>
      </c>
      <c r="E65" s="21" t="inlineStr">
        <is>
          <t>1Hora</t>
        </is>
      </c>
      <c r="F65" s="21" t="n"/>
      <c r="G65" s="21" t="inlineStr">
        <is>
          <t>Sin control</t>
        </is>
      </c>
      <c r="H65" s="22" t="n">
        <v>32875</v>
      </c>
      <c r="I65" s="23">
        <f>INDEX(Márgenes!$C$7:$C$23,MATCH(D65,Márgenes!$B$7:$B$23,0))</f>
        <v/>
      </c>
      <c r="J65" s="24">
        <f>MAX(H65*(1+I65),H65+Márgenes!$B$4)</f>
        <v/>
      </c>
      <c r="K65" s="25">
        <f>IF(J65&lt;1000000,CEILING(J65,1000),CEILING(J65,10000))-100</f>
        <v/>
      </c>
      <c r="L65" s="24">
        <f>K65-H65</f>
        <v/>
      </c>
      <c r="M65" s="26">
        <f>IF(K65=0,0,L65/K65)</f>
        <v/>
      </c>
      <c r="O65" s="27" t="inlineStr">
        <is>
          <t>Lista</t>
        </is>
      </c>
      <c r="P65" s="28" t="inlineStr">
        <is>
          <t>imagenes/AUT119.jpg</t>
        </is>
      </c>
    </row>
    <row r="66" ht="50" customHeight="1" s="18">
      <c r="A66" s="21" t="inlineStr">
        <is>
          <t>AUT208</t>
        </is>
      </c>
      <c r="B66" s="21" t="inlineStr">
        <is>
          <t>Audífonos AUT208</t>
        </is>
      </c>
      <c r="C66" s="21" t="inlineStr">
        <is>
          <t>Audio</t>
        </is>
      </c>
      <c r="D66" s="21" t="inlineStr">
        <is>
          <t>Audífonos</t>
        </is>
      </c>
      <c r="E66" s="21" t="inlineStr">
        <is>
          <t>1Hora</t>
        </is>
      </c>
      <c r="F66" s="21" t="n"/>
      <c r="G66" s="21" t="inlineStr">
        <is>
          <t>Sin control</t>
        </is>
      </c>
      <c r="H66" s="22" t="n">
        <v>29999</v>
      </c>
      <c r="I66" s="23">
        <f>INDEX(Márgenes!$C$7:$C$23,MATCH(D66,Márgenes!$B$7:$B$23,0))</f>
        <v/>
      </c>
      <c r="J66" s="24">
        <f>MAX(H66*(1+I66),H66+Márgenes!$B$4)</f>
        <v/>
      </c>
      <c r="K66" s="25">
        <f>IF(J66&lt;1000000,CEILING(J66,1000),CEILING(J66,10000))-100</f>
        <v/>
      </c>
      <c r="L66" s="24">
        <f>K66-H66</f>
        <v/>
      </c>
      <c r="M66" s="26">
        <f>IF(K66=0,0,L66/K66)</f>
        <v/>
      </c>
      <c r="O66" s="27" t="inlineStr">
        <is>
          <t>Lista</t>
        </is>
      </c>
      <c r="P66" s="28" t="inlineStr">
        <is>
          <t>imagenes/AUT208.jpg</t>
        </is>
      </c>
    </row>
    <row r="67" ht="50" customHeight="1" s="18">
      <c r="A67" s="21" t="inlineStr">
        <is>
          <t>AUT212</t>
        </is>
      </c>
      <c r="B67" s="21" t="inlineStr">
        <is>
          <t>Audífonos AUT212</t>
        </is>
      </c>
      <c r="C67" s="21" t="inlineStr">
        <is>
          <t>Audio</t>
        </is>
      </c>
      <c r="D67" s="21" t="inlineStr">
        <is>
          <t>Audífonos</t>
        </is>
      </c>
      <c r="E67" s="21" t="inlineStr">
        <is>
          <t>1Hora</t>
        </is>
      </c>
      <c r="F67" s="21" t="n"/>
      <c r="G67" s="21" t="inlineStr">
        <is>
          <t>Sin control</t>
        </is>
      </c>
      <c r="H67" s="22" t="n">
        <v>38124</v>
      </c>
      <c r="I67" s="23">
        <f>INDEX(Márgenes!$C$7:$C$23,MATCH(D67,Márgenes!$B$7:$B$23,0))</f>
        <v/>
      </c>
      <c r="J67" s="24">
        <f>MAX(H67*(1+I67),H67+Márgenes!$B$4)</f>
        <v/>
      </c>
      <c r="K67" s="25">
        <f>IF(J67&lt;1000000,CEILING(J67,1000),CEILING(J67,10000))-100</f>
        <v/>
      </c>
      <c r="L67" s="24">
        <f>K67-H67</f>
        <v/>
      </c>
      <c r="M67" s="26">
        <f>IF(K67=0,0,L67/K67)</f>
        <v/>
      </c>
      <c r="O67" s="27" t="inlineStr">
        <is>
          <t>Lista</t>
        </is>
      </c>
      <c r="P67" s="28" t="inlineStr">
        <is>
          <t>imagenes/AUT212.jpg</t>
        </is>
      </c>
    </row>
    <row r="68" ht="50" customHeight="1" s="18">
      <c r="A68" s="21" t="inlineStr">
        <is>
          <t>AUT210</t>
        </is>
      </c>
      <c r="B68" s="21" t="inlineStr">
        <is>
          <t>Audífonos AUT210</t>
        </is>
      </c>
      <c r="C68" s="21" t="inlineStr">
        <is>
          <t>Audio</t>
        </is>
      </c>
      <c r="D68" s="21" t="inlineStr">
        <is>
          <t>Audífonos</t>
        </is>
      </c>
      <c r="E68" s="21" t="inlineStr">
        <is>
          <t>1Hora</t>
        </is>
      </c>
      <c r="F68" s="21" t="n"/>
      <c r="G68" s="21" t="inlineStr">
        <is>
          <t>Sin control</t>
        </is>
      </c>
      <c r="H68" s="22" t="n">
        <v>42875</v>
      </c>
      <c r="I68" s="23">
        <f>INDEX(Márgenes!$C$7:$C$23,MATCH(D68,Márgenes!$B$7:$B$23,0))</f>
        <v/>
      </c>
      <c r="J68" s="24">
        <f>MAX(H68*(1+I68),H68+Márgenes!$B$4)</f>
        <v/>
      </c>
      <c r="K68" s="25">
        <f>IF(J68&lt;1000000,CEILING(J68,1000),CEILING(J68,10000))-100</f>
        <v/>
      </c>
      <c r="L68" s="24">
        <f>K68-H68</f>
        <v/>
      </c>
      <c r="M68" s="26">
        <f>IF(K68=0,0,L68/K68)</f>
        <v/>
      </c>
      <c r="O68" s="27" t="inlineStr">
        <is>
          <t>Lista</t>
        </is>
      </c>
      <c r="P68" s="28" t="inlineStr">
        <is>
          <t>imagenes/AUT210.jpg</t>
        </is>
      </c>
    </row>
    <row r="69" ht="50" customHeight="1" s="18">
      <c r="A69" s="21" t="inlineStr">
        <is>
          <t>AUT216</t>
        </is>
      </c>
      <c r="B69" s="21" t="inlineStr">
        <is>
          <t>Audífonos AUT216</t>
        </is>
      </c>
      <c r="C69" s="21" t="inlineStr">
        <is>
          <t>Audio</t>
        </is>
      </c>
      <c r="D69" s="21" t="inlineStr">
        <is>
          <t>Audífonos</t>
        </is>
      </c>
      <c r="E69" s="21" t="inlineStr">
        <is>
          <t>1Hora</t>
        </is>
      </c>
      <c r="F69" s="21" t="n"/>
      <c r="G69" s="21" t="inlineStr">
        <is>
          <t>Sin control</t>
        </is>
      </c>
      <c r="H69" s="22" t="n">
        <v>37629</v>
      </c>
      <c r="I69" s="23">
        <f>INDEX(Márgenes!$C$7:$C$23,MATCH(D69,Márgenes!$B$7:$B$23,0))</f>
        <v/>
      </c>
      <c r="J69" s="24">
        <f>MAX(H69*(1+I69),H69+Márgenes!$B$4)</f>
        <v/>
      </c>
      <c r="K69" s="25">
        <f>IF(J69&lt;1000000,CEILING(J69,1000),CEILING(J69,10000))-100</f>
        <v/>
      </c>
      <c r="L69" s="24">
        <f>K69-H69</f>
        <v/>
      </c>
      <c r="M69" s="26">
        <f>IF(K69=0,0,L69/K69)</f>
        <v/>
      </c>
      <c r="O69" s="27" t="inlineStr">
        <is>
          <t>Lista</t>
        </is>
      </c>
      <c r="P69" s="28" t="inlineStr">
        <is>
          <t>imagenes/AUT216.jpg</t>
        </is>
      </c>
    </row>
    <row r="70" ht="50" customHeight="1" s="18">
      <c r="A70" s="21" t="inlineStr">
        <is>
          <t>BOC060</t>
        </is>
      </c>
      <c r="B70" s="21" t="inlineStr">
        <is>
          <t>Parlante Bluetooth BOC060</t>
        </is>
      </c>
      <c r="C70" s="21" t="inlineStr">
        <is>
          <t>Audio</t>
        </is>
      </c>
      <c r="D70" s="21" t="inlineStr">
        <is>
          <t>Parlantes</t>
        </is>
      </c>
      <c r="E70" s="21" t="inlineStr">
        <is>
          <t>1Hora</t>
        </is>
      </c>
      <c r="F70" s="21" t="n"/>
      <c r="G70" s="21" t="inlineStr">
        <is>
          <t>Sin control</t>
        </is>
      </c>
      <c r="H70" s="22" t="n">
        <v>37499</v>
      </c>
      <c r="I70" s="23">
        <f>INDEX(Márgenes!$C$7:$C$23,MATCH(D70,Márgenes!$B$7:$B$23,0))</f>
        <v/>
      </c>
      <c r="J70" s="24">
        <f>MAX(H70*(1+I70),H70+Márgenes!$B$4)</f>
        <v/>
      </c>
      <c r="K70" s="25">
        <f>IF(J70&lt;1000000,CEILING(J70,1000),CEILING(J70,10000))-100</f>
        <v/>
      </c>
      <c r="L70" s="24">
        <f>K70-H70</f>
        <v/>
      </c>
      <c r="M70" s="26">
        <f>IF(K70=0,0,L70/K70)</f>
        <v/>
      </c>
      <c r="O70" s="27" t="inlineStr">
        <is>
          <t>Lista</t>
        </is>
      </c>
      <c r="P70" s="28" t="inlineStr">
        <is>
          <t>imagenes/BOC060.jpg</t>
        </is>
      </c>
    </row>
    <row r="71" ht="50" customHeight="1" s="18">
      <c r="A71" s="21" t="inlineStr">
        <is>
          <t>BOC242-N</t>
        </is>
      </c>
      <c r="B71" s="21" t="inlineStr">
        <is>
          <t>Parlante Bluetooth BOC242 Negro</t>
        </is>
      </c>
      <c r="C71" s="21" t="inlineStr">
        <is>
          <t>Audio</t>
        </is>
      </c>
      <c r="D71" s="21" t="inlineStr">
        <is>
          <t>Parlantes</t>
        </is>
      </c>
      <c r="E71" s="21" t="inlineStr">
        <is>
          <t>1Hora</t>
        </is>
      </c>
      <c r="F71" s="21" t="n"/>
      <c r="G71" s="21" t="inlineStr">
        <is>
          <t>Sin control</t>
        </is>
      </c>
      <c r="H71" s="22" t="n">
        <v>37499</v>
      </c>
      <c r="I71" s="23">
        <f>INDEX(Márgenes!$C$7:$C$23,MATCH(D71,Márgenes!$B$7:$B$23,0))</f>
        <v/>
      </c>
      <c r="J71" s="24">
        <f>MAX(H71*(1+I71),H71+Márgenes!$B$4)</f>
        <v/>
      </c>
      <c r="K71" s="25">
        <f>IF(J71&lt;1000000,CEILING(J71,1000),CEILING(J71,10000))-100</f>
        <v/>
      </c>
      <c r="L71" s="24">
        <f>K71-H71</f>
        <v/>
      </c>
      <c r="M71" s="26">
        <f>IF(K71=0,0,L71/K71)</f>
        <v/>
      </c>
      <c r="O71" s="27" t="inlineStr">
        <is>
          <t>Lista</t>
        </is>
      </c>
      <c r="P71" s="28" t="inlineStr">
        <is>
          <t>imagenes/BOC242-N.jpg</t>
        </is>
      </c>
    </row>
    <row r="72" ht="50" customHeight="1" s="18">
      <c r="A72" s="21" t="inlineStr">
        <is>
          <t>BOC242-R</t>
        </is>
      </c>
      <c r="B72" s="21" t="inlineStr">
        <is>
          <t>Parlante Bluetooth BOC242 Rojo</t>
        </is>
      </c>
      <c r="C72" s="21" t="inlineStr">
        <is>
          <t>Audio</t>
        </is>
      </c>
      <c r="D72" s="21" t="inlineStr">
        <is>
          <t>Parlantes</t>
        </is>
      </c>
      <c r="E72" s="21" t="inlineStr">
        <is>
          <t>1Hora</t>
        </is>
      </c>
      <c r="F72" s="21" t="n"/>
      <c r="G72" s="21" t="inlineStr">
        <is>
          <t>Sin control</t>
        </is>
      </c>
      <c r="H72" s="22" t="n">
        <v>29999</v>
      </c>
      <c r="I72" s="23">
        <f>INDEX(Márgenes!$C$7:$C$23,MATCH(D72,Márgenes!$B$7:$B$23,0))</f>
        <v/>
      </c>
      <c r="J72" s="24">
        <f>MAX(H72*(1+I72),H72+Márgenes!$B$4)</f>
        <v/>
      </c>
      <c r="K72" s="25">
        <f>IF(J72&lt;1000000,CEILING(J72,1000),CEILING(J72,10000))-100</f>
        <v/>
      </c>
      <c r="L72" s="24">
        <f>K72-H72</f>
        <v/>
      </c>
      <c r="M72" s="26">
        <f>IF(K72=0,0,L72/K72)</f>
        <v/>
      </c>
      <c r="O72" s="27" t="inlineStr">
        <is>
          <t>Lista</t>
        </is>
      </c>
      <c r="P72" s="28" t="inlineStr">
        <is>
          <t>imagenes/BOC242-R.jpg</t>
        </is>
      </c>
    </row>
    <row r="73" ht="50" customHeight="1" s="18">
      <c r="A73" s="21" t="inlineStr">
        <is>
          <t>CAB272</t>
        </is>
      </c>
      <c r="B73" s="21" t="inlineStr">
        <is>
          <t>Cable CAB272</t>
        </is>
      </c>
      <c r="C73" s="21" t="inlineStr">
        <is>
          <t>Accesorios</t>
        </is>
      </c>
      <c r="D73" s="21" t="inlineStr">
        <is>
          <t>Cables</t>
        </is>
      </c>
      <c r="E73" s="21" t="inlineStr">
        <is>
          <t>1Hora</t>
        </is>
      </c>
      <c r="F73" s="21" t="n"/>
      <c r="G73" s="21" t="inlineStr">
        <is>
          <t>Sin control</t>
        </is>
      </c>
      <c r="H73" s="22" t="n">
        <v>3625</v>
      </c>
      <c r="I73" s="23">
        <f>INDEX(Márgenes!$C$7:$C$23,MATCH(D73,Márgenes!$B$7:$B$23,0))</f>
        <v/>
      </c>
      <c r="J73" s="24">
        <f>MAX(H73*(1+I73),H73+Márgenes!$B$4)</f>
        <v/>
      </c>
      <c r="K73" s="25">
        <f>IF(J73&lt;1000000,CEILING(J73,1000),CEILING(J73,10000))-100</f>
        <v/>
      </c>
      <c r="L73" s="24">
        <f>K73-H73</f>
        <v/>
      </c>
      <c r="M73" s="26">
        <f>IF(K73=0,0,L73/K73)</f>
        <v/>
      </c>
      <c r="O73" s="27" t="inlineStr">
        <is>
          <t>Lista</t>
        </is>
      </c>
      <c r="P73" s="28" t="inlineStr">
        <is>
          <t>imagenes/CAB272.jpg</t>
        </is>
      </c>
    </row>
    <row r="74" ht="50" customHeight="1" s="18">
      <c r="A74" s="21" t="inlineStr">
        <is>
          <t>CAB244</t>
        </is>
      </c>
      <c r="B74" s="21" t="inlineStr">
        <is>
          <t>Cable CAB244</t>
        </is>
      </c>
      <c r="C74" s="21" t="inlineStr">
        <is>
          <t>Accesorios</t>
        </is>
      </c>
      <c r="D74" s="21" t="inlineStr">
        <is>
          <t>Cables</t>
        </is>
      </c>
      <c r="E74" s="21" t="inlineStr">
        <is>
          <t>1Hora</t>
        </is>
      </c>
      <c r="F74" s="21" t="n"/>
      <c r="G74" s="21" t="inlineStr">
        <is>
          <t>Sin control</t>
        </is>
      </c>
      <c r="H74" s="22" t="n">
        <v>2375</v>
      </c>
      <c r="I74" s="23">
        <f>INDEX(Márgenes!$C$7:$C$23,MATCH(D74,Márgenes!$B$7:$B$23,0))</f>
        <v/>
      </c>
      <c r="J74" s="24">
        <f>MAX(H74*(1+I74),H74+Márgenes!$B$4)</f>
        <v/>
      </c>
      <c r="K74" s="25">
        <f>IF(J74&lt;1000000,CEILING(J74,1000),CEILING(J74,10000))-100</f>
        <v/>
      </c>
      <c r="L74" s="24">
        <f>K74-H74</f>
        <v/>
      </c>
      <c r="M74" s="26">
        <f>IF(K74=0,0,L74/K74)</f>
        <v/>
      </c>
      <c r="O74" s="27" t="inlineStr">
        <is>
          <t>Lista</t>
        </is>
      </c>
      <c r="P74" s="28" t="inlineStr">
        <is>
          <t>imagenes/CAB244.jpg</t>
        </is>
      </c>
    </row>
    <row r="75" ht="50" customHeight="1" s="18">
      <c r="A75" s="21" t="inlineStr">
        <is>
          <t>CAB258</t>
        </is>
      </c>
      <c r="B75" s="21" t="inlineStr">
        <is>
          <t>Cable Lightning CAB258</t>
        </is>
      </c>
      <c r="C75" s="21" t="inlineStr">
        <is>
          <t>Accesorios</t>
        </is>
      </c>
      <c r="D75" s="21" t="inlineStr">
        <is>
          <t>Cables</t>
        </is>
      </c>
      <c r="E75" s="21" t="inlineStr">
        <is>
          <t>1Hora</t>
        </is>
      </c>
      <c r="F75" s="21" t="n"/>
      <c r="G75" s="21" t="inlineStr">
        <is>
          <t>Sin control</t>
        </is>
      </c>
      <c r="H75" s="22" t="n">
        <v>4594</v>
      </c>
      <c r="I75" s="23">
        <f>INDEX(Márgenes!$C$7:$C$23,MATCH(D75,Márgenes!$B$7:$B$23,0))</f>
        <v/>
      </c>
      <c r="J75" s="24">
        <f>MAX(H75*(1+I75),H75+Márgenes!$B$4)</f>
        <v/>
      </c>
      <c r="K75" s="25">
        <f>IF(J75&lt;1000000,CEILING(J75,1000),CEILING(J75,10000))-100</f>
        <v/>
      </c>
      <c r="L75" s="24">
        <f>K75-H75</f>
        <v/>
      </c>
      <c r="M75" s="26">
        <f>IF(K75=0,0,L75/K75)</f>
        <v/>
      </c>
      <c r="O75" s="27" t="inlineStr">
        <is>
          <t>Lista</t>
        </is>
      </c>
      <c r="P75" s="28" t="inlineStr">
        <is>
          <t>imagenes/CAB258.jpg</t>
        </is>
      </c>
    </row>
    <row r="76" ht="50" customHeight="1" s="18">
      <c r="A76" s="21" t="inlineStr">
        <is>
          <t>CAB246</t>
        </is>
      </c>
      <c r="B76" s="21" t="inlineStr">
        <is>
          <t>Cable Tipo C CAB246</t>
        </is>
      </c>
      <c r="C76" s="21" t="inlineStr">
        <is>
          <t>Accesorios</t>
        </is>
      </c>
      <c r="D76" s="21" t="inlineStr">
        <is>
          <t>Cables</t>
        </is>
      </c>
      <c r="E76" s="21" t="inlineStr">
        <is>
          <t>1Hora</t>
        </is>
      </c>
      <c r="F76" s="21" t="n"/>
      <c r="G76" s="21" t="inlineStr">
        <is>
          <t>Sin control</t>
        </is>
      </c>
      <c r="H76" s="22" t="n">
        <v>3164</v>
      </c>
      <c r="I76" s="23">
        <f>INDEX(Márgenes!$C$7:$C$23,MATCH(D76,Márgenes!$B$7:$B$23,0))</f>
        <v/>
      </c>
      <c r="J76" s="24">
        <f>MAX(H76*(1+I76),H76+Márgenes!$B$4)</f>
        <v/>
      </c>
      <c r="K76" s="25">
        <f>IF(J76&lt;1000000,CEILING(J76,1000),CEILING(J76,10000))-100</f>
        <v/>
      </c>
      <c r="L76" s="24">
        <f>K76-H76</f>
        <v/>
      </c>
      <c r="M76" s="26">
        <f>IF(K76=0,0,L76/K76)</f>
        <v/>
      </c>
      <c r="O76" s="27" t="inlineStr">
        <is>
          <t>Lista</t>
        </is>
      </c>
      <c r="P76" s="28" t="inlineStr">
        <is>
          <t>imagenes/CAB246.jpg</t>
        </is>
      </c>
    </row>
    <row r="77" ht="50" customHeight="1" s="18">
      <c r="A77" s="21" t="inlineStr">
        <is>
          <t>CAB251</t>
        </is>
      </c>
      <c r="B77" s="21" t="inlineStr">
        <is>
          <t>Cable Tipo C CAB251</t>
        </is>
      </c>
      <c r="C77" s="21" t="inlineStr">
        <is>
          <t>Accesorios</t>
        </is>
      </c>
      <c r="D77" s="21" t="inlineStr">
        <is>
          <t>Cables</t>
        </is>
      </c>
      <c r="E77" s="21" t="inlineStr">
        <is>
          <t>1Hora</t>
        </is>
      </c>
      <c r="F77" s="21" t="n"/>
      <c r="G77" s="21" t="inlineStr">
        <is>
          <t>Sin control</t>
        </is>
      </c>
      <c r="H77" s="22" t="n">
        <v>3125</v>
      </c>
      <c r="I77" s="23">
        <f>INDEX(Márgenes!$C$7:$C$23,MATCH(D77,Márgenes!$B$7:$B$23,0))</f>
        <v/>
      </c>
      <c r="J77" s="24">
        <f>MAX(H77*(1+I77),H77+Márgenes!$B$4)</f>
        <v/>
      </c>
      <c r="K77" s="25">
        <f>IF(J77&lt;1000000,CEILING(J77,1000),CEILING(J77,10000))-100</f>
        <v/>
      </c>
      <c r="L77" s="24">
        <f>K77-H77</f>
        <v/>
      </c>
      <c r="M77" s="26">
        <f>IF(K77=0,0,L77/K77)</f>
        <v/>
      </c>
      <c r="O77" s="27" t="inlineStr">
        <is>
          <t>Lista</t>
        </is>
      </c>
      <c r="P77" s="28" t="inlineStr">
        <is>
          <t>imagenes/CAB251.jpg</t>
        </is>
      </c>
    </row>
    <row r="78" ht="50" customHeight="1" s="18">
      <c r="A78" s="21" t="inlineStr">
        <is>
          <t>CAB247</t>
        </is>
      </c>
      <c r="B78" s="21" t="inlineStr">
        <is>
          <t>Cable Lightning CAB247</t>
        </is>
      </c>
      <c r="C78" s="21" t="inlineStr">
        <is>
          <t>Accesorios</t>
        </is>
      </c>
      <c r="D78" s="21" t="inlineStr">
        <is>
          <t>Cables</t>
        </is>
      </c>
      <c r="E78" s="21" t="inlineStr">
        <is>
          <t>1Hora</t>
        </is>
      </c>
      <c r="F78" s="21" t="n"/>
      <c r="G78" s="21" t="inlineStr">
        <is>
          <t>Sin control</t>
        </is>
      </c>
      <c r="H78" s="22" t="n">
        <v>3389</v>
      </c>
      <c r="I78" s="23">
        <f>INDEX(Márgenes!$C$7:$C$23,MATCH(D78,Márgenes!$B$7:$B$23,0))</f>
        <v/>
      </c>
      <c r="J78" s="24">
        <f>MAX(H78*(1+I78),H78+Márgenes!$B$4)</f>
        <v/>
      </c>
      <c r="K78" s="25">
        <f>IF(J78&lt;1000000,CEILING(J78,1000),CEILING(J78,10000))-100</f>
        <v/>
      </c>
      <c r="L78" s="24">
        <f>K78-H78</f>
        <v/>
      </c>
      <c r="M78" s="26">
        <f>IF(K78=0,0,L78/K78)</f>
        <v/>
      </c>
      <c r="O78" s="27" t="inlineStr">
        <is>
          <t>Lista</t>
        </is>
      </c>
      <c r="P78" s="28" t="inlineStr">
        <is>
          <t>imagenes/CAB247.jpg</t>
        </is>
      </c>
    </row>
    <row r="79" ht="50" customHeight="1" s="18">
      <c r="A79" s="21" t="inlineStr">
        <is>
          <t>CAB242</t>
        </is>
      </c>
      <c r="B79" s="21" t="inlineStr">
        <is>
          <t>Cable V8 (Micro USB) CAB242</t>
        </is>
      </c>
      <c r="C79" s="21" t="inlineStr">
        <is>
          <t>Accesorios</t>
        </is>
      </c>
      <c r="D79" s="21" t="inlineStr">
        <is>
          <t>Cables</t>
        </is>
      </c>
      <c r="E79" s="21" t="inlineStr">
        <is>
          <t>1Hora</t>
        </is>
      </c>
      <c r="F79" s="21" t="n"/>
      <c r="G79" s="21" t="inlineStr">
        <is>
          <t>Sin control</t>
        </is>
      </c>
      <c r="H79" s="22" t="n">
        <v>1875</v>
      </c>
      <c r="I79" s="23">
        <f>INDEX(Márgenes!$C$7:$C$23,MATCH(D79,Márgenes!$B$7:$B$23,0))</f>
        <v/>
      </c>
      <c r="J79" s="24">
        <f>MAX(H79*(1+I79),H79+Márgenes!$B$4)</f>
        <v/>
      </c>
      <c r="K79" s="25">
        <f>IF(J79&lt;1000000,CEILING(J79,1000),CEILING(J79,10000))-100</f>
        <v/>
      </c>
      <c r="L79" s="24">
        <f>K79-H79</f>
        <v/>
      </c>
      <c r="M79" s="26">
        <f>IF(K79=0,0,L79/K79)</f>
        <v/>
      </c>
      <c r="O79" s="27" t="inlineStr">
        <is>
          <t>Lista</t>
        </is>
      </c>
      <c r="P79" s="28" t="inlineStr">
        <is>
          <t>imagenes/CAB242.jpg</t>
        </is>
      </c>
    </row>
    <row r="80" ht="50" customHeight="1" s="18">
      <c r="A80" s="21" t="inlineStr">
        <is>
          <t>GAR164</t>
        </is>
      </c>
      <c r="B80" s="21" t="inlineStr">
        <is>
          <t>Cargador GAR164</t>
        </is>
      </c>
      <c r="C80" s="21" t="inlineStr">
        <is>
          <t>Accesorios</t>
        </is>
      </c>
      <c r="D80" s="21" t="inlineStr">
        <is>
          <t>Cargadores</t>
        </is>
      </c>
      <c r="E80" s="21" t="inlineStr">
        <is>
          <t>1Hora</t>
        </is>
      </c>
      <c r="F80" s="21" t="n"/>
      <c r="G80" s="21" t="inlineStr">
        <is>
          <t>Sin control</t>
        </is>
      </c>
      <c r="H80" s="22" t="n">
        <v>14164</v>
      </c>
      <c r="I80" s="23">
        <f>INDEX(Márgenes!$C$7:$C$23,MATCH(D80,Márgenes!$B$7:$B$23,0))</f>
        <v/>
      </c>
      <c r="J80" s="24">
        <f>MAX(H80*(1+I80),H80+Márgenes!$B$4)</f>
        <v/>
      </c>
      <c r="K80" s="25">
        <f>IF(J80&lt;1000000,CEILING(J80,1000),CEILING(J80,10000))-100</f>
        <v/>
      </c>
      <c r="L80" s="24">
        <f>K80-H80</f>
        <v/>
      </c>
      <c r="M80" s="26">
        <f>IF(K80=0,0,L80/K80)</f>
        <v/>
      </c>
      <c r="O80" s="27" t="inlineStr">
        <is>
          <t>Lista</t>
        </is>
      </c>
      <c r="P80" s="28" t="inlineStr">
        <is>
          <t>imagenes/GAR164.jpg</t>
        </is>
      </c>
    </row>
    <row r="81" ht="50" customHeight="1" s="18">
      <c r="A81" s="21" t="inlineStr">
        <is>
          <t>GAR165</t>
        </is>
      </c>
      <c r="B81" s="21" t="inlineStr">
        <is>
          <t>Cargador GAR165</t>
        </is>
      </c>
      <c r="C81" s="21" t="inlineStr">
        <is>
          <t>Accesorios</t>
        </is>
      </c>
      <c r="D81" s="21" t="inlineStr">
        <is>
          <t>Cargadores</t>
        </is>
      </c>
      <c r="E81" s="21" t="inlineStr">
        <is>
          <t>1Hora</t>
        </is>
      </c>
      <c r="F81" s="21" t="n"/>
      <c r="G81" s="21" t="inlineStr">
        <is>
          <t>Sin control</t>
        </is>
      </c>
      <c r="H81" s="22" t="n">
        <v>16875</v>
      </c>
      <c r="I81" s="23">
        <f>INDEX(Márgenes!$C$7:$C$23,MATCH(D81,Márgenes!$B$7:$B$23,0))</f>
        <v/>
      </c>
      <c r="J81" s="24">
        <f>MAX(H81*(1+I81),H81+Márgenes!$B$4)</f>
        <v/>
      </c>
      <c r="K81" s="25">
        <f>IF(J81&lt;1000000,CEILING(J81,1000),CEILING(J81,10000))-100</f>
        <v/>
      </c>
      <c r="L81" s="24">
        <f>K81-H81</f>
        <v/>
      </c>
      <c r="M81" s="26">
        <f>IF(K81=0,0,L81/K81)</f>
        <v/>
      </c>
      <c r="O81" s="27" t="inlineStr">
        <is>
          <t>Lista</t>
        </is>
      </c>
      <c r="P81" s="28" t="inlineStr">
        <is>
          <t>imagenes/GAR165.jpg</t>
        </is>
      </c>
    </row>
    <row r="82" ht="50" customHeight="1" s="18">
      <c r="A82" s="21" t="inlineStr">
        <is>
          <t>GAR092</t>
        </is>
      </c>
      <c r="B82" s="21" t="inlineStr">
        <is>
          <t>Cargador Tipo C GAR092</t>
        </is>
      </c>
      <c r="C82" s="21" t="inlineStr">
        <is>
          <t>Accesorios</t>
        </is>
      </c>
      <c r="D82" s="21" t="inlineStr">
        <is>
          <t>Cargadores</t>
        </is>
      </c>
      <c r="E82" s="21" t="inlineStr">
        <is>
          <t>1Hora</t>
        </is>
      </c>
      <c r="F82" s="21" t="n"/>
      <c r="G82" s="21" t="inlineStr">
        <is>
          <t>Sin control</t>
        </is>
      </c>
      <c r="H82" s="22" t="n">
        <v>11749</v>
      </c>
      <c r="I82" s="23">
        <f>INDEX(Márgenes!$C$7:$C$23,MATCH(D82,Márgenes!$B$7:$B$23,0))</f>
        <v/>
      </c>
      <c r="J82" s="24">
        <f>MAX(H82*(1+I82),H82+Márgenes!$B$4)</f>
        <v/>
      </c>
      <c r="K82" s="25">
        <f>IF(J82&lt;1000000,CEILING(J82,1000),CEILING(J82,10000))-100</f>
        <v/>
      </c>
      <c r="L82" s="24">
        <f>K82-H82</f>
        <v/>
      </c>
      <c r="M82" s="26">
        <f>IF(K82=0,0,L82/K82)</f>
        <v/>
      </c>
      <c r="O82" s="27" t="inlineStr">
        <is>
          <t>Lista</t>
        </is>
      </c>
      <c r="P82" s="28" t="inlineStr">
        <is>
          <t>imagenes/GAR092.jpg</t>
        </is>
      </c>
    </row>
    <row r="83" ht="50" customHeight="1" s="18">
      <c r="A83" s="21" t="inlineStr">
        <is>
          <t>GAR142</t>
        </is>
      </c>
      <c r="B83" s="21" t="inlineStr">
        <is>
          <t>Cargador Tipo C GAR142</t>
        </is>
      </c>
      <c r="C83" s="21" t="inlineStr">
        <is>
          <t>Accesorios</t>
        </is>
      </c>
      <c r="D83" s="21" t="inlineStr">
        <is>
          <t>Cargadores</t>
        </is>
      </c>
      <c r="E83" s="21" t="inlineStr">
        <is>
          <t>1Hora</t>
        </is>
      </c>
      <c r="F83" s="21" t="n"/>
      <c r="G83" s="21" t="inlineStr">
        <is>
          <t>Sin control</t>
        </is>
      </c>
      <c r="H83" s="22" t="n">
        <v>7621</v>
      </c>
      <c r="I83" s="23">
        <f>INDEX(Márgenes!$C$7:$C$23,MATCH(D83,Márgenes!$B$7:$B$23,0))</f>
        <v/>
      </c>
      <c r="J83" s="24">
        <f>MAX(H83*(1+I83),H83+Márgenes!$B$4)</f>
        <v/>
      </c>
      <c r="K83" s="25">
        <f>IF(J83&lt;1000000,CEILING(J83,1000),CEILING(J83,10000))-100</f>
        <v/>
      </c>
      <c r="L83" s="24">
        <f>K83-H83</f>
        <v/>
      </c>
      <c r="M83" s="26">
        <f>IF(K83=0,0,L83/K83)</f>
        <v/>
      </c>
      <c r="O83" s="27" t="inlineStr">
        <is>
          <t>Lista</t>
        </is>
      </c>
      <c r="P83" s="28" t="inlineStr">
        <is>
          <t>imagenes/GAR142.jpg</t>
        </is>
      </c>
    </row>
    <row r="84" ht="50" customHeight="1" s="18">
      <c r="A84" s="21" t="inlineStr">
        <is>
          <t>GAR153</t>
        </is>
      </c>
      <c r="B84" s="21" t="inlineStr">
        <is>
          <t>Cargador Tipo C GAR153</t>
        </is>
      </c>
      <c r="C84" s="21" t="inlineStr">
        <is>
          <t>Accesorios</t>
        </is>
      </c>
      <c r="D84" s="21" t="inlineStr">
        <is>
          <t>Cargadores</t>
        </is>
      </c>
      <c r="E84" s="21" t="inlineStr">
        <is>
          <t>1Hora</t>
        </is>
      </c>
      <c r="F84" s="21" t="n"/>
      <c r="G84" s="21" t="inlineStr">
        <is>
          <t>Sin control</t>
        </is>
      </c>
      <c r="H84" s="22" t="n">
        <v>11949</v>
      </c>
      <c r="I84" s="23">
        <f>INDEX(Márgenes!$C$7:$C$23,MATCH(D84,Márgenes!$B$7:$B$23,0))</f>
        <v/>
      </c>
      <c r="J84" s="24">
        <f>MAX(H84*(1+I84),H84+Márgenes!$B$4)</f>
        <v/>
      </c>
      <c r="K84" s="25">
        <f>IF(J84&lt;1000000,CEILING(J84,1000),CEILING(J84,10000))-100</f>
        <v/>
      </c>
      <c r="L84" s="24">
        <f>K84-H84</f>
        <v/>
      </c>
      <c r="M84" s="26">
        <f>IF(K84=0,0,L84/K84)</f>
        <v/>
      </c>
      <c r="O84" s="27" t="inlineStr">
        <is>
          <t>Lista</t>
        </is>
      </c>
      <c r="P84" s="28" t="inlineStr">
        <is>
          <t>imagenes/GAR153.jpg</t>
        </is>
      </c>
    </row>
    <row r="85" ht="50" customHeight="1" s="18">
      <c r="A85" s="21" t="inlineStr">
        <is>
          <t>GAR154</t>
        </is>
      </c>
      <c r="B85" s="21" t="inlineStr">
        <is>
          <t>Cargador Lightning GAR154</t>
        </is>
      </c>
      <c r="C85" s="21" t="inlineStr">
        <is>
          <t>Accesorios</t>
        </is>
      </c>
      <c r="D85" s="21" t="inlineStr">
        <is>
          <t>Cargadores</t>
        </is>
      </c>
      <c r="E85" s="21" t="inlineStr">
        <is>
          <t>1Hora</t>
        </is>
      </c>
      <c r="F85" s="21" t="n"/>
      <c r="G85" s="21" t="inlineStr">
        <is>
          <t>Sin control</t>
        </is>
      </c>
      <c r="H85" s="22" t="n">
        <v>13020</v>
      </c>
      <c r="I85" s="23">
        <f>INDEX(Márgenes!$C$7:$C$23,MATCH(D85,Márgenes!$B$7:$B$23,0))</f>
        <v/>
      </c>
      <c r="J85" s="24">
        <f>MAX(H85*(1+I85),H85+Márgenes!$B$4)</f>
        <v/>
      </c>
      <c r="K85" s="25">
        <f>IF(J85&lt;1000000,CEILING(J85,1000),CEILING(J85,10000))-100</f>
        <v/>
      </c>
      <c r="L85" s="24">
        <f>K85-H85</f>
        <v/>
      </c>
      <c r="M85" s="26">
        <f>IF(K85=0,0,L85/K85)</f>
        <v/>
      </c>
      <c r="O85" s="27" t="inlineStr">
        <is>
          <t>Lista</t>
        </is>
      </c>
      <c r="P85" s="28" t="inlineStr">
        <is>
          <t>imagenes/GAR154.jpg</t>
        </is>
      </c>
    </row>
    <row r="86" ht="50" customHeight="1" s="18">
      <c r="A86" s="21" t="inlineStr">
        <is>
          <t>GAR124</t>
        </is>
      </c>
      <c r="B86" s="21" t="inlineStr">
        <is>
          <t>Cargador V8 (Micro USB) GAR124</t>
        </is>
      </c>
      <c r="C86" s="21" t="inlineStr">
        <is>
          <t>Accesorios</t>
        </is>
      </c>
      <c r="D86" s="21" t="inlineStr">
        <is>
          <t>Cargadores</t>
        </is>
      </c>
      <c r="E86" s="21" t="inlineStr">
        <is>
          <t>1Hora</t>
        </is>
      </c>
      <c r="F86" s="21" t="n"/>
      <c r="G86" s="21" t="inlineStr">
        <is>
          <t>Sin control</t>
        </is>
      </c>
      <c r="H86" s="22" t="n">
        <v>7375</v>
      </c>
      <c r="I86" s="23">
        <f>INDEX(Márgenes!$C$7:$C$23,MATCH(D86,Márgenes!$B$7:$B$23,0))</f>
        <v/>
      </c>
      <c r="J86" s="24">
        <f>MAX(H86*(1+I86),H86+Márgenes!$B$4)</f>
        <v/>
      </c>
      <c r="K86" s="25">
        <f>IF(J86&lt;1000000,CEILING(J86,1000),CEILING(J86,10000))-100</f>
        <v/>
      </c>
      <c r="L86" s="24">
        <f>K86-H86</f>
        <v/>
      </c>
      <c r="M86" s="26">
        <f>IF(K86=0,0,L86/K86)</f>
        <v/>
      </c>
      <c r="O86" s="27" t="inlineStr">
        <is>
          <t>Lista</t>
        </is>
      </c>
      <c r="P86" s="28" t="inlineStr">
        <is>
          <t>imagenes/GAR124.jpg</t>
        </is>
      </c>
    </row>
    <row r="87" ht="50" customHeight="1" s="18">
      <c r="A87" s="21" t="inlineStr">
        <is>
          <t>GAR322</t>
        </is>
      </c>
      <c r="B87" s="21" t="inlineStr">
        <is>
          <t>Cargador Tres Puertos GAR322</t>
        </is>
      </c>
      <c r="C87" s="21" t="inlineStr">
        <is>
          <t>Accesorios</t>
        </is>
      </c>
      <c r="D87" s="21" t="inlineStr">
        <is>
          <t>Cargadores</t>
        </is>
      </c>
      <c r="E87" s="21" t="inlineStr">
        <is>
          <t>1Hora</t>
        </is>
      </c>
      <c r="F87" s="21" t="n"/>
      <c r="G87" s="21" t="inlineStr">
        <is>
          <t>Sin control</t>
        </is>
      </c>
      <c r="H87" s="22" t="n">
        <v>50079</v>
      </c>
      <c r="I87" s="23">
        <f>INDEX(Márgenes!$C$7:$C$23,MATCH(D87,Márgenes!$B$7:$B$23,0))</f>
        <v/>
      </c>
      <c r="J87" s="24">
        <f>MAX(H87*(1+I87),H87+Márgenes!$B$4)</f>
        <v/>
      </c>
      <c r="K87" s="25">
        <f>IF(J87&lt;1000000,CEILING(J87,1000),CEILING(J87,10000))-100</f>
        <v/>
      </c>
      <c r="L87" s="24">
        <f>K87-H87</f>
        <v/>
      </c>
      <c r="M87" s="26">
        <f>IF(K87=0,0,L87/K87)</f>
        <v/>
      </c>
      <c r="O87" s="27" t="inlineStr">
        <is>
          <t>Lista</t>
        </is>
      </c>
      <c r="P87" s="28" t="inlineStr">
        <is>
          <t>imagenes/GAR322.jpg</t>
        </is>
      </c>
    </row>
    <row r="88" ht="50" customHeight="1" s="18">
      <c r="A88" s="21" t="inlineStr">
        <is>
          <t>GAR152</t>
        </is>
      </c>
      <c r="B88" s="21" t="inlineStr">
        <is>
          <t>Cubo Cargador Tipo C GAR152</t>
        </is>
      </c>
      <c r="C88" s="21" t="inlineStr">
        <is>
          <t>Accesorios</t>
        </is>
      </c>
      <c r="D88" s="21" t="inlineStr">
        <is>
          <t>Cargadores</t>
        </is>
      </c>
      <c r="E88" s="21" t="inlineStr">
        <is>
          <t>1Hora</t>
        </is>
      </c>
      <c r="F88" s="21" t="n"/>
      <c r="G88" s="21" t="inlineStr">
        <is>
          <t>Sin control</t>
        </is>
      </c>
      <c r="H88" s="22" t="n">
        <v>8596</v>
      </c>
      <c r="I88" s="23">
        <f>INDEX(Márgenes!$C$7:$C$23,MATCH(D88,Márgenes!$B$7:$B$23,0))</f>
        <v/>
      </c>
      <c r="J88" s="24">
        <f>MAX(H88*(1+I88),H88+Márgenes!$B$4)</f>
        <v/>
      </c>
      <c r="K88" s="25">
        <f>IF(J88&lt;1000000,CEILING(J88,1000),CEILING(J88,10000))-100</f>
        <v/>
      </c>
      <c r="L88" s="24">
        <f>K88-H88</f>
        <v/>
      </c>
      <c r="M88" s="26">
        <f>IF(K88=0,0,L88/K88)</f>
        <v/>
      </c>
      <c r="O88" s="27" t="inlineStr">
        <is>
          <t>Lista</t>
        </is>
      </c>
      <c r="P88" s="28" t="inlineStr">
        <is>
          <t>imagenes/GAR152.jpg</t>
        </is>
      </c>
    </row>
    <row r="89" ht="50" customHeight="1" s="18">
      <c r="A89" s="21" t="inlineStr">
        <is>
          <t>RAT001</t>
        </is>
      </c>
      <c r="B89" s="21" t="inlineStr">
        <is>
          <t>Mouse Inalámbrico RAT001</t>
        </is>
      </c>
      <c r="C89" s="21" t="inlineStr">
        <is>
          <t>Computación</t>
        </is>
      </c>
      <c r="D89" s="21" t="inlineStr">
        <is>
          <t>Periféricos</t>
        </is>
      </c>
      <c r="E89" s="21" t="inlineStr">
        <is>
          <t>1Hora</t>
        </is>
      </c>
      <c r="F89" s="21" t="n"/>
      <c r="G89" s="21" t="inlineStr">
        <is>
          <t>Sin control</t>
        </is>
      </c>
      <c r="H89" s="22" t="n">
        <v>15624</v>
      </c>
      <c r="I89" s="23">
        <f>INDEX(Márgenes!$C$7:$C$23,MATCH(D89,Márgenes!$B$7:$B$23,0))</f>
        <v/>
      </c>
      <c r="J89" s="24">
        <f>MAX(H89*(1+I89),H89+Márgenes!$B$4)</f>
        <v/>
      </c>
      <c r="K89" s="25">
        <f>IF(J89&lt;1000000,CEILING(J89,1000),CEILING(J89,10000))-100</f>
        <v/>
      </c>
      <c r="L89" s="24">
        <f>K89-H89</f>
        <v/>
      </c>
      <c r="M89" s="26">
        <f>IF(K89=0,0,L89/K89)</f>
        <v/>
      </c>
      <c r="O89" s="27" t="inlineStr">
        <is>
          <t>Lista</t>
        </is>
      </c>
      <c r="P89" s="28" t="inlineStr">
        <is>
          <t>imagenes/RAT001.jpg</t>
        </is>
      </c>
    </row>
    <row r="90" ht="50" customHeight="1" s="18">
      <c r="A90" s="21" t="inlineStr">
        <is>
          <t>GAR264</t>
        </is>
      </c>
      <c r="B90" s="21" t="inlineStr">
        <is>
          <t>Power Bank GAR264</t>
        </is>
      </c>
      <c r="C90" s="21" t="inlineStr">
        <is>
          <t>Accesorios</t>
        </is>
      </c>
      <c r="D90" s="21" t="inlineStr">
        <is>
          <t>Power banks</t>
        </is>
      </c>
      <c r="E90" s="21" t="inlineStr">
        <is>
          <t>1Hora</t>
        </is>
      </c>
      <c r="F90" s="21" t="n"/>
      <c r="G90" s="21" t="inlineStr">
        <is>
          <t>Sin control</t>
        </is>
      </c>
      <c r="H90" s="22" t="n">
        <v>45874</v>
      </c>
      <c r="I90" s="23">
        <f>INDEX(Márgenes!$C$7:$C$23,MATCH(D90,Márgenes!$B$7:$B$23,0))</f>
        <v/>
      </c>
      <c r="J90" s="24">
        <f>MAX(H90*(1+I90),H90+Márgenes!$B$4)</f>
        <v/>
      </c>
      <c r="K90" s="25">
        <f>IF(J90&lt;1000000,CEILING(J90,1000),CEILING(J90,10000))-100</f>
        <v/>
      </c>
      <c r="L90" s="24">
        <f>K90-H90</f>
        <v/>
      </c>
      <c r="M90" s="26">
        <f>IF(K90=0,0,L90/K90)</f>
        <v/>
      </c>
      <c r="O90" s="27" t="inlineStr">
        <is>
          <t>Lista</t>
        </is>
      </c>
      <c r="P90" s="28" t="inlineStr">
        <is>
          <t>imagenes/GAR264.jpg</t>
        </is>
      </c>
    </row>
    <row r="91" ht="50" customHeight="1" s="18">
      <c r="A91" s="21" t="inlineStr">
        <is>
          <t>GAR158</t>
        </is>
      </c>
      <c r="B91" s="21" t="inlineStr">
        <is>
          <t>Power Bank GAR158</t>
        </is>
      </c>
      <c r="C91" s="21" t="inlineStr">
        <is>
          <t>Accesorios</t>
        </is>
      </c>
      <c r="D91" s="21" t="inlineStr">
        <is>
          <t>Power banks</t>
        </is>
      </c>
      <c r="E91" s="21" t="inlineStr">
        <is>
          <t>1Hora</t>
        </is>
      </c>
      <c r="F91" s="21" t="n"/>
      <c r="G91" s="21" t="inlineStr">
        <is>
          <t>Sin control</t>
        </is>
      </c>
      <c r="H91" s="22" t="n">
        <v>68749</v>
      </c>
      <c r="I91" s="23">
        <f>INDEX(Márgenes!$C$7:$C$23,MATCH(D91,Márgenes!$B$7:$B$23,0))</f>
        <v/>
      </c>
      <c r="J91" s="24">
        <f>MAX(H91*(1+I91),H91+Márgenes!$B$4)</f>
        <v/>
      </c>
      <c r="K91" s="25">
        <f>IF(J91&lt;1000000,CEILING(J91,1000),CEILING(J91,10000))-100</f>
        <v/>
      </c>
      <c r="L91" s="24">
        <f>K91-H91</f>
        <v/>
      </c>
      <c r="M91" s="26">
        <f>IF(K91=0,0,L91/K91)</f>
        <v/>
      </c>
      <c r="O91" s="27" t="inlineStr">
        <is>
          <t>Lista</t>
        </is>
      </c>
      <c r="P91" s="28" t="inlineStr">
        <is>
          <t>imagenes/GAR158.jpg</t>
        </is>
      </c>
    </row>
    <row r="92" ht="50" customHeight="1" s="18">
      <c r="A92" s="21" t="inlineStr">
        <is>
          <t>GAR276</t>
        </is>
      </c>
      <c r="B92" s="21" t="inlineStr">
        <is>
          <t>Power Bank GAR276</t>
        </is>
      </c>
      <c r="C92" s="21" t="inlineStr">
        <is>
          <t>Accesorios</t>
        </is>
      </c>
      <c r="D92" s="21" t="inlineStr">
        <is>
          <t>Power banks</t>
        </is>
      </c>
      <c r="E92" s="21" t="inlineStr">
        <is>
          <t>1Hora</t>
        </is>
      </c>
      <c r="F92" s="21" t="n"/>
      <c r="G92" s="21" t="inlineStr">
        <is>
          <t>Sin control</t>
        </is>
      </c>
      <c r="H92" s="22" t="n">
        <v>50750</v>
      </c>
      <c r="I92" s="23">
        <f>INDEX(Márgenes!$C$7:$C$23,MATCH(D92,Márgenes!$B$7:$B$23,0))</f>
        <v/>
      </c>
      <c r="J92" s="24">
        <f>MAX(H92*(1+I92),H92+Márgenes!$B$4)</f>
        <v/>
      </c>
      <c r="K92" s="25">
        <f>IF(J92&lt;1000000,CEILING(J92,1000),CEILING(J92,10000))-100</f>
        <v/>
      </c>
      <c r="L92" s="24">
        <f>K92-H92</f>
        <v/>
      </c>
      <c r="M92" s="26">
        <f>IF(K92=0,0,L92/K92)</f>
        <v/>
      </c>
      <c r="O92" s="27" t="inlineStr">
        <is>
          <t>Lista</t>
        </is>
      </c>
      <c r="P92" s="28" t="inlineStr">
        <is>
          <t>imagenes/GAR276.jpg</t>
        </is>
      </c>
    </row>
    <row r="93" ht="50" customHeight="1" s="18">
      <c r="A93" s="21" t="inlineStr">
        <is>
          <t>LLA-15AUSBT</t>
        </is>
      </c>
      <c r="B93" s="21" t="inlineStr">
        <is>
          <t>Parlante L&amp;L LLA-15AUSBT 200W RMS</t>
        </is>
      </c>
      <c r="C93" s="21" t="inlineStr">
        <is>
          <t>Audio</t>
        </is>
      </c>
      <c r="D93" s="21" t="inlineStr">
        <is>
          <t>Parlantes</t>
        </is>
      </c>
      <c r="E93" s="21" t="inlineStr">
        <is>
          <t>L&amp;L</t>
        </is>
      </c>
      <c r="F93" s="21" t="n"/>
      <c r="G93" s="21" t="inlineStr">
        <is>
          <t>Sin control</t>
        </is>
      </c>
      <c r="H93" s="22" t="n">
        <v>738000</v>
      </c>
      <c r="I93" s="23">
        <f>INDEX(Márgenes!$C$7:$C$23,MATCH(D93,Márgenes!$B$7:$B$23,0))</f>
        <v/>
      </c>
      <c r="J93" s="24">
        <f>MAX(H93*(1+I93),H93+Márgenes!$B$4)</f>
        <v/>
      </c>
      <c r="K93" s="25">
        <f>IF(J93&lt;1000000,CEILING(J93,1000),CEILING(J93,10000))-100</f>
        <v/>
      </c>
      <c r="L93" s="24">
        <f>K93-H93</f>
        <v/>
      </c>
      <c r="M93" s="26">
        <f>IF(K93=0,0,L93/K93)</f>
        <v/>
      </c>
      <c r="O93" s="27" t="inlineStr">
        <is>
          <t>Lista</t>
        </is>
      </c>
      <c r="P93" s="28" t="inlineStr">
        <is>
          <t>imagenes/LLA-15AUSBT.jpg</t>
        </is>
      </c>
    </row>
    <row r="94" ht="50" customHeight="1" s="18">
      <c r="A94" s="21" t="inlineStr">
        <is>
          <t>LLZ-715</t>
        </is>
      </c>
      <c r="B94" s="21" t="inlineStr">
        <is>
          <t>Parlante L&amp;L LLZ-715 400W RMS</t>
        </is>
      </c>
      <c r="C94" s="21" t="inlineStr">
        <is>
          <t>Audio</t>
        </is>
      </c>
      <c r="D94" s="21" t="inlineStr">
        <is>
          <t>Parlantes</t>
        </is>
      </c>
      <c r="E94" s="21" t="inlineStr">
        <is>
          <t>L&amp;L</t>
        </is>
      </c>
      <c r="F94" s="21" t="n"/>
      <c r="G94" s="21" t="inlineStr">
        <is>
          <t>Sin control</t>
        </is>
      </c>
      <c r="H94" s="22" t="n">
        <v>1176000</v>
      </c>
      <c r="I94" s="23">
        <f>INDEX(Márgenes!$C$7:$C$23,MATCH(D94,Márgenes!$B$7:$B$23,0))</f>
        <v/>
      </c>
      <c r="J94" s="24">
        <f>MAX(H94*(1+I94),H94+Márgenes!$B$4)</f>
        <v/>
      </c>
      <c r="K94" s="25">
        <f>IF(J94&lt;1000000,CEILING(J94,1000),CEILING(J94,10000))-100</f>
        <v/>
      </c>
      <c r="L94" s="24">
        <f>K94-H94</f>
        <v/>
      </c>
      <c r="M94" s="26">
        <f>IF(K94=0,0,L94/K94)</f>
        <v/>
      </c>
      <c r="O94" s="27" t="inlineStr">
        <is>
          <t>Lista</t>
        </is>
      </c>
      <c r="P94" s="28" t="inlineStr">
        <is>
          <t>imagenes/LLZ-715.jpg</t>
        </is>
      </c>
    </row>
    <row r="95" ht="50" customHeight="1" s="18">
      <c r="A95" s="21" t="inlineStr">
        <is>
          <t>LLZ-215AUSBT</t>
        </is>
      </c>
      <c r="B95" s="21" t="inlineStr">
        <is>
          <t>Parlante L&amp;L LLZ-215AUSBT 400W RMS</t>
        </is>
      </c>
      <c r="C95" s="21" t="inlineStr">
        <is>
          <t>Audio</t>
        </is>
      </c>
      <c r="D95" s="21" t="inlineStr">
        <is>
          <t>Parlantes</t>
        </is>
      </c>
      <c r="E95" s="21" t="inlineStr">
        <is>
          <t>L&amp;L</t>
        </is>
      </c>
      <c r="F95" s="21" t="n"/>
      <c r="G95" s="21" t="inlineStr">
        <is>
          <t>Sin control</t>
        </is>
      </c>
      <c r="H95" s="22" t="n">
        <v>1260000</v>
      </c>
      <c r="I95" s="23">
        <f>INDEX(Márgenes!$C$7:$C$23,MATCH(D95,Márgenes!$B$7:$B$23,0))</f>
        <v/>
      </c>
      <c r="J95" s="24">
        <f>MAX(H95*(1+I95),H95+Márgenes!$B$4)</f>
        <v/>
      </c>
      <c r="K95" s="25">
        <f>IF(J95&lt;1000000,CEILING(J95,1000),CEILING(J95,10000))-100</f>
        <v/>
      </c>
      <c r="L95" s="24">
        <f>K95-H95</f>
        <v/>
      </c>
      <c r="M95" s="26">
        <f>IF(K95=0,0,L95/K95)</f>
        <v/>
      </c>
      <c r="O95" s="27" t="inlineStr">
        <is>
          <t>Lista</t>
        </is>
      </c>
      <c r="P95" s="28" t="inlineStr">
        <is>
          <t>imagenes/LLZ-215AUSBT.jpg</t>
        </is>
      </c>
    </row>
    <row r="96" ht="50" customHeight="1" s="18">
      <c r="A96" s="21" t="inlineStr">
        <is>
          <t>YAD-XBULL</t>
        </is>
      </c>
      <c r="B96" s="21" t="inlineStr">
        <is>
          <t>Yadea X-Bull</t>
        </is>
      </c>
      <c r="C96" s="21" t="inlineStr">
        <is>
          <t>Movilidad eléctrica</t>
        </is>
      </c>
      <c r="D96" s="21" t="inlineStr">
        <is>
          <t>Motos eléctricas</t>
        </is>
      </c>
      <c r="E96" s="21" t="inlineStr">
        <is>
          <t>Yadea</t>
        </is>
      </c>
      <c r="F96" s="21" t="n"/>
      <c r="G96" s="21" t="inlineStr">
        <is>
          <t>Sin control</t>
        </is>
      </c>
      <c r="H96" s="22" t="n">
        <v>3655900</v>
      </c>
      <c r="I96" s="23">
        <f>INDEX(Márgenes!$C$7:$C$23,MATCH(D96,Márgenes!$B$7:$B$23,0))</f>
        <v/>
      </c>
      <c r="J96" s="24">
        <f>MAX(H96*(1+I96),H96+Márgenes!$B$4)</f>
        <v/>
      </c>
      <c r="K96" s="25">
        <f>IF(J96&lt;1000000,CEILING(J96,1000),CEILING(J96,10000))-100</f>
        <v/>
      </c>
      <c r="L96" s="24">
        <f>K96-H96</f>
        <v/>
      </c>
      <c r="M96" s="26">
        <f>IF(K96=0,0,L96/K96)</f>
        <v/>
      </c>
      <c r="O96" s="27" t="inlineStr">
        <is>
          <t>Lista</t>
        </is>
      </c>
      <c r="P96" s="28" t="inlineStr">
        <is>
          <t>imagenes/YAD-XBULL.jpg</t>
        </is>
      </c>
    </row>
    <row r="97" ht="50" customHeight="1" s="18">
      <c r="A97" s="21" t="inlineStr">
        <is>
          <t>YAD-TEENA</t>
        </is>
      </c>
      <c r="B97" s="21" t="inlineStr">
        <is>
          <t>Yadea Teena</t>
        </is>
      </c>
      <c r="C97" s="21" t="inlineStr">
        <is>
          <t>Movilidad eléctrica</t>
        </is>
      </c>
      <c r="D97" s="21" t="inlineStr">
        <is>
          <t>Motos eléctricas</t>
        </is>
      </c>
      <c r="E97" s="21" t="inlineStr">
        <is>
          <t>Yadea</t>
        </is>
      </c>
      <c r="F97" s="21" t="n"/>
      <c r="G97" s="21" t="inlineStr">
        <is>
          <t>Sin control</t>
        </is>
      </c>
      <c r="H97" s="22" t="n">
        <v>1443900</v>
      </c>
      <c r="I97" s="23">
        <f>INDEX(Márgenes!$C$7:$C$23,MATCH(D97,Márgenes!$B$7:$B$23,0))</f>
        <v/>
      </c>
      <c r="J97" s="24">
        <f>MAX(H97*(1+I97),H97+Márgenes!$B$4)</f>
        <v/>
      </c>
      <c r="K97" s="25">
        <f>IF(J97&lt;1000000,CEILING(J97,1000),CEILING(J97,10000))-100</f>
        <v/>
      </c>
      <c r="L97" s="24">
        <f>K97-H97</f>
        <v/>
      </c>
      <c r="M97" s="26">
        <f>IF(K97=0,0,L97/K97)</f>
        <v/>
      </c>
      <c r="O97" s="27" t="inlineStr">
        <is>
          <t>Lista</t>
        </is>
      </c>
      <c r="P97" s="28" t="inlineStr">
        <is>
          <t>imagenes/YAD-TEENA.jpg</t>
        </is>
      </c>
    </row>
    <row r="98" ht="50" customHeight="1" s="18">
      <c r="A98" s="21" t="inlineStr">
        <is>
          <t>YAD-SKUTYONE</t>
        </is>
      </c>
      <c r="B98" s="21" t="inlineStr">
        <is>
          <t>Yadea Skuty One Starker</t>
        </is>
      </c>
      <c r="C98" s="21" t="inlineStr">
        <is>
          <t>Movilidad eléctrica</t>
        </is>
      </c>
      <c r="D98" s="21" t="inlineStr">
        <is>
          <t>Motos eléctricas</t>
        </is>
      </c>
      <c r="E98" s="21" t="inlineStr">
        <is>
          <t>Yadea</t>
        </is>
      </c>
      <c r="F98" s="21" t="n"/>
      <c r="G98" s="21" t="inlineStr">
        <is>
          <t>Sin control</t>
        </is>
      </c>
      <c r="H98" s="22" t="n">
        <v>3876900</v>
      </c>
      <c r="I98" s="23">
        <f>INDEX(Márgenes!$C$7:$C$23,MATCH(D98,Márgenes!$B$7:$B$23,0))</f>
        <v/>
      </c>
      <c r="J98" s="24">
        <f>MAX(H98*(1+I98),H98+Márgenes!$B$4)</f>
        <v/>
      </c>
      <c r="K98" s="25">
        <f>IF(J98&lt;1000000,CEILING(J98,1000),CEILING(J98,10000))-100</f>
        <v/>
      </c>
      <c r="L98" s="24">
        <f>K98-H98</f>
        <v/>
      </c>
      <c r="M98" s="26">
        <f>IF(K98=0,0,L98/K98)</f>
        <v/>
      </c>
      <c r="O98" s="27" t="inlineStr">
        <is>
          <t>Lista</t>
        </is>
      </c>
      <c r="P98" s="28" t="inlineStr">
        <is>
          <t>imagenes/YAD-SKUTYONE.jpg</t>
        </is>
      </c>
    </row>
    <row r="99" ht="50" customHeight="1" s="18">
      <c r="A99" s="21" t="inlineStr">
        <is>
          <t>YAD-M6</t>
        </is>
      </c>
      <c r="B99" s="21" t="inlineStr">
        <is>
          <t>Yadea M6</t>
        </is>
      </c>
      <c r="C99" s="21" t="inlineStr">
        <is>
          <t>Movilidad eléctrica</t>
        </is>
      </c>
      <c r="D99" s="21" t="inlineStr">
        <is>
          <t>Motos eléctricas</t>
        </is>
      </c>
      <c r="E99" s="21" t="inlineStr">
        <is>
          <t>Yadea</t>
        </is>
      </c>
      <c r="F99" s="21" t="n"/>
      <c r="G99" s="21" t="inlineStr">
        <is>
          <t>Sin control</t>
        </is>
      </c>
      <c r="H99" s="22" t="n">
        <v>3399900</v>
      </c>
      <c r="I99" s="23">
        <f>INDEX(Márgenes!$C$7:$C$23,MATCH(D99,Márgenes!$B$7:$B$23,0))</f>
        <v/>
      </c>
      <c r="J99" s="24">
        <f>MAX(H99*(1+I99),H99+Márgenes!$B$4)</f>
        <v/>
      </c>
      <c r="K99" s="25">
        <f>IF(J99&lt;1000000,CEILING(J99,1000),CEILING(J99,10000))-100</f>
        <v/>
      </c>
      <c r="L99" s="24">
        <f>K99-H99</f>
        <v/>
      </c>
      <c r="M99" s="26">
        <f>IF(K99=0,0,L99/K99)</f>
        <v/>
      </c>
      <c r="O99" s="27" t="inlineStr">
        <is>
          <t>Lista</t>
        </is>
      </c>
      <c r="P99" s="28" t="inlineStr">
        <is>
          <t>imagenes/YAD-M6.jpg</t>
        </is>
      </c>
    </row>
    <row r="100" ht="50" customHeight="1" s="18">
      <c r="A100" s="21" t="inlineStr">
        <is>
          <t>YAD-DINGDING</t>
        </is>
      </c>
      <c r="B100" s="21" t="inlineStr">
        <is>
          <t>Yadea Ding Ding</t>
        </is>
      </c>
      <c r="C100" s="21" t="inlineStr">
        <is>
          <t>Movilidad eléctrica</t>
        </is>
      </c>
      <c r="D100" s="21" t="inlineStr">
        <is>
          <t>Motos eléctricas</t>
        </is>
      </c>
      <c r="E100" s="21" t="inlineStr">
        <is>
          <t>Yadea</t>
        </is>
      </c>
      <c r="F100" s="21" t="n"/>
      <c r="G100" s="21" t="inlineStr">
        <is>
          <t>Sin control</t>
        </is>
      </c>
      <c r="H100" s="22" t="n">
        <v>1403900</v>
      </c>
      <c r="I100" s="23">
        <f>INDEX(Márgenes!$C$7:$C$23,MATCH(D100,Márgenes!$B$7:$B$23,0))</f>
        <v/>
      </c>
      <c r="J100" s="24">
        <f>MAX(H100*(1+I100),H100+Márgenes!$B$4)</f>
        <v/>
      </c>
      <c r="K100" s="25">
        <f>IF(J100&lt;1000000,CEILING(J100,1000),CEILING(J100,10000))-100</f>
        <v/>
      </c>
      <c r="L100" s="24">
        <f>K100-H100</f>
        <v/>
      </c>
      <c r="M100" s="26">
        <f>IF(K100=0,0,L100/K100)</f>
        <v/>
      </c>
      <c r="O100" s="27" t="inlineStr">
        <is>
          <t>Lista</t>
        </is>
      </c>
      <c r="P100" s="28" t="inlineStr">
        <is>
          <t>imagenes/YAD-DINGDING.jpg</t>
        </is>
      </c>
    </row>
    <row r="101" ht="50" customHeight="1" s="18">
      <c r="A101" s="21" t="inlineStr">
        <is>
          <t>YAD-COOLJOY</t>
        </is>
      </c>
      <c r="B101" s="21" t="inlineStr">
        <is>
          <t>Yadea Cooljoy</t>
        </is>
      </c>
      <c r="C101" s="21" t="inlineStr">
        <is>
          <t>Movilidad eléctrica</t>
        </is>
      </c>
      <c r="D101" s="21" t="inlineStr">
        <is>
          <t>Motos eléctricas</t>
        </is>
      </c>
      <c r="E101" s="21" t="inlineStr">
        <is>
          <t>Yadea</t>
        </is>
      </c>
      <c r="F101" s="21" t="n"/>
      <c r="G101" s="21" t="inlineStr">
        <is>
          <t>Sin control</t>
        </is>
      </c>
      <c r="H101" s="22" t="n">
        <v>2225300</v>
      </c>
      <c r="I101" s="23">
        <f>INDEX(Márgenes!$C$7:$C$23,MATCH(D101,Márgenes!$B$7:$B$23,0))</f>
        <v/>
      </c>
      <c r="J101" s="24">
        <f>MAX(H101*(1+I101),H101+Márgenes!$B$4)</f>
        <v/>
      </c>
      <c r="K101" s="25">
        <f>IF(J101&lt;1000000,CEILING(J101,1000),CEILING(J101,10000))-100</f>
        <v/>
      </c>
      <c r="L101" s="24">
        <f>K101-H101</f>
        <v/>
      </c>
      <c r="M101" s="26">
        <f>IF(K101=0,0,L101/K101)</f>
        <v/>
      </c>
      <c r="O101" s="27" t="inlineStr">
        <is>
          <t>Lista</t>
        </is>
      </c>
      <c r="P101" s="28" t="inlineStr">
        <is>
          <t>imagenes/YAD-COOLJOY.jpg</t>
        </is>
      </c>
    </row>
    <row r="102" ht="50" customHeight="1" s="18">
      <c r="A102" s="21" t="inlineStr">
        <is>
          <t>SUN-S1</t>
        </is>
      </c>
      <c r="B102" s="21" t="inlineStr">
        <is>
          <t>Sunra S1</t>
        </is>
      </c>
      <c r="C102" s="21" t="inlineStr">
        <is>
          <t>Movilidad eléctrica</t>
        </is>
      </c>
      <c r="D102" s="21" t="inlineStr">
        <is>
          <t>Motos eléctricas</t>
        </is>
      </c>
      <c r="E102" s="21" t="inlineStr">
        <is>
          <t>Sunra</t>
        </is>
      </c>
      <c r="F102" s="21" t="n"/>
      <c r="G102" s="21" t="inlineStr">
        <is>
          <t>Sin control</t>
        </is>
      </c>
      <c r="H102" s="22" t="n">
        <v>2499000</v>
      </c>
      <c r="I102" s="23">
        <f>INDEX(Márgenes!$C$7:$C$23,MATCH(D102,Márgenes!$B$7:$B$23,0))</f>
        <v/>
      </c>
      <c r="J102" s="24">
        <f>MAX(H102*(1+I102),H102+Márgenes!$B$4)</f>
        <v/>
      </c>
      <c r="K102" s="25">
        <f>IF(J102&lt;1000000,CEILING(J102,1000),CEILING(J102,10000))-100</f>
        <v/>
      </c>
      <c r="L102" s="24">
        <f>K102-H102</f>
        <v/>
      </c>
      <c r="M102" s="26">
        <f>IF(K102=0,0,L102/K102)</f>
        <v/>
      </c>
      <c r="O102" s="27" t="inlineStr">
        <is>
          <t>Lista</t>
        </is>
      </c>
      <c r="P102" s="28" t="inlineStr">
        <is>
          <t>imagenes/SUN-S1.jpg</t>
        </is>
      </c>
    </row>
    <row r="103" ht="50" customHeight="1" s="18">
      <c r="A103" s="21" t="inlineStr">
        <is>
          <t>SUN-LINA</t>
        </is>
      </c>
      <c r="B103" s="21" t="inlineStr">
        <is>
          <t>Sunra Lina</t>
        </is>
      </c>
      <c r="C103" s="21" t="inlineStr">
        <is>
          <t>Movilidad eléctrica</t>
        </is>
      </c>
      <c r="D103" s="21" t="inlineStr">
        <is>
          <t>Motos eléctricas</t>
        </is>
      </c>
      <c r="E103" s="21" t="inlineStr">
        <is>
          <t>Sunra</t>
        </is>
      </c>
      <c r="F103" s="21" t="n"/>
      <c r="G103" s="21" t="inlineStr">
        <is>
          <t>Sin control</t>
        </is>
      </c>
      <c r="H103" s="22" t="n">
        <v>3399900</v>
      </c>
      <c r="I103" s="23">
        <f>INDEX(Márgenes!$C$7:$C$23,MATCH(D103,Márgenes!$B$7:$B$23,0))</f>
        <v/>
      </c>
      <c r="J103" s="24">
        <f>MAX(H103*(1+I103),H103+Márgenes!$B$4)</f>
        <v/>
      </c>
      <c r="K103" s="25">
        <f>IF(J103&lt;1000000,CEILING(J103,1000),CEILING(J103,10000))-100</f>
        <v/>
      </c>
      <c r="L103" s="24">
        <f>K103-H103</f>
        <v/>
      </c>
      <c r="M103" s="26">
        <f>IF(K103=0,0,L103/K103)</f>
        <v/>
      </c>
      <c r="O103" s="27" t="inlineStr">
        <is>
          <t>Lista</t>
        </is>
      </c>
      <c r="P103" s="28" t="inlineStr">
        <is>
          <t>imagenes/SUN-LINA.jpg</t>
        </is>
      </c>
    </row>
    <row r="104" ht="50" customHeight="1" s="18">
      <c r="A104" s="21" t="inlineStr">
        <is>
          <t>SUN-FX</t>
        </is>
      </c>
      <c r="B104" s="21" t="inlineStr">
        <is>
          <t>Sunra FX</t>
        </is>
      </c>
      <c r="C104" s="21" t="inlineStr">
        <is>
          <t>Movilidad eléctrica</t>
        </is>
      </c>
      <c r="D104" s="21" t="inlineStr">
        <is>
          <t>Motos eléctricas</t>
        </is>
      </c>
      <c r="E104" s="21" t="inlineStr">
        <is>
          <t>Sunra</t>
        </is>
      </c>
      <c r="F104" s="21" t="n"/>
      <c r="G104" s="21" t="inlineStr">
        <is>
          <t>Sin control</t>
        </is>
      </c>
      <c r="H104" s="22" t="n">
        <v>3499900</v>
      </c>
      <c r="I104" s="23">
        <f>INDEX(Márgenes!$C$7:$C$23,MATCH(D104,Márgenes!$B$7:$B$23,0))</f>
        <v/>
      </c>
      <c r="J104" s="24">
        <f>MAX(H104*(1+I104),H104+Márgenes!$B$4)</f>
        <v/>
      </c>
      <c r="K104" s="25">
        <f>IF(J104&lt;1000000,CEILING(J104,1000),CEILING(J104,10000))-100</f>
        <v/>
      </c>
      <c r="L104" s="24">
        <f>K104-H104</f>
        <v/>
      </c>
      <c r="M104" s="26">
        <f>IF(K104=0,0,L104/K104)</f>
        <v/>
      </c>
      <c r="O104" s="27" t="inlineStr">
        <is>
          <t>Lista</t>
        </is>
      </c>
      <c r="P104" s="28" t="inlineStr">
        <is>
          <t>imagenes/SUN-FX.jpg</t>
        </is>
      </c>
    </row>
    <row r="105" ht="50" customHeight="1" s="18">
      <c r="A105" s="21" t="inlineStr">
        <is>
          <t>SUN-DK3</t>
        </is>
      </c>
      <c r="B105" s="21" t="inlineStr">
        <is>
          <t>Sunra DK3</t>
        </is>
      </c>
      <c r="C105" s="21" t="inlineStr">
        <is>
          <t>Movilidad eléctrica</t>
        </is>
      </c>
      <c r="D105" s="21" t="inlineStr">
        <is>
          <t>Motos eléctricas</t>
        </is>
      </c>
      <c r="E105" s="21" t="inlineStr">
        <is>
          <t>Sunra</t>
        </is>
      </c>
      <c r="F105" s="21" t="n"/>
      <c r="G105" s="21" t="inlineStr">
        <is>
          <t>Sin control</t>
        </is>
      </c>
      <c r="H105" s="22" t="n">
        <v>3649900</v>
      </c>
      <c r="I105" s="23">
        <f>INDEX(Márgenes!$C$7:$C$23,MATCH(D105,Márgenes!$B$7:$B$23,0))</f>
        <v/>
      </c>
      <c r="J105" s="24">
        <f>MAX(H105*(1+I105),H105+Márgenes!$B$4)</f>
        <v/>
      </c>
      <c r="K105" s="25">
        <f>IF(J105&lt;1000000,CEILING(J105,1000),CEILING(J105,10000))-100</f>
        <v/>
      </c>
      <c r="L105" s="24">
        <f>K105-H105</f>
        <v/>
      </c>
      <c r="M105" s="26">
        <f>IF(K105=0,0,L105/K105)</f>
        <v/>
      </c>
      <c r="O105" s="27" t="inlineStr">
        <is>
          <t>Lista</t>
        </is>
      </c>
      <c r="P105" s="28" t="inlineStr">
        <is>
          <t>imagenes/SUN-DK3.jpg</t>
        </is>
      </c>
    </row>
    <row r="106" ht="50" customHeight="1" s="18">
      <c r="A106" s="21" t="inlineStr">
        <is>
          <t>MOB-GIRL</t>
        </is>
      </c>
      <c r="B106" s="21" t="inlineStr">
        <is>
          <t>Mobulaa Girl</t>
        </is>
      </c>
      <c r="C106" s="21" t="inlineStr">
        <is>
          <t>Movilidad eléctrica</t>
        </is>
      </c>
      <c r="D106" s="21" t="inlineStr">
        <is>
          <t>Motos eléctricas</t>
        </is>
      </c>
      <c r="E106" s="21" t="inlineStr">
        <is>
          <t>Mobulaa</t>
        </is>
      </c>
      <c r="F106" s="21" t="n"/>
      <c r="G106" s="21" t="inlineStr">
        <is>
          <t>Sin control</t>
        </is>
      </c>
      <c r="H106" s="22" t="n">
        <v>3900000</v>
      </c>
      <c r="I106" s="23">
        <f>INDEX(Márgenes!$C$7:$C$23,MATCH(D106,Márgenes!$B$7:$B$23,0))</f>
        <v/>
      </c>
      <c r="J106" s="24">
        <f>MAX(H106*(1+I106),H106+Márgenes!$B$4)</f>
        <v/>
      </c>
      <c r="K106" s="25">
        <f>IF(J106&lt;1000000,CEILING(J106,1000),CEILING(J106,10000))-100</f>
        <v/>
      </c>
      <c r="L106" s="24">
        <f>K106-H106</f>
        <v/>
      </c>
      <c r="M106" s="26">
        <f>IF(K106=0,0,L106/K106)</f>
        <v/>
      </c>
      <c r="O106" s="27" t="inlineStr">
        <is>
          <t>Lista</t>
        </is>
      </c>
      <c r="P106" s="28" t="inlineStr">
        <is>
          <t>imagenes/MOB-GIRL.jpg</t>
        </is>
      </c>
    </row>
    <row r="107" ht="50" customHeight="1" s="18">
      <c r="A107" s="21" t="inlineStr">
        <is>
          <t>MOB-P7</t>
        </is>
      </c>
      <c r="B107" s="21" t="inlineStr">
        <is>
          <t>Mobulaa P7</t>
        </is>
      </c>
      <c r="C107" s="21" t="inlineStr">
        <is>
          <t>Movilidad eléctrica</t>
        </is>
      </c>
      <c r="D107" s="21" t="inlineStr">
        <is>
          <t>Motos eléctricas</t>
        </is>
      </c>
      <c r="E107" s="21" t="inlineStr">
        <is>
          <t>Mobulaa</t>
        </is>
      </c>
      <c r="F107" s="21" t="n"/>
      <c r="G107" s="21" t="inlineStr">
        <is>
          <t>Sin control</t>
        </is>
      </c>
      <c r="H107" s="22" t="n">
        <v>5700000</v>
      </c>
      <c r="I107" s="23">
        <f>INDEX(Márgenes!$C$7:$C$23,MATCH(D107,Márgenes!$B$7:$B$23,0))</f>
        <v/>
      </c>
      <c r="J107" s="24">
        <f>MAX(H107*(1+I107),H107+Márgenes!$B$4)</f>
        <v/>
      </c>
      <c r="K107" s="25">
        <f>IF(J107&lt;1000000,CEILING(J107,1000),CEILING(J107,10000))-100</f>
        <v/>
      </c>
      <c r="L107" s="24">
        <f>K107-H107</f>
        <v/>
      </c>
      <c r="M107" s="26">
        <f>IF(K107=0,0,L107/K107)</f>
        <v/>
      </c>
      <c r="O107" s="27" t="inlineStr">
        <is>
          <t>Lista</t>
        </is>
      </c>
      <c r="P107" s="28" t="inlineStr">
        <is>
          <t>imagenes/MOB-P7.jpg</t>
        </is>
      </c>
    </row>
    <row r="108" ht="50" customHeight="1" s="18">
      <c r="A108" s="21" t="inlineStr">
        <is>
          <t>MOB-P9</t>
        </is>
      </c>
      <c r="B108" s="21" t="inlineStr">
        <is>
          <t>Mobulaa P9</t>
        </is>
      </c>
      <c r="C108" s="21" t="inlineStr">
        <is>
          <t>Movilidad eléctrica</t>
        </is>
      </c>
      <c r="D108" s="21" t="inlineStr">
        <is>
          <t>Motos eléctricas</t>
        </is>
      </c>
      <c r="E108" s="21" t="inlineStr">
        <is>
          <t>Mobulaa</t>
        </is>
      </c>
      <c r="F108" s="21" t="n"/>
      <c r="G108" s="21" t="inlineStr">
        <is>
          <t>Sin control</t>
        </is>
      </c>
      <c r="H108" s="22" t="n">
        <v>7500000</v>
      </c>
      <c r="I108" s="23">
        <f>INDEX(Márgenes!$C$7:$C$23,MATCH(D108,Márgenes!$B$7:$B$23,0))</f>
        <v/>
      </c>
      <c r="J108" s="24">
        <f>MAX(H108*(1+I108),H108+Márgenes!$B$4)</f>
        <v/>
      </c>
      <c r="K108" s="25">
        <f>IF(J108&lt;1000000,CEILING(J108,1000),CEILING(J108,10000))-100</f>
        <v/>
      </c>
      <c r="L108" s="24">
        <f>K108-H108</f>
        <v/>
      </c>
      <c r="M108" s="26">
        <f>IF(K108=0,0,L108/K108)</f>
        <v/>
      </c>
      <c r="O108" s="27" t="inlineStr">
        <is>
          <t>Lista</t>
        </is>
      </c>
      <c r="P108" s="28" t="inlineStr">
        <is>
          <t>imagenes/MOB-P9.jpg</t>
        </is>
      </c>
    </row>
    <row r="109" ht="50" customHeight="1" s="18">
      <c r="A109" s="21" t="inlineStr">
        <is>
          <t>XIA-SCOOTER6</t>
        </is>
      </c>
      <c r="B109" s="21" t="inlineStr">
        <is>
          <t>Xiaomi Electric Scooter 6 (versión US)</t>
        </is>
      </c>
      <c r="C109" s="21" t="inlineStr">
        <is>
          <t>Movilidad eléctrica</t>
        </is>
      </c>
      <c r="D109" s="21" t="inlineStr">
        <is>
          <t>Scooters y patinetas</t>
        </is>
      </c>
      <c r="E109" s="21" t="inlineStr">
        <is>
          <t>Xiaomi</t>
        </is>
      </c>
      <c r="F109" s="21" t="n"/>
      <c r="G109" s="21" t="inlineStr">
        <is>
          <t>Sin control</t>
        </is>
      </c>
      <c r="H109" s="22" t="n">
        <v>1450000</v>
      </c>
      <c r="I109" s="23">
        <f>INDEX(Márgenes!$C$7:$C$23,MATCH(D109,Márgenes!$B$7:$B$23,0))</f>
        <v/>
      </c>
      <c r="J109" s="24">
        <f>MAX(H109*(1+I109),H109+Márgenes!$B$4)</f>
        <v/>
      </c>
      <c r="K109" s="25">
        <f>IF(J109&lt;1000000,CEILING(J109,1000),CEILING(J109,10000))-100</f>
        <v/>
      </c>
      <c r="L109" s="24">
        <f>K109-H109</f>
        <v/>
      </c>
      <c r="M109" s="26">
        <f>IF(K109=0,0,L109/K109)</f>
        <v/>
      </c>
      <c r="O109" s="27" t="inlineStr">
        <is>
          <t>Lista</t>
        </is>
      </c>
      <c r="P109" s="28" t="inlineStr">
        <is>
          <t>imagenes/XIA-SCOOTER6.jpg</t>
        </is>
      </c>
    </row>
    <row r="110" ht="50" customHeight="1" s="18">
      <c r="A110" s="21" t="inlineStr">
        <is>
          <t>XIA-SCOOTER6LITE</t>
        </is>
      </c>
      <c r="B110" s="21" t="inlineStr">
        <is>
          <t>Xiaomi Electric Scooter 6 Lite (versión US)</t>
        </is>
      </c>
      <c r="C110" s="21" t="inlineStr">
        <is>
          <t>Movilidad eléctrica</t>
        </is>
      </c>
      <c r="D110" s="21" t="inlineStr">
        <is>
          <t>Scooters y patinetas</t>
        </is>
      </c>
      <c r="E110" s="21" t="inlineStr">
        <is>
          <t>Xiaomi</t>
        </is>
      </c>
      <c r="F110" s="21" t="n"/>
      <c r="G110" s="21" t="inlineStr">
        <is>
          <t>Sin control</t>
        </is>
      </c>
      <c r="H110" s="22" t="n">
        <v>1150000</v>
      </c>
      <c r="I110" s="23">
        <f>INDEX(Márgenes!$C$7:$C$23,MATCH(D110,Márgenes!$B$7:$B$23,0))</f>
        <v/>
      </c>
      <c r="J110" s="24">
        <f>MAX(H110*(1+I110),H110+Márgenes!$B$4)</f>
        <v/>
      </c>
      <c r="K110" s="25">
        <f>IF(J110&lt;1000000,CEILING(J110,1000),CEILING(J110,10000))-100</f>
        <v/>
      </c>
      <c r="L110" s="24">
        <f>K110-H110</f>
        <v/>
      </c>
      <c r="M110" s="26">
        <f>IF(K110=0,0,L110/K110)</f>
        <v/>
      </c>
      <c r="O110" s="27" t="inlineStr">
        <is>
          <t>Lista</t>
        </is>
      </c>
      <c r="P110" s="28" t="inlineStr">
        <is>
          <t>imagenes/XIA-SCOOTER6LITE.jpg</t>
        </is>
      </c>
    </row>
    <row r="111" ht="50" customHeight="1" s="18">
      <c r="A111" s="21" t="inlineStr">
        <is>
          <t>EMOVE-TRAIN100</t>
        </is>
      </c>
      <c r="B111" s="21" t="inlineStr">
        <is>
          <t>Emove Train 100W</t>
        </is>
      </c>
      <c r="C111" s="21" t="inlineStr">
        <is>
          <t>Movilidad eléctrica</t>
        </is>
      </c>
      <c r="D111" s="21" t="inlineStr">
        <is>
          <t>Scooters y patinetas</t>
        </is>
      </c>
      <c r="E111" s="21" t="inlineStr">
        <is>
          <t>Emove</t>
        </is>
      </c>
      <c r="F111" s="21" t="n"/>
      <c r="G111" s="21" t="inlineStr">
        <is>
          <t>Sin control</t>
        </is>
      </c>
      <c r="H111" s="22" t="n">
        <v>2180507</v>
      </c>
      <c r="I111" s="23">
        <f>INDEX(Márgenes!$C$7:$C$23,MATCH(D111,Márgenes!$B$7:$B$23,0))</f>
        <v/>
      </c>
      <c r="J111" s="24">
        <f>MAX(H111*(1+I111),H111+Márgenes!$B$4)</f>
        <v/>
      </c>
      <c r="K111" s="25">
        <f>IF(J111&lt;1000000,CEILING(J111,1000),CEILING(J111,10000))-100</f>
        <v/>
      </c>
      <c r="L111" s="24">
        <f>K111-H111</f>
        <v/>
      </c>
      <c r="M111" s="26">
        <f>IF(K111=0,0,L111/K111)</f>
        <v/>
      </c>
      <c r="O111" s="27" t="inlineStr">
        <is>
          <t>Lista</t>
        </is>
      </c>
      <c r="P111" s="28" t="inlineStr">
        <is>
          <t>imagenes/EMOVE-TRAIN100.jpg</t>
        </is>
      </c>
    </row>
    <row r="112" ht="50" customHeight="1" s="18">
      <c r="A112" s="21" t="inlineStr">
        <is>
          <t>VSETT-C7</t>
        </is>
      </c>
      <c r="B112" s="21" t="inlineStr">
        <is>
          <t>Vsett C7 800W</t>
        </is>
      </c>
      <c r="C112" s="21" t="inlineStr">
        <is>
          <t>Movilidad eléctrica</t>
        </is>
      </c>
      <c r="D112" s="21" t="inlineStr">
        <is>
          <t>Scooters y patinetas</t>
        </is>
      </c>
      <c r="E112" s="21" t="inlineStr">
        <is>
          <t>Vsett</t>
        </is>
      </c>
      <c r="F112" s="21" t="n"/>
      <c r="G112" s="21" t="inlineStr">
        <is>
          <t>Sin control</t>
        </is>
      </c>
      <c r="H112" s="22" t="n">
        <v>2081712</v>
      </c>
      <c r="I112" s="23">
        <f>INDEX(Márgenes!$C$7:$C$23,MATCH(D112,Márgenes!$B$7:$B$23,0))</f>
        <v/>
      </c>
      <c r="J112" s="24">
        <f>MAX(H112*(1+I112),H112+Márgenes!$B$4)</f>
        <v/>
      </c>
      <c r="K112" s="25">
        <f>IF(J112&lt;1000000,CEILING(J112,1000),CEILING(J112,10000))-100</f>
        <v/>
      </c>
      <c r="L112" s="24">
        <f>K112-H112</f>
        <v/>
      </c>
      <c r="M112" s="26">
        <f>IF(K112=0,0,L112/K112)</f>
        <v/>
      </c>
      <c r="O112" s="27" t="inlineStr">
        <is>
          <t>Lista</t>
        </is>
      </c>
      <c r="P112" s="28" t="inlineStr">
        <is>
          <t>imagenes/VSETT-C7.jpg</t>
        </is>
      </c>
    </row>
    <row r="113" ht="50" customHeight="1" s="18">
      <c r="A113" s="21" t="inlineStr">
        <is>
          <t>MOB-GOKART</t>
        </is>
      </c>
      <c r="B113" s="21" t="inlineStr">
        <is>
          <t>Gokart Mobulaa</t>
        </is>
      </c>
      <c r="C113" s="21" t="inlineStr">
        <is>
          <t>Movilidad eléctrica</t>
        </is>
      </c>
      <c r="D113" s="21" t="inlineStr">
        <is>
          <t>Scooters y patinetas</t>
        </is>
      </c>
      <c r="E113" s="21" t="inlineStr">
        <is>
          <t>Mobulaa</t>
        </is>
      </c>
      <c r="F113" s="21" t="n"/>
      <c r="G113" s="21" t="inlineStr">
        <is>
          <t>Sin control</t>
        </is>
      </c>
      <c r="H113" s="22" t="n">
        <v>1500000</v>
      </c>
      <c r="I113" s="23">
        <f>INDEX(Márgenes!$C$7:$C$23,MATCH(D113,Márgenes!$B$7:$B$23,0))</f>
        <v/>
      </c>
      <c r="J113" s="24">
        <f>MAX(H113*(1+I113),H113+Márgenes!$B$4)</f>
        <v/>
      </c>
      <c r="K113" s="25">
        <f>IF(J113&lt;1000000,CEILING(J113,1000),CEILING(J113,10000))-100</f>
        <v/>
      </c>
      <c r="L113" s="24">
        <f>K113-H113</f>
        <v/>
      </c>
      <c r="M113" s="26">
        <f>IF(K113=0,0,L113/K113)</f>
        <v/>
      </c>
      <c r="O113" s="27" t="inlineStr">
        <is>
          <t>Lista</t>
        </is>
      </c>
      <c r="P113" s="28" t="inlineStr">
        <is>
          <t>imagenes/MOB-GOKART.jpg</t>
        </is>
      </c>
    </row>
    <row r="114" ht="50" customHeight="1" s="18">
      <c r="A114" s="21" t="inlineStr">
        <is>
          <t>HC150B</t>
        </is>
      </c>
      <c r="B114" s="21" t="inlineStr">
        <is>
          <t>Picadora de Alimentos Black+Decker HC150B</t>
        </is>
      </c>
      <c r="C114" s="21" t="inlineStr">
        <is>
          <t>Hogar</t>
        </is>
      </c>
      <c r="D114" s="21" t="inlineStr">
        <is>
          <t>Electrodomésticos</t>
        </is>
      </c>
      <c r="E114" s="21" t="inlineStr">
        <is>
          <t>Black+Decker</t>
        </is>
      </c>
      <c r="F114" s="21" t="n"/>
      <c r="G114" s="21" t="inlineStr">
        <is>
          <t>Sin control</t>
        </is>
      </c>
      <c r="H114" s="22" t="n">
        <v>65930</v>
      </c>
      <c r="I114" s="23">
        <f>INDEX(Márgenes!$C$7:$C$23,MATCH(D114,Márgenes!$B$7:$B$23,0))</f>
        <v/>
      </c>
      <c r="J114" s="24">
        <f>MAX(H114*(1+I114),H114+Márgenes!$B$4)</f>
        <v/>
      </c>
      <c r="K114" s="25">
        <f>IF(J114&lt;1000000,CEILING(J114,1000),CEILING(J114,10000))-100</f>
        <v/>
      </c>
      <c r="L114" s="24">
        <f>K114-H114</f>
        <v/>
      </c>
      <c r="M114" s="26">
        <f>IF(K114=0,0,L114/K114)</f>
        <v/>
      </c>
      <c r="O114" s="27" t="inlineStr">
        <is>
          <t>Lista</t>
        </is>
      </c>
      <c r="P114" s="28" t="inlineStr">
        <is>
          <t>imagenes/HC150B.jpg</t>
        </is>
      </c>
    </row>
    <row r="115" ht="50" customHeight="1" s="18">
      <c r="A115" s="21" t="inlineStr">
        <is>
          <t>IRBD365</t>
        </is>
      </c>
      <c r="B115" s="21" t="inlineStr">
        <is>
          <t>Plancha de Vapor Black+Decker IRBD365 Cable Retráctil</t>
        </is>
      </c>
      <c r="C115" s="21" t="inlineStr">
        <is>
          <t>Hogar</t>
        </is>
      </c>
      <c r="D115" s="21" t="inlineStr">
        <is>
          <t>Electrodomésticos</t>
        </is>
      </c>
      <c r="E115" s="21" t="inlineStr">
        <is>
          <t>Black+Decker</t>
        </is>
      </c>
      <c r="F115" s="21" t="inlineStr">
        <is>
          <t>Azul</t>
        </is>
      </c>
      <c r="G115" s="21" t="inlineStr">
        <is>
          <t>Sin control</t>
        </is>
      </c>
      <c r="H115" s="22" t="n">
        <v>51539</v>
      </c>
      <c r="I115" s="23">
        <f>INDEX(Márgenes!$C$7:$C$23,MATCH(D115,Márgenes!$B$7:$B$23,0))</f>
        <v/>
      </c>
      <c r="J115" s="24">
        <f>MAX(H115*(1+I115),H115+Márgenes!$B$4)</f>
        <v/>
      </c>
      <c r="K115" s="25">
        <f>IF(J115&lt;1000000,CEILING(J115,1000),CEILING(J115,10000))-100</f>
        <v/>
      </c>
      <c r="L115" s="24">
        <f>K115-H115</f>
        <v/>
      </c>
      <c r="M115" s="26">
        <f>IF(K115=0,0,L115/K115)</f>
        <v/>
      </c>
      <c r="O115" s="27" t="inlineStr">
        <is>
          <t>Lista</t>
        </is>
      </c>
      <c r="P115" s="28" t="inlineStr">
        <is>
          <t>imagenes/IRBD365.jpg</t>
        </is>
      </c>
    </row>
    <row r="116" ht="50" customHeight="1" s="18">
      <c r="A116" s="21" t="inlineStr">
        <is>
          <t>F54</t>
        </is>
      </c>
      <c r="B116" s="21" t="inlineStr">
        <is>
          <t>Plancha Black+Decker F54 Cable Retráctil</t>
        </is>
      </c>
      <c r="C116" s="21" t="inlineStr">
        <is>
          <t>Hogar</t>
        </is>
      </c>
      <c r="D116" s="21" t="inlineStr">
        <is>
          <t>Electrodomésticos</t>
        </is>
      </c>
      <c r="E116" s="21" t="inlineStr">
        <is>
          <t>Black+Decker</t>
        </is>
      </c>
      <c r="F116" s="21" t="n"/>
      <c r="G116" s="21" t="inlineStr">
        <is>
          <t>Sin control</t>
        </is>
      </c>
      <c r="H116" s="22" t="n">
        <v>55665</v>
      </c>
      <c r="I116" s="23">
        <f>INDEX(Márgenes!$C$7:$C$23,MATCH(D116,Márgenes!$B$7:$B$23,0))</f>
        <v/>
      </c>
      <c r="J116" s="24">
        <f>MAX(H116*(1+I116),H116+Márgenes!$B$4)</f>
        <v/>
      </c>
      <c r="K116" s="25">
        <f>IF(J116&lt;1000000,CEILING(J116,1000),CEILING(J116,10000))-100</f>
        <v/>
      </c>
      <c r="L116" s="24">
        <f>K116-H116</f>
        <v/>
      </c>
      <c r="M116" s="26">
        <f>IF(K116=0,0,L116/K116)</f>
        <v/>
      </c>
      <c r="O116" s="27" t="inlineStr">
        <is>
          <t>Lista</t>
        </is>
      </c>
      <c r="P116" s="28" t="inlineStr">
        <is>
          <t>imagenes/F54.jpg</t>
        </is>
      </c>
    </row>
    <row r="117" ht="50" customHeight="1" s="18">
      <c r="A117" s="21" t="inlineStr">
        <is>
          <t>IR1866</t>
        </is>
      </c>
      <c r="B117" s="21" t="inlineStr">
        <is>
          <t>Plancha de Vapor Black+Decker IR1866 Cable Retráctil</t>
        </is>
      </c>
      <c r="C117" s="21" t="inlineStr">
        <is>
          <t>Hogar</t>
        </is>
      </c>
      <c r="D117" s="21" t="inlineStr">
        <is>
          <t>Electrodomésticos</t>
        </is>
      </c>
      <c r="E117" s="21" t="inlineStr">
        <is>
          <t>Black+Decker</t>
        </is>
      </c>
      <c r="F117" s="21" t="n"/>
      <c r="G117" s="21" t="inlineStr">
        <is>
          <t>Sin control</t>
        </is>
      </c>
      <c r="H117" s="22" t="n">
        <v>65440</v>
      </c>
      <c r="I117" s="23">
        <f>INDEX(Márgenes!$C$7:$C$23,MATCH(D117,Márgenes!$B$7:$B$23,0))</f>
        <v/>
      </c>
      <c r="J117" s="24">
        <f>MAX(H117*(1+I117),H117+Márgenes!$B$4)</f>
        <v/>
      </c>
      <c r="K117" s="25">
        <f>IF(J117&lt;1000000,CEILING(J117,1000),CEILING(J117,10000))-100</f>
        <v/>
      </c>
      <c r="L117" s="24">
        <f>K117-H117</f>
        <v/>
      </c>
      <c r="M117" s="26">
        <f>IF(K117=0,0,L117/K117)</f>
        <v/>
      </c>
      <c r="O117" s="27" t="inlineStr">
        <is>
          <t>Lista</t>
        </is>
      </c>
      <c r="P117" s="28" t="inlineStr">
        <is>
          <t>imagenes/IR1866.jpg</t>
        </is>
      </c>
    </row>
    <row r="118" ht="50" customHeight="1" s="18">
      <c r="A118" s="21" t="inlineStr">
        <is>
          <t>CS-H1C-R101-1G2WR</t>
        </is>
      </c>
      <c r="B118" s="21" t="inlineStr">
        <is>
          <t>Cámara Ezviz H1C Interior</t>
        </is>
      </c>
      <c r="C118" s="21" t="inlineStr">
        <is>
          <t>Hogar</t>
        </is>
      </c>
      <c r="D118" s="21" t="inlineStr">
        <is>
          <t>Cámaras de seguridad</t>
        </is>
      </c>
      <c r="E118" s="21" t="inlineStr">
        <is>
          <t>Ezviz</t>
        </is>
      </c>
      <c r="F118" s="21" t="n"/>
      <c r="G118" s="21" t="inlineStr">
        <is>
          <t>Sin control</t>
        </is>
      </c>
      <c r="H118" s="22" t="n">
        <v>79515</v>
      </c>
      <c r="I118" s="23">
        <f>INDEX(Márgenes!$C$7:$C$23,MATCH(D118,Márgenes!$B$7:$B$23,0))</f>
        <v/>
      </c>
      <c r="J118" s="24">
        <f>MAX(H118*(1+I118),H118+Márgenes!$B$4)</f>
        <v/>
      </c>
      <c r="K118" s="25">
        <f>IF(J118&lt;1000000,CEILING(J118,1000),CEILING(J118,10000))-100</f>
        <v/>
      </c>
      <c r="L118" s="24">
        <f>K118-H118</f>
        <v/>
      </c>
      <c r="M118" s="26">
        <f>IF(K118=0,0,L118/K118)</f>
        <v/>
      </c>
      <c r="O118" s="27" t="inlineStr">
        <is>
          <t>Lista</t>
        </is>
      </c>
      <c r="P118" s="28" t="inlineStr">
        <is>
          <t>imagenes/CS-H1C-R101-1G2WR.jpg</t>
        </is>
      </c>
    </row>
    <row r="119" ht="50" customHeight="1" s="18">
      <c r="A119" s="21" t="inlineStr">
        <is>
          <t>CS-H6C-R200-1Q5WFL</t>
        </is>
      </c>
      <c r="B119" s="21" t="inlineStr">
        <is>
          <t>Cámara Ezviz H6C Interior (R200)</t>
        </is>
      </c>
      <c r="C119" s="21" t="inlineStr">
        <is>
          <t>Hogar</t>
        </is>
      </c>
      <c r="D119" s="21" t="inlineStr">
        <is>
          <t>Cámaras de seguridad</t>
        </is>
      </c>
      <c r="E119" s="21" t="inlineStr">
        <is>
          <t>Ezviz</t>
        </is>
      </c>
      <c r="F119" s="21" t="n"/>
      <c r="G119" s="21" t="inlineStr">
        <is>
          <t>Sin control</t>
        </is>
      </c>
      <c r="H119" s="22" t="n">
        <v>133144</v>
      </c>
      <c r="I119" s="23">
        <f>INDEX(Márgenes!$C$7:$C$23,MATCH(D119,Márgenes!$B$7:$B$23,0))</f>
        <v/>
      </c>
      <c r="J119" s="24">
        <f>MAX(H119*(1+I119),H119+Márgenes!$B$4)</f>
        <v/>
      </c>
      <c r="K119" s="25">
        <f>IF(J119&lt;1000000,CEILING(J119,1000),CEILING(J119,10000))-100</f>
        <v/>
      </c>
      <c r="L119" s="24">
        <f>K119-H119</f>
        <v/>
      </c>
      <c r="M119" s="26">
        <f>IF(K119=0,0,L119/K119)</f>
        <v/>
      </c>
      <c r="O119" s="27" t="inlineStr">
        <is>
          <t>Lista</t>
        </is>
      </c>
      <c r="P119" s="28" t="inlineStr">
        <is>
          <t>imagenes/CS-H6C-R200-1Q5WFL.jpg</t>
        </is>
      </c>
    </row>
    <row r="120" ht="50" customHeight="1" s="18">
      <c r="A120" s="21" t="inlineStr">
        <is>
          <t>CS-H6C-R105-1L3WF</t>
        </is>
      </c>
      <c r="B120" s="21" t="inlineStr">
        <is>
          <t>Cámara Ezviz H6C Interior (R105)</t>
        </is>
      </c>
      <c r="C120" s="21" t="inlineStr">
        <is>
          <t>Hogar</t>
        </is>
      </c>
      <c r="D120" s="21" t="inlineStr">
        <is>
          <t>Cámaras de seguridad</t>
        </is>
      </c>
      <c r="E120" s="21" t="inlineStr">
        <is>
          <t>Ezviz</t>
        </is>
      </c>
      <c r="F120" s="21" t="n"/>
      <c r="G120" s="21" t="n">
        <v>1</v>
      </c>
      <c r="H120" s="22" t="n">
        <v>114312</v>
      </c>
      <c r="I120" s="23">
        <f>INDEX(Márgenes!$C$7:$C$23,MATCH(D120,Márgenes!$B$7:$B$23,0))</f>
        <v/>
      </c>
      <c r="J120" s="24">
        <f>MAX(H120*(1+I120),H120+Márgenes!$B$4)</f>
        <v/>
      </c>
      <c r="K120" s="25">
        <f>IF(J120&lt;1000000,CEILING(J120,1000),CEILING(J120,10000))-100</f>
        <v/>
      </c>
      <c r="L120" s="24">
        <f>K120-H120</f>
        <v/>
      </c>
      <c r="M120" s="26">
        <f>IF(K120=0,0,L120/K120)</f>
        <v/>
      </c>
      <c r="O120" s="27" t="inlineStr">
        <is>
          <t>Lista</t>
        </is>
      </c>
      <c r="P120" s="28" t="inlineStr">
        <is>
          <t>imagenes/CS-H6C-R105-1L3WF.jpg</t>
        </is>
      </c>
    </row>
    <row r="121" ht="50" customHeight="1" s="18">
      <c r="A121" s="21" t="inlineStr">
        <is>
          <t>CS-H8C-R200-1K3WKFL</t>
        </is>
      </c>
      <c r="B121" s="21" t="inlineStr">
        <is>
          <t>Cámara Ezviz H8C Exterior</t>
        </is>
      </c>
      <c r="C121" s="21" t="inlineStr">
        <is>
          <t>Hogar</t>
        </is>
      </c>
      <c r="D121" s="21" t="inlineStr">
        <is>
          <t>Cámaras de seguridad</t>
        </is>
      </c>
      <c r="E121" s="21" t="inlineStr">
        <is>
          <t>Ezviz</t>
        </is>
      </c>
      <c r="F121" s="21" t="n"/>
      <c r="G121" s="21" t="n">
        <v>1</v>
      </c>
      <c r="H121" s="22" t="n">
        <v>181561</v>
      </c>
      <c r="I121" s="23">
        <f>INDEX(Márgenes!$C$7:$C$23,MATCH(D121,Márgenes!$B$7:$B$23,0))</f>
        <v/>
      </c>
      <c r="J121" s="24">
        <f>MAX(H121*(1+I121),H121+Márgenes!$B$4)</f>
        <v/>
      </c>
      <c r="K121" s="25">
        <f>IF(J121&lt;1000000,CEILING(J121,1000),CEILING(J121,10000))-100</f>
        <v/>
      </c>
      <c r="L121" s="24">
        <f>K121-H121</f>
        <v/>
      </c>
      <c r="M121" s="26">
        <f>IF(K121=0,0,L121/K121)</f>
        <v/>
      </c>
      <c r="O121" s="27" t="inlineStr">
        <is>
          <t>Lista</t>
        </is>
      </c>
      <c r="P121" s="28" t="inlineStr">
        <is>
          <t>imagenes/CS-H8C-R200-1K3WKFL.jpg</t>
        </is>
      </c>
    </row>
    <row r="123" ht="15" customHeight="1" s="18">
      <c r="G123" s="30" t="inlineStr">
        <is>
          <t>Totales</t>
        </is>
      </c>
      <c r="H123" s="25">
        <f>SUM(H2:H121)</f>
        <v/>
      </c>
      <c r="I123" s="30" t="n"/>
      <c r="J123" s="30" t="n"/>
      <c r="K123" s="25">
        <f>SUM(K2:K121)</f>
        <v/>
      </c>
      <c r="L123" s="25">
        <f>SUM(L2:L121)</f>
        <v/>
      </c>
      <c r="M123" s="31">
        <f>IF(K123=0,0,L123/K123)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7" min="1" max="1"/>
    <col width="24" customWidth="1" style="17" min="2" max="2"/>
    <col width="20" customWidth="1" style="17" min="3" max="3"/>
    <col width="12" customWidth="1" style="17" min="4" max="4"/>
  </cols>
  <sheetData>
    <row r="1" ht="17.35" customHeight="1" s="18">
      <c r="A1" s="32" t="inlineStr">
        <is>
          <t>Márgenes por subcategoría</t>
        </is>
      </c>
    </row>
    <row r="2" ht="15" customHeight="1" s="18">
      <c r="A2" s="33" t="inlineStr">
        <is>
          <t>Edita las celdas amarillas: los precios de la hoja Productos se recalculan solos.</t>
        </is>
      </c>
    </row>
    <row r="4" ht="15" customHeight="1" s="18">
      <c r="A4" s="30" t="inlineStr">
        <is>
          <t>Ganancia mínima por unidad (COP)</t>
        </is>
      </c>
      <c r="B4" s="34" t="n">
        <v>12000</v>
      </c>
    </row>
    <row r="6" ht="15" customHeight="1" s="18">
      <c r="A6" s="35" t="inlineStr">
        <is>
          <t>Categoría</t>
        </is>
      </c>
      <c r="B6" s="35" t="inlineStr">
        <is>
          <t>Subcategoría</t>
        </is>
      </c>
      <c r="C6" s="35" t="inlineStr">
        <is>
          <t>Margen sobre costo</t>
        </is>
      </c>
      <c r="D6" s="35" t="inlineStr">
        <is>
          <t>Productos</t>
        </is>
      </c>
    </row>
    <row r="7" ht="15" customHeight="1" s="18">
      <c r="A7" s="21" t="inlineStr">
        <is>
          <t>Accesorios</t>
        </is>
      </c>
      <c r="B7" s="21" t="inlineStr">
        <is>
          <t>Cables</t>
        </is>
      </c>
      <c r="C7" s="36" t="n">
        <v>1</v>
      </c>
      <c r="D7" s="21">
        <f>COUNTIF(Productos!$D:$D,B7)</f>
        <v/>
      </c>
    </row>
    <row r="8" ht="15" customHeight="1" s="18">
      <c r="A8" s="21" t="inlineStr">
        <is>
          <t>Accesorios</t>
        </is>
      </c>
      <c r="B8" s="21" t="inlineStr">
        <is>
          <t>Cargadores</t>
        </is>
      </c>
      <c r="C8" s="36" t="n">
        <v>0.8</v>
      </c>
      <c r="D8" s="21">
        <f>COUNTIF(Productos!$D:$D,B8)</f>
        <v/>
      </c>
    </row>
    <row r="9" ht="15" customHeight="1" s="18">
      <c r="A9" s="21" t="inlineStr">
        <is>
          <t>Accesorios</t>
        </is>
      </c>
      <c r="B9" s="21" t="inlineStr">
        <is>
          <t>Power banks</t>
        </is>
      </c>
      <c r="C9" s="36" t="n">
        <v>0.6</v>
      </c>
      <c r="D9" s="21">
        <f>COUNTIF(Productos!$D:$D,B9)</f>
        <v/>
      </c>
    </row>
    <row r="10" ht="15" customHeight="1" s="18">
      <c r="A10" s="21" t="inlineStr">
        <is>
          <t>Audio</t>
        </is>
      </c>
      <c r="B10" s="21" t="inlineStr">
        <is>
          <t>Audífonos</t>
        </is>
      </c>
      <c r="C10" s="36" t="n">
        <v>0.35</v>
      </c>
      <c r="D10" s="21">
        <f>COUNTIF(Productos!$D:$D,B10)</f>
        <v/>
      </c>
    </row>
    <row r="11" ht="15" customHeight="1" s="18">
      <c r="A11" s="21" t="inlineStr">
        <is>
          <t>Audio</t>
        </is>
      </c>
      <c r="B11" s="21" t="inlineStr">
        <is>
          <t>Parlantes</t>
        </is>
      </c>
      <c r="C11" s="36" t="n">
        <v>0.3</v>
      </c>
      <c r="D11" s="21">
        <f>COUNTIF(Productos!$D:$D,B11)</f>
        <v/>
      </c>
    </row>
    <row r="12" ht="15" customHeight="1" s="18">
      <c r="A12" s="21" t="inlineStr">
        <is>
          <t>Celulares y tablets</t>
        </is>
      </c>
      <c r="B12" s="21" t="inlineStr">
        <is>
          <t>Celulares</t>
        </is>
      </c>
      <c r="C12" s="36" t="n">
        <v>0.15</v>
      </c>
      <c r="D12" s="21">
        <f>COUNTIF(Productos!$D:$D,B12)</f>
        <v/>
      </c>
    </row>
    <row r="13" ht="15" customHeight="1" s="18">
      <c r="A13" s="21" t="inlineStr">
        <is>
          <t>Celulares y tablets</t>
        </is>
      </c>
      <c r="B13" s="21" t="inlineStr">
        <is>
          <t>Relojes inteligentes</t>
        </is>
      </c>
      <c r="C13" s="36" t="n">
        <v>0.3</v>
      </c>
      <c r="D13" s="21">
        <f>COUNTIF(Productos!$D:$D,B13)</f>
        <v/>
      </c>
    </row>
    <row r="14" ht="15" customHeight="1" s="18">
      <c r="A14" s="21" t="inlineStr">
        <is>
          <t>Celulares y tablets</t>
        </is>
      </c>
      <c r="B14" s="21" t="inlineStr">
        <is>
          <t>Tablets</t>
        </is>
      </c>
      <c r="C14" s="36" t="n">
        <v>0.18</v>
      </c>
      <c r="D14" s="21">
        <f>COUNTIF(Productos!$D:$D,B14)</f>
        <v/>
      </c>
    </row>
    <row r="15" ht="15" customHeight="1" s="18">
      <c r="A15" s="21" t="inlineStr">
        <is>
          <t>Computación</t>
        </is>
      </c>
      <c r="B15" s="21" t="inlineStr">
        <is>
          <t>Impresoras</t>
        </is>
      </c>
      <c r="C15" s="36" t="n">
        <v>0.15</v>
      </c>
      <c r="D15" s="21">
        <f>COUNTIF(Productos!$D:$D,B15)</f>
        <v/>
      </c>
    </row>
    <row r="16" ht="15" customHeight="1" s="18">
      <c r="A16" s="21" t="inlineStr">
        <is>
          <t>Computación</t>
        </is>
      </c>
      <c r="B16" s="21" t="inlineStr">
        <is>
          <t>Periféricos</t>
        </is>
      </c>
      <c r="C16" s="36" t="n">
        <v>0.8</v>
      </c>
      <c r="D16" s="21">
        <f>COUNTIF(Productos!$D:$D,B16)</f>
        <v/>
      </c>
    </row>
    <row r="17" ht="15" customHeight="1" s="18">
      <c r="A17" s="21" t="inlineStr">
        <is>
          <t>Computación</t>
        </is>
      </c>
      <c r="B17" s="21" t="inlineStr">
        <is>
          <t>Portátiles</t>
        </is>
      </c>
      <c r="C17" s="36" t="n">
        <v>0.12</v>
      </c>
      <c r="D17" s="21">
        <f>COUNTIF(Productos!$D:$D,B17)</f>
        <v/>
      </c>
    </row>
    <row r="18" ht="15" customHeight="1" s="18">
      <c r="A18" s="21" t="inlineStr">
        <is>
          <t>Hogar</t>
        </is>
      </c>
      <c r="B18" s="21" t="inlineStr">
        <is>
          <t>Cámaras de seguridad</t>
        </is>
      </c>
      <c r="C18" s="36" t="n">
        <v>0.35</v>
      </c>
      <c r="D18" s="21">
        <f>COUNTIF(Productos!$D:$D,B18)</f>
        <v/>
      </c>
    </row>
    <row r="19" ht="15" customHeight="1" s="18">
      <c r="A19" s="21" t="inlineStr">
        <is>
          <t>Hogar</t>
        </is>
      </c>
      <c r="B19" s="21" t="inlineStr">
        <is>
          <t>Electrodomésticos</t>
        </is>
      </c>
      <c r="C19" s="36" t="n">
        <v>0.35</v>
      </c>
      <c r="D19" s="21">
        <f>COUNTIF(Productos!$D:$D,B19)</f>
        <v/>
      </c>
    </row>
    <row r="20" ht="15" customHeight="1" s="18">
      <c r="A20" s="21" t="inlineStr">
        <is>
          <t>Movilidad eléctrica</t>
        </is>
      </c>
      <c r="B20" s="21" t="inlineStr">
        <is>
          <t>Motos eléctricas</t>
        </is>
      </c>
      <c r="C20" s="36" t="n">
        <v>0.12</v>
      </c>
      <c r="D20" s="21">
        <f>COUNTIF(Productos!$D:$D,B20)</f>
        <v/>
      </c>
    </row>
    <row r="21" ht="15" customHeight="1" s="18">
      <c r="A21" s="21" t="inlineStr">
        <is>
          <t>Movilidad eléctrica</t>
        </is>
      </c>
      <c r="B21" s="21" t="inlineStr">
        <is>
          <t>Scooters y patinetas</t>
        </is>
      </c>
      <c r="C21" s="36" t="n">
        <v>0.15</v>
      </c>
      <c r="D21" s="21">
        <f>COUNTIF(Productos!$D:$D,B21)</f>
        <v/>
      </c>
    </row>
    <row r="22" ht="15" customHeight="1" s="18">
      <c r="A22" s="21" t="inlineStr">
        <is>
          <t>TV y consolas</t>
        </is>
      </c>
      <c r="B22" s="21" t="inlineStr">
        <is>
          <t>Consolas</t>
        </is>
      </c>
      <c r="C22" s="36" t="n">
        <v>0.1</v>
      </c>
      <c r="D22" s="21">
        <f>COUNTIF(Productos!$D:$D,B22)</f>
        <v/>
      </c>
    </row>
    <row r="23" ht="15" customHeight="1" s="18">
      <c r="A23" s="21" t="inlineStr">
        <is>
          <t>TV y consolas</t>
        </is>
      </c>
      <c r="B23" s="21" t="inlineStr">
        <is>
          <t>Televisores</t>
        </is>
      </c>
      <c r="C23" s="36" t="n">
        <v>0.12</v>
      </c>
      <c r="D23" s="21">
        <f>COUNTIF(Productos!$D:$D,B23)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7" min="1" max="1"/>
  </cols>
  <sheetData>
    <row r="1" ht="15" customHeight="1" s="18">
      <c r="A1" s="37" t="inlineStr">
        <is>
          <t>Cómo se calcula el precio</t>
        </is>
      </c>
    </row>
    <row r="2" ht="15" customHeight="1" s="18">
      <c r="A2" s="38" t="inlineStr">
        <is>
          <t>Precio sin redondear = el mayor entre: costo × (1 + margen de la subcategoría) y costo + ganancia mínima.</t>
        </is>
      </c>
    </row>
    <row r="3" ht="15" customHeight="1" s="18">
      <c r="A3" s="38" t="inlineStr">
        <is>
          <t>Precio de venta = se redondea hacia arriba y termina en 900 (al millar por debajo de $1.000.000; a la decena de mil por encima).</t>
        </is>
      </c>
    </row>
    <row r="4" ht="15" customHeight="1" s="18">
      <c r="A4" s="38" t="n"/>
    </row>
    <row r="5" ht="15" customHeight="1" s="18">
      <c r="A5" s="37" t="inlineStr">
        <is>
          <t>De dónde salen los datos</t>
        </is>
      </c>
    </row>
    <row r="6" ht="15" customHeight="1" s="18">
      <c r="A6" s="38" t="inlineStr">
        <is>
          <t>Costo proveedor: "Precio de Venta" del archivo Catalogo_Dropshipping.xlsx (lista del proveedor, sin modificar), según indicó el usuario.</t>
        </is>
      </c>
    </row>
    <row r="7" ht="15" customHeight="1" s="18">
      <c r="A7" s="38" t="inlineStr">
        <is>
          <t>Márgenes y ganancia mínima: propuesta inicial de Zeltron; ajústalos en la hoja Márgenes.</t>
        </is>
      </c>
    </row>
    <row r="8" ht="15" customHeight="1" s="18">
      <c r="A8" s="38" t="inlineStr">
        <is>
          <t>Colores y unidades: extraídos de la descripción original. Productos con más de un color se crean como producto variable (un precio, varios colores).</t>
        </is>
      </c>
    </row>
    <row r="9" ht="15" customHeight="1" s="18">
      <c r="A9" s="38" t="inlineStr">
        <is>
          <t>Categorías: las 14 del archivo se agruparon en 7 categorías con subcategorías para el menú de la tienda.</t>
        </is>
      </c>
    </row>
    <row r="10" ht="15" customHeight="1" s="18">
      <c r="A10" s="38" t="n"/>
    </row>
    <row r="11" ht="15" customHeight="1" s="18">
      <c r="A11" s="37" t="inlineStr">
        <is>
          <t>Importante</t>
        </is>
      </c>
    </row>
    <row r="12" ht="15" customHeight="1" s="18">
      <c r="A12" s="38" t="inlineStr">
        <is>
          <t>El archivo catalogo-woocommerce.csv ya trae los precios con los márgenes de esta versión.</t>
        </is>
      </c>
    </row>
    <row r="13" ht="15" customHeight="1" s="18">
      <c r="A13" s="38" t="inlineStr">
        <is>
          <t>Si cambias márgenes aquí, pide regenerar el CSV, o ajusta el precio directamente en WooCommerce.</t>
        </is>
      </c>
    </row>
    <row r="14" ht="15" customHeight="1" s="18">
      <c r="A14" s="38" t="inlineStr">
        <is>
          <t>No se crearon precios "antes" ni descuentos: la tienda solo muestra ofertas reales que cargues en "Precio rebajado".</t>
        </is>
      </c>
    </row>
    <row r="15" ht="15" customHeight="1" s="18">
      <c r="A15" s="38" t="inlineStr">
        <is>
          <t>Imágenes: el archivo no trae fotos; se cargan después en cada producto (o por SKU en una segunda importación).</t>
        </is>
      </c>
    </row>
    <row r="16">
      <c r="A16" s="17" t="inlineStr"/>
    </row>
    <row r="17">
      <c r="A17" s="17" t="inlineStr">
        <is>
          <t>Imágenes (30 oct 2026): los 120 productos tienen foto generada en Google Flow, en catalogo/imagenes/&lt;Referencia&gt;.jpg (1024×1024 px).</t>
        </is>
      </c>
    </row>
    <row r="18">
      <c r="A18" s="17" t="inlineStr">
        <is>
          <t>Las fotos de motos, scooters, power banks, parlantes L&amp;L, Black+Decker y Ezviz se generaron por descripción: revísalas contra el producto real antes de publicar.</t>
        </is>
      </c>
    </row>
    <row r="19">
      <c r="A19" s="17" t="inlineStr">
        <is>
          <t>Para subirlas a la tienda: arrastra la carpeta de imágenes a WordPress → Medios → Añadir nuevo, y luego importa catalogo-imagenes-woocommerce.csv con «Actualizar productos existentes» activado.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2026-10-30T19:27:39Z</dcterms:created>
  <dcterms:modified xmlns:dcterms="http://purl.org/dc/terms/" xmlns:xsi="http://www.w3.org/2001/XMLSchema-instance" xsi:type="dcterms:W3CDTF">2026-10-30T20:20:34Z</dcterms:modified>
  <cp:revision>0</cp:revision>
</cp:coreProperties>
</file>