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taff\vorwerkj\pyRamses_eehshare\VIC detailed\GridData\"/>
    </mc:Choice>
  </mc:AlternateContent>
  <bookViews>
    <workbookView xWindow="37020" yWindow="0" windowWidth="28800" windowHeight="12930" activeTab="2"/>
  </bookViews>
  <sheets>
    <sheet name="Buses" sheetId="1" r:id="rId1"/>
    <sheet name="Lines" sheetId="2" r:id="rId2"/>
    <sheet name="Generators" sheetId="6" r:id="rId3"/>
    <sheet name="Interconnectors" sheetId="8" r:id="rId4"/>
    <sheet name="SVC" sheetId="7" r:id="rId5"/>
    <sheet name="Transfo" sheetId="3" r:id="rId6"/>
    <sheet name="Trfo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2" i="1"/>
  <c r="F2" i="1"/>
  <c r="G10" i="7" l="1"/>
  <c r="B42" i="4" l="1"/>
  <c r="G55" i="1"/>
  <c r="K55" i="1" l="1"/>
  <c r="L55" i="1" s="1"/>
  <c r="M55" i="1" l="1"/>
  <c r="N55" i="1" s="1"/>
  <c r="K4" i="8" l="1"/>
  <c r="J4" i="8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K3" i="1" l="1"/>
  <c r="L3" i="1" s="1"/>
  <c r="K17" i="1"/>
  <c r="L17" i="1" s="1"/>
  <c r="K19" i="1"/>
  <c r="L19" i="1" s="1"/>
  <c r="M19" i="1" s="1"/>
  <c r="K21" i="1"/>
  <c r="L21" i="1" s="1"/>
  <c r="K23" i="1"/>
  <c r="L23" i="1" s="1"/>
  <c r="M23" i="1" s="1"/>
  <c r="K27" i="1"/>
  <c r="L27" i="1" s="1"/>
  <c r="M27" i="1" s="1"/>
  <c r="K29" i="1"/>
  <c r="L29" i="1" s="1"/>
  <c r="K31" i="1"/>
  <c r="L31" i="1" s="1"/>
  <c r="M31" i="1" s="1"/>
  <c r="K39" i="1"/>
  <c r="L39" i="1" s="1"/>
  <c r="K41" i="1"/>
  <c r="L41" i="1" s="1"/>
  <c r="K43" i="1"/>
  <c r="L43" i="1" s="1"/>
  <c r="M43" i="1" s="1"/>
  <c r="N43" i="1" s="1"/>
  <c r="K45" i="1"/>
  <c r="L45" i="1" s="1"/>
  <c r="K46" i="1"/>
  <c r="L46" i="1" s="1"/>
  <c r="M46" i="1" s="1"/>
  <c r="K56" i="1"/>
  <c r="L56" i="1" s="1"/>
  <c r="K57" i="1"/>
  <c r="L57" i="1" s="1"/>
  <c r="K64" i="1"/>
  <c r="L64" i="1" s="1"/>
  <c r="K71" i="1"/>
  <c r="L71" i="1" s="1"/>
  <c r="M71" i="1" s="1"/>
  <c r="K72" i="1"/>
  <c r="L72" i="1" s="1"/>
  <c r="K73" i="1"/>
  <c r="L73" i="1" s="1"/>
  <c r="K80" i="1"/>
  <c r="L80" i="1" s="1"/>
  <c r="K87" i="1"/>
  <c r="L87" i="1" s="1"/>
  <c r="M87" i="1" s="1"/>
  <c r="K88" i="1"/>
  <c r="L88" i="1" s="1"/>
  <c r="K95" i="1"/>
  <c r="L95" i="1" s="1"/>
  <c r="M95" i="1" s="1"/>
  <c r="K96" i="1"/>
  <c r="L96" i="1" s="1"/>
  <c r="K109" i="1"/>
  <c r="L109" i="1" s="1"/>
  <c r="K110" i="1"/>
  <c r="L110" i="1" s="1"/>
  <c r="K120" i="1"/>
  <c r="L120" i="1" s="1"/>
  <c r="K122" i="1"/>
  <c r="L122" i="1" s="1"/>
  <c r="K124" i="1"/>
  <c r="L124" i="1" s="1"/>
  <c r="K126" i="1"/>
  <c r="L126" i="1" s="1"/>
  <c r="K2" i="1"/>
  <c r="L2" i="1" s="1"/>
  <c r="K53" i="1" l="1"/>
  <c r="L53" i="1" s="1"/>
  <c r="M53" i="1" s="1"/>
  <c r="N53" i="1" s="1"/>
  <c r="K79" i="1"/>
  <c r="L79" i="1" s="1"/>
  <c r="K33" i="1"/>
  <c r="L33" i="1" s="1"/>
  <c r="M33" i="1" s="1"/>
  <c r="N33" i="1" s="1"/>
  <c r="K116" i="1"/>
  <c r="L116" i="1" s="1"/>
  <c r="M116" i="1" s="1"/>
  <c r="N116" i="1" s="1"/>
  <c r="K51" i="1"/>
  <c r="L51" i="1" s="1"/>
  <c r="M51" i="1" s="1"/>
  <c r="N51" i="1" s="1"/>
  <c r="K15" i="1"/>
  <c r="L15" i="1" s="1"/>
  <c r="K7" i="1"/>
  <c r="L7" i="1" s="1"/>
  <c r="M7" i="1" s="1"/>
  <c r="N7" i="1" s="1"/>
  <c r="K103" i="1"/>
  <c r="L103" i="1" s="1"/>
  <c r="M103" i="1" s="1"/>
  <c r="N103" i="1" s="1"/>
  <c r="K89" i="1"/>
  <c r="L89" i="1" s="1"/>
  <c r="M89" i="1" s="1"/>
  <c r="N89" i="1" s="1"/>
  <c r="K13" i="1"/>
  <c r="L13" i="1" s="1"/>
  <c r="M13" i="1" s="1"/>
  <c r="N13" i="1" s="1"/>
  <c r="K5" i="1"/>
  <c r="L5" i="1" s="1"/>
  <c r="M5" i="1" s="1"/>
  <c r="N5" i="1" s="1"/>
  <c r="K63" i="1"/>
  <c r="L63" i="1" s="1"/>
  <c r="K37" i="1"/>
  <c r="L37" i="1" s="1"/>
  <c r="M37" i="1" s="1"/>
  <c r="N37" i="1" s="1"/>
  <c r="K47" i="1"/>
  <c r="L47" i="1" s="1"/>
  <c r="K11" i="1"/>
  <c r="L11" i="1" s="1"/>
  <c r="M11" i="1" s="1"/>
  <c r="N11" i="1" s="1"/>
  <c r="K54" i="1"/>
  <c r="L54" i="1" s="1"/>
  <c r="M54" i="1" s="1"/>
  <c r="K35" i="1"/>
  <c r="L35" i="1" s="1"/>
  <c r="K75" i="1"/>
  <c r="L75" i="1" s="1"/>
  <c r="K111" i="1"/>
  <c r="L111" i="1" s="1"/>
  <c r="M111" i="1" s="1"/>
  <c r="N111" i="1" s="1"/>
  <c r="K99" i="1"/>
  <c r="L99" i="1" s="1"/>
  <c r="M99" i="1" s="1"/>
  <c r="N99" i="1" s="1"/>
  <c r="K69" i="1"/>
  <c r="L69" i="1" s="1"/>
  <c r="M69" i="1" s="1"/>
  <c r="K115" i="1"/>
  <c r="L115" i="1" s="1"/>
  <c r="K50" i="1"/>
  <c r="L50" i="1" s="1"/>
  <c r="M50" i="1" s="1"/>
  <c r="N50" i="1" s="1"/>
  <c r="K97" i="1"/>
  <c r="L97" i="1" s="1"/>
  <c r="K67" i="1"/>
  <c r="L67" i="1" s="1"/>
  <c r="M67" i="1" s="1"/>
  <c r="N67" i="1" s="1"/>
  <c r="K113" i="1"/>
  <c r="L113" i="1" s="1"/>
  <c r="M113" i="1" s="1"/>
  <c r="N113" i="1" s="1"/>
  <c r="K85" i="1"/>
  <c r="L85" i="1" s="1"/>
  <c r="M85" i="1" s="1"/>
  <c r="K59" i="1"/>
  <c r="L59" i="1" s="1"/>
  <c r="K83" i="1"/>
  <c r="L83" i="1" s="1"/>
  <c r="M83" i="1" s="1"/>
  <c r="N83" i="1" s="1"/>
  <c r="K42" i="1"/>
  <c r="L42" i="1" s="1"/>
  <c r="M42" i="1" s="1"/>
  <c r="M39" i="1"/>
  <c r="N39" i="1" s="1"/>
  <c r="M109" i="1"/>
  <c r="N109" i="1" s="1"/>
  <c r="N27" i="1"/>
  <c r="K108" i="1"/>
  <c r="L108" i="1" s="1"/>
  <c r="M108" i="1" s="1"/>
  <c r="K78" i="1"/>
  <c r="L78" i="1" s="1"/>
  <c r="M78" i="1" s="1"/>
  <c r="N78" i="1" s="1"/>
  <c r="M122" i="1"/>
  <c r="N122" i="1" s="1"/>
  <c r="M126" i="1"/>
  <c r="N126" i="1" s="1"/>
  <c r="K117" i="1"/>
  <c r="L117" i="1" s="1"/>
  <c r="M117" i="1" s="1"/>
  <c r="N117" i="1" s="1"/>
  <c r="K106" i="1"/>
  <c r="L106" i="1" s="1"/>
  <c r="M106" i="1" s="1"/>
  <c r="N106" i="1" s="1"/>
  <c r="K92" i="1"/>
  <c r="L92" i="1" s="1"/>
  <c r="M92" i="1" s="1"/>
  <c r="K76" i="1"/>
  <c r="L76" i="1" s="1"/>
  <c r="K60" i="1"/>
  <c r="L60" i="1" s="1"/>
  <c r="M60" i="1" s="1"/>
  <c r="N60" i="1" s="1"/>
  <c r="K49" i="1"/>
  <c r="L49" i="1" s="1"/>
  <c r="M49" i="1" s="1"/>
  <c r="N49" i="1" s="1"/>
  <c r="K121" i="1"/>
  <c r="L121" i="1" s="1"/>
  <c r="M121" i="1" s="1"/>
  <c r="N121" i="1" s="1"/>
  <c r="K62" i="1"/>
  <c r="L62" i="1" s="1"/>
  <c r="M62" i="1" s="1"/>
  <c r="N62" i="1" s="1"/>
  <c r="K125" i="1"/>
  <c r="L125" i="1" s="1"/>
  <c r="M125" i="1" s="1"/>
  <c r="N125" i="1" s="1"/>
  <c r="K94" i="1"/>
  <c r="L94" i="1" s="1"/>
  <c r="M94" i="1" s="1"/>
  <c r="N94" i="1" s="1"/>
  <c r="K102" i="1"/>
  <c r="L102" i="1" s="1"/>
  <c r="K90" i="1"/>
  <c r="L90" i="1" s="1"/>
  <c r="M90" i="1" s="1"/>
  <c r="K70" i="1"/>
  <c r="L70" i="1" s="1"/>
  <c r="M70" i="1" s="1"/>
  <c r="N70" i="1" s="1"/>
  <c r="K58" i="1"/>
  <c r="L58" i="1" s="1"/>
  <c r="M58" i="1" s="1"/>
  <c r="K119" i="1"/>
  <c r="L119" i="1" s="1"/>
  <c r="M119" i="1" s="1"/>
  <c r="N119" i="1" s="1"/>
  <c r="K114" i="1"/>
  <c r="L114" i="1" s="1"/>
  <c r="M114" i="1" s="1"/>
  <c r="N114" i="1" s="1"/>
  <c r="K100" i="1"/>
  <c r="L100" i="1" s="1"/>
  <c r="M100" i="1" s="1"/>
  <c r="N100" i="1" s="1"/>
  <c r="K84" i="1"/>
  <c r="L84" i="1" s="1"/>
  <c r="M84" i="1" s="1"/>
  <c r="N84" i="1" s="1"/>
  <c r="K68" i="1"/>
  <c r="L68" i="1" s="1"/>
  <c r="M68" i="1" s="1"/>
  <c r="K104" i="1"/>
  <c r="L104" i="1" s="1"/>
  <c r="M104" i="1" s="1"/>
  <c r="K86" i="1"/>
  <c r="L86" i="1" s="1"/>
  <c r="M86" i="1" s="1"/>
  <c r="K74" i="1"/>
  <c r="L74" i="1" s="1"/>
  <c r="M74" i="1" s="1"/>
  <c r="K123" i="1"/>
  <c r="L123" i="1" s="1"/>
  <c r="M123" i="1" s="1"/>
  <c r="K112" i="1"/>
  <c r="L112" i="1" s="1"/>
  <c r="M110" i="1"/>
  <c r="N110" i="1" s="1"/>
  <c r="K105" i="1"/>
  <c r="L105" i="1" s="1"/>
  <c r="M105" i="1" s="1"/>
  <c r="N105" i="1" s="1"/>
  <c r="K98" i="1"/>
  <c r="L98" i="1" s="1"/>
  <c r="M98" i="1" s="1"/>
  <c r="N98" i="1" s="1"/>
  <c r="M96" i="1"/>
  <c r="N96" i="1" s="1"/>
  <c r="K82" i="1"/>
  <c r="L82" i="1" s="1"/>
  <c r="M82" i="1" s="1"/>
  <c r="N82" i="1" s="1"/>
  <c r="M80" i="1"/>
  <c r="N80" i="1" s="1"/>
  <c r="K66" i="1"/>
  <c r="L66" i="1" s="1"/>
  <c r="M64" i="1"/>
  <c r="N64" i="1" s="1"/>
  <c r="K40" i="1"/>
  <c r="L40" i="1" s="1"/>
  <c r="M40" i="1" s="1"/>
  <c r="N40" i="1" s="1"/>
  <c r="K28" i="1"/>
  <c r="L28" i="1" s="1"/>
  <c r="M28" i="1" s="1"/>
  <c r="K22" i="1"/>
  <c r="L22" i="1" s="1"/>
  <c r="M22" i="1" s="1"/>
  <c r="K12" i="1"/>
  <c r="L12" i="1" s="1"/>
  <c r="K6" i="1"/>
  <c r="M45" i="1"/>
  <c r="N45" i="1" s="1"/>
  <c r="K34" i="1"/>
  <c r="L34" i="1" s="1"/>
  <c r="M34" i="1" s="1"/>
  <c r="K24" i="1"/>
  <c r="L24" i="1" s="1"/>
  <c r="M24" i="1" s="1"/>
  <c r="N24" i="1" s="1"/>
  <c r="M21" i="1"/>
  <c r="N21" i="1" s="1"/>
  <c r="K18" i="1"/>
  <c r="L18" i="1" s="1"/>
  <c r="M18" i="1" s="1"/>
  <c r="N18" i="1" s="1"/>
  <c r="K8" i="1"/>
  <c r="L8" i="1" s="1"/>
  <c r="M8" i="1" s="1"/>
  <c r="K52" i="1"/>
  <c r="L52" i="1" s="1"/>
  <c r="M52" i="1" s="1"/>
  <c r="M124" i="1"/>
  <c r="N124" i="1" s="1"/>
  <c r="M120" i="1"/>
  <c r="N120" i="1" s="1"/>
  <c r="N87" i="1"/>
  <c r="N71" i="1"/>
  <c r="N23" i="1"/>
  <c r="M88" i="1"/>
  <c r="N88" i="1" s="1"/>
  <c r="N85" i="1"/>
  <c r="M72" i="1"/>
  <c r="N72" i="1" s="1"/>
  <c r="M56" i="1"/>
  <c r="N56" i="1" s="1"/>
  <c r="K44" i="1"/>
  <c r="L44" i="1" s="1"/>
  <c r="M44" i="1" s="1"/>
  <c r="N44" i="1" s="1"/>
  <c r="K36" i="1"/>
  <c r="L36" i="1" s="1"/>
  <c r="K30" i="1"/>
  <c r="L30" i="1" s="1"/>
  <c r="M30" i="1" s="1"/>
  <c r="K20" i="1"/>
  <c r="L20" i="1" s="1"/>
  <c r="M20" i="1" s="1"/>
  <c r="N20" i="1" s="1"/>
  <c r="M17" i="1"/>
  <c r="N17" i="1" s="1"/>
  <c r="K14" i="1"/>
  <c r="L14" i="1" s="1"/>
  <c r="M14" i="1" s="1"/>
  <c r="K4" i="1"/>
  <c r="L4" i="1" s="1"/>
  <c r="M4" i="1" s="1"/>
  <c r="K81" i="1"/>
  <c r="L81" i="1" s="1"/>
  <c r="M81" i="1" s="1"/>
  <c r="N19" i="1"/>
  <c r="M41" i="1"/>
  <c r="N41" i="1" s="1"/>
  <c r="K32" i="1"/>
  <c r="L32" i="1" s="1"/>
  <c r="M32" i="1" s="1"/>
  <c r="N32" i="1" s="1"/>
  <c r="M29" i="1"/>
  <c r="N29" i="1" s="1"/>
  <c r="K26" i="1"/>
  <c r="L26" i="1" s="1"/>
  <c r="K16" i="1"/>
  <c r="L16" i="1" s="1"/>
  <c r="M16" i="1" s="1"/>
  <c r="K10" i="1"/>
  <c r="L10" i="1" s="1"/>
  <c r="M10" i="1" s="1"/>
  <c r="K107" i="1"/>
  <c r="L107" i="1" s="1"/>
  <c r="M107" i="1" s="1"/>
  <c r="N95" i="1"/>
  <c r="K93" i="1"/>
  <c r="L93" i="1" s="1"/>
  <c r="M93" i="1" s="1"/>
  <c r="K77" i="1"/>
  <c r="L77" i="1" s="1"/>
  <c r="M77" i="1" s="1"/>
  <c r="M73" i="1"/>
  <c r="N73" i="1" s="1"/>
  <c r="K61" i="1"/>
  <c r="L61" i="1" s="1"/>
  <c r="M61" i="1" s="1"/>
  <c r="M57" i="1"/>
  <c r="N57" i="1" s="1"/>
  <c r="K48" i="1"/>
  <c r="L48" i="1" s="1"/>
  <c r="M48" i="1" s="1"/>
  <c r="N48" i="1" s="1"/>
  <c r="N46" i="1"/>
  <c r="K38" i="1"/>
  <c r="L38" i="1" s="1"/>
  <c r="M38" i="1" s="1"/>
  <c r="N31" i="1"/>
  <c r="K25" i="1"/>
  <c r="L25" i="1" s="1"/>
  <c r="K9" i="1"/>
  <c r="L9" i="1" s="1"/>
  <c r="M9" i="1" s="1"/>
  <c r="M3" i="1"/>
  <c r="N3" i="1" s="1"/>
  <c r="M2" i="1"/>
  <c r="N2" i="1" s="1"/>
  <c r="L6" i="1" l="1"/>
  <c r="M6" i="1" s="1"/>
  <c r="N6" i="1" s="1"/>
  <c r="N22" i="1"/>
  <c r="N14" i="1"/>
  <c r="M15" i="1"/>
  <c r="N15" i="1" s="1"/>
  <c r="M63" i="1"/>
  <c r="N63" i="1" s="1"/>
  <c r="M47" i="1"/>
  <c r="N47" i="1" s="1"/>
  <c r="M35" i="1"/>
  <c r="N35" i="1" s="1"/>
  <c r="M79" i="1"/>
  <c r="N79" i="1" s="1"/>
  <c r="K118" i="1"/>
  <c r="L118" i="1" s="1"/>
  <c r="M118" i="1" s="1"/>
  <c r="N54" i="1"/>
  <c r="N107" i="1"/>
  <c r="M75" i="1"/>
  <c r="N75" i="1" s="1"/>
  <c r="M59" i="1"/>
  <c r="N59" i="1" s="1"/>
  <c r="M115" i="1"/>
  <c r="N115" i="1" s="1"/>
  <c r="N69" i="1"/>
  <c r="K65" i="1"/>
  <c r="L65" i="1" s="1"/>
  <c r="M65" i="1" s="1"/>
  <c r="N65" i="1" s="1"/>
  <c r="K91" i="1"/>
  <c r="L91" i="1" s="1"/>
  <c r="M91" i="1" s="1"/>
  <c r="N91" i="1" s="1"/>
  <c r="K101" i="1"/>
  <c r="L101" i="1" s="1"/>
  <c r="M101" i="1" s="1"/>
  <c r="N42" i="1"/>
  <c r="M97" i="1"/>
  <c r="N97" i="1" s="1"/>
  <c r="M26" i="1"/>
  <c r="N26" i="1" s="1"/>
  <c r="N93" i="1"/>
  <c r="N74" i="1"/>
  <c r="N16" i="1"/>
  <c r="N104" i="1"/>
  <c r="N52" i="1"/>
  <c r="N68" i="1"/>
  <c r="N58" i="1"/>
  <c r="N4" i="1"/>
  <c r="M36" i="1"/>
  <c r="N36" i="1" s="1"/>
  <c r="N86" i="1"/>
  <c r="N8" i="1"/>
  <c r="M12" i="1"/>
  <c r="N12" i="1" s="1"/>
  <c r="M102" i="1"/>
  <c r="N102" i="1" s="1"/>
  <c r="N34" i="1"/>
  <c r="M76" i="1"/>
  <c r="N76" i="1" s="1"/>
  <c r="M66" i="1"/>
  <c r="N66" i="1" s="1"/>
  <c r="N10" i="1"/>
  <c r="N30" i="1"/>
  <c r="N9" i="1"/>
  <c r="M25" i="1"/>
  <c r="N25" i="1" s="1"/>
  <c r="N28" i="1"/>
  <c r="N61" i="1"/>
  <c r="N81" i="1"/>
  <c r="N90" i="1"/>
  <c r="N92" i="1"/>
  <c r="N123" i="1"/>
  <c r="N108" i="1"/>
  <c r="M112" i="1"/>
  <c r="N112" i="1" s="1"/>
  <c r="N38" i="1"/>
  <c r="N77" i="1"/>
  <c r="I3" i="6"/>
  <c r="J3" i="6" s="1"/>
  <c r="N118" i="1" l="1"/>
  <c r="N101" i="1"/>
  <c r="G9" i="7"/>
  <c r="B26" i="4" l="1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5" i="4"/>
  <c r="B23" i="4"/>
  <c r="B22" i="4"/>
  <c r="B21" i="4"/>
  <c r="B20" i="4"/>
  <c r="B19" i="4"/>
  <c r="B16" i="4"/>
  <c r="B15" i="4"/>
  <c r="B14" i="4"/>
  <c r="B12" i="4"/>
  <c r="B24" i="4"/>
  <c r="B18" i="4"/>
  <c r="B17" i="4"/>
  <c r="B13" i="4"/>
  <c r="B5" i="3"/>
  <c r="B6" i="3"/>
  <c r="B7" i="3"/>
  <c r="B8" i="3"/>
  <c r="B9" i="3"/>
  <c r="B10" i="3"/>
  <c r="B11" i="3"/>
  <c r="B4" i="3"/>
  <c r="K5" i="8" l="1"/>
  <c r="K3" i="8"/>
  <c r="J5" i="8"/>
  <c r="J3" i="8"/>
  <c r="G6" i="7" l="1"/>
  <c r="G8" i="7" l="1"/>
  <c r="J10" i="4" l="1"/>
  <c r="J4" i="4"/>
  <c r="J6" i="4"/>
  <c r="K2" i="3"/>
  <c r="G3" i="7" l="1"/>
  <c r="G4" i="7"/>
  <c r="G5" i="7"/>
  <c r="G7" i="7"/>
  <c r="G2" i="7"/>
</calcChain>
</file>

<file path=xl/sharedStrings.xml><?xml version="1.0" encoding="utf-8"?>
<sst xmlns="http://schemas.openxmlformats.org/spreadsheetml/2006/main" count="876" uniqueCount="172">
  <si>
    <t>Type</t>
  </si>
  <si>
    <t>Name</t>
  </si>
  <si>
    <t>Voltage</t>
  </si>
  <si>
    <t>BUS</t>
  </si>
  <si>
    <t>142a</t>
  </si>
  <si>
    <t>143W</t>
  </si>
  <si>
    <t>147G</t>
  </si>
  <si>
    <t>191a</t>
  </si>
  <si>
    <t>195a</t>
  </si>
  <si>
    <t>195b</t>
  </si>
  <si>
    <t>199G</t>
  </si>
  <si>
    <t>213PV</t>
  </si>
  <si>
    <t>276G</t>
  </si>
  <si>
    <t>302W</t>
  </si>
  <si>
    <t>303W</t>
  </si>
  <si>
    <t>304W</t>
  </si>
  <si>
    <t>35G</t>
  </si>
  <si>
    <t>364W</t>
  </si>
  <si>
    <t>41W</t>
  </si>
  <si>
    <t>493a</t>
  </si>
  <si>
    <t>553PV</t>
  </si>
  <si>
    <t>610W</t>
  </si>
  <si>
    <t>617W</t>
  </si>
  <si>
    <t>620G</t>
  </si>
  <si>
    <t>620W</t>
  </si>
  <si>
    <t>621W</t>
  </si>
  <si>
    <t>682a</t>
  </si>
  <si>
    <t>682G</t>
  </si>
  <si>
    <t>683PV</t>
  </si>
  <si>
    <t>736G</t>
  </si>
  <si>
    <t>738G</t>
  </si>
  <si>
    <t>739G</t>
  </si>
  <si>
    <t>742G</t>
  </si>
  <si>
    <t>774G</t>
  </si>
  <si>
    <t>775G</t>
  </si>
  <si>
    <t>806PV</t>
  </si>
  <si>
    <t>808PV</t>
  </si>
  <si>
    <t>862a</t>
  </si>
  <si>
    <t>864W</t>
  </si>
  <si>
    <t>865W</t>
  </si>
  <si>
    <t>866W</t>
  </si>
  <si>
    <t>867W</t>
  </si>
  <si>
    <t>868W</t>
  </si>
  <si>
    <t>869W</t>
  </si>
  <si>
    <t>873PV</t>
  </si>
  <si>
    <t xml:space="preserve">From </t>
  </si>
  <si>
    <t xml:space="preserve">To </t>
  </si>
  <si>
    <t>R [Ohm]</t>
  </si>
  <si>
    <t xml:space="preserve">X [Ohm] </t>
  </si>
  <si>
    <t>wC/2 [muS]</t>
  </si>
  <si>
    <t>Snom</t>
  </si>
  <si>
    <t>Breaker</t>
  </si>
  <si>
    <t>LINE</t>
  </si>
  <si>
    <t>From</t>
  </si>
  <si>
    <t>To</t>
  </si>
  <si>
    <t>R[%]</t>
  </si>
  <si>
    <t>X [%]</t>
  </si>
  <si>
    <t>B1[%]</t>
  </si>
  <si>
    <t>B2</t>
  </si>
  <si>
    <t>N</t>
  </si>
  <si>
    <t>Phi</t>
  </si>
  <si>
    <t>TRANSFO</t>
  </si>
  <si>
    <t>T_HTWSA1</t>
  </si>
  <si>
    <t>T_MLTSA2</t>
  </si>
  <si>
    <t>ConBus</t>
  </si>
  <si>
    <t>X[%]</t>
  </si>
  <si>
    <t>B[%]</t>
  </si>
  <si>
    <t>NFIRST[%]</t>
  </si>
  <si>
    <t>NLAST[%]</t>
  </si>
  <si>
    <t>NBOPS</t>
  </si>
  <si>
    <t>TOLV</t>
  </si>
  <si>
    <t>VDES</t>
  </si>
  <si>
    <t>TRFO</t>
  </si>
  <si>
    <t>T_KTSA1</t>
  </si>
  <si>
    <t>T_ROTSA1</t>
  </si>
  <si>
    <t>T_SMTSF2</t>
  </si>
  <si>
    <t>T_CBTSA1</t>
  </si>
  <si>
    <t>T_DDTSG3</t>
  </si>
  <si>
    <t>T_SMTSH1</t>
  </si>
  <si>
    <t>Pshare</t>
  </si>
  <si>
    <t>Bus</t>
  </si>
  <si>
    <t>MonBus</t>
  </si>
  <si>
    <t>P</t>
  </si>
  <si>
    <t>Q</t>
  </si>
  <si>
    <t>Vcontrl</t>
  </si>
  <si>
    <t>Qmin</t>
  </si>
  <si>
    <t>Qmax</t>
  </si>
  <si>
    <t>GENER</t>
  </si>
  <si>
    <t>HG681</t>
  </si>
  <si>
    <t>SM194</t>
  </si>
  <si>
    <t>SM279</t>
  </si>
  <si>
    <t>SM280</t>
  </si>
  <si>
    <t>SM610</t>
  </si>
  <si>
    <t>Node</t>
  </si>
  <si>
    <t>ConNode</t>
  </si>
  <si>
    <t>V [pu]</t>
  </si>
  <si>
    <t>Q0</t>
  </si>
  <si>
    <t>Sn</t>
  </si>
  <si>
    <t>gain</t>
  </si>
  <si>
    <t>breaker</t>
  </si>
  <si>
    <t>SVC</t>
  </si>
  <si>
    <t>SVC1</t>
  </si>
  <si>
    <t>SVC2</t>
  </si>
  <si>
    <t>SVC3</t>
  </si>
  <si>
    <t>SVC4</t>
  </si>
  <si>
    <t>SVC5</t>
  </si>
  <si>
    <t>SVC6</t>
  </si>
  <si>
    <t>SVC7</t>
  </si>
  <si>
    <t>;</t>
  </si>
  <si>
    <t>806NSW</t>
  </si>
  <si>
    <t>806SA</t>
  </si>
  <si>
    <t>Int806_NSW</t>
  </si>
  <si>
    <t>Int806_SA</t>
  </si>
  <si>
    <t>Int88_TAS</t>
  </si>
  <si>
    <t>Int40_SA</t>
  </si>
  <si>
    <t>T_ELTS</t>
  </si>
  <si>
    <t>T_LYPS</t>
  </si>
  <si>
    <t>T_YSW</t>
  </si>
  <si>
    <t>T_867</t>
  </si>
  <si>
    <t>870W</t>
  </si>
  <si>
    <t>TG_870W</t>
  </si>
  <si>
    <t>SVC8</t>
  </si>
  <si>
    <t>ID</t>
  </si>
  <si>
    <t>Pmax</t>
  </si>
  <si>
    <t>DNs</t>
  </si>
  <si>
    <t>DNs_comp</t>
  </si>
  <si>
    <t>P_DN</t>
  </si>
  <si>
    <t>Pshunt</t>
  </si>
  <si>
    <t>all</t>
  </si>
  <si>
    <t>PDNMax</t>
  </si>
  <si>
    <t>SM620</t>
  </si>
  <si>
    <t>SM742</t>
  </si>
  <si>
    <t>SM774</t>
  </si>
  <si>
    <t>SM775</t>
  </si>
  <si>
    <t>WT143</t>
  </si>
  <si>
    <t>WT302</t>
  </si>
  <si>
    <t>WT303</t>
  </si>
  <si>
    <t>WT304</t>
  </si>
  <si>
    <t>HG199</t>
  </si>
  <si>
    <t>HG682</t>
  </si>
  <si>
    <t>HG736</t>
  </si>
  <si>
    <t>HG738</t>
  </si>
  <si>
    <t>HG739</t>
  </si>
  <si>
    <t>PV_213</t>
  </si>
  <si>
    <t>PV_553</t>
  </si>
  <si>
    <t>PV_683</t>
  </si>
  <si>
    <t>PV_806</t>
  </si>
  <si>
    <t>PV_808</t>
  </si>
  <si>
    <t>PV_873</t>
  </si>
  <si>
    <t>SM147</t>
  </si>
  <si>
    <t>SM276</t>
  </si>
  <si>
    <t>SM35</t>
  </si>
  <si>
    <t>WT364</t>
  </si>
  <si>
    <t>WT41</t>
  </si>
  <si>
    <t>WT610</t>
  </si>
  <si>
    <t>WT617</t>
  </si>
  <si>
    <t>WT620</t>
  </si>
  <si>
    <t>WT621</t>
  </si>
  <si>
    <t>WT864</t>
  </si>
  <si>
    <t>WT865</t>
  </si>
  <si>
    <t>WT866</t>
  </si>
  <si>
    <t>WT867</t>
  </si>
  <si>
    <t>WT868</t>
  </si>
  <si>
    <t>WT869</t>
  </si>
  <si>
    <t>WT870</t>
  </si>
  <si>
    <t>end</t>
  </si>
  <si>
    <t>681G</t>
  </si>
  <si>
    <t>Int681_NSW</t>
  </si>
  <si>
    <t>SVC9</t>
  </si>
  <si>
    <t>Dnsaved</t>
  </si>
  <si>
    <t>DnNew</t>
  </si>
  <si>
    <t>BESS1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</si>
</sst>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2" fontId="0" fillId="2" borderId="0" xfId="0" applyNumberFormat="1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2" xfId="0" applyFont="1" applyBorder="1"/>
    <xf numFmtId="0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right"/>
    </xf>
    <xf numFmtId="0" fontId="0" fillId="0" borderId="0" xfId="0" applyNumberFormat="1" applyFill="1"/>
    <xf numFmtId="0" fontId="0" fillId="0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NumberFormat="1" applyFill="1"/>
    <xf numFmtId="0" fontId="0" fillId="4" borderId="0" xfId="0" applyFill="1"/>
    <xf numFmtId="0" fontId="0" fillId="4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/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right"/>
    </xf>
    <xf numFmtId="0" fontId="0" fillId="3" borderId="0" xfId="0" applyNumberFormat="1" applyFill="1"/>
    <xf numFmtId="0" fontId="0" fillId="3" borderId="0" xfId="0" applyFill="1"/>
    <xf numFmtId="0" fontId="0" fillId="3" borderId="0" xfId="0" applyFont="1" applyFill="1"/>
    <xf numFmtId="0" fontId="0" fillId="2" borderId="2" xfId="0" applyFont="1" applyFill="1" applyBorder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right"/>
    </xf>
    <xf numFmtId="0" fontId="0" fillId="0" borderId="0" xfId="0" applyFont="1" applyFill="1" applyBorder="1"/>
    <xf numFmtId="0" fontId="1" fillId="0" borderId="0" xfId="0" applyFont="1" applyFill="1" applyBorder="1"/>
    <xf numFmtId="165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42" totalsRowShown="0" headerRowDxfId="17" dataDxfId="16">
  <autoFilter ref="A1:P42"/>
  <sortState ref="A2:P42">
    <sortCondition ref="B1:B42"/>
  </sortState>
  <tableColumns count="16">
    <tableColumn id="1" name="Type" dataDxfId="15"/>
    <tableColumn id="2" name="Name" dataDxfId="14">
      <calculatedColumnFormula>CONCATENATE("TG_",C2)</calculatedColumnFormula>
    </tableColumn>
    <tableColumn id="3" name="From" dataDxfId="13"/>
    <tableColumn id="4" name="To" dataDxfId="12"/>
    <tableColumn id="5" name="ConBus" dataDxfId="11"/>
    <tableColumn id="6" name="R[%]" dataDxfId="10"/>
    <tableColumn id="7" name="X[%]" dataDxfId="9"/>
    <tableColumn id="8" name="B[%]" dataDxfId="8"/>
    <tableColumn id="9" name="N" dataDxfId="7"/>
    <tableColumn id="10" name="Snom" dataDxfId="6"/>
    <tableColumn id="11" name="NFIRST[%]" dataDxfId="5"/>
    <tableColumn id="12" name="NLAST[%]" dataDxfId="4"/>
    <tableColumn id="13" name="NBOPS" dataDxfId="3"/>
    <tableColumn id="14" name="TOLV" dataDxfId="2"/>
    <tableColumn id="15" name="VDES" dataDxfId="1"/>
    <tableColumn id="16" name="Break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zoomScale="130" zoomScaleNormal="130" workbookViewId="0">
      <selection activeCell="H2" sqref="H2:H126"/>
    </sheetView>
  </sheetViews>
  <sheetFormatPr defaultRowHeight="12.75" x14ac:dyDescent="0.2"/>
  <cols>
    <col min="7" max="7" width="10.42578125" bestFit="1" customWidth="1"/>
    <col min="8" max="8" width="4.7109375" bestFit="1" customWidth="1"/>
    <col min="9" max="10" width="10.42578125" customWidth="1"/>
    <col min="11" max="11" width="6.5703125" customWidth="1"/>
    <col min="12" max="12" width="17.85546875" customWidth="1"/>
    <col min="13" max="13" width="16.7109375" customWidth="1"/>
  </cols>
  <sheetData>
    <row r="1" spans="1:15" x14ac:dyDescent="0.2">
      <c r="A1" s="1" t="s">
        <v>0</v>
      </c>
      <c r="B1" s="1" t="s">
        <v>1</v>
      </c>
      <c r="C1" s="1" t="s">
        <v>93</v>
      </c>
      <c r="D1" s="1" t="s">
        <v>2</v>
      </c>
      <c r="E1" t="s">
        <v>79</v>
      </c>
      <c r="F1" s="46" t="s">
        <v>123</v>
      </c>
      <c r="G1" s="46" t="s">
        <v>125</v>
      </c>
      <c r="H1" s="46" t="s">
        <v>124</v>
      </c>
      <c r="I1" s="46" t="s">
        <v>169</v>
      </c>
      <c r="J1" s="46" t="s">
        <v>170</v>
      </c>
      <c r="K1" s="46" t="s">
        <v>129</v>
      </c>
      <c r="L1" s="46" t="s">
        <v>126</v>
      </c>
      <c r="M1" s="46" t="s">
        <v>127</v>
      </c>
      <c r="N1" s="46" t="s">
        <v>128</v>
      </c>
      <c r="O1" s="46"/>
    </row>
    <row r="2" spans="1:15" x14ac:dyDescent="0.2">
      <c r="A2" s="2" t="s">
        <v>3</v>
      </c>
      <c r="B2" s="3">
        <v>35</v>
      </c>
      <c r="C2" s="3">
        <v>1</v>
      </c>
      <c r="D2" s="4">
        <v>500</v>
      </c>
      <c r="E2">
        <v>2.045261E-3</v>
      </c>
      <c r="F2">
        <f>E2*10000</f>
        <v>20.45261</v>
      </c>
      <c r="G2">
        <f>ROUNDUP(F2*2/3/12,0)</f>
        <v>2</v>
      </c>
      <c r="H2">
        <v>2</v>
      </c>
      <c r="I2">
        <v>2</v>
      </c>
      <c r="J2">
        <v>2</v>
      </c>
      <c r="K2">
        <f>H2*12</f>
        <v>24</v>
      </c>
      <c r="L2" s="47">
        <f>IFERROR(IF(F2&lt;K2,1,(K2)/F2)/H2,0)</f>
        <v>0.5</v>
      </c>
      <c r="M2" s="47">
        <f>1-H2*L2</f>
        <v>0</v>
      </c>
      <c r="N2">
        <f>H2*L2+M2</f>
        <v>1</v>
      </c>
      <c r="O2">
        <f>MIN(G2,3)</f>
        <v>2</v>
      </c>
    </row>
    <row r="3" spans="1:15" x14ac:dyDescent="0.2">
      <c r="A3" s="5" t="s">
        <v>3</v>
      </c>
      <c r="B3" s="6">
        <v>40</v>
      </c>
      <c r="C3" s="6">
        <v>2</v>
      </c>
      <c r="D3" s="7">
        <v>500</v>
      </c>
      <c r="E3">
        <v>1.0366959999999999E-3</v>
      </c>
      <c r="F3">
        <f t="shared" ref="F3:F67" si="0">E3*10000</f>
        <v>10.366959999999999</v>
      </c>
      <c r="G3">
        <f t="shared" ref="G3:G67" si="1">ROUNDUP(F3*2/3/12,0)</f>
        <v>1</v>
      </c>
      <c r="H3">
        <v>1</v>
      </c>
      <c r="I3">
        <v>1</v>
      </c>
      <c r="J3">
        <v>1</v>
      </c>
      <c r="K3">
        <f>H3*12</f>
        <v>12</v>
      </c>
      <c r="L3" s="47">
        <f>IFERROR(IF(F3&lt;K3,1,(K3)/F3)/H3,0)</f>
        <v>1</v>
      </c>
      <c r="M3" s="47">
        <f>1-H3*L3</f>
        <v>0</v>
      </c>
      <c r="N3">
        <f>H3*L3+M3</f>
        <v>1</v>
      </c>
      <c r="O3">
        <f t="shared" ref="O3:O66" si="2">MIN(G3,3)</f>
        <v>1</v>
      </c>
    </row>
    <row r="4" spans="1:15" x14ac:dyDescent="0.2">
      <c r="A4" s="2" t="s">
        <v>3</v>
      </c>
      <c r="B4" s="3">
        <v>41</v>
      </c>
      <c r="C4" s="3">
        <v>3</v>
      </c>
      <c r="D4" s="4">
        <v>500</v>
      </c>
      <c r="E4">
        <v>1.8703109999999999E-3</v>
      </c>
      <c r="F4">
        <f t="shared" si="0"/>
        <v>18.703109999999999</v>
      </c>
      <c r="G4">
        <f t="shared" si="1"/>
        <v>2</v>
      </c>
      <c r="H4">
        <v>2</v>
      </c>
      <c r="I4">
        <v>2</v>
      </c>
      <c r="J4">
        <v>2</v>
      </c>
      <c r="K4">
        <f t="shared" ref="K4:K67" si="3">H4*12</f>
        <v>24</v>
      </c>
      <c r="L4" s="47">
        <f t="shared" ref="L4:L67" si="4">IFERROR(IF(F4&lt;K4,1,(K4)/F4)/H4,0)</f>
        <v>0.5</v>
      </c>
      <c r="M4" s="47">
        <f t="shared" ref="M4:M67" si="5">1-H4*L4</f>
        <v>0</v>
      </c>
      <c r="N4">
        <f t="shared" ref="N4:N67" si="6">H4*L4+M4</f>
        <v>1</v>
      </c>
      <c r="O4">
        <f t="shared" si="2"/>
        <v>2</v>
      </c>
    </row>
    <row r="5" spans="1:15" x14ac:dyDescent="0.2">
      <c r="A5" s="5" t="s">
        <v>3</v>
      </c>
      <c r="B5" s="6">
        <v>75</v>
      </c>
      <c r="C5" s="6">
        <v>4</v>
      </c>
      <c r="D5" s="7">
        <v>220</v>
      </c>
      <c r="E5">
        <v>3.7081729999999999E-3</v>
      </c>
      <c r="F5">
        <f t="shared" si="0"/>
        <v>37.08173</v>
      </c>
      <c r="G5">
        <f t="shared" si="1"/>
        <v>3</v>
      </c>
      <c r="H5">
        <v>3</v>
      </c>
      <c r="I5">
        <v>3</v>
      </c>
      <c r="J5">
        <v>3</v>
      </c>
      <c r="K5">
        <f t="shared" si="3"/>
        <v>36</v>
      </c>
      <c r="L5" s="47">
        <f t="shared" si="4"/>
        <v>0.32360949718365351</v>
      </c>
      <c r="M5" s="47">
        <f t="shared" si="5"/>
        <v>2.9171508449039485E-2</v>
      </c>
      <c r="N5">
        <f t="shared" si="6"/>
        <v>1</v>
      </c>
      <c r="O5">
        <f t="shared" si="2"/>
        <v>3</v>
      </c>
    </row>
    <row r="6" spans="1:15" x14ac:dyDescent="0.2">
      <c r="A6" s="2" t="s">
        <v>3</v>
      </c>
      <c r="B6" s="3">
        <v>76</v>
      </c>
      <c r="C6" s="3">
        <v>5</v>
      </c>
      <c r="D6" s="4">
        <v>220</v>
      </c>
      <c r="E6">
        <v>2.428899E-3</v>
      </c>
      <c r="F6">
        <f t="shared" si="0"/>
        <v>24.288989999999998</v>
      </c>
      <c r="G6">
        <f t="shared" si="1"/>
        <v>2</v>
      </c>
      <c r="H6">
        <v>2</v>
      </c>
      <c r="I6">
        <v>2</v>
      </c>
      <c r="J6">
        <v>2</v>
      </c>
      <c r="K6">
        <f t="shared" si="3"/>
        <v>24</v>
      </c>
      <c r="L6" s="47">
        <f>IFERROR(IF(F6&lt;K6,1,(K6)/F6)/H6,0)</f>
        <v>0.49405100829635157</v>
      </c>
      <c r="M6" s="47">
        <f t="shared" si="5"/>
        <v>1.1897983407296864E-2</v>
      </c>
      <c r="N6">
        <f t="shared" si="6"/>
        <v>1</v>
      </c>
      <c r="O6">
        <f t="shared" si="2"/>
        <v>2</v>
      </c>
    </row>
    <row r="7" spans="1:15" x14ac:dyDescent="0.2">
      <c r="A7" s="5" t="s">
        <v>3</v>
      </c>
      <c r="B7" s="6">
        <v>88</v>
      </c>
      <c r="C7" s="6">
        <v>6</v>
      </c>
      <c r="D7" s="7">
        <v>500</v>
      </c>
      <c r="E7">
        <v>9.0801360000000008E-3</v>
      </c>
      <c r="F7">
        <f t="shared" si="0"/>
        <v>90.801360000000003</v>
      </c>
      <c r="G7">
        <f t="shared" si="1"/>
        <v>6</v>
      </c>
      <c r="H7">
        <v>3</v>
      </c>
      <c r="I7">
        <v>3</v>
      </c>
      <c r="J7">
        <v>3</v>
      </c>
      <c r="K7">
        <f t="shared" si="3"/>
        <v>36</v>
      </c>
      <c r="L7" s="47">
        <f t="shared" si="4"/>
        <v>0.13215661087014555</v>
      </c>
      <c r="M7" s="47">
        <f t="shared" si="5"/>
        <v>0.60353016738956333</v>
      </c>
      <c r="N7">
        <f t="shared" si="6"/>
        <v>1</v>
      </c>
      <c r="O7">
        <f t="shared" si="2"/>
        <v>3</v>
      </c>
    </row>
    <row r="8" spans="1:15" x14ac:dyDescent="0.2">
      <c r="A8" s="2" t="s">
        <v>3</v>
      </c>
      <c r="B8" s="3">
        <v>139</v>
      </c>
      <c r="C8" s="3">
        <v>7</v>
      </c>
      <c r="D8" s="4">
        <v>220</v>
      </c>
      <c r="E8">
        <v>9.3589480000000006E-3</v>
      </c>
      <c r="F8">
        <f t="shared" si="0"/>
        <v>93.589480000000009</v>
      </c>
      <c r="G8">
        <f t="shared" si="1"/>
        <v>6</v>
      </c>
      <c r="H8">
        <v>3</v>
      </c>
      <c r="I8">
        <v>3</v>
      </c>
      <c r="J8">
        <v>3</v>
      </c>
      <c r="K8">
        <f t="shared" si="3"/>
        <v>36</v>
      </c>
      <c r="L8" s="47">
        <f t="shared" si="4"/>
        <v>0.12821953920462001</v>
      </c>
      <c r="M8" s="47">
        <f t="shared" si="5"/>
        <v>0.61534138238614</v>
      </c>
      <c r="N8">
        <f t="shared" si="6"/>
        <v>1</v>
      </c>
      <c r="O8">
        <f t="shared" si="2"/>
        <v>3</v>
      </c>
    </row>
    <row r="9" spans="1:15" x14ac:dyDescent="0.2">
      <c r="A9" s="5" t="s">
        <v>3</v>
      </c>
      <c r="B9" s="6">
        <v>140</v>
      </c>
      <c r="C9" s="6">
        <v>8</v>
      </c>
      <c r="D9" s="7">
        <v>220</v>
      </c>
      <c r="E9">
        <v>4.4641447000000001E-2</v>
      </c>
      <c r="F9">
        <f t="shared" si="0"/>
        <v>446.41446999999999</v>
      </c>
      <c r="G9">
        <f t="shared" si="1"/>
        <v>25</v>
      </c>
      <c r="H9">
        <v>5</v>
      </c>
      <c r="I9">
        <v>4</v>
      </c>
      <c r="J9">
        <v>5</v>
      </c>
      <c r="K9">
        <f t="shared" si="3"/>
        <v>60</v>
      </c>
      <c r="L9" s="47">
        <f t="shared" si="4"/>
        <v>2.6880849090756397E-2</v>
      </c>
      <c r="M9" s="47">
        <f t="shared" si="5"/>
        <v>0.86559575454621807</v>
      </c>
      <c r="N9">
        <f t="shared" si="6"/>
        <v>1</v>
      </c>
      <c r="O9">
        <f t="shared" si="2"/>
        <v>3</v>
      </c>
    </row>
    <row r="10" spans="1:15" x14ac:dyDescent="0.2">
      <c r="A10" s="2" t="s">
        <v>3</v>
      </c>
      <c r="B10" s="3">
        <v>141</v>
      </c>
      <c r="C10" s="3">
        <v>9</v>
      </c>
      <c r="D10" s="4">
        <v>500</v>
      </c>
      <c r="E10">
        <v>5.2092505999999997E-2</v>
      </c>
      <c r="F10">
        <f t="shared" si="0"/>
        <v>520.92505999999992</v>
      </c>
      <c r="G10">
        <f t="shared" si="1"/>
        <v>29</v>
      </c>
      <c r="H10">
        <v>6</v>
      </c>
      <c r="I10">
        <v>5</v>
      </c>
      <c r="J10">
        <v>6</v>
      </c>
      <c r="K10">
        <f t="shared" si="3"/>
        <v>72</v>
      </c>
      <c r="L10" s="47">
        <f t="shared" si="4"/>
        <v>2.3035943020287799E-2</v>
      </c>
      <c r="M10" s="47">
        <f t="shared" si="5"/>
        <v>0.86178434187827324</v>
      </c>
      <c r="N10">
        <f t="shared" si="6"/>
        <v>1</v>
      </c>
      <c r="O10">
        <f t="shared" si="2"/>
        <v>3</v>
      </c>
    </row>
    <row r="11" spans="1:15" x14ac:dyDescent="0.2">
      <c r="A11" s="5" t="s">
        <v>3</v>
      </c>
      <c r="B11" s="6">
        <v>142</v>
      </c>
      <c r="C11" s="6">
        <v>10</v>
      </c>
      <c r="D11" s="7">
        <v>500</v>
      </c>
      <c r="E11">
        <v>0</v>
      </c>
      <c r="F11">
        <f t="shared" si="0"/>
        <v>0</v>
      </c>
      <c r="G11">
        <f t="shared" si="1"/>
        <v>0</v>
      </c>
      <c r="H11">
        <v>0</v>
      </c>
      <c r="I11">
        <v>0</v>
      </c>
      <c r="J11">
        <v>0</v>
      </c>
      <c r="K11">
        <f t="shared" si="3"/>
        <v>0</v>
      </c>
      <c r="L11" s="47">
        <f t="shared" si="4"/>
        <v>0</v>
      </c>
      <c r="M11" s="47">
        <f t="shared" si="5"/>
        <v>1</v>
      </c>
      <c r="N11">
        <f t="shared" si="6"/>
        <v>1</v>
      </c>
      <c r="O11">
        <f t="shared" si="2"/>
        <v>0</v>
      </c>
    </row>
    <row r="12" spans="1:15" x14ac:dyDescent="0.2">
      <c r="A12" s="2" t="s">
        <v>3</v>
      </c>
      <c r="B12" s="3">
        <v>143</v>
      </c>
      <c r="C12" s="3">
        <v>11</v>
      </c>
      <c r="D12" s="4">
        <v>220</v>
      </c>
      <c r="E12">
        <v>1.4435850000000001E-3</v>
      </c>
      <c r="F12">
        <f t="shared" si="0"/>
        <v>14.43585</v>
      </c>
      <c r="G12">
        <f t="shared" si="1"/>
        <v>1</v>
      </c>
      <c r="H12">
        <v>1</v>
      </c>
      <c r="I12">
        <v>1</v>
      </c>
      <c r="J12">
        <v>1</v>
      </c>
      <c r="K12">
        <f t="shared" si="3"/>
        <v>12</v>
      </c>
      <c r="L12" s="47">
        <f t="shared" si="4"/>
        <v>0.83126383274971682</v>
      </c>
      <c r="M12" s="47">
        <f t="shared" si="5"/>
        <v>0.16873616725028318</v>
      </c>
      <c r="N12">
        <f t="shared" si="6"/>
        <v>1</v>
      </c>
      <c r="O12">
        <f t="shared" si="2"/>
        <v>1</v>
      </c>
    </row>
    <row r="13" spans="1:15" x14ac:dyDescent="0.2">
      <c r="A13" s="5" t="s">
        <v>3</v>
      </c>
      <c r="B13" s="6">
        <v>144</v>
      </c>
      <c r="C13" s="6">
        <v>12</v>
      </c>
      <c r="D13" s="7">
        <v>220</v>
      </c>
      <c r="E13">
        <v>2.8364993000000002E-2</v>
      </c>
      <c r="F13">
        <f t="shared" si="0"/>
        <v>283.64993000000004</v>
      </c>
      <c r="G13">
        <f t="shared" si="1"/>
        <v>16</v>
      </c>
      <c r="H13">
        <v>4</v>
      </c>
      <c r="I13">
        <v>3</v>
      </c>
      <c r="J13">
        <v>4</v>
      </c>
      <c r="K13">
        <f t="shared" si="3"/>
        <v>48</v>
      </c>
      <c r="L13" s="47">
        <f t="shared" si="4"/>
        <v>4.2305668822128738E-2</v>
      </c>
      <c r="M13" s="47">
        <f t="shared" si="5"/>
        <v>0.83077732471148502</v>
      </c>
      <c r="N13">
        <f t="shared" si="6"/>
        <v>1</v>
      </c>
      <c r="O13">
        <f t="shared" si="2"/>
        <v>3</v>
      </c>
    </row>
    <row r="14" spans="1:15" x14ac:dyDescent="0.2">
      <c r="A14" s="2" t="s">
        <v>3</v>
      </c>
      <c r="B14" s="3">
        <v>145</v>
      </c>
      <c r="C14" s="3">
        <v>13</v>
      </c>
      <c r="D14" s="4">
        <v>220</v>
      </c>
      <c r="E14">
        <v>9.5059540000000005E-3</v>
      </c>
      <c r="F14">
        <f t="shared" si="0"/>
        <v>95.059539999999998</v>
      </c>
      <c r="G14">
        <f t="shared" si="1"/>
        <v>6</v>
      </c>
      <c r="H14">
        <v>3</v>
      </c>
      <c r="I14">
        <v>3</v>
      </c>
      <c r="J14">
        <v>3</v>
      </c>
      <c r="K14">
        <f t="shared" si="3"/>
        <v>36</v>
      </c>
      <c r="L14" s="47">
        <f t="shared" si="4"/>
        <v>0.12623667230032884</v>
      </c>
      <c r="M14" s="47">
        <f t="shared" si="5"/>
        <v>0.62128998309901351</v>
      </c>
      <c r="N14">
        <f t="shared" si="6"/>
        <v>1</v>
      </c>
      <c r="O14">
        <f t="shared" si="2"/>
        <v>3</v>
      </c>
    </row>
    <row r="15" spans="1:15" x14ac:dyDescent="0.2">
      <c r="A15" s="5" t="s">
        <v>3</v>
      </c>
      <c r="B15" s="6">
        <v>146</v>
      </c>
      <c r="C15" s="6">
        <v>14</v>
      </c>
      <c r="D15" s="7">
        <v>220</v>
      </c>
      <c r="E15">
        <v>1.4049902E-2</v>
      </c>
      <c r="F15">
        <f t="shared" si="0"/>
        <v>140.49902</v>
      </c>
      <c r="G15">
        <f t="shared" si="1"/>
        <v>8</v>
      </c>
      <c r="H15">
        <v>3</v>
      </c>
      <c r="I15">
        <v>3</v>
      </c>
      <c r="J15">
        <v>3</v>
      </c>
      <c r="K15">
        <f t="shared" si="3"/>
        <v>36</v>
      </c>
      <c r="L15" s="47">
        <f t="shared" si="4"/>
        <v>8.5409848410330544E-2</v>
      </c>
      <c r="M15" s="47">
        <f t="shared" si="5"/>
        <v>0.74377045476900838</v>
      </c>
      <c r="N15">
        <f t="shared" si="6"/>
        <v>1</v>
      </c>
      <c r="O15">
        <f t="shared" si="2"/>
        <v>3</v>
      </c>
    </row>
    <row r="16" spans="1:15" x14ac:dyDescent="0.2">
      <c r="A16" s="2" t="s">
        <v>3</v>
      </c>
      <c r="B16" s="3">
        <v>147</v>
      </c>
      <c r="C16" s="3">
        <v>15</v>
      </c>
      <c r="D16" s="4">
        <v>220</v>
      </c>
      <c r="E16">
        <v>6.0218930000000004E-3</v>
      </c>
      <c r="F16">
        <f t="shared" si="0"/>
        <v>60.21893</v>
      </c>
      <c r="G16">
        <f t="shared" si="1"/>
        <v>4</v>
      </c>
      <c r="H16">
        <v>3</v>
      </c>
      <c r="I16">
        <v>3</v>
      </c>
      <c r="J16">
        <v>3</v>
      </c>
      <c r="K16">
        <f t="shared" si="3"/>
        <v>36</v>
      </c>
      <c r="L16" s="47">
        <f t="shared" si="4"/>
        <v>0.19927288644949356</v>
      </c>
      <c r="M16" s="47">
        <f t="shared" si="5"/>
        <v>0.40218134065151934</v>
      </c>
      <c r="N16">
        <f t="shared" si="6"/>
        <v>1</v>
      </c>
      <c r="O16">
        <f t="shared" si="2"/>
        <v>3</v>
      </c>
    </row>
    <row r="17" spans="1:15" x14ac:dyDescent="0.2">
      <c r="A17" s="5" t="s">
        <v>3</v>
      </c>
      <c r="B17" s="6">
        <v>191</v>
      </c>
      <c r="C17" s="6">
        <v>16</v>
      </c>
      <c r="D17" s="7">
        <v>500</v>
      </c>
      <c r="E17">
        <v>0</v>
      </c>
      <c r="F17">
        <f t="shared" si="0"/>
        <v>0</v>
      </c>
      <c r="G17">
        <f t="shared" si="1"/>
        <v>0</v>
      </c>
      <c r="H17">
        <v>0</v>
      </c>
      <c r="I17">
        <v>0</v>
      </c>
      <c r="J17">
        <v>0</v>
      </c>
      <c r="K17">
        <f t="shared" si="3"/>
        <v>0</v>
      </c>
      <c r="L17" s="47">
        <f t="shared" si="4"/>
        <v>0</v>
      </c>
      <c r="M17" s="47">
        <f t="shared" si="5"/>
        <v>1</v>
      </c>
      <c r="N17">
        <f t="shared" si="6"/>
        <v>1</v>
      </c>
      <c r="O17">
        <f t="shared" si="2"/>
        <v>0</v>
      </c>
    </row>
    <row r="18" spans="1:15" x14ac:dyDescent="0.2">
      <c r="A18" s="2" t="s">
        <v>3</v>
      </c>
      <c r="B18" s="3">
        <v>192</v>
      </c>
      <c r="C18" s="3">
        <v>17</v>
      </c>
      <c r="D18" s="4">
        <v>220</v>
      </c>
      <c r="E18">
        <v>3.6654831999999998E-2</v>
      </c>
      <c r="F18">
        <f t="shared" si="0"/>
        <v>366.54831999999999</v>
      </c>
      <c r="G18">
        <f t="shared" si="1"/>
        <v>21</v>
      </c>
      <c r="H18">
        <v>4</v>
      </c>
      <c r="I18">
        <v>3</v>
      </c>
      <c r="J18">
        <v>4</v>
      </c>
      <c r="K18">
        <f t="shared" si="3"/>
        <v>48</v>
      </c>
      <c r="L18" s="47">
        <f t="shared" si="4"/>
        <v>3.2737839311335545E-2</v>
      </c>
      <c r="M18" s="47">
        <f t="shared" si="5"/>
        <v>0.86904864275465776</v>
      </c>
      <c r="N18">
        <f t="shared" si="6"/>
        <v>1</v>
      </c>
      <c r="O18">
        <f t="shared" si="2"/>
        <v>3</v>
      </c>
    </row>
    <row r="19" spans="1:15" x14ac:dyDescent="0.2">
      <c r="A19" s="5" t="s">
        <v>3</v>
      </c>
      <c r="B19" s="6">
        <v>193</v>
      </c>
      <c r="C19" s="6">
        <v>18</v>
      </c>
      <c r="D19" s="7">
        <v>220</v>
      </c>
      <c r="E19">
        <v>6.5943795999999999E-2</v>
      </c>
      <c r="F19">
        <f t="shared" si="0"/>
        <v>659.43795999999998</v>
      </c>
      <c r="G19">
        <f t="shared" si="1"/>
        <v>37</v>
      </c>
      <c r="H19">
        <v>7</v>
      </c>
      <c r="I19">
        <v>5</v>
      </c>
      <c r="J19">
        <v>7</v>
      </c>
      <c r="K19">
        <f t="shared" si="3"/>
        <v>84</v>
      </c>
      <c r="L19" s="47">
        <f t="shared" si="4"/>
        <v>1.8197314573762176E-2</v>
      </c>
      <c r="M19" s="47">
        <f t="shared" si="5"/>
        <v>0.87261879798366482</v>
      </c>
      <c r="N19">
        <f t="shared" si="6"/>
        <v>1</v>
      </c>
      <c r="O19">
        <f t="shared" si="2"/>
        <v>3</v>
      </c>
    </row>
    <row r="20" spans="1:15" x14ac:dyDescent="0.2">
      <c r="A20" s="2" t="s">
        <v>3</v>
      </c>
      <c r="B20" s="3">
        <v>194</v>
      </c>
      <c r="C20" s="3">
        <v>19</v>
      </c>
      <c r="D20" s="4">
        <v>220</v>
      </c>
      <c r="E20">
        <v>5.2026491000000001E-2</v>
      </c>
      <c r="F20">
        <f t="shared" si="0"/>
        <v>520.26490999999999</v>
      </c>
      <c r="G20">
        <f t="shared" si="1"/>
        <v>29</v>
      </c>
      <c r="H20">
        <v>6</v>
      </c>
      <c r="I20">
        <v>5</v>
      </c>
      <c r="J20">
        <v>6</v>
      </c>
      <c r="K20">
        <f t="shared" si="3"/>
        <v>72</v>
      </c>
      <c r="L20" s="47">
        <f t="shared" si="4"/>
        <v>2.3065172702114389E-2</v>
      </c>
      <c r="M20" s="47">
        <f t="shared" si="5"/>
        <v>0.86160896378731366</v>
      </c>
      <c r="N20">
        <f t="shared" si="6"/>
        <v>1</v>
      </c>
      <c r="O20">
        <f t="shared" si="2"/>
        <v>3</v>
      </c>
    </row>
    <row r="21" spans="1:15" x14ac:dyDescent="0.2">
      <c r="A21" s="5" t="s">
        <v>3</v>
      </c>
      <c r="B21" s="6">
        <v>195</v>
      </c>
      <c r="C21" s="6">
        <v>20</v>
      </c>
      <c r="D21" s="7">
        <v>500</v>
      </c>
      <c r="E21">
        <v>0</v>
      </c>
      <c r="F21">
        <f t="shared" si="0"/>
        <v>0</v>
      </c>
      <c r="G21">
        <f t="shared" si="1"/>
        <v>0</v>
      </c>
      <c r="H21">
        <v>0</v>
      </c>
      <c r="I21">
        <v>0</v>
      </c>
      <c r="J21">
        <v>0</v>
      </c>
      <c r="K21">
        <f t="shared" si="3"/>
        <v>0</v>
      </c>
      <c r="L21" s="47">
        <f t="shared" si="4"/>
        <v>0</v>
      </c>
      <c r="M21" s="47">
        <f t="shared" si="5"/>
        <v>1</v>
      </c>
      <c r="N21">
        <f t="shared" si="6"/>
        <v>1</v>
      </c>
      <c r="O21">
        <f t="shared" si="2"/>
        <v>0</v>
      </c>
    </row>
    <row r="22" spans="1:15" x14ac:dyDescent="0.2">
      <c r="A22" s="2" t="s">
        <v>3</v>
      </c>
      <c r="B22" s="3">
        <v>196</v>
      </c>
      <c r="C22" s="3">
        <v>21</v>
      </c>
      <c r="D22" s="4">
        <v>220</v>
      </c>
      <c r="E22">
        <v>2.8107096000000002E-2</v>
      </c>
      <c r="F22">
        <f t="shared" si="0"/>
        <v>281.07096000000001</v>
      </c>
      <c r="G22">
        <f t="shared" si="1"/>
        <v>16</v>
      </c>
      <c r="H22">
        <v>4</v>
      </c>
      <c r="I22">
        <v>3</v>
      </c>
      <c r="J22">
        <v>4</v>
      </c>
      <c r="K22">
        <f t="shared" si="3"/>
        <v>48</v>
      </c>
      <c r="L22" s="47">
        <f t="shared" si="4"/>
        <v>4.2693844999141854E-2</v>
      </c>
      <c r="M22" s="47">
        <f t="shared" si="5"/>
        <v>0.82922462000343256</v>
      </c>
      <c r="N22">
        <f t="shared" si="6"/>
        <v>1</v>
      </c>
      <c r="O22">
        <f t="shared" si="2"/>
        <v>3</v>
      </c>
    </row>
    <row r="23" spans="1:15" x14ac:dyDescent="0.2">
      <c r="A23" s="5" t="s">
        <v>3</v>
      </c>
      <c r="B23" s="6">
        <v>197</v>
      </c>
      <c r="C23" s="6">
        <v>22</v>
      </c>
      <c r="D23" s="7">
        <v>220</v>
      </c>
      <c r="E23">
        <v>4.4590966000000003E-2</v>
      </c>
      <c r="F23">
        <f t="shared" si="0"/>
        <v>445.90966000000003</v>
      </c>
      <c r="G23">
        <f t="shared" si="1"/>
        <v>25</v>
      </c>
      <c r="H23">
        <v>5</v>
      </c>
      <c r="I23">
        <v>4</v>
      </c>
      <c r="J23">
        <v>5</v>
      </c>
      <c r="K23">
        <f t="shared" si="3"/>
        <v>60</v>
      </c>
      <c r="L23" s="47">
        <f t="shared" si="4"/>
        <v>2.6911280639221852E-2</v>
      </c>
      <c r="M23" s="47">
        <f t="shared" si="5"/>
        <v>0.86544359680389071</v>
      </c>
      <c r="N23">
        <f t="shared" si="6"/>
        <v>1</v>
      </c>
      <c r="O23">
        <f t="shared" si="2"/>
        <v>3</v>
      </c>
    </row>
    <row r="24" spans="1:15" x14ac:dyDescent="0.2">
      <c r="A24" s="2" t="s">
        <v>3</v>
      </c>
      <c r="B24" s="3">
        <v>198</v>
      </c>
      <c r="C24" s="3">
        <v>23</v>
      </c>
      <c r="D24" s="4">
        <v>220</v>
      </c>
      <c r="E24">
        <v>2.345658E-3</v>
      </c>
      <c r="F24">
        <f t="shared" si="0"/>
        <v>23.456579999999999</v>
      </c>
      <c r="G24">
        <f t="shared" si="1"/>
        <v>2</v>
      </c>
      <c r="H24">
        <v>2</v>
      </c>
      <c r="I24">
        <v>2</v>
      </c>
      <c r="J24">
        <v>2</v>
      </c>
      <c r="K24">
        <f t="shared" si="3"/>
        <v>24</v>
      </c>
      <c r="L24" s="47">
        <f t="shared" si="4"/>
        <v>0.5</v>
      </c>
      <c r="M24" s="47">
        <f t="shared" si="5"/>
        <v>0</v>
      </c>
      <c r="N24">
        <f t="shared" si="6"/>
        <v>1</v>
      </c>
      <c r="O24">
        <f t="shared" si="2"/>
        <v>2</v>
      </c>
    </row>
    <row r="25" spans="1:15" x14ac:dyDescent="0.2">
      <c r="A25" s="5" t="s">
        <v>3</v>
      </c>
      <c r="B25" s="6">
        <v>199</v>
      </c>
      <c r="C25" s="6">
        <v>24</v>
      </c>
      <c r="D25" s="7">
        <v>220</v>
      </c>
      <c r="E25">
        <v>1.746818E-3</v>
      </c>
      <c r="F25">
        <f t="shared" si="0"/>
        <v>17.46818</v>
      </c>
      <c r="G25">
        <f t="shared" si="1"/>
        <v>1</v>
      </c>
      <c r="H25">
        <v>1</v>
      </c>
      <c r="I25">
        <v>1</v>
      </c>
      <c r="J25">
        <v>1</v>
      </c>
      <c r="K25">
        <f t="shared" si="3"/>
        <v>12</v>
      </c>
      <c r="L25" s="47">
        <f t="shared" si="4"/>
        <v>0.68696338141695357</v>
      </c>
      <c r="M25" s="47">
        <f t="shared" si="5"/>
        <v>0.31303661858304643</v>
      </c>
      <c r="N25">
        <f t="shared" si="6"/>
        <v>1</v>
      </c>
      <c r="O25">
        <f t="shared" si="2"/>
        <v>1</v>
      </c>
    </row>
    <row r="26" spans="1:15" x14ac:dyDescent="0.2">
      <c r="A26" s="2" t="s">
        <v>3</v>
      </c>
      <c r="B26" s="3">
        <v>200</v>
      </c>
      <c r="C26" s="3">
        <v>25</v>
      </c>
      <c r="D26" s="4">
        <v>220</v>
      </c>
      <c r="E26">
        <v>3.4159526000000003E-2</v>
      </c>
      <c r="F26">
        <f t="shared" si="0"/>
        <v>341.59526000000005</v>
      </c>
      <c r="G26">
        <f t="shared" si="1"/>
        <v>19</v>
      </c>
      <c r="H26">
        <v>4</v>
      </c>
      <c r="I26">
        <v>3</v>
      </c>
      <c r="J26">
        <v>4</v>
      </c>
      <c r="K26">
        <f t="shared" si="3"/>
        <v>48</v>
      </c>
      <c r="L26" s="47">
        <f t="shared" si="4"/>
        <v>3.5129293070401496E-2</v>
      </c>
      <c r="M26" s="47">
        <f t="shared" si="5"/>
        <v>0.85948282771839402</v>
      </c>
      <c r="N26">
        <f t="shared" si="6"/>
        <v>1</v>
      </c>
      <c r="O26">
        <f t="shared" si="2"/>
        <v>3</v>
      </c>
    </row>
    <row r="27" spans="1:15" x14ac:dyDescent="0.2">
      <c r="A27" s="5" t="s">
        <v>3</v>
      </c>
      <c r="B27" s="6">
        <v>213</v>
      </c>
      <c r="C27" s="6">
        <v>26</v>
      </c>
      <c r="D27" s="7">
        <v>220</v>
      </c>
      <c r="E27">
        <v>1.5380697E-2</v>
      </c>
      <c r="F27">
        <f t="shared" si="0"/>
        <v>153.80697000000001</v>
      </c>
      <c r="G27">
        <f t="shared" si="1"/>
        <v>9</v>
      </c>
      <c r="H27">
        <v>3</v>
      </c>
      <c r="I27">
        <v>3</v>
      </c>
      <c r="J27">
        <v>3</v>
      </c>
      <c r="K27">
        <f t="shared" si="3"/>
        <v>36</v>
      </c>
      <c r="L27" s="47">
        <f t="shared" si="4"/>
        <v>7.8019871271113386E-2</v>
      </c>
      <c r="M27" s="47">
        <f t="shared" si="5"/>
        <v>0.76594038618665983</v>
      </c>
      <c r="N27">
        <f t="shared" si="6"/>
        <v>1</v>
      </c>
      <c r="O27">
        <f t="shared" si="2"/>
        <v>3</v>
      </c>
    </row>
    <row r="28" spans="1:15" x14ac:dyDescent="0.2">
      <c r="A28" s="2" t="s">
        <v>3</v>
      </c>
      <c r="B28" s="3">
        <v>271</v>
      </c>
      <c r="C28" s="3">
        <v>27</v>
      </c>
      <c r="D28" s="4">
        <v>220</v>
      </c>
      <c r="E28">
        <v>6.3799999999999999E-6</v>
      </c>
      <c r="F28">
        <f t="shared" si="0"/>
        <v>6.3799999999999996E-2</v>
      </c>
      <c r="G28">
        <f t="shared" si="1"/>
        <v>1</v>
      </c>
      <c r="H28">
        <v>1</v>
      </c>
      <c r="I28">
        <v>1</v>
      </c>
      <c r="J28">
        <v>1</v>
      </c>
      <c r="K28">
        <f t="shared" si="3"/>
        <v>12</v>
      </c>
      <c r="L28" s="47">
        <f t="shared" si="4"/>
        <v>1</v>
      </c>
      <c r="M28" s="47">
        <f t="shared" si="5"/>
        <v>0</v>
      </c>
      <c r="N28">
        <f t="shared" si="6"/>
        <v>1</v>
      </c>
      <c r="O28">
        <f t="shared" si="2"/>
        <v>1</v>
      </c>
    </row>
    <row r="29" spans="1:15" x14ac:dyDescent="0.2">
      <c r="A29" s="5" t="s">
        <v>3</v>
      </c>
      <c r="B29" s="6">
        <v>272</v>
      </c>
      <c r="C29" s="6">
        <v>28</v>
      </c>
      <c r="D29" s="7">
        <v>500</v>
      </c>
      <c r="E29">
        <v>9.4893799999999997E-4</v>
      </c>
      <c r="F29">
        <f t="shared" si="0"/>
        <v>9.4893800000000006</v>
      </c>
      <c r="G29">
        <f t="shared" si="1"/>
        <v>1</v>
      </c>
      <c r="H29">
        <v>1</v>
      </c>
      <c r="I29">
        <v>1</v>
      </c>
      <c r="J29">
        <v>1</v>
      </c>
      <c r="K29">
        <f t="shared" si="3"/>
        <v>12</v>
      </c>
      <c r="L29" s="47">
        <f t="shared" si="4"/>
        <v>1</v>
      </c>
      <c r="M29" s="47">
        <f t="shared" si="5"/>
        <v>0</v>
      </c>
      <c r="N29">
        <f t="shared" si="6"/>
        <v>1</v>
      </c>
      <c r="O29">
        <f t="shared" si="2"/>
        <v>1</v>
      </c>
    </row>
    <row r="30" spans="1:15" x14ac:dyDescent="0.2">
      <c r="A30" s="2" t="s">
        <v>3</v>
      </c>
      <c r="B30" s="3">
        <v>273</v>
      </c>
      <c r="C30" s="3">
        <v>29</v>
      </c>
      <c r="D30" s="4">
        <v>220</v>
      </c>
      <c r="E30">
        <v>1.8513589999999999E-3</v>
      </c>
      <c r="F30">
        <f t="shared" si="0"/>
        <v>18.513590000000001</v>
      </c>
      <c r="G30">
        <f t="shared" si="1"/>
        <v>2</v>
      </c>
      <c r="H30">
        <v>2</v>
      </c>
      <c r="I30">
        <v>2</v>
      </c>
      <c r="J30">
        <v>2</v>
      </c>
      <c r="K30">
        <f t="shared" si="3"/>
        <v>24</v>
      </c>
      <c r="L30" s="47">
        <f t="shared" si="4"/>
        <v>0.5</v>
      </c>
      <c r="M30" s="47">
        <f t="shared" si="5"/>
        <v>0</v>
      </c>
      <c r="N30">
        <f t="shared" si="6"/>
        <v>1</v>
      </c>
      <c r="O30">
        <f t="shared" si="2"/>
        <v>2</v>
      </c>
    </row>
    <row r="31" spans="1:15" x14ac:dyDescent="0.2">
      <c r="A31" s="5" t="s">
        <v>3</v>
      </c>
      <c r="B31" s="6">
        <v>274</v>
      </c>
      <c r="C31" s="6">
        <v>30</v>
      </c>
      <c r="D31" s="7">
        <v>220</v>
      </c>
      <c r="E31">
        <v>3.8288049999999998E-3</v>
      </c>
      <c r="F31">
        <f t="shared" si="0"/>
        <v>38.288049999999998</v>
      </c>
      <c r="G31">
        <f t="shared" si="1"/>
        <v>3</v>
      </c>
      <c r="H31">
        <v>3</v>
      </c>
      <c r="I31">
        <v>3</v>
      </c>
      <c r="J31">
        <v>3</v>
      </c>
      <c r="K31">
        <f t="shared" si="3"/>
        <v>36</v>
      </c>
      <c r="L31" s="47">
        <f t="shared" si="4"/>
        <v>0.31341371524535727</v>
      </c>
      <c r="M31" s="47">
        <f t="shared" si="5"/>
        <v>5.9758854263928241E-2</v>
      </c>
      <c r="N31">
        <f t="shared" si="6"/>
        <v>1</v>
      </c>
      <c r="O31">
        <f t="shared" si="2"/>
        <v>3</v>
      </c>
    </row>
    <row r="32" spans="1:15" x14ac:dyDescent="0.2">
      <c r="A32" s="2" t="s">
        <v>3</v>
      </c>
      <c r="B32" s="3">
        <v>275</v>
      </c>
      <c r="C32" s="3">
        <v>31</v>
      </c>
      <c r="D32" s="4">
        <v>500</v>
      </c>
      <c r="E32">
        <v>3.3125400000000001E-4</v>
      </c>
      <c r="F32">
        <f t="shared" si="0"/>
        <v>3.3125400000000003</v>
      </c>
      <c r="G32">
        <f t="shared" si="1"/>
        <v>1</v>
      </c>
      <c r="H32">
        <v>1</v>
      </c>
      <c r="I32">
        <v>1</v>
      </c>
      <c r="J32">
        <v>1</v>
      </c>
      <c r="K32">
        <f t="shared" si="3"/>
        <v>12</v>
      </c>
      <c r="L32" s="47">
        <f t="shared" si="4"/>
        <v>1</v>
      </c>
      <c r="M32" s="47">
        <f t="shared" si="5"/>
        <v>0</v>
      </c>
      <c r="N32">
        <f t="shared" si="6"/>
        <v>1</v>
      </c>
      <c r="O32">
        <f t="shared" si="2"/>
        <v>1</v>
      </c>
    </row>
    <row r="33" spans="1:15" x14ac:dyDescent="0.2">
      <c r="A33" s="5" t="s">
        <v>3</v>
      </c>
      <c r="B33" s="6">
        <v>276</v>
      </c>
      <c r="C33" s="6">
        <v>32</v>
      </c>
      <c r="D33" s="7">
        <v>220</v>
      </c>
      <c r="E33">
        <v>9.4538030000000002E-3</v>
      </c>
      <c r="F33">
        <f t="shared" si="0"/>
        <v>94.538030000000006</v>
      </c>
      <c r="G33">
        <f t="shared" si="1"/>
        <v>6</v>
      </c>
      <c r="H33">
        <v>3</v>
      </c>
      <c r="I33">
        <v>3</v>
      </c>
      <c r="J33">
        <v>3</v>
      </c>
      <c r="K33">
        <f t="shared" si="3"/>
        <v>36</v>
      </c>
      <c r="L33" s="47">
        <f t="shared" si="4"/>
        <v>0.12693304482862611</v>
      </c>
      <c r="M33" s="47">
        <f t="shared" si="5"/>
        <v>0.61920086551412168</v>
      </c>
      <c r="N33">
        <f t="shared" si="6"/>
        <v>1</v>
      </c>
      <c r="O33">
        <f t="shared" si="2"/>
        <v>3</v>
      </c>
    </row>
    <row r="34" spans="1:15" x14ac:dyDescent="0.2">
      <c r="A34" s="2" t="s">
        <v>3</v>
      </c>
      <c r="B34" s="3">
        <v>277</v>
      </c>
      <c r="C34" s="3">
        <v>33</v>
      </c>
      <c r="D34" s="4">
        <v>220</v>
      </c>
      <c r="E34">
        <v>1.7600000000000001E-5</v>
      </c>
      <c r="F34">
        <f t="shared" si="0"/>
        <v>0.17600000000000002</v>
      </c>
      <c r="G34">
        <f t="shared" si="1"/>
        <v>1</v>
      </c>
      <c r="H34">
        <v>1</v>
      </c>
      <c r="I34">
        <v>1</v>
      </c>
      <c r="J34">
        <v>1</v>
      </c>
      <c r="K34">
        <f t="shared" si="3"/>
        <v>12</v>
      </c>
      <c r="L34" s="47">
        <f t="shared" si="4"/>
        <v>1</v>
      </c>
      <c r="M34" s="47">
        <f t="shared" si="5"/>
        <v>0</v>
      </c>
      <c r="N34">
        <f t="shared" si="6"/>
        <v>1</v>
      </c>
      <c r="O34">
        <f t="shared" si="2"/>
        <v>1</v>
      </c>
    </row>
    <row r="35" spans="1:15" x14ac:dyDescent="0.2">
      <c r="A35" s="5" t="s">
        <v>3</v>
      </c>
      <c r="B35" s="6">
        <v>278</v>
      </c>
      <c r="C35" s="6">
        <v>34</v>
      </c>
      <c r="D35" s="7">
        <v>220</v>
      </c>
      <c r="E35">
        <v>8.7511800000000003E-4</v>
      </c>
      <c r="F35">
        <f t="shared" si="0"/>
        <v>8.7511799999999997</v>
      </c>
      <c r="G35">
        <f t="shared" si="1"/>
        <v>1</v>
      </c>
      <c r="H35">
        <v>1</v>
      </c>
      <c r="I35">
        <v>1</v>
      </c>
      <c r="J35">
        <v>1</v>
      </c>
      <c r="K35">
        <f t="shared" si="3"/>
        <v>12</v>
      </c>
      <c r="L35" s="47">
        <f t="shared" si="4"/>
        <v>1</v>
      </c>
      <c r="M35" s="47">
        <f t="shared" si="5"/>
        <v>0</v>
      </c>
      <c r="N35">
        <f t="shared" si="6"/>
        <v>1</v>
      </c>
      <c r="O35">
        <f t="shared" si="2"/>
        <v>1</v>
      </c>
    </row>
    <row r="36" spans="1:15" x14ac:dyDescent="0.2">
      <c r="A36" s="2" t="s">
        <v>3</v>
      </c>
      <c r="B36" s="3">
        <v>279</v>
      </c>
      <c r="C36" s="3">
        <v>35</v>
      </c>
      <c r="D36" s="4">
        <v>22</v>
      </c>
      <c r="E36">
        <v>1.9599999999999999E-5</v>
      </c>
      <c r="F36">
        <f t="shared" si="0"/>
        <v>0.19599999999999998</v>
      </c>
      <c r="G36">
        <f t="shared" si="1"/>
        <v>1</v>
      </c>
      <c r="H36">
        <v>1</v>
      </c>
      <c r="I36">
        <v>1</v>
      </c>
      <c r="J36">
        <v>1</v>
      </c>
      <c r="K36">
        <f t="shared" si="3"/>
        <v>12</v>
      </c>
      <c r="L36" s="47">
        <f t="shared" si="4"/>
        <v>1</v>
      </c>
      <c r="M36" s="47">
        <f t="shared" si="5"/>
        <v>0</v>
      </c>
      <c r="N36">
        <f t="shared" si="6"/>
        <v>1</v>
      </c>
      <c r="O36">
        <f t="shared" si="2"/>
        <v>1</v>
      </c>
    </row>
    <row r="37" spans="1:15" x14ac:dyDescent="0.2">
      <c r="A37" s="5" t="s">
        <v>3</v>
      </c>
      <c r="B37" s="6">
        <v>280</v>
      </c>
      <c r="C37" s="6">
        <v>36</v>
      </c>
      <c r="D37" s="7">
        <v>22</v>
      </c>
      <c r="E37">
        <v>3.0900000000000001E-6</v>
      </c>
      <c r="F37">
        <f t="shared" si="0"/>
        <v>3.09E-2</v>
      </c>
      <c r="G37">
        <f t="shared" si="1"/>
        <v>1</v>
      </c>
      <c r="H37">
        <v>1</v>
      </c>
      <c r="I37">
        <v>1</v>
      </c>
      <c r="J37">
        <v>1</v>
      </c>
      <c r="K37">
        <f t="shared" si="3"/>
        <v>12</v>
      </c>
      <c r="L37" s="47">
        <f t="shared" si="4"/>
        <v>1</v>
      </c>
      <c r="M37" s="47">
        <f t="shared" si="5"/>
        <v>0</v>
      </c>
      <c r="N37">
        <f t="shared" si="6"/>
        <v>1</v>
      </c>
      <c r="O37">
        <f t="shared" si="2"/>
        <v>1</v>
      </c>
    </row>
    <row r="38" spans="1:15" x14ac:dyDescent="0.2">
      <c r="A38" s="2" t="s">
        <v>3</v>
      </c>
      <c r="B38" s="3">
        <v>302</v>
      </c>
      <c r="C38" s="3">
        <v>37</v>
      </c>
      <c r="D38" s="4">
        <v>220</v>
      </c>
      <c r="E38">
        <v>1.9750394000000001E-2</v>
      </c>
      <c r="F38">
        <f t="shared" si="0"/>
        <v>197.50394</v>
      </c>
      <c r="G38">
        <f t="shared" si="1"/>
        <v>11</v>
      </c>
      <c r="H38">
        <v>8</v>
      </c>
      <c r="I38">
        <v>5</v>
      </c>
      <c r="J38">
        <v>8</v>
      </c>
      <c r="K38">
        <f t="shared" si="3"/>
        <v>96</v>
      </c>
      <c r="L38" s="47">
        <f t="shared" si="4"/>
        <v>6.0758281581623129E-2</v>
      </c>
      <c r="M38" s="47">
        <f t="shared" si="5"/>
        <v>0.51393374734701491</v>
      </c>
      <c r="N38">
        <f t="shared" si="6"/>
        <v>1</v>
      </c>
      <c r="O38">
        <f t="shared" si="2"/>
        <v>3</v>
      </c>
    </row>
    <row r="39" spans="1:15" x14ac:dyDescent="0.2">
      <c r="A39" s="5" t="s">
        <v>3</v>
      </c>
      <c r="B39" s="6">
        <v>303</v>
      </c>
      <c r="C39" s="6">
        <v>38</v>
      </c>
      <c r="D39" s="7">
        <v>220</v>
      </c>
      <c r="E39">
        <v>6.6565699999999997E-3</v>
      </c>
      <c r="F39">
        <f t="shared" si="0"/>
        <v>66.565699999999993</v>
      </c>
      <c r="G39">
        <f t="shared" si="1"/>
        <v>4</v>
      </c>
      <c r="H39">
        <v>3</v>
      </c>
      <c r="I39">
        <v>3</v>
      </c>
      <c r="J39">
        <v>3</v>
      </c>
      <c r="K39">
        <f t="shared" si="3"/>
        <v>36</v>
      </c>
      <c r="L39" s="47">
        <f t="shared" si="4"/>
        <v>0.18027302349408181</v>
      </c>
      <c r="M39" s="47">
        <f t="shared" si="5"/>
        <v>0.45918092951775458</v>
      </c>
      <c r="N39">
        <f t="shared" si="6"/>
        <v>1</v>
      </c>
      <c r="O39">
        <f t="shared" si="2"/>
        <v>3</v>
      </c>
    </row>
    <row r="40" spans="1:15" x14ac:dyDescent="0.2">
      <c r="A40" s="2" t="s">
        <v>3</v>
      </c>
      <c r="B40" s="3">
        <v>304</v>
      </c>
      <c r="C40" s="3">
        <v>39</v>
      </c>
      <c r="D40" s="4">
        <v>33</v>
      </c>
      <c r="E40">
        <v>3.3010449999999998E-3</v>
      </c>
      <c r="F40">
        <f t="shared" si="0"/>
        <v>33.010449999999999</v>
      </c>
      <c r="G40">
        <f t="shared" si="1"/>
        <v>2</v>
      </c>
      <c r="H40">
        <v>2</v>
      </c>
      <c r="I40">
        <v>2</v>
      </c>
      <c r="J40">
        <v>2</v>
      </c>
      <c r="K40">
        <f t="shared" si="3"/>
        <v>24</v>
      </c>
      <c r="L40" s="47">
        <f t="shared" si="4"/>
        <v>0.36352124857431511</v>
      </c>
      <c r="M40" s="47">
        <f t="shared" si="5"/>
        <v>0.27295750285136977</v>
      </c>
      <c r="N40">
        <f t="shared" si="6"/>
        <v>1</v>
      </c>
      <c r="O40">
        <f t="shared" si="2"/>
        <v>2</v>
      </c>
    </row>
    <row r="41" spans="1:15" x14ac:dyDescent="0.2">
      <c r="A41" s="5" t="s">
        <v>3</v>
      </c>
      <c r="B41" s="6">
        <v>364</v>
      </c>
      <c r="C41" s="6">
        <v>40</v>
      </c>
      <c r="D41" s="7">
        <v>220</v>
      </c>
      <c r="E41">
        <v>6.9370289999999999E-3</v>
      </c>
      <c r="F41">
        <f t="shared" si="0"/>
        <v>69.370289999999997</v>
      </c>
      <c r="G41">
        <f t="shared" si="1"/>
        <v>4</v>
      </c>
      <c r="H41">
        <v>3</v>
      </c>
      <c r="I41">
        <v>3</v>
      </c>
      <c r="J41">
        <v>3</v>
      </c>
      <c r="K41">
        <f t="shared" si="3"/>
        <v>36</v>
      </c>
      <c r="L41" s="47">
        <f t="shared" si="4"/>
        <v>0.17298471723269429</v>
      </c>
      <c r="M41" s="47">
        <f t="shared" si="5"/>
        <v>0.4810458483019171</v>
      </c>
      <c r="N41">
        <f t="shared" si="6"/>
        <v>1</v>
      </c>
      <c r="O41">
        <f t="shared" si="2"/>
        <v>3</v>
      </c>
    </row>
    <row r="42" spans="1:15" x14ac:dyDescent="0.2">
      <c r="A42" s="2" t="s">
        <v>3</v>
      </c>
      <c r="B42" s="3">
        <v>493</v>
      </c>
      <c r="C42" s="3">
        <v>41</v>
      </c>
      <c r="D42" s="4">
        <v>500</v>
      </c>
      <c r="E42">
        <v>0</v>
      </c>
      <c r="F42">
        <f t="shared" si="0"/>
        <v>0</v>
      </c>
      <c r="G42">
        <f t="shared" si="1"/>
        <v>0</v>
      </c>
      <c r="H42">
        <v>0</v>
      </c>
      <c r="I42">
        <v>0</v>
      </c>
      <c r="J42">
        <v>0</v>
      </c>
      <c r="K42">
        <f t="shared" si="3"/>
        <v>0</v>
      </c>
      <c r="L42" s="47">
        <f t="shared" si="4"/>
        <v>0</v>
      </c>
      <c r="M42" s="47">
        <f t="shared" si="5"/>
        <v>1</v>
      </c>
      <c r="N42">
        <f t="shared" si="6"/>
        <v>1</v>
      </c>
      <c r="O42">
        <f t="shared" si="2"/>
        <v>0</v>
      </c>
    </row>
    <row r="43" spans="1:15" x14ac:dyDescent="0.2">
      <c r="A43" s="5" t="s">
        <v>3</v>
      </c>
      <c r="B43" s="6">
        <v>494</v>
      </c>
      <c r="C43" s="6">
        <v>42</v>
      </c>
      <c r="D43" s="7">
        <v>220</v>
      </c>
      <c r="E43">
        <v>3.0627105000000002E-2</v>
      </c>
      <c r="F43">
        <f t="shared" si="0"/>
        <v>306.27105</v>
      </c>
      <c r="G43">
        <f t="shared" si="1"/>
        <v>18</v>
      </c>
      <c r="H43">
        <v>3</v>
      </c>
      <c r="I43">
        <v>3</v>
      </c>
      <c r="J43">
        <v>3</v>
      </c>
      <c r="K43">
        <f t="shared" si="3"/>
        <v>36</v>
      </c>
      <c r="L43" s="47">
        <f t="shared" si="4"/>
        <v>3.9180980376695741E-2</v>
      </c>
      <c r="M43" s="47">
        <f t="shared" si="5"/>
        <v>0.88245705886991277</v>
      </c>
      <c r="N43">
        <f t="shared" si="6"/>
        <v>1</v>
      </c>
      <c r="O43">
        <f t="shared" si="2"/>
        <v>3</v>
      </c>
    </row>
    <row r="44" spans="1:15" x14ac:dyDescent="0.2">
      <c r="A44" s="2" t="s">
        <v>3</v>
      </c>
      <c r="B44" s="3">
        <v>496</v>
      </c>
      <c r="C44" s="3">
        <v>43</v>
      </c>
      <c r="D44" s="4">
        <v>220</v>
      </c>
      <c r="E44">
        <v>1.0707176000000001E-2</v>
      </c>
      <c r="F44">
        <f t="shared" si="0"/>
        <v>107.07176000000001</v>
      </c>
      <c r="G44">
        <f t="shared" si="1"/>
        <v>6</v>
      </c>
      <c r="H44">
        <v>3</v>
      </c>
      <c r="I44">
        <v>3</v>
      </c>
      <c r="J44">
        <v>3</v>
      </c>
      <c r="K44">
        <f t="shared" si="3"/>
        <v>36</v>
      </c>
      <c r="L44" s="47">
        <f t="shared" si="4"/>
        <v>0.11207436956299215</v>
      </c>
      <c r="M44" s="47">
        <f t="shared" si="5"/>
        <v>0.66377689131102358</v>
      </c>
      <c r="N44">
        <f t="shared" si="6"/>
        <v>1</v>
      </c>
      <c r="O44">
        <f t="shared" si="2"/>
        <v>3</v>
      </c>
    </row>
    <row r="45" spans="1:15" x14ac:dyDescent="0.2">
      <c r="A45" s="5" t="s">
        <v>3</v>
      </c>
      <c r="B45" s="6">
        <v>543</v>
      </c>
      <c r="C45" s="6">
        <v>44</v>
      </c>
      <c r="D45" s="7">
        <v>220</v>
      </c>
      <c r="E45">
        <v>5.0623078000000002E-2</v>
      </c>
      <c r="F45">
        <f t="shared" si="0"/>
        <v>506.23078000000004</v>
      </c>
      <c r="G45">
        <f t="shared" si="1"/>
        <v>29</v>
      </c>
      <c r="H45">
        <v>5</v>
      </c>
      <c r="I45">
        <v>4</v>
      </c>
      <c r="J45">
        <v>5</v>
      </c>
      <c r="K45">
        <f t="shared" si="3"/>
        <v>60</v>
      </c>
      <c r="L45" s="47">
        <f t="shared" si="4"/>
        <v>2.3704603659224353E-2</v>
      </c>
      <c r="M45" s="47">
        <f t="shared" si="5"/>
        <v>0.88147698170387823</v>
      </c>
      <c r="N45">
        <f t="shared" si="6"/>
        <v>1</v>
      </c>
      <c r="O45">
        <f t="shared" si="2"/>
        <v>3</v>
      </c>
    </row>
    <row r="46" spans="1:15" x14ac:dyDescent="0.2">
      <c r="A46" s="2" t="s">
        <v>3</v>
      </c>
      <c r="B46" s="3">
        <v>553</v>
      </c>
      <c r="C46" s="3">
        <v>45</v>
      </c>
      <c r="D46" s="4">
        <v>220</v>
      </c>
      <c r="E46">
        <v>4.3198919999999997E-3</v>
      </c>
      <c r="F46">
        <f t="shared" si="0"/>
        <v>43.198919999999994</v>
      </c>
      <c r="G46">
        <f t="shared" si="1"/>
        <v>3</v>
      </c>
      <c r="H46">
        <v>3</v>
      </c>
      <c r="I46">
        <v>3</v>
      </c>
      <c r="J46">
        <v>3</v>
      </c>
      <c r="K46">
        <f t="shared" si="3"/>
        <v>36</v>
      </c>
      <c r="L46" s="47">
        <f t="shared" si="4"/>
        <v>0.27778472239583768</v>
      </c>
      <c r="M46" s="47">
        <f t="shared" si="5"/>
        <v>0.1666458328124869</v>
      </c>
      <c r="N46">
        <f t="shared" si="6"/>
        <v>1</v>
      </c>
      <c r="O46">
        <f t="shared" si="2"/>
        <v>3</v>
      </c>
    </row>
    <row r="47" spans="1:15" x14ac:dyDescent="0.2">
      <c r="A47" s="5" t="s">
        <v>3</v>
      </c>
      <c r="B47" s="6">
        <v>610</v>
      </c>
      <c r="C47" s="6">
        <v>46</v>
      </c>
      <c r="D47" s="7">
        <v>66</v>
      </c>
      <c r="E47">
        <v>1.1743439999999999E-3</v>
      </c>
      <c r="F47">
        <f t="shared" si="0"/>
        <v>11.74344</v>
      </c>
      <c r="G47">
        <f t="shared" si="1"/>
        <v>1</v>
      </c>
      <c r="H47">
        <v>1</v>
      </c>
      <c r="I47">
        <v>1</v>
      </c>
      <c r="J47">
        <v>1</v>
      </c>
      <c r="K47">
        <f t="shared" si="3"/>
        <v>12</v>
      </c>
      <c r="L47" s="47">
        <f t="shared" si="4"/>
        <v>1</v>
      </c>
      <c r="M47" s="47">
        <f t="shared" si="5"/>
        <v>0</v>
      </c>
      <c r="N47">
        <f t="shared" si="6"/>
        <v>1</v>
      </c>
      <c r="O47">
        <f t="shared" si="2"/>
        <v>1</v>
      </c>
    </row>
    <row r="48" spans="1:15" x14ac:dyDescent="0.2">
      <c r="A48" s="2" t="s">
        <v>3</v>
      </c>
      <c r="B48" s="3">
        <v>617</v>
      </c>
      <c r="C48" s="3">
        <v>47</v>
      </c>
      <c r="D48" s="4">
        <v>220</v>
      </c>
      <c r="E48">
        <v>3.5810320000000001E-3</v>
      </c>
      <c r="F48">
        <f t="shared" si="0"/>
        <v>35.810319999999997</v>
      </c>
      <c r="G48">
        <f t="shared" si="1"/>
        <v>2</v>
      </c>
      <c r="H48">
        <v>2</v>
      </c>
      <c r="I48">
        <v>2</v>
      </c>
      <c r="J48">
        <v>2</v>
      </c>
      <c r="K48">
        <f t="shared" si="3"/>
        <v>24</v>
      </c>
      <c r="L48" s="47">
        <f t="shared" si="4"/>
        <v>0.33509893237480148</v>
      </c>
      <c r="M48" s="47">
        <f t="shared" si="5"/>
        <v>0.32980213525039703</v>
      </c>
      <c r="N48">
        <f t="shared" si="6"/>
        <v>1</v>
      </c>
      <c r="O48">
        <f t="shared" si="2"/>
        <v>2</v>
      </c>
    </row>
    <row r="49" spans="1:15" x14ac:dyDescent="0.2">
      <c r="A49" s="5" t="s">
        <v>3</v>
      </c>
      <c r="B49" s="6">
        <v>618</v>
      </c>
      <c r="C49" s="6">
        <v>48</v>
      </c>
      <c r="D49" s="7">
        <v>500</v>
      </c>
      <c r="E49">
        <v>2.2252169999999998E-3</v>
      </c>
      <c r="F49">
        <f t="shared" si="0"/>
        <v>22.25217</v>
      </c>
      <c r="G49">
        <f t="shared" si="1"/>
        <v>2</v>
      </c>
      <c r="H49">
        <v>2</v>
      </c>
      <c r="I49">
        <v>2</v>
      </c>
      <c r="J49">
        <v>2</v>
      </c>
      <c r="K49">
        <f t="shared" si="3"/>
        <v>24</v>
      </c>
      <c r="L49" s="47">
        <f t="shared" si="4"/>
        <v>0.5</v>
      </c>
      <c r="M49" s="47">
        <f t="shared" si="5"/>
        <v>0</v>
      </c>
      <c r="N49">
        <f t="shared" si="6"/>
        <v>1</v>
      </c>
      <c r="O49">
        <f t="shared" si="2"/>
        <v>2</v>
      </c>
    </row>
    <row r="50" spans="1:15" x14ac:dyDescent="0.2">
      <c r="A50" s="2" t="s">
        <v>3</v>
      </c>
      <c r="B50" s="3">
        <v>619</v>
      </c>
      <c r="C50" s="3">
        <v>49</v>
      </c>
      <c r="D50" s="4">
        <v>500</v>
      </c>
      <c r="E50">
        <v>6.07922E-4</v>
      </c>
      <c r="F50">
        <f t="shared" si="0"/>
        <v>6.0792200000000003</v>
      </c>
      <c r="G50">
        <f t="shared" si="1"/>
        <v>1</v>
      </c>
      <c r="H50">
        <v>1</v>
      </c>
      <c r="I50">
        <v>1</v>
      </c>
      <c r="J50">
        <v>1</v>
      </c>
      <c r="K50">
        <f t="shared" si="3"/>
        <v>12</v>
      </c>
      <c r="L50" s="47">
        <f t="shared" si="4"/>
        <v>1</v>
      </c>
      <c r="M50" s="47">
        <f t="shared" si="5"/>
        <v>0</v>
      </c>
      <c r="N50">
        <f t="shared" si="6"/>
        <v>1</v>
      </c>
      <c r="O50">
        <f t="shared" si="2"/>
        <v>1</v>
      </c>
    </row>
    <row r="51" spans="1:15" x14ac:dyDescent="0.2">
      <c r="A51" s="5" t="s">
        <v>3</v>
      </c>
      <c r="B51" s="6">
        <v>620</v>
      </c>
      <c r="C51" s="6">
        <v>50</v>
      </c>
      <c r="D51" s="7">
        <v>500</v>
      </c>
      <c r="E51">
        <v>4.5881840000000004E-3</v>
      </c>
      <c r="F51">
        <f t="shared" si="0"/>
        <v>45.881840000000004</v>
      </c>
      <c r="G51">
        <f t="shared" si="1"/>
        <v>3</v>
      </c>
      <c r="H51">
        <v>3</v>
      </c>
      <c r="I51">
        <v>3</v>
      </c>
      <c r="J51">
        <v>3</v>
      </c>
      <c r="K51">
        <f t="shared" si="3"/>
        <v>36</v>
      </c>
      <c r="L51" s="47">
        <f t="shared" si="4"/>
        <v>0.26154138543702693</v>
      </c>
      <c r="M51" s="47">
        <f t="shared" si="5"/>
        <v>0.21537584368891927</v>
      </c>
      <c r="N51">
        <f t="shared" si="6"/>
        <v>1</v>
      </c>
      <c r="O51">
        <f t="shared" si="2"/>
        <v>3</v>
      </c>
    </row>
    <row r="52" spans="1:15" x14ac:dyDescent="0.2">
      <c r="A52" s="2" t="s">
        <v>3</v>
      </c>
      <c r="B52" s="3">
        <v>621</v>
      </c>
      <c r="C52" s="3">
        <v>51</v>
      </c>
      <c r="D52" s="4">
        <v>500</v>
      </c>
      <c r="E52">
        <v>2.8287070000000002E-3</v>
      </c>
      <c r="F52">
        <f t="shared" si="0"/>
        <v>28.287070000000003</v>
      </c>
      <c r="G52">
        <f t="shared" si="1"/>
        <v>2</v>
      </c>
      <c r="H52">
        <v>2</v>
      </c>
      <c r="I52">
        <v>2</v>
      </c>
      <c r="J52">
        <v>2</v>
      </c>
      <c r="K52">
        <f t="shared" si="3"/>
        <v>24</v>
      </c>
      <c r="L52" s="47">
        <f t="shared" si="4"/>
        <v>0.42422209157752988</v>
      </c>
      <c r="M52" s="47">
        <f t="shared" si="5"/>
        <v>0.15155581684494024</v>
      </c>
      <c r="N52">
        <f t="shared" si="6"/>
        <v>1</v>
      </c>
      <c r="O52">
        <f t="shared" si="2"/>
        <v>2</v>
      </c>
    </row>
    <row r="53" spans="1:15" x14ac:dyDescent="0.2">
      <c r="A53" s="5" t="s">
        <v>3</v>
      </c>
      <c r="B53" s="6">
        <v>679</v>
      </c>
      <c r="C53" s="6">
        <v>52</v>
      </c>
      <c r="D53" s="7">
        <v>220</v>
      </c>
      <c r="E53">
        <v>2.0981506E-2</v>
      </c>
      <c r="F53">
        <f t="shared" si="0"/>
        <v>209.81506000000002</v>
      </c>
      <c r="G53">
        <f t="shared" si="1"/>
        <v>12</v>
      </c>
      <c r="H53">
        <v>3</v>
      </c>
      <c r="I53">
        <v>3</v>
      </c>
      <c r="J53">
        <v>3</v>
      </c>
      <c r="K53">
        <f t="shared" si="3"/>
        <v>36</v>
      </c>
      <c r="L53" s="47">
        <f t="shared" si="4"/>
        <v>5.719322530994677E-2</v>
      </c>
      <c r="M53" s="47">
        <f t="shared" si="5"/>
        <v>0.82842032407015975</v>
      </c>
      <c r="N53">
        <f t="shared" si="6"/>
        <v>1</v>
      </c>
      <c r="O53">
        <f t="shared" si="2"/>
        <v>3</v>
      </c>
    </row>
    <row r="54" spans="1:15" x14ac:dyDescent="0.2">
      <c r="A54" s="2" t="s">
        <v>3</v>
      </c>
      <c r="B54" s="3">
        <v>681</v>
      </c>
      <c r="C54" s="3">
        <v>53</v>
      </c>
      <c r="D54" s="4">
        <v>330</v>
      </c>
      <c r="E54">
        <v>5.6212129999999999E-3</v>
      </c>
      <c r="F54">
        <f t="shared" si="0"/>
        <v>56.212130000000002</v>
      </c>
      <c r="G54">
        <f t="shared" si="1"/>
        <v>4</v>
      </c>
      <c r="H54">
        <v>3</v>
      </c>
      <c r="I54">
        <v>3</v>
      </c>
      <c r="J54">
        <v>3</v>
      </c>
      <c r="K54">
        <f t="shared" si="3"/>
        <v>36</v>
      </c>
      <c r="L54" s="47">
        <f t="shared" si="4"/>
        <v>0.21347705557501559</v>
      </c>
      <c r="M54" s="47">
        <f t="shared" si="5"/>
        <v>0.35956883327495326</v>
      </c>
      <c r="N54">
        <f t="shared" si="6"/>
        <v>1</v>
      </c>
      <c r="O54">
        <f t="shared" si="2"/>
        <v>3</v>
      </c>
    </row>
    <row r="55" spans="1:15" x14ac:dyDescent="0.2">
      <c r="A55" s="2" t="s">
        <v>3</v>
      </c>
      <c r="B55" s="3" t="s">
        <v>166</v>
      </c>
      <c r="C55" s="6">
        <v>54</v>
      </c>
      <c r="D55" s="4">
        <v>66</v>
      </c>
      <c r="E55">
        <v>0</v>
      </c>
      <c r="F55">
        <v>0</v>
      </c>
      <c r="G55">
        <f t="shared" ref="G55" si="7">ROUNDUP(F55*2/3/12,0)</f>
        <v>0</v>
      </c>
      <c r="H55">
        <v>0</v>
      </c>
      <c r="I55">
        <v>0</v>
      </c>
      <c r="J55">
        <v>0</v>
      </c>
      <c r="K55">
        <f t="shared" ref="K55" si="8">H55*12</f>
        <v>0</v>
      </c>
      <c r="L55" s="47">
        <f t="shared" ref="L55" si="9">IFERROR(IF(F55&lt;K55,1,(K55)/F55)/H55,0)</f>
        <v>0</v>
      </c>
      <c r="M55" s="47">
        <f t="shared" ref="M55" si="10">1-H55*L55</f>
        <v>1</v>
      </c>
      <c r="N55">
        <f t="shared" ref="N55" si="11">H55*L55+M55</f>
        <v>1</v>
      </c>
      <c r="O55">
        <f t="shared" si="2"/>
        <v>0</v>
      </c>
    </row>
    <row r="56" spans="1:15" x14ac:dyDescent="0.2">
      <c r="A56" s="5" t="s">
        <v>3</v>
      </c>
      <c r="B56" s="6">
        <v>682</v>
      </c>
      <c r="C56" s="3">
        <v>55</v>
      </c>
      <c r="D56" s="7">
        <v>330</v>
      </c>
      <c r="E56">
        <v>0</v>
      </c>
      <c r="F56">
        <f t="shared" si="0"/>
        <v>0</v>
      </c>
      <c r="G56">
        <f t="shared" si="1"/>
        <v>0</v>
      </c>
      <c r="H56">
        <v>0</v>
      </c>
      <c r="I56">
        <v>0</v>
      </c>
      <c r="J56">
        <v>0</v>
      </c>
      <c r="K56">
        <f t="shared" si="3"/>
        <v>0</v>
      </c>
      <c r="L56" s="47">
        <f t="shared" si="4"/>
        <v>0</v>
      </c>
      <c r="M56" s="47">
        <f t="shared" si="5"/>
        <v>1</v>
      </c>
      <c r="N56">
        <f t="shared" si="6"/>
        <v>1</v>
      </c>
      <c r="O56">
        <f t="shared" si="2"/>
        <v>0</v>
      </c>
    </row>
    <row r="57" spans="1:15" x14ac:dyDescent="0.2">
      <c r="A57" s="2" t="s">
        <v>3</v>
      </c>
      <c r="B57" s="3">
        <v>683</v>
      </c>
      <c r="C57" s="6">
        <v>56</v>
      </c>
      <c r="D57" s="4">
        <v>220</v>
      </c>
      <c r="E57">
        <v>6.5559820000000001E-3</v>
      </c>
      <c r="F57">
        <f t="shared" si="0"/>
        <v>65.559820000000002</v>
      </c>
      <c r="G57">
        <f t="shared" si="1"/>
        <v>4</v>
      </c>
      <c r="H57">
        <v>3</v>
      </c>
      <c r="I57">
        <v>3</v>
      </c>
      <c r="J57">
        <v>3</v>
      </c>
      <c r="K57">
        <f t="shared" si="3"/>
        <v>36</v>
      </c>
      <c r="L57" s="47">
        <f t="shared" si="4"/>
        <v>0.18303894061942208</v>
      </c>
      <c r="M57" s="47">
        <f t="shared" si="5"/>
        <v>0.45088317814173373</v>
      </c>
      <c r="N57">
        <f t="shared" si="6"/>
        <v>1</v>
      </c>
      <c r="O57">
        <f t="shared" si="2"/>
        <v>3</v>
      </c>
    </row>
    <row r="58" spans="1:15" x14ac:dyDescent="0.2">
      <c r="A58" s="5" t="s">
        <v>3</v>
      </c>
      <c r="B58" s="6">
        <v>735</v>
      </c>
      <c r="C58" s="3">
        <v>57</v>
      </c>
      <c r="D58" s="7">
        <v>220</v>
      </c>
      <c r="E58">
        <v>5.4877500000000004E-4</v>
      </c>
      <c r="F58">
        <f t="shared" si="0"/>
        <v>5.4877500000000001</v>
      </c>
      <c r="G58">
        <f t="shared" si="1"/>
        <v>1</v>
      </c>
      <c r="H58">
        <v>1</v>
      </c>
      <c r="I58">
        <v>1</v>
      </c>
      <c r="J58">
        <v>1</v>
      </c>
      <c r="K58">
        <f t="shared" si="3"/>
        <v>12</v>
      </c>
      <c r="L58" s="47">
        <f t="shared" si="4"/>
        <v>1</v>
      </c>
      <c r="M58" s="47">
        <f t="shared" si="5"/>
        <v>0</v>
      </c>
      <c r="N58">
        <f t="shared" si="6"/>
        <v>1</v>
      </c>
      <c r="O58">
        <f t="shared" si="2"/>
        <v>1</v>
      </c>
    </row>
    <row r="59" spans="1:15" x14ac:dyDescent="0.2">
      <c r="A59" s="2" t="s">
        <v>3</v>
      </c>
      <c r="B59" s="3">
        <v>736</v>
      </c>
      <c r="C59" s="6">
        <v>58</v>
      </c>
      <c r="D59" s="4">
        <v>220</v>
      </c>
      <c r="E59">
        <v>9.0399999999999998E-6</v>
      </c>
      <c r="F59">
        <f t="shared" si="0"/>
        <v>9.0399999999999994E-2</v>
      </c>
      <c r="G59">
        <f t="shared" si="1"/>
        <v>1</v>
      </c>
      <c r="H59">
        <v>1</v>
      </c>
      <c r="I59">
        <v>1</v>
      </c>
      <c r="J59">
        <v>1</v>
      </c>
      <c r="K59">
        <f t="shared" si="3"/>
        <v>12</v>
      </c>
      <c r="L59" s="47">
        <f t="shared" si="4"/>
        <v>1</v>
      </c>
      <c r="M59" s="47">
        <f t="shared" si="5"/>
        <v>0</v>
      </c>
      <c r="N59">
        <f t="shared" si="6"/>
        <v>1</v>
      </c>
      <c r="O59">
        <f t="shared" si="2"/>
        <v>1</v>
      </c>
    </row>
    <row r="60" spans="1:15" x14ac:dyDescent="0.2">
      <c r="A60" s="5" t="s">
        <v>3</v>
      </c>
      <c r="B60" s="6">
        <v>737</v>
      </c>
      <c r="C60" s="3">
        <v>59</v>
      </c>
      <c r="D60" s="7">
        <v>220</v>
      </c>
      <c r="E60">
        <v>5.2500000000000002E-5</v>
      </c>
      <c r="F60">
        <f t="shared" si="0"/>
        <v>0.52500000000000002</v>
      </c>
      <c r="G60">
        <f t="shared" si="1"/>
        <v>1</v>
      </c>
      <c r="H60">
        <v>1</v>
      </c>
      <c r="I60">
        <v>1</v>
      </c>
      <c r="J60">
        <v>1</v>
      </c>
      <c r="K60">
        <f t="shared" si="3"/>
        <v>12</v>
      </c>
      <c r="L60" s="47">
        <f t="shared" si="4"/>
        <v>1</v>
      </c>
      <c r="M60" s="47">
        <f t="shared" si="5"/>
        <v>0</v>
      </c>
      <c r="N60">
        <f t="shared" si="6"/>
        <v>1</v>
      </c>
      <c r="O60">
        <f t="shared" si="2"/>
        <v>1</v>
      </c>
    </row>
    <row r="61" spans="1:15" x14ac:dyDescent="0.2">
      <c r="A61" s="2" t="s">
        <v>3</v>
      </c>
      <c r="B61" s="3">
        <v>738</v>
      </c>
      <c r="C61" s="6">
        <v>60</v>
      </c>
      <c r="D61" s="4">
        <v>220</v>
      </c>
      <c r="E61">
        <v>3.9499999999999998E-5</v>
      </c>
      <c r="F61">
        <f t="shared" si="0"/>
        <v>0.39499999999999996</v>
      </c>
      <c r="G61">
        <f t="shared" si="1"/>
        <v>1</v>
      </c>
      <c r="H61">
        <v>1</v>
      </c>
      <c r="I61">
        <v>1</v>
      </c>
      <c r="J61">
        <v>1</v>
      </c>
      <c r="K61">
        <f t="shared" si="3"/>
        <v>12</v>
      </c>
      <c r="L61" s="47">
        <f t="shared" si="4"/>
        <v>1</v>
      </c>
      <c r="M61" s="47">
        <f t="shared" si="5"/>
        <v>0</v>
      </c>
      <c r="N61">
        <f t="shared" si="6"/>
        <v>1</v>
      </c>
      <c r="O61">
        <f t="shared" si="2"/>
        <v>1</v>
      </c>
    </row>
    <row r="62" spans="1:15" x14ac:dyDescent="0.2">
      <c r="A62" s="5" t="s">
        <v>3</v>
      </c>
      <c r="B62" s="6">
        <v>739</v>
      </c>
      <c r="C62" s="3">
        <v>61</v>
      </c>
      <c r="D62" s="7">
        <v>220</v>
      </c>
      <c r="E62">
        <v>6.7159499999999998E-4</v>
      </c>
      <c r="F62">
        <f t="shared" si="0"/>
        <v>6.7159499999999994</v>
      </c>
      <c r="G62">
        <f t="shared" si="1"/>
        <v>1</v>
      </c>
      <c r="H62">
        <v>1</v>
      </c>
      <c r="I62">
        <v>1</v>
      </c>
      <c r="J62">
        <v>1</v>
      </c>
      <c r="K62">
        <f t="shared" si="3"/>
        <v>12</v>
      </c>
      <c r="L62" s="47">
        <f t="shared" si="4"/>
        <v>1</v>
      </c>
      <c r="M62" s="47">
        <f t="shared" si="5"/>
        <v>0</v>
      </c>
      <c r="N62">
        <f t="shared" si="6"/>
        <v>1</v>
      </c>
      <c r="O62">
        <f t="shared" si="2"/>
        <v>1</v>
      </c>
    </row>
    <row r="63" spans="1:15" x14ac:dyDescent="0.2">
      <c r="A63" s="2" t="s">
        <v>3</v>
      </c>
      <c r="B63" s="3">
        <v>740</v>
      </c>
      <c r="C63" s="6">
        <v>62</v>
      </c>
      <c r="D63" s="4">
        <v>220</v>
      </c>
      <c r="E63">
        <v>5.4053349999999998E-3</v>
      </c>
      <c r="F63">
        <f t="shared" si="0"/>
        <v>54.053350000000002</v>
      </c>
      <c r="G63">
        <f t="shared" si="1"/>
        <v>4</v>
      </c>
      <c r="H63">
        <v>3</v>
      </c>
      <c r="I63">
        <v>3</v>
      </c>
      <c r="J63">
        <v>3</v>
      </c>
      <c r="K63">
        <f t="shared" si="3"/>
        <v>36</v>
      </c>
      <c r="L63" s="47">
        <f t="shared" si="4"/>
        <v>0.22200289158766293</v>
      </c>
      <c r="M63" s="47">
        <f t="shared" si="5"/>
        <v>0.33399132523701125</v>
      </c>
      <c r="N63">
        <f t="shared" si="6"/>
        <v>1</v>
      </c>
      <c r="O63">
        <f t="shared" si="2"/>
        <v>3</v>
      </c>
    </row>
    <row r="64" spans="1:15" x14ac:dyDescent="0.2">
      <c r="A64" s="5" t="s">
        <v>3</v>
      </c>
      <c r="B64" s="6">
        <v>742</v>
      </c>
      <c r="C64" s="3">
        <v>63</v>
      </c>
      <c r="D64" s="7">
        <v>220</v>
      </c>
      <c r="E64">
        <v>3.5174709999999998E-2</v>
      </c>
      <c r="F64">
        <f t="shared" si="0"/>
        <v>351.74709999999999</v>
      </c>
      <c r="G64">
        <f t="shared" si="1"/>
        <v>20</v>
      </c>
      <c r="H64">
        <v>4</v>
      </c>
      <c r="I64">
        <v>3</v>
      </c>
      <c r="J64">
        <v>4</v>
      </c>
      <c r="K64">
        <f t="shared" si="3"/>
        <v>48</v>
      </c>
      <c r="L64" s="47">
        <f t="shared" si="4"/>
        <v>3.4115419857050709E-2</v>
      </c>
      <c r="M64" s="47">
        <f t="shared" si="5"/>
        <v>0.86353832057179714</v>
      </c>
      <c r="N64">
        <f t="shared" si="6"/>
        <v>1</v>
      </c>
      <c r="O64">
        <f t="shared" si="2"/>
        <v>3</v>
      </c>
    </row>
    <row r="65" spans="1:15" x14ac:dyDescent="0.2">
      <c r="A65" s="2" t="s">
        <v>3</v>
      </c>
      <c r="B65" s="3">
        <v>774</v>
      </c>
      <c r="C65" s="6">
        <v>64</v>
      </c>
      <c r="D65" s="4">
        <v>500</v>
      </c>
      <c r="E65">
        <v>1.45E-5</v>
      </c>
      <c r="F65">
        <f t="shared" si="0"/>
        <v>0.14499999999999999</v>
      </c>
      <c r="G65">
        <f t="shared" si="1"/>
        <v>1</v>
      </c>
      <c r="H65">
        <v>1</v>
      </c>
      <c r="I65">
        <v>1</v>
      </c>
      <c r="J65">
        <v>1</v>
      </c>
      <c r="K65">
        <f t="shared" si="3"/>
        <v>12</v>
      </c>
      <c r="L65" s="47">
        <f t="shared" si="4"/>
        <v>1</v>
      </c>
      <c r="M65" s="47">
        <f t="shared" si="5"/>
        <v>0</v>
      </c>
      <c r="N65">
        <f t="shared" si="6"/>
        <v>1</v>
      </c>
      <c r="O65">
        <f t="shared" si="2"/>
        <v>1</v>
      </c>
    </row>
    <row r="66" spans="1:15" x14ac:dyDescent="0.2">
      <c r="A66" s="5" t="s">
        <v>3</v>
      </c>
      <c r="B66" s="6">
        <v>775</v>
      </c>
      <c r="C66" s="3">
        <v>65</v>
      </c>
      <c r="D66" s="7">
        <v>220</v>
      </c>
      <c r="E66">
        <v>1.8546490000000001E-3</v>
      </c>
      <c r="F66">
        <f t="shared" si="0"/>
        <v>18.546490000000002</v>
      </c>
      <c r="G66">
        <f t="shared" si="1"/>
        <v>2</v>
      </c>
      <c r="H66">
        <v>2</v>
      </c>
      <c r="I66">
        <v>2</v>
      </c>
      <c r="J66">
        <v>2</v>
      </c>
      <c r="K66">
        <f t="shared" si="3"/>
        <v>24</v>
      </c>
      <c r="L66" s="47">
        <f t="shared" si="4"/>
        <v>0.5</v>
      </c>
      <c r="M66" s="47">
        <f t="shared" si="5"/>
        <v>0</v>
      </c>
      <c r="N66">
        <f t="shared" si="6"/>
        <v>1</v>
      </c>
      <c r="O66">
        <f t="shared" si="2"/>
        <v>2</v>
      </c>
    </row>
    <row r="67" spans="1:15" x14ac:dyDescent="0.2">
      <c r="A67" s="2" t="s">
        <v>3</v>
      </c>
      <c r="B67" s="3">
        <v>776</v>
      </c>
      <c r="C67" s="6">
        <v>66</v>
      </c>
      <c r="D67" s="4">
        <v>220</v>
      </c>
      <c r="E67">
        <v>1.1E-5</v>
      </c>
      <c r="F67">
        <f t="shared" si="0"/>
        <v>0.11</v>
      </c>
      <c r="G67">
        <f t="shared" si="1"/>
        <v>1</v>
      </c>
      <c r="H67">
        <v>1</v>
      </c>
      <c r="I67">
        <v>1</v>
      </c>
      <c r="J67">
        <v>1</v>
      </c>
      <c r="K67">
        <f t="shared" si="3"/>
        <v>12</v>
      </c>
      <c r="L67" s="47">
        <f t="shared" si="4"/>
        <v>1</v>
      </c>
      <c r="M67" s="47">
        <f t="shared" si="5"/>
        <v>0</v>
      </c>
      <c r="N67">
        <f t="shared" si="6"/>
        <v>1</v>
      </c>
      <c r="O67">
        <f t="shared" ref="O67:O126" si="12">MIN(G67,3)</f>
        <v>1</v>
      </c>
    </row>
    <row r="68" spans="1:15" x14ac:dyDescent="0.2">
      <c r="A68" s="5" t="s">
        <v>3</v>
      </c>
      <c r="B68" s="6">
        <v>800</v>
      </c>
      <c r="C68" s="3">
        <v>67</v>
      </c>
      <c r="D68" s="7">
        <v>220</v>
      </c>
      <c r="E68">
        <v>5.9937485999999998E-2</v>
      </c>
      <c r="F68">
        <f t="shared" ref="F68:F126" si="13">E68*10000</f>
        <v>599.37486000000001</v>
      </c>
      <c r="G68">
        <f t="shared" ref="G68:G126" si="14">ROUNDUP(F68*2/3/12,0)</f>
        <v>34</v>
      </c>
      <c r="H68">
        <v>8</v>
      </c>
      <c r="I68">
        <v>6</v>
      </c>
      <c r="J68">
        <v>8</v>
      </c>
      <c r="K68">
        <f t="shared" ref="K68:K126" si="15">H68*12</f>
        <v>96</v>
      </c>
      <c r="L68" s="47">
        <f t="shared" ref="L68:L126" si="16">IFERROR(IF(F68&lt;K68,1,(K68)/F68)/H68,0)</f>
        <v>2.0020859733756599E-2</v>
      </c>
      <c r="M68" s="47">
        <f t="shared" ref="M68:M126" si="17">1-H68*L68</f>
        <v>0.83983312212994721</v>
      </c>
      <c r="N68">
        <f t="shared" ref="N68:N126" si="18">H68*L68+M68</f>
        <v>1</v>
      </c>
      <c r="O68">
        <f t="shared" si="12"/>
        <v>3</v>
      </c>
    </row>
    <row r="69" spans="1:15" x14ac:dyDescent="0.2">
      <c r="A69" s="2" t="s">
        <v>3</v>
      </c>
      <c r="B69" s="3">
        <v>806</v>
      </c>
      <c r="C69" s="6">
        <v>68</v>
      </c>
      <c r="D69" s="4">
        <v>220</v>
      </c>
      <c r="E69">
        <v>6.8637450000000001E-3</v>
      </c>
      <c r="F69">
        <f t="shared" si="13"/>
        <v>68.637450000000001</v>
      </c>
      <c r="G69">
        <f t="shared" si="14"/>
        <v>4</v>
      </c>
      <c r="H69">
        <v>3</v>
      </c>
      <c r="I69">
        <v>3</v>
      </c>
      <c r="J69">
        <v>3</v>
      </c>
      <c r="K69">
        <f t="shared" si="15"/>
        <v>36</v>
      </c>
      <c r="L69" s="47">
        <f t="shared" si="16"/>
        <v>0.17483166988284093</v>
      </c>
      <c r="M69" s="47">
        <f t="shared" si="17"/>
        <v>0.4755049903514772</v>
      </c>
      <c r="N69">
        <f t="shared" si="18"/>
        <v>1</v>
      </c>
      <c r="O69">
        <f t="shared" si="12"/>
        <v>3</v>
      </c>
    </row>
    <row r="70" spans="1:15" x14ac:dyDescent="0.2">
      <c r="A70" s="5" t="s">
        <v>3</v>
      </c>
      <c r="B70" s="6">
        <v>808</v>
      </c>
      <c r="C70" s="3">
        <v>69</v>
      </c>
      <c r="D70" s="7">
        <v>220</v>
      </c>
      <c r="E70">
        <v>1.958305E-3</v>
      </c>
      <c r="F70">
        <f t="shared" si="13"/>
        <v>19.58305</v>
      </c>
      <c r="G70">
        <f t="shared" si="14"/>
        <v>2</v>
      </c>
      <c r="H70">
        <v>2</v>
      </c>
      <c r="I70">
        <v>2</v>
      </c>
      <c r="J70">
        <v>2</v>
      </c>
      <c r="K70">
        <f t="shared" si="15"/>
        <v>24</v>
      </c>
      <c r="L70" s="47">
        <f t="shared" si="16"/>
        <v>0.5</v>
      </c>
      <c r="M70" s="47">
        <f t="shared" si="17"/>
        <v>0</v>
      </c>
      <c r="N70">
        <f t="shared" si="18"/>
        <v>1</v>
      </c>
      <c r="O70">
        <f t="shared" si="12"/>
        <v>2</v>
      </c>
    </row>
    <row r="71" spans="1:15" x14ac:dyDescent="0.2">
      <c r="A71" s="2" t="s">
        <v>3</v>
      </c>
      <c r="B71" s="3">
        <v>861</v>
      </c>
      <c r="C71" s="6">
        <v>70</v>
      </c>
      <c r="D71" s="4">
        <v>220</v>
      </c>
      <c r="E71">
        <v>1.6322638E-2</v>
      </c>
      <c r="F71">
        <f t="shared" si="13"/>
        <v>163.22638000000001</v>
      </c>
      <c r="G71">
        <f t="shared" si="14"/>
        <v>10</v>
      </c>
      <c r="H71">
        <v>3</v>
      </c>
      <c r="I71">
        <v>3</v>
      </c>
      <c r="J71">
        <v>3</v>
      </c>
      <c r="K71">
        <f t="shared" si="15"/>
        <v>36</v>
      </c>
      <c r="L71" s="47">
        <f t="shared" si="16"/>
        <v>7.3517528232875093E-2</v>
      </c>
      <c r="M71" s="47">
        <f t="shared" si="17"/>
        <v>0.77944741530137474</v>
      </c>
      <c r="N71">
        <f t="shared" si="18"/>
        <v>1</v>
      </c>
      <c r="O71">
        <f t="shared" si="12"/>
        <v>3</v>
      </c>
    </row>
    <row r="72" spans="1:15" x14ac:dyDescent="0.2">
      <c r="A72" s="5" t="s">
        <v>3</v>
      </c>
      <c r="B72" s="6">
        <v>862</v>
      </c>
      <c r="C72" s="3">
        <v>71</v>
      </c>
      <c r="D72" s="7">
        <v>500</v>
      </c>
      <c r="E72">
        <v>0</v>
      </c>
      <c r="F72">
        <f t="shared" si="13"/>
        <v>0</v>
      </c>
      <c r="G72">
        <f t="shared" si="14"/>
        <v>0</v>
      </c>
      <c r="H72">
        <v>0</v>
      </c>
      <c r="I72">
        <v>0</v>
      </c>
      <c r="J72">
        <v>0</v>
      </c>
      <c r="K72">
        <f t="shared" si="15"/>
        <v>0</v>
      </c>
      <c r="L72" s="47">
        <f t="shared" si="16"/>
        <v>0</v>
      </c>
      <c r="M72" s="47">
        <f t="shared" si="17"/>
        <v>1</v>
      </c>
      <c r="N72">
        <f t="shared" si="18"/>
        <v>1</v>
      </c>
      <c r="O72">
        <f t="shared" si="12"/>
        <v>0</v>
      </c>
    </row>
    <row r="73" spans="1:15" x14ac:dyDescent="0.2">
      <c r="A73" s="2" t="s">
        <v>3</v>
      </c>
      <c r="B73" s="3">
        <v>863</v>
      </c>
      <c r="C73" s="6">
        <v>72</v>
      </c>
      <c r="D73" s="4">
        <v>220</v>
      </c>
      <c r="E73">
        <v>2.2917033E-2</v>
      </c>
      <c r="F73">
        <f t="shared" si="13"/>
        <v>229.17033000000001</v>
      </c>
      <c r="G73">
        <f t="shared" si="14"/>
        <v>13</v>
      </c>
      <c r="H73">
        <v>3</v>
      </c>
      <c r="I73">
        <v>3</v>
      </c>
      <c r="J73">
        <v>3</v>
      </c>
      <c r="K73">
        <f t="shared" si="15"/>
        <v>36</v>
      </c>
      <c r="L73" s="47">
        <f t="shared" si="16"/>
        <v>5.236279932048795E-2</v>
      </c>
      <c r="M73" s="47">
        <f t="shared" si="17"/>
        <v>0.8429116020385361</v>
      </c>
      <c r="N73">
        <f t="shared" si="18"/>
        <v>1</v>
      </c>
      <c r="O73">
        <f t="shared" si="12"/>
        <v>3</v>
      </c>
    </row>
    <row r="74" spans="1:15" x14ac:dyDescent="0.2">
      <c r="A74" s="5" t="s">
        <v>3</v>
      </c>
      <c r="B74" s="6">
        <v>864</v>
      </c>
      <c r="C74" s="3">
        <v>73</v>
      </c>
      <c r="D74" s="7">
        <v>220</v>
      </c>
      <c r="E74">
        <v>5.642879E-3</v>
      </c>
      <c r="F74">
        <f t="shared" si="13"/>
        <v>56.428789999999999</v>
      </c>
      <c r="G74">
        <f t="shared" si="14"/>
        <v>4</v>
      </c>
      <c r="H74">
        <v>3</v>
      </c>
      <c r="I74">
        <v>3</v>
      </c>
      <c r="J74">
        <v>3</v>
      </c>
      <c r="K74">
        <f t="shared" si="15"/>
        <v>36</v>
      </c>
      <c r="L74" s="47">
        <f t="shared" si="16"/>
        <v>0.21265740413714349</v>
      </c>
      <c r="M74" s="47">
        <f t="shared" si="17"/>
        <v>0.36202778758856957</v>
      </c>
      <c r="N74">
        <f t="shared" si="18"/>
        <v>1</v>
      </c>
      <c r="O74">
        <f t="shared" si="12"/>
        <v>3</v>
      </c>
    </row>
    <row r="75" spans="1:15" x14ac:dyDescent="0.2">
      <c r="A75" s="2" t="s">
        <v>3</v>
      </c>
      <c r="B75" s="3">
        <v>865</v>
      </c>
      <c r="C75" s="6">
        <v>74</v>
      </c>
      <c r="D75" s="4">
        <v>33</v>
      </c>
      <c r="E75">
        <v>0</v>
      </c>
      <c r="F75">
        <f t="shared" si="13"/>
        <v>0</v>
      </c>
      <c r="G75">
        <f t="shared" si="14"/>
        <v>0</v>
      </c>
      <c r="H75">
        <v>0</v>
      </c>
      <c r="I75">
        <v>0</v>
      </c>
      <c r="J75">
        <v>0</v>
      </c>
      <c r="K75">
        <f t="shared" si="15"/>
        <v>0</v>
      </c>
      <c r="L75" s="47">
        <f t="shared" si="16"/>
        <v>0</v>
      </c>
      <c r="M75" s="47">
        <f t="shared" si="17"/>
        <v>1</v>
      </c>
      <c r="N75">
        <f t="shared" si="18"/>
        <v>1</v>
      </c>
      <c r="O75">
        <f t="shared" si="12"/>
        <v>0</v>
      </c>
    </row>
    <row r="76" spans="1:15" x14ac:dyDescent="0.2">
      <c r="A76" s="5" t="s">
        <v>3</v>
      </c>
      <c r="B76" s="6">
        <v>866</v>
      </c>
      <c r="C76" s="3">
        <v>75</v>
      </c>
      <c r="D76" s="7">
        <v>220</v>
      </c>
      <c r="E76">
        <v>0</v>
      </c>
      <c r="F76">
        <f t="shared" si="13"/>
        <v>0</v>
      </c>
      <c r="G76">
        <f t="shared" si="14"/>
        <v>0</v>
      </c>
      <c r="H76">
        <v>0</v>
      </c>
      <c r="I76">
        <v>0</v>
      </c>
      <c r="J76">
        <v>0</v>
      </c>
      <c r="K76">
        <f t="shared" si="15"/>
        <v>0</v>
      </c>
      <c r="L76" s="47">
        <f t="shared" si="16"/>
        <v>0</v>
      </c>
      <c r="M76" s="47">
        <f t="shared" si="17"/>
        <v>1</v>
      </c>
      <c r="N76">
        <f t="shared" si="18"/>
        <v>1</v>
      </c>
      <c r="O76">
        <f t="shared" si="12"/>
        <v>0</v>
      </c>
    </row>
    <row r="77" spans="1:15" x14ac:dyDescent="0.2">
      <c r="A77" s="2" t="s">
        <v>3</v>
      </c>
      <c r="B77" s="3">
        <v>867</v>
      </c>
      <c r="C77" s="6">
        <v>76</v>
      </c>
      <c r="D77" s="4">
        <v>132</v>
      </c>
      <c r="E77">
        <v>0</v>
      </c>
      <c r="F77">
        <f t="shared" si="13"/>
        <v>0</v>
      </c>
      <c r="G77">
        <f t="shared" si="14"/>
        <v>0</v>
      </c>
      <c r="H77">
        <v>0</v>
      </c>
      <c r="I77">
        <v>0</v>
      </c>
      <c r="J77">
        <v>0</v>
      </c>
      <c r="K77">
        <f t="shared" si="15"/>
        <v>0</v>
      </c>
      <c r="L77" s="47">
        <f t="shared" si="16"/>
        <v>0</v>
      </c>
      <c r="M77" s="47">
        <f t="shared" si="17"/>
        <v>1</v>
      </c>
      <c r="N77">
        <f t="shared" si="18"/>
        <v>1</v>
      </c>
      <c r="O77">
        <f t="shared" si="12"/>
        <v>0</v>
      </c>
    </row>
    <row r="78" spans="1:15" x14ac:dyDescent="0.2">
      <c r="A78" s="5" t="s">
        <v>3</v>
      </c>
      <c r="B78" s="6">
        <v>868</v>
      </c>
      <c r="C78" s="3">
        <v>77</v>
      </c>
      <c r="D78" s="7">
        <v>220</v>
      </c>
      <c r="E78">
        <v>0</v>
      </c>
      <c r="F78">
        <f t="shared" si="13"/>
        <v>0</v>
      </c>
      <c r="G78">
        <f t="shared" si="14"/>
        <v>0</v>
      </c>
      <c r="H78">
        <v>0</v>
      </c>
      <c r="I78">
        <v>0</v>
      </c>
      <c r="J78">
        <v>0</v>
      </c>
      <c r="K78">
        <f t="shared" si="15"/>
        <v>0</v>
      </c>
      <c r="L78" s="47">
        <f t="shared" si="16"/>
        <v>0</v>
      </c>
      <c r="M78" s="47">
        <f t="shared" si="17"/>
        <v>1</v>
      </c>
      <c r="N78">
        <f t="shared" si="18"/>
        <v>1</v>
      </c>
      <c r="O78">
        <f t="shared" si="12"/>
        <v>0</v>
      </c>
    </row>
    <row r="79" spans="1:15" x14ac:dyDescent="0.2">
      <c r="A79" s="2" t="s">
        <v>3</v>
      </c>
      <c r="B79" s="3">
        <v>869</v>
      </c>
      <c r="C79" s="6">
        <v>78</v>
      </c>
      <c r="D79" s="4">
        <v>220</v>
      </c>
      <c r="E79">
        <v>0</v>
      </c>
      <c r="F79">
        <f t="shared" si="13"/>
        <v>0</v>
      </c>
      <c r="G79">
        <f t="shared" si="14"/>
        <v>0</v>
      </c>
      <c r="H79">
        <v>0</v>
      </c>
      <c r="I79">
        <v>0</v>
      </c>
      <c r="J79">
        <v>0</v>
      </c>
      <c r="K79">
        <f t="shared" si="15"/>
        <v>0</v>
      </c>
      <c r="L79" s="47">
        <f t="shared" si="16"/>
        <v>0</v>
      </c>
      <c r="M79" s="47">
        <f t="shared" si="17"/>
        <v>1</v>
      </c>
      <c r="N79">
        <f t="shared" si="18"/>
        <v>1</v>
      </c>
      <c r="O79">
        <f t="shared" si="12"/>
        <v>0</v>
      </c>
    </row>
    <row r="80" spans="1:15" x14ac:dyDescent="0.2">
      <c r="A80" s="5" t="s">
        <v>3</v>
      </c>
      <c r="B80" s="6" t="s">
        <v>119</v>
      </c>
      <c r="C80" s="3">
        <v>79</v>
      </c>
      <c r="D80" s="7">
        <v>66</v>
      </c>
      <c r="E80">
        <v>0</v>
      </c>
      <c r="F80">
        <f t="shared" si="13"/>
        <v>0</v>
      </c>
      <c r="G80">
        <f t="shared" si="14"/>
        <v>0</v>
      </c>
      <c r="H80">
        <v>0</v>
      </c>
      <c r="I80">
        <v>0</v>
      </c>
      <c r="J80">
        <v>0</v>
      </c>
      <c r="K80">
        <f t="shared" si="15"/>
        <v>0</v>
      </c>
      <c r="L80" s="47">
        <f t="shared" si="16"/>
        <v>0</v>
      </c>
      <c r="M80" s="47">
        <f t="shared" si="17"/>
        <v>1</v>
      </c>
      <c r="N80">
        <f t="shared" si="18"/>
        <v>1</v>
      </c>
      <c r="O80">
        <f t="shared" si="12"/>
        <v>0</v>
      </c>
    </row>
    <row r="81" spans="1:15" x14ac:dyDescent="0.2">
      <c r="A81" s="2" t="s">
        <v>3</v>
      </c>
      <c r="B81" s="3">
        <v>872</v>
      </c>
      <c r="C81" s="6">
        <v>80</v>
      </c>
      <c r="D81" s="4">
        <v>500</v>
      </c>
      <c r="E81">
        <v>0</v>
      </c>
      <c r="F81">
        <f t="shared" si="13"/>
        <v>0</v>
      </c>
      <c r="G81">
        <f t="shared" si="14"/>
        <v>0</v>
      </c>
      <c r="H81">
        <v>0</v>
      </c>
      <c r="I81">
        <v>0</v>
      </c>
      <c r="J81">
        <v>0</v>
      </c>
      <c r="K81">
        <f t="shared" si="15"/>
        <v>0</v>
      </c>
      <c r="L81" s="47">
        <f t="shared" si="16"/>
        <v>0</v>
      </c>
      <c r="M81" s="47">
        <f t="shared" si="17"/>
        <v>1</v>
      </c>
      <c r="N81">
        <f t="shared" si="18"/>
        <v>1</v>
      </c>
      <c r="O81">
        <f t="shared" si="12"/>
        <v>0</v>
      </c>
    </row>
    <row r="82" spans="1:15" x14ac:dyDescent="0.2">
      <c r="A82" s="5" t="s">
        <v>3</v>
      </c>
      <c r="B82" s="6">
        <v>873</v>
      </c>
      <c r="C82" s="3">
        <v>81</v>
      </c>
      <c r="D82" s="7">
        <v>220</v>
      </c>
      <c r="E82">
        <v>0</v>
      </c>
      <c r="F82">
        <f t="shared" si="13"/>
        <v>0</v>
      </c>
      <c r="G82">
        <f t="shared" si="14"/>
        <v>0</v>
      </c>
      <c r="H82">
        <v>0</v>
      </c>
      <c r="I82">
        <v>0</v>
      </c>
      <c r="J82">
        <v>0</v>
      </c>
      <c r="K82">
        <f t="shared" si="15"/>
        <v>0</v>
      </c>
      <c r="L82" s="47">
        <f t="shared" si="16"/>
        <v>0</v>
      </c>
      <c r="M82" s="47">
        <f t="shared" si="17"/>
        <v>1</v>
      </c>
      <c r="N82">
        <f t="shared" si="18"/>
        <v>1</v>
      </c>
      <c r="O82">
        <f t="shared" si="12"/>
        <v>0</v>
      </c>
    </row>
    <row r="83" spans="1:15" x14ac:dyDescent="0.2">
      <c r="A83" s="2" t="s">
        <v>3</v>
      </c>
      <c r="B83" s="3">
        <v>875</v>
      </c>
      <c r="C83" s="6">
        <v>82</v>
      </c>
      <c r="D83" s="4">
        <v>220</v>
      </c>
      <c r="E83">
        <v>0</v>
      </c>
      <c r="F83">
        <f t="shared" si="13"/>
        <v>0</v>
      </c>
      <c r="G83">
        <f t="shared" si="14"/>
        <v>0</v>
      </c>
      <c r="H83">
        <v>0</v>
      </c>
      <c r="I83">
        <v>0</v>
      </c>
      <c r="J83">
        <v>0</v>
      </c>
      <c r="K83">
        <f t="shared" si="15"/>
        <v>0</v>
      </c>
      <c r="L83" s="47">
        <f t="shared" si="16"/>
        <v>0</v>
      </c>
      <c r="M83" s="47">
        <f t="shared" si="17"/>
        <v>1</v>
      </c>
      <c r="N83">
        <f t="shared" si="18"/>
        <v>1</v>
      </c>
      <c r="O83">
        <f t="shared" si="12"/>
        <v>0</v>
      </c>
    </row>
    <row r="84" spans="1:15" x14ac:dyDescent="0.2">
      <c r="A84" s="5" t="s">
        <v>3</v>
      </c>
      <c r="B84" s="8" t="s">
        <v>4</v>
      </c>
      <c r="C84" s="3">
        <v>83</v>
      </c>
      <c r="D84" s="7">
        <v>220</v>
      </c>
      <c r="E84">
        <v>3.8635464000000001E-2</v>
      </c>
      <c r="F84">
        <f t="shared" si="13"/>
        <v>386.35464000000002</v>
      </c>
      <c r="G84">
        <f t="shared" si="14"/>
        <v>22</v>
      </c>
      <c r="H84">
        <v>4</v>
      </c>
      <c r="I84">
        <v>3</v>
      </c>
      <c r="J84">
        <v>4</v>
      </c>
      <c r="K84">
        <f t="shared" si="15"/>
        <v>48</v>
      </c>
      <c r="L84" s="47">
        <f t="shared" si="16"/>
        <v>3.1059546741822486E-2</v>
      </c>
      <c r="M84" s="47">
        <f t="shared" si="17"/>
        <v>0.87576181303271006</v>
      </c>
      <c r="N84">
        <f t="shared" si="18"/>
        <v>1</v>
      </c>
      <c r="O84">
        <f t="shared" si="12"/>
        <v>3</v>
      </c>
    </row>
    <row r="85" spans="1:15" x14ac:dyDescent="0.2">
      <c r="A85" s="2" t="s">
        <v>3</v>
      </c>
      <c r="B85" s="9" t="s">
        <v>5</v>
      </c>
      <c r="C85" s="6">
        <v>84</v>
      </c>
      <c r="D85" s="4">
        <v>22</v>
      </c>
      <c r="E85">
        <v>0</v>
      </c>
      <c r="F85">
        <f t="shared" si="13"/>
        <v>0</v>
      </c>
      <c r="G85">
        <f t="shared" si="14"/>
        <v>0</v>
      </c>
      <c r="H85">
        <v>0</v>
      </c>
      <c r="I85">
        <v>0</v>
      </c>
      <c r="J85">
        <v>0</v>
      </c>
      <c r="K85">
        <f t="shared" si="15"/>
        <v>0</v>
      </c>
      <c r="L85" s="47">
        <f t="shared" si="16"/>
        <v>0</v>
      </c>
      <c r="M85" s="47">
        <f t="shared" si="17"/>
        <v>1</v>
      </c>
      <c r="N85">
        <f t="shared" si="18"/>
        <v>1</v>
      </c>
      <c r="O85">
        <f t="shared" si="12"/>
        <v>0</v>
      </c>
    </row>
    <row r="86" spans="1:15" x14ac:dyDescent="0.2">
      <c r="A86" s="5" t="s">
        <v>3</v>
      </c>
      <c r="B86" s="8" t="s">
        <v>6</v>
      </c>
      <c r="C86" s="3">
        <v>85</v>
      </c>
      <c r="D86" s="7">
        <v>22</v>
      </c>
      <c r="E86">
        <v>0</v>
      </c>
      <c r="F86">
        <f t="shared" si="13"/>
        <v>0</v>
      </c>
      <c r="G86">
        <f t="shared" si="14"/>
        <v>0</v>
      </c>
      <c r="H86">
        <v>0</v>
      </c>
      <c r="I86">
        <v>0</v>
      </c>
      <c r="J86">
        <v>0</v>
      </c>
      <c r="K86">
        <f t="shared" si="15"/>
        <v>0</v>
      </c>
      <c r="L86" s="47">
        <f t="shared" si="16"/>
        <v>0</v>
      </c>
      <c r="M86" s="47">
        <f t="shared" si="17"/>
        <v>1</v>
      </c>
      <c r="N86">
        <f t="shared" si="18"/>
        <v>1</v>
      </c>
      <c r="O86">
        <f t="shared" si="12"/>
        <v>0</v>
      </c>
    </row>
    <row r="87" spans="1:15" x14ac:dyDescent="0.2">
      <c r="A87" s="2" t="s">
        <v>3</v>
      </c>
      <c r="B87" s="9" t="s">
        <v>7</v>
      </c>
      <c r="C87" s="6">
        <v>86</v>
      </c>
      <c r="D87" s="4">
        <v>220</v>
      </c>
      <c r="E87">
        <v>1.6398941E-2</v>
      </c>
      <c r="F87">
        <f t="shared" si="13"/>
        <v>163.98940999999999</v>
      </c>
      <c r="G87">
        <f t="shared" si="14"/>
        <v>10</v>
      </c>
      <c r="H87">
        <v>3</v>
      </c>
      <c r="I87">
        <v>3</v>
      </c>
      <c r="J87">
        <v>3</v>
      </c>
      <c r="K87">
        <f t="shared" si="15"/>
        <v>36</v>
      </c>
      <c r="L87" s="47">
        <f t="shared" si="16"/>
        <v>7.3175456878587467E-2</v>
      </c>
      <c r="M87" s="47">
        <f t="shared" si="17"/>
        <v>0.78047362936423759</v>
      </c>
      <c r="N87">
        <f t="shared" si="18"/>
        <v>1</v>
      </c>
      <c r="O87">
        <f t="shared" si="12"/>
        <v>3</v>
      </c>
    </row>
    <row r="88" spans="1:15" x14ac:dyDescent="0.2">
      <c r="A88" s="5" t="s">
        <v>3</v>
      </c>
      <c r="B88" s="8" t="s">
        <v>8</v>
      </c>
      <c r="C88" s="3">
        <v>87</v>
      </c>
      <c r="D88" s="7">
        <v>220</v>
      </c>
      <c r="E88">
        <v>3.7156434000000002E-2</v>
      </c>
      <c r="F88">
        <f t="shared" si="13"/>
        <v>371.56434000000002</v>
      </c>
      <c r="G88">
        <f t="shared" si="14"/>
        <v>21</v>
      </c>
      <c r="H88">
        <v>4</v>
      </c>
      <c r="I88">
        <v>3</v>
      </c>
      <c r="J88">
        <v>4</v>
      </c>
      <c r="K88">
        <f t="shared" si="15"/>
        <v>48</v>
      </c>
      <c r="L88" s="47">
        <f t="shared" si="16"/>
        <v>3.2295887167213086E-2</v>
      </c>
      <c r="M88" s="47">
        <f t="shared" si="17"/>
        <v>0.8708164513311476</v>
      </c>
      <c r="N88">
        <f t="shared" si="18"/>
        <v>1</v>
      </c>
      <c r="O88">
        <f t="shared" si="12"/>
        <v>3</v>
      </c>
    </row>
    <row r="89" spans="1:15" x14ac:dyDescent="0.2">
      <c r="A89" s="2" t="s">
        <v>3</v>
      </c>
      <c r="B89" s="9" t="s">
        <v>9</v>
      </c>
      <c r="C89" s="6">
        <v>88</v>
      </c>
      <c r="D89" s="4">
        <v>330</v>
      </c>
      <c r="E89">
        <v>0</v>
      </c>
      <c r="F89">
        <f t="shared" si="13"/>
        <v>0</v>
      </c>
      <c r="G89">
        <f t="shared" si="14"/>
        <v>0</v>
      </c>
      <c r="H89">
        <v>0</v>
      </c>
      <c r="I89">
        <v>0</v>
      </c>
      <c r="J89">
        <v>0</v>
      </c>
      <c r="K89">
        <f t="shared" si="15"/>
        <v>0</v>
      </c>
      <c r="L89" s="47">
        <f t="shared" si="16"/>
        <v>0</v>
      </c>
      <c r="M89" s="47">
        <f t="shared" si="17"/>
        <v>1</v>
      </c>
      <c r="N89">
        <f t="shared" si="18"/>
        <v>1</v>
      </c>
      <c r="O89">
        <f t="shared" si="12"/>
        <v>0</v>
      </c>
    </row>
    <row r="90" spans="1:15" x14ac:dyDescent="0.2">
      <c r="A90" s="5" t="s">
        <v>3</v>
      </c>
      <c r="B90" s="8" t="s">
        <v>10</v>
      </c>
      <c r="C90" s="3">
        <v>89</v>
      </c>
      <c r="D90" s="7">
        <v>22</v>
      </c>
      <c r="E90">
        <v>0</v>
      </c>
      <c r="F90">
        <f t="shared" si="13"/>
        <v>0</v>
      </c>
      <c r="G90">
        <f t="shared" si="14"/>
        <v>0</v>
      </c>
      <c r="H90">
        <v>0</v>
      </c>
      <c r="I90">
        <v>0</v>
      </c>
      <c r="J90">
        <v>0</v>
      </c>
      <c r="K90">
        <f t="shared" si="15"/>
        <v>0</v>
      </c>
      <c r="L90" s="47">
        <f t="shared" si="16"/>
        <v>0</v>
      </c>
      <c r="M90" s="47">
        <f t="shared" si="17"/>
        <v>1</v>
      </c>
      <c r="N90">
        <f t="shared" si="18"/>
        <v>1</v>
      </c>
      <c r="O90">
        <f t="shared" si="12"/>
        <v>0</v>
      </c>
    </row>
    <row r="91" spans="1:15" x14ac:dyDescent="0.2">
      <c r="A91" s="2" t="s">
        <v>3</v>
      </c>
      <c r="B91" s="9" t="s">
        <v>11</v>
      </c>
      <c r="C91" s="6">
        <v>90</v>
      </c>
      <c r="D91" s="4">
        <v>33</v>
      </c>
      <c r="E91">
        <v>0</v>
      </c>
      <c r="F91">
        <f t="shared" si="13"/>
        <v>0</v>
      </c>
      <c r="G91">
        <f t="shared" si="14"/>
        <v>0</v>
      </c>
      <c r="H91">
        <v>0</v>
      </c>
      <c r="I91">
        <v>0</v>
      </c>
      <c r="J91">
        <v>0</v>
      </c>
      <c r="K91">
        <f t="shared" si="15"/>
        <v>0</v>
      </c>
      <c r="L91" s="47">
        <f t="shared" si="16"/>
        <v>0</v>
      </c>
      <c r="M91" s="47">
        <f t="shared" si="17"/>
        <v>1</v>
      </c>
      <c r="N91">
        <f t="shared" si="18"/>
        <v>1</v>
      </c>
      <c r="O91">
        <f t="shared" si="12"/>
        <v>0</v>
      </c>
    </row>
    <row r="92" spans="1:15" x14ac:dyDescent="0.2">
      <c r="A92" s="5" t="s">
        <v>3</v>
      </c>
      <c r="B92" s="8" t="s">
        <v>12</v>
      </c>
      <c r="C92" s="3">
        <v>91</v>
      </c>
      <c r="D92" s="7">
        <v>22</v>
      </c>
      <c r="E92">
        <v>0</v>
      </c>
      <c r="F92">
        <f t="shared" si="13"/>
        <v>0</v>
      </c>
      <c r="G92">
        <f t="shared" si="14"/>
        <v>0</v>
      </c>
      <c r="H92">
        <v>0</v>
      </c>
      <c r="I92">
        <v>0</v>
      </c>
      <c r="J92">
        <v>0</v>
      </c>
      <c r="K92">
        <f t="shared" si="15"/>
        <v>0</v>
      </c>
      <c r="L92" s="47">
        <f t="shared" si="16"/>
        <v>0</v>
      </c>
      <c r="M92" s="47">
        <f t="shared" si="17"/>
        <v>1</v>
      </c>
      <c r="N92">
        <f t="shared" si="18"/>
        <v>1</v>
      </c>
      <c r="O92">
        <f t="shared" si="12"/>
        <v>0</v>
      </c>
    </row>
    <row r="93" spans="1:15" x14ac:dyDescent="0.2">
      <c r="A93" s="2" t="s">
        <v>3</v>
      </c>
      <c r="B93" s="9" t="s">
        <v>13</v>
      </c>
      <c r="C93" s="6">
        <v>92</v>
      </c>
      <c r="D93" s="4">
        <v>22</v>
      </c>
      <c r="E93">
        <v>0</v>
      </c>
      <c r="F93">
        <f t="shared" si="13"/>
        <v>0</v>
      </c>
      <c r="G93">
        <f t="shared" si="14"/>
        <v>0</v>
      </c>
      <c r="H93">
        <v>0</v>
      </c>
      <c r="I93">
        <v>0</v>
      </c>
      <c r="J93">
        <v>0</v>
      </c>
      <c r="K93">
        <f t="shared" si="15"/>
        <v>0</v>
      </c>
      <c r="L93" s="47">
        <f t="shared" si="16"/>
        <v>0</v>
      </c>
      <c r="M93" s="47">
        <f t="shared" si="17"/>
        <v>1</v>
      </c>
      <c r="N93">
        <f t="shared" si="18"/>
        <v>1</v>
      </c>
      <c r="O93">
        <f t="shared" si="12"/>
        <v>0</v>
      </c>
    </row>
    <row r="94" spans="1:15" x14ac:dyDescent="0.2">
      <c r="A94" s="5" t="s">
        <v>3</v>
      </c>
      <c r="B94" s="8" t="s">
        <v>14</v>
      </c>
      <c r="C94" s="3">
        <v>93</v>
      </c>
      <c r="D94" s="7">
        <v>22</v>
      </c>
      <c r="E94">
        <v>0</v>
      </c>
      <c r="F94">
        <f t="shared" si="13"/>
        <v>0</v>
      </c>
      <c r="G94">
        <f t="shared" si="14"/>
        <v>0</v>
      </c>
      <c r="H94">
        <v>0</v>
      </c>
      <c r="I94">
        <v>0</v>
      </c>
      <c r="J94">
        <v>0</v>
      </c>
      <c r="K94">
        <f t="shared" si="15"/>
        <v>0</v>
      </c>
      <c r="L94" s="47">
        <f t="shared" si="16"/>
        <v>0</v>
      </c>
      <c r="M94" s="47">
        <f t="shared" si="17"/>
        <v>1</v>
      </c>
      <c r="N94">
        <f t="shared" si="18"/>
        <v>1</v>
      </c>
      <c r="O94">
        <f t="shared" si="12"/>
        <v>0</v>
      </c>
    </row>
    <row r="95" spans="1:15" x14ac:dyDescent="0.2">
      <c r="A95" s="2" t="s">
        <v>3</v>
      </c>
      <c r="B95" s="9" t="s">
        <v>15</v>
      </c>
      <c r="C95" s="6">
        <v>94</v>
      </c>
      <c r="D95" s="4">
        <v>33</v>
      </c>
      <c r="E95">
        <v>0</v>
      </c>
      <c r="F95">
        <f t="shared" si="13"/>
        <v>0</v>
      </c>
      <c r="G95">
        <f t="shared" si="14"/>
        <v>0</v>
      </c>
      <c r="H95">
        <v>0</v>
      </c>
      <c r="I95">
        <v>0</v>
      </c>
      <c r="J95">
        <v>0</v>
      </c>
      <c r="K95">
        <f t="shared" si="15"/>
        <v>0</v>
      </c>
      <c r="L95" s="47">
        <f t="shared" si="16"/>
        <v>0</v>
      </c>
      <c r="M95" s="47">
        <f t="shared" si="17"/>
        <v>1</v>
      </c>
      <c r="N95">
        <f t="shared" si="18"/>
        <v>1</v>
      </c>
      <c r="O95">
        <f t="shared" si="12"/>
        <v>0</v>
      </c>
    </row>
    <row r="96" spans="1:15" x14ac:dyDescent="0.2">
      <c r="A96" s="5" t="s">
        <v>3</v>
      </c>
      <c r="B96" s="8" t="s">
        <v>16</v>
      </c>
      <c r="C96" s="3">
        <v>95</v>
      </c>
      <c r="D96" s="7">
        <v>220</v>
      </c>
      <c r="E96">
        <v>0</v>
      </c>
      <c r="F96">
        <f t="shared" si="13"/>
        <v>0</v>
      </c>
      <c r="G96">
        <f t="shared" si="14"/>
        <v>0</v>
      </c>
      <c r="H96">
        <v>0</v>
      </c>
      <c r="I96">
        <v>0</v>
      </c>
      <c r="J96">
        <v>0</v>
      </c>
      <c r="K96">
        <f t="shared" si="15"/>
        <v>0</v>
      </c>
      <c r="L96" s="47">
        <f t="shared" si="16"/>
        <v>0</v>
      </c>
      <c r="M96" s="47">
        <f t="shared" si="17"/>
        <v>1</v>
      </c>
      <c r="N96">
        <f t="shared" si="18"/>
        <v>1</v>
      </c>
      <c r="O96">
        <f t="shared" si="12"/>
        <v>0</v>
      </c>
    </row>
    <row r="97" spans="1:15" x14ac:dyDescent="0.2">
      <c r="A97" s="2" t="s">
        <v>3</v>
      </c>
      <c r="B97" s="9" t="s">
        <v>17</v>
      </c>
      <c r="C97" s="6">
        <v>96</v>
      </c>
      <c r="D97" s="4">
        <v>22</v>
      </c>
      <c r="E97">
        <v>0</v>
      </c>
      <c r="F97">
        <f t="shared" si="13"/>
        <v>0</v>
      </c>
      <c r="G97">
        <f t="shared" si="14"/>
        <v>0</v>
      </c>
      <c r="H97">
        <v>0</v>
      </c>
      <c r="I97">
        <v>0</v>
      </c>
      <c r="J97">
        <v>0</v>
      </c>
      <c r="K97">
        <f t="shared" si="15"/>
        <v>0</v>
      </c>
      <c r="L97" s="47">
        <f t="shared" si="16"/>
        <v>0</v>
      </c>
      <c r="M97" s="47">
        <f t="shared" si="17"/>
        <v>1</v>
      </c>
      <c r="N97">
        <f t="shared" si="18"/>
        <v>1</v>
      </c>
      <c r="O97">
        <f t="shared" si="12"/>
        <v>0</v>
      </c>
    </row>
    <row r="98" spans="1:15" x14ac:dyDescent="0.2">
      <c r="A98" s="5" t="s">
        <v>3</v>
      </c>
      <c r="B98" s="8" t="s">
        <v>18</v>
      </c>
      <c r="C98" s="3">
        <v>97</v>
      </c>
      <c r="D98" s="7">
        <v>22</v>
      </c>
      <c r="E98">
        <v>0</v>
      </c>
      <c r="F98">
        <f t="shared" si="13"/>
        <v>0</v>
      </c>
      <c r="G98">
        <f t="shared" si="14"/>
        <v>0</v>
      </c>
      <c r="H98">
        <v>0</v>
      </c>
      <c r="I98">
        <v>0</v>
      </c>
      <c r="J98">
        <v>0</v>
      </c>
      <c r="K98">
        <f t="shared" si="15"/>
        <v>0</v>
      </c>
      <c r="L98" s="47">
        <f t="shared" si="16"/>
        <v>0</v>
      </c>
      <c r="M98" s="47">
        <f t="shared" si="17"/>
        <v>1</v>
      </c>
      <c r="N98">
        <f t="shared" si="18"/>
        <v>1</v>
      </c>
      <c r="O98">
        <f t="shared" si="12"/>
        <v>0</v>
      </c>
    </row>
    <row r="99" spans="1:15" x14ac:dyDescent="0.2">
      <c r="A99" s="2" t="s">
        <v>3</v>
      </c>
      <c r="B99" s="9" t="s">
        <v>19</v>
      </c>
      <c r="C99" s="6">
        <v>98</v>
      </c>
      <c r="D99" s="4">
        <v>220</v>
      </c>
      <c r="E99">
        <v>7.5738506999999997E-2</v>
      </c>
      <c r="F99">
        <f t="shared" si="13"/>
        <v>757.38506999999993</v>
      </c>
      <c r="G99">
        <f t="shared" si="14"/>
        <v>43</v>
      </c>
      <c r="H99">
        <v>7</v>
      </c>
      <c r="I99">
        <v>5</v>
      </c>
      <c r="J99">
        <v>7</v>
      </c>
      <c r="K99">
        <f t="shared" si="15"/>
        <v>84</v>
      </c>
      <c r="L99" s="47">
        <f t="shared" si="16"/>
        <v>1.5843988052207051E-2</v>
      </c>
      <c r="M99" s="47">
        <f t="shared" si="17"/>
        <v>0.88909208363455061</v>
      </c>
      <c r="N99">
        <f t="shared" si="18"/>
        <v>1</v>
      </c>
      <c r="O99">
        <f t="shared" si="12"/>
        <v>3</v>
      </c>
    </row>
    <row r="100" spans="1:15" x14ac:dyDescent="0.2">
      <c r="A100" s="5" t="s">
        <v>3</v>
      </c>
      <c r="B100" s="8" t="s">
        <v>20</v>
      </c>
      <c r="C100" s="3">
        <v>99</v>
      </c>
      <c r="D100" s="7">
        <v>22</v>
      </c>
      <c r="E100">
        <v>0</v>
      </c>
      <c r="F100">
        <f t="shared" si="13"/>
        <v>0</v>
      </c>
      <c r="G100">
        <f t="shared" si="14"/>
        <v>0</v>
      </c>
      <c r="H100">
        <v>0</v>
      </c>
      <c r="I100">
        <v>0</v>
      </c>
      <c r="J100">
        <v>0</v>
      </c>
      <c r="K100">
        <f t="shared" si="15"/>
        <v>0</v>
      </c>
      <c r="L100" s="47">
        <f t="shared" si="16"/>
        <v>0</v>
      </c>
      <c r="M100" s="47">
        <f t="shared" si="17"/>
        <v>1</v>
      </c>
      <c r="N100">
        <f t="shared" si="18"/>
        <v>1</v>
      </c>
      <c r="O100">
        <f t="shared" si="12"/>
        <v>0</v>
      </c>
    </row>
    <row r="101" spans="1:15" x14ac:dyDescent="0.2">
      <c r="A101" s="2" t="s">
        <v>3</v>
      </c>
      <c r="B101" s="9" t="s">
        <v>21</v>
      </c>
      <c r="C101" s="6">
        <v>100</v>
      </c>
      <c r="D101" s="4">
        <v>33</v>
      </c>
      <c r="E101">
        <v>0</v>
      </c>
      <c r="F101">
        <f t="shared" si="13"/>
        <v>0</v>
      </c>
      <c r="G101">
        <f t="shared" si="14"/>
        <v>0</v>
      </c>
      <c r="H101">
        <v>0</v>
      </c>
      <c r="I101">
        <v>0</v>
      </c>
      <c r="J101">
        <v>0</v>
      </c>
      <c r="K101">
        <f t="shared" si="15"/>
        <v>0</v>
      </c>
      <c r="L101" s="47">
        <f t="shared" si="16"/>
        <v>0</v>
      </c>
      <c r="M101" s="47">
        <f t="shared" si="17"/>
        <v>1</v>
      </c>
      <c r="N101">
        <f t="shared" si="18"/>
        <v>1</v>
      </c>
      <c r="O101">
        <f t="shared" si="12"/>
        <v>0</v>
      </c>
    </row>
    <row r="102" spans="1:15" x14ac:dyDescent="0.2">
      <c r="A102" s="5" t="s">
        <v>3</v>
      </c>
      <c r="B102" s="8" t="s">
        <v>22</v>
      </c>
      <c r="C102" s="3">
        <v>101</v>
      </c>
      <c r="D102" s="7">
        <v>66</v>
      </c>
      <c r="E102">
        <v>0</v>
      </c>
      <c r="F102">
        <f t="shared" si="13"/>
        <v>0</v>
      </c>
      <c r="G102">
        <f t="shared" si="14"/>
        <v>0</v>
      </c>
      <c r="H102">
        <v>0</v>
      </c>
      <c r="I102">
        <v>0</v>
      </c>
      <c r="J102">
        <v>0</v>
      </c>
      <c r="K102">
        <f t="shared" si="15"/>
        <v>0</v>
      </c>
      <c r="L102" s="47">
        <f t="shared" si="16"/>
        <v>0</v>
      </c>
      <c r="M102" s="47">
        <f t="shared" si="17"/>
        <v>1</v>
      </c>
      <c r="N102">
        <f t="shared" si="18"/>
        <v>1</v>
      </c>
      <c r="O102">
        <f t="shared" si="12"/>
        <v>0</v>
      </c>
    </row>
    <row r="103" spans="1:15" x14ac:dyDescent="0.2">
      <c r="A103" s="2" t="s">
        <v>3</v>
      </c>
      <c r="B103" s="9" t="s">
        <v>23</v>
      </c>
      <c r="C103" s="6">
        <v>102</v>
      </c>
      <c r="D103" s="4">
        <v>22</v>
      </c>
      <c r="E103">
        <v>0</v>
      </c>
      <c r="F103">
        <f t="shared" si="13"/>
        <v>0</v>
      </c>
      <c r="G103">
        <f t="shared" si="14"/>
        <v>0</v>
      </c>
      <c r="H103">
        <v>0</v>
      </c>
      <c r="I103">
        <v>0</v>
      </c>
      <c r="J103">
        <v>0</v>
      </c>
      <c r="K103">
        <f t="shared" si="15"/>
        <v>0</v>
      </c>
      <c r="L103" s="47">
        <f t="shared" si="16"/>
        <v>0</v>
      </c>
      <c r="M103" s="47">
        <f t="shared" si="17"/>
        <v>1</v>
      </c>
      <c r="N103">
        <f t="shared" si="18"/>
        <v>1</v>
      </c>
      <c r="O103">
        <f t="shared" si="12"/>
        <v>0</v>
      </c>
    </row>
    <row r="104" spans="1:15" x14ac:dyDescent="0.2">
      <c r="A104" s="5" t="s">
        <v>3</v>
      </c>
      <c r="B104" s="8" t="s">
        <v>24</v>
      </c>
      <c r="C104" s="3">
        <v>103</v>
      </c>
      <c r="D104" s="7">
        <v>22</v>
      </c>
      <c r="E104">
        <v>0</v>
      </c>
      <c r="F104">
        <f t="shared" si="13"/>
        <v>0</v>
      </c>
      <c r="G104">
        <f t="shared" si="14"/>
        <v>0</v>
      </c>
      <c r="H104">
        <v>0</v>
      </c>
      <c r="I104">
        <v>0</v>
      </c>
      <c r="J104">
        <v>0</v>
      </c>
      <c r="K104">
        <f t="shared" si="15"/>
        <v>0</v>
      </c>
      <c r="L104" s="47">
        <f t="shared" si="16"/>
        <v>0</v>
      </c>
      <c r="M104" s="47">
        <f t="shared" si="17"/>
        <v>1</v>
      </c>
      <c r="N104">
        <f t="shared" si="18"/>
        <v>1</v>
      </c>
      <c r="O104">
        <f t="shared" si="12"/>
        <v>0</v>
      </c>
    </row>
    <row r="105" spans="1:15" x14ac:dyDescent="0.2">
      <c r="A105" s="2" t="s">
        <v>3</v>
      </c>
      <c r="B105" s="9" t="s">
        <v>25</v>
      </c>
      <c r="C105" s="6">
        <v>104</v>
      </c>
      <c r="D105" s="4">
        <v>16</v>
      </c>
      <c r="E105">
        <v>0</v>
      </c>
      <c r="F105">
        <f t="shared" si="13"/>
        <v>0</v>
      </c>
      <c r="G105">
        <f t="shared" si="14"/>
        <v>0</v>
      </c>
      <c r="H105">
        <v>0</v>
      </c>
      <c r="I105">
        <v>0</v>
      </c>
      <c r="J105">
        <v>0</v>
      </c>
      <c r="K105">
        <f t="shared" si="15"/>
        <v>0</v>
      </c>
      <c r="L105" s="47">
        <f t="shared" si="16"/>
        <v>0</v>
      </c>
      <c r="M105" s="47">
        <f t="shared" si="17"/>
        <v>1</v>
      </c>
      <c r="N105">
        <f t="shared" si="18"/>
        <v>1</v>
      </c>
      <c r="O105">
        <f t="shared" si="12"/>
        <v>0</v>
      </c>
    </row>
    <row r="106" spans="1:15" x14ac:dyDescent="0.2">
      <c r="A106" s="5" t="s">
        <v>3</v>
      </c>
      <c r="B106" s="8" t="s">
        <v>26</v>
      </c>
      <c r="C106" s="3">
        <v>105</v>
      </c>
      <c r="D106" s="7">
        <v>220</v>
      </c>
      <c r="E106">
        <v>2.0756239999999999E-3</v>
      </c>
      <c r="F106">
        <f t="shared" si="13"/>
        <v>20.756239999999998</v>
      </c>
      <c r="G106">
        <f t="shared" si="14"/>
        <v>2</v>
      </c>
      <c r="H106">
        <v>2</v>
      </c>
      <c r="I106">
        <v>2</v>
      </c>
      <c r="J106">
        <v>2</v>
      </c>
      <c r="K106">
        <f t="shared" si="15"/>
        <v>24</v>
      </c>
      <c r="L106" s="47">
        <f t="shared" si="16"/>
        <v>0.5</v>
      </c>
      <c r="M106" s="47">
        <f t="shared" si="17"/>
        <v>0</v>
      </c>
      <c r="N106">
        <f t="shared" si="18"/>
        <v>1</v>
      </c>
      <c r="O106">
        <f t="shared" si="12"/>
        <v>2</v>
      </c>
    </row>
    <row r="107" spans="1:15" x14ac:dyDescent="0.2">
      <c r="A107" s="2" t="s">
        <v>3</v>
      </c>
      <c r="B107" s="9" t="s">
        <v>27</v>
      </c>
      <c r="C107" s="6">
        <v>106</v>
      </c>
      <c r="D107" s="4">
        <v>22</v>
      </c>
      <c r="E107">
        <v>0</v>
      </c>
      <c r="F107">
        <f t="shared" si="13"/>
        <v>0</v>
      </c>
      <c r="G107">
        <f t="shared" si="14"/>
        <v>0</v>
      </c>
      <c r="H107">
        <v>0</v>
      </c>
      <c r="I107">
        <v>0</v>
      </c>
      <c r="J107">
        <v>0</v>
      </c>
      <c r="K107">
        <f t="shared" si="15"/>
        <v>0</v>
      </c>
      <c r="L107" s="47">
        <f t="shared" si="16"/>
        <v>0</v>
      </c>
      <c r="M107" s="47">
        <f t="shared" si="17"/>
        <v>1</v>
      </c>
      <c r="N107">
        <f t="shared" si="18"/>
        <v>1</v>
      </c>
      <c r="O107">
        <f t="shared" si="12"/>
        <v>0</v>
      </c>
    </row>
    <row r="108" spans="1:15" x14ac:dyDescent="0.2">
      <c r="A108" s="5" t="s">
        <v>3</v>
      </c>
      <c r="B108" s="8" t="s">
        <v>28</v>
      </c>
      <c r="C108" s="3">
        <v>107</v>
      </c>
      <c r="D108" s="7">
        <v>22</v>
      </c>
      <c r="E108">
        <v>0</v>
      </c>
      <c r="F108">
        <f t="shared" si="13"/>
        <v>0</v>
      </c>
      <c r="G108">
        <f t="shared" si="14"/>
        <v>0</v>
      </c>
      <c r="H108">
        <v>0</v>
      </c>
      <c r="I108">
        <v>0</v>
      </c>
      <c r="J108">
        <v>0</v>
      </c>
      <c r="K108">
        <f t="shared" si="15"/>
        <v>0</v>
      </c>
      <c r="L108" s="47">
        <f t="shared" si="16"/>
        <v>0</v>
      </c>
      <c r="M108" s="47">
        <f t="shared" si="17"/>
        <v>1</v>
      </c>
      <c r="N108">
        <f t="shared" si="18"/>
        <v>1</v>
      </c>
      <c r="O108">
        <f t="shared" si="12"/>
        <v>0</v>
      </c>
    </row>
    <row r="109" spans="1:15" x14ac:dyDescent="0.2">
      <c r="A109" s="2" t="s">
        <v>3</v>
      </c>
      <c r="B109" s="9" t="s">
        <v>29</v>
      </c>
      <c r="C109" s="6">
        <v>108</v>
      </c>
      <c r="D109" s="4">
        <v>22</v>
      </c>
      <c r="E109">
        <v>0</v>
      </c>
      <c r="F109">
        <f t="shared" si="13"/>
        <v>0</v>
      </c>
      <c r="G109">
        <f t="shared" si="14"/>
        <v>0</v>
      </c>
      <c r="H109">
        <v>0</v>
      </c>
      <c r="I109">
        <v>0</v>
      </c>
      <c r="J109">
        <v>0</v>
      </c>
      <c r="K109">
        <f t="shared" si="15"/>
        <v>0</v>
      </c>
      <c r="L109" s="47">
        <f t="shared" si="16"/>
        <v>0</v>
      </c>
      <c r="M109" s="47">
        <f t="shared" si="17"/>
        <v>1</v>
      </c>
      <c r="N109">
        <f t="shared" si="18"/>
        <v>1</v>
      </c>
      <c r="O109">
        <f t="shared" si="12"/>
        <v>0</v>
      </c>
    </row>
    <row r="110" spans="1:15" x14ac:dyDescent="0.2">
      <c r="A110" s="5" t="s">
        <v>3</v>
      </c>
      <c r="B110" s="8" t="s">
        <v>30</v>
      </c>
      <c r="C110" s="3">
        <v>109</v>
      </c>
      <c r="D110" s="7">
        <v>16</v>
      </c>
      <c r="E110">
        <v>0</v>
      </c>
      <c r="F110">
        <f t="shared" si="13"/>
        <v>0</v>
      </c>
      <c r="G110">
        <f t="shared" si="14"/>
        <v>0</v>
      </c>
      <c r="H110">
        <v>0</v>
      </c>
      <c r="I110">
        <v>0</v>
      </c>
      <c r="J110">
        <v>0</v>
      </c>
      <c r="K110">
        <f t="shared" si="15"/>
        <v>0</v>
      </c>
      <c r="L110" s="47">
        <f t="shared" si="16"/>
        <v>0</v>
      </c>
      <c r="M110" s="47">
        <f t="shared" si="17"/>
        <v>1</v>
      </c>
      <c r="N110">
        <f t="shared" si="18"/>
        <v>1</v>
      </c>
      <c r="O110">
        <f t="shared" si="12"/>
        <v>0</v>
      </c>
    </row>
    <row r="111" spans="1:15" x14ac:dyDescent="0.2">
      <c r="A111" s="2" t="s">
        <v>3</v>
      </c>
      <c r="B111" s="9" t="s">
        <v>31</v>
      </c>
      <c r="C111" s="6">
        <v>110</v>
      </c>
      <c r="D111" s="4">
        <v>22</v>
      </c>
      <c r="E111">
        <v>0</v>
      </c>
      <c r="F111">
        <f t="shared" si="13"/>
        <v>0</v>
      </c>
      <c r="G111">
        <f t="shared" si="14"/>
        <v>0</v>
      </c>
      <c r="H111">
        <v>0</v>
      </c>
      <c r="I111">
        <v>0</v>
      </c>
      <c r="J111">
        <v>0</v>
      </c>
      <c r="K111">
        <f t="shared" si="15"/>
        <v>0</v>
      </c>
      <c r="L111" s="47">
        <f t="shared" si="16"/>
        <v>0</v>
      </c>
      <c r="M111" s="47">
        <f t="shared" si="17"/>
        <v>1</v>
      </c>
      <c r="N111">
        <f t="shared" si="18"/>
        <v>1</v>
      </c>
      <c r="O111">
        <f t="shared" si="12"/>
        <v>0</v>
      </c>
    </row>
    <row r="112" spans="1:15" x14ac:dyDescent="0.2">
      <c r="A112" s="5" t="s">
        <v>3</v>
      </c>
      <c r="B112" s="8" t="s">
        <v>32</v>
      </c>
      <c r="C112" s="3">
        <v>111</v>
      </c>
      <c r="D112" s="7">
        <v>22</v>
      </c>
      <c r="E112">
        <v>0</v>
      </c>
      <c r="F112">
        <f t="shared" si="13"/>
        <v>0</v>
      </c>
      <c r="G112">
        <f t="shared" si="14"/>
        <v>0</v>
      </c>
      <c r="H112">
        <v>0</v>
      </c>
      <c r="I112">
        <v>0</v>
      </c>
      <c r="J112">
        <v>0</v>
      </c>
      <c r="K112">
        <f t="shared" si="15"/>
        <v>0</v>
      </c>
      <c r="L112" s="47">
        <f t="shared" si="16"/>
        <v>0</v>
      </c>
      <c r="M112" s="47">
        <f t="shared" si="17"/>
        <v>1</v>
      </c>
      <c r="N112">
        <f t="shared" si="18"/>
        <v>1</v>
      </c>
      <c r="O112">
        <f t="shared" si="12"/>
        <v>0</v>
      </c>
    </row>
    <row r="113" spans="1:15" x14ac:dyDescent="0.2">
      <c r="A113" s="2" t="s">
        <v>3</v>
      </c>
      <c r="B113" s="9" t="s">
        <v>33</v>
      </c>
      <c r="C113" s="6">
        <v>112</v>
      </c>
      <c r="D113" s="4">
        <v>220</v>
      </c>
      <c r="E113">
        <v>0</v>
      </c>
      <c r="F113">
        <f t="shared" si="13"/>
        <v>0</v>
      </c>
      <c r="G113">
        <f t="shared" si="14"/>
        <v>0</v>
      </c>
      <c r="H113">
        <v>0</v>
      </c>
      <c r="I113">
        <v>0</v>
      </c>
      <c r="J113">
        <v>0</v>
      </c>
      <c r="K113">
        <f t="shared" si="15"/>
        <v>0</v>
      </c>
      <c r="L113" s="47">
        <f t="shared" si="16"/>
        <v>0</v>
      </c>
      <c r="M113" s="47">
        <f t="shared" si="17"/>
        <v>1</v>
      </c>
      <c r="N113">
        <f t="shared" si="18"/>
        <v>1</v>
      </c>
      <c r="O113">
        <f t="shared" si="12"/>
        <v>0</v>
      </c>
    </row>
    <row r="114" spans="1:15" x14ac:dyDescent="0.2">
      <c r="A114" s="5" t="s">
        <v>3</v>
      </c>
      <c r="B114" s="8" t="s">
        <v>34</v>
      </c>
      <c r="C114" s="3">
        <v>113</v>
      </c>
      <c r="D114" s="7">
        <v>22</v>
      </c>
      <c r="E114">
        <v>0</v>
      </c>
      <c r="F114">
        <f t="shared" si="13"/>
        <v>0</v>
      </c>
      <c r="G114">
        <f t="shared" si="14"/>
        <v>0</v>
      </c>
      <c r="H114">
        <v>0</v>
      </c>
      <c r="I114">
        <v>0</v>
      </c>
      <c r="J114">
        <v>0</v>
      </c>
      <c r="K114">
        <f t="shared" si="15"/>
        <v>0</v>
      </c>
      <c r="L114" s="47">
        <f t="shared" si="16"/>
        <v>0</v>
      </c>
      <c r="M114" s="47">
        <f t="shared" si="17"/>
        <v>1</v>
      </c>
      <c r="N114">
        <f t="shared" si="18"/>
        <v>1</v>
      </c>
      <c r="O114">
        <f t="shared" si="12"/>
        <v>0</v>
      </c>
    </row>
    <row r="115" spans="1:15" x14ac:dyDescent="0.2">
      <c r="A115" s="2" t="s">
        <v>3</v>
      </c>
      <c r="B115" s="9" t="s">
        <v>35</v>
      </c>
      <c r="C115" s="6">
        <v>114</v>
      </c>
      <c r="D115" s="4">
        <v>22</v>
      </c>
      <c r="E115">
        <v>0</v>
      </c>
      <c r="F115">
        <f t="shared" si="13"/>
        <v>0</v>
      </c>
      <c r="G115">
        <f t="shared" si="14"/>
        <v>0</v>
      </c>
      <c r="H115">
        <v>0</v>
      </c>
      <c r="I115">
        <v>0</v>
      </c>
      <c r="J115">
        <v>0</v>
      </c>
      <c r="K115">
        <f t="shared" si="15"/>
        <v>0</v>
      </c>
      <c r="L115" s="47">
        <f t="shared" si="16"/>
        <v>0</v>
      </c>
      <c r="M115" s="47">
        <f t="shared" si="17"/>
        <v>1</v>
      </c>
      <c r="N115">
        <f t="shared" si="18"/>
        <v>1</v>
      </c>
      <c r="O115">
        <f t="shared" si="12"/>
        <v>0</v>
      </c>
    </row>
    <row r="116" spans="1:15" x14ac:dyDescent="0.2">
      <c r="A116" s="5" t="s">
        <v>3</v>
      </c>
      <c r="B116" s="8" t="s">
        <v>36</v>
      </c>
      <c r="C116" s="3">
        <v>115</v>
      </c>
      <c r="D116" s="7">
        <v>22</v>
      </c>
      <c r="E116">
        <v>0</v>
      </c>
      <c r="F116">
        <f t="shared" si="13"/>
        <v>0</v>
      </c>
      <c r="G116">
        <f t="shared" si="14"/>
        <v>0</v>
      </c>
      <c r="H116">
        <v>0</v>
      </c>
      <c r="I116">
        <v>0</v>
      </c>
      <c r="J116">
        <v>0</v>
      </c>
      <c r="K116">
        <f t="shared" si="15"/>
        <v>0</v>
      </c>
      <c r="L116" s="47">
        <f t="shared" si="16"/>
        <v>0</v>
      </c>
      <c r="M116" s="47">
        <f t="shared" si="17"/>
        <v>1</v>
      </c>
      <c r="N116">
        <f t="shared" si="18"/>
        <v>1</v>
      </c>
      <c r="O116">
        <f t="shared" si="12"/>
        <v>0</v>
      </c>
    </row>
    <row r="117" spans="1:15" x14ac:dyDescent="0.2">
      <c r="A117" s="2" t="s">
        <v>3</v>
      </c>
      <c r="B117" s="9" t="s">
        <v>37</v>
      </c>
      <c r="C117" s="6">
        <v>116</v>
      </c>
      <c r="D117" s="4">
        <v>220</v>
      </c>
      <c r="E117">
        <v>7.5444259999999999E-3</v>
      </c>
      <c r="F117">
        <f t="shared" si="13"/>
        <v>75.44426</v>
      </c>
      <c r="G117">
        <f t="shared" si="14"/>
        <v>5</v>
      </c>
      <c r="H117">
        <v>3</v>
      </c>
      <c r="I117">
        <v>3</v>
      </c>
      <c r="J117">
        <v>3</v>
      </c>
      <c r="K117">
        <f t="shared" si="15"/>
        <v>36</v>
      </c>
      <c r="L117" s="47">
        <f t="shared" si="16"/>
        <v>0.15905782626802886</v>
      </c>
      <c r="M117" s="47">
        <f t="shared" si="17"/>
        <v>0.52282652119591344</v>
      </c>
      <c r="N117">
        <f t="shared" si="18"/>
        <v>1</v>
      </c>
      <c r="O117">
        <f t="shared" si="12"/>
        <v>3</v>
      </c>
    </row>
    <row r="118" spans="1:15" x14ac:dyDescent="0.2">
      <c r="A118" s="5" t="s">
        <v>3</v>
      </c>
      <c r="B118" s="8" t="s">
        <v>38</v>
      </c>
      <c r="C118" s="3">
        <v>117</v>
      </c>
      <c r="D118" s="7">
        <v>33</v>
      </c>
      <c r="E118">
        <v>0</v>
      </c>
      <c r="F118">
        <f t="shared" si="13"/>
        <v>0</v>
      </c>
      <c r="G118">
        <f t="shared" si="14"/>
        <v>0</v>
      </c>
      <c r="H118">
        <v>0</v>
      </c>
      <c r="I118">
        <v>0</v>
      </c>
      <c r="J118">
        <v>0</v>
      </c>
      <c r="K118">
        <f t="shared" si="15"/>
        <v>0</v>
      </c>
      <c r="L118" s="47">
        <f t="shared" si="16"/>
        <v>0</v>
      </c>
      <c r="M118" s="47">
        <f t="shared" si="17"/>
        <v>1</v>
      </c>
      <c r="N118">
        <f t="shared" si="18"/>
        <v>1</v>
      </c>
      <c r="O118">
        <f t="shared" si="12"/>
        <v>0</v>
      </c>
    </row>
    <row r="119" spans="1:15" x14ac:dyDescent="0.2">
      <c r="A119" s="2" t="s">
        <v>3</v>
      </c>
      <c r="B119" s="9" t="s">
        <v>39</v>
      </c>
      <c r="C119" s="6">
        <v>118</v>
      </c>
      <c r="D119" s="4">
        <v>22</v>
      </c>
      <c r="E119">
        <v>0</v>
      </c>
      <c r="F119">
        <f t="shared" si="13"/>
        <v>0</v>
      </c>
      <c r="G119">
        <f t="shared" si="14"/>
        <v>0</v>
      </c>
      <c r="H119">
        <v>0</v>
      </c>
      <c r="I119">
        <v>0</v>
      </c>
      <c r="J119">
        <v>0</v>
      </c>
      <c r="K119">
        <f t="shared" si="15"/>
        <v>0</v>
      </c>
      <c r="L119" s="47">
        <f t="shared" si="16"/>
        <v>0</v>
      </c>
      <c r="M119" s="47">
        <f t="shared" si="17"/>
        <v>1</v>
      </c>
      <c r="N119">
        <f t="shared" si="18"/>
        <v>1</v>
      </c>
      <c r="O119">
        <f t="shared" si="12"/>
        <v>0</v>
      </c>
    </row>
    <row r="120" spans="1:15" x14ac:dyDescent="0.2">
      <c r="A120" s="5" t="s">
        <v>3</v>
      </c>
      <c r="B120" s="8" t="s">
        <v>40</v>
      </c>
      <c r="C120" s="3">
        <v>119</v>
      </c>
      <c r="D120" s="7">
        <v>33</v>
      </c>
      <c r="E120">
        <v>0</v>
      </c>
      <c r="F120">
        <f t="shared" si="13"/>
        <v>0</v>
      </c>
      <c r="G120">
        <f t="shared" si="14"/>
        <v>0</v>
      </c>
      <c r="H120">
        <v>0</v>
      </c>
      <c r="I120">
        <v>0</v>
      </c>
      <c r="J120">
        <v>0</v>
      </c>
      <c r="K120">
        <f t="shared" si="15"/>
        <v>0</v>
      </c>
      <c r="L120" s="47">
        <f t="shared" si="16"/>
        <v>0</v>
      </c>
      <c r="M120" s="47">
        <f t="shared" si="17"/>
        <v>1</v>
      </c>
      <c r="N120">
        <f t="shared" si="18"/>
        <v>1</v>
      </c>
      <c r="O120">
        <f t="shared" si="12"/>
        <v>0</v>
      </c>
    </row>
    <row r="121" spans="1:15" x14ac:dyDescent="0.2">
      <c r="A121" s="2" t="s">
        <v>3</v>
      </c>
      <c r="B121" s="9" t="s">
        <v>41</v>
      </c>
      <c r="C121" s="6">
        <v>120</v>
      </c>
      <c r="D121" s="4">
        <v>33</v>
      </c>
      <c r="E121">
        <v>0</v>
      </c>
      <c r="F121">
        <f t="shared" si="13"/>
        <v>0</v>
      </c>
      <c r="G121">
        <f t="shared" si="14"/>
        <v>0</v>
      </c>
      <c r="H121">
        <v>0</v>
      </c>
      <c r="I121">
        <v>0</v>
      </c>
      <c r="J121">
        <v>0</v>
      </c>
      <c r="K121">
        <f t="shared" si="15"/>
        <v>0</v>
      </c>
      <c r="L121" s="47">
        <f t="shared" si="16"/>
        <v>0</v>
      </c>
      <c r="M121" s="47">
        <f t="shared" si="17"/>
        <v>1</v>
      </c>
      <c r="N121">
        <f t="shared" si="18"/>
        <v>1</v>
      </c>
      <c r="O121">
        <f t="shared" si="12"/>
        <v>0</v>
      </c>
    </row>
    <row r="122" spans="1:15" x14ac:dyDescent="0.2">
      <c r="A122" s="5" t="s">
        <v>3</v>
      </c>
      <c r="B122" s="8" t="s">
        <v>42</v>
      </c>
      <c r="C122" s="3">
        <v>121</v>
      </c>
      <c r="D122" s="7">
        <v>33</v>
      </c>
      <c r="E122">
        <v>0</v>
      </c>
      <c r="F122">
        <f t="shared" si="13"/>
        <v>0</v>
      </c>
      <c r="G122">
        <f t="shared" si="14"/>
        <v>0</v>
      </c>
      <c r="H122">
        <v>0</v>
      </c>
      <c r="I122">
        <v>0</v>
      </c>
      <c r="J122">
        <v>0</v>
      </c>
      <c r="K122">
        <f t="shared" si="15"/>
        <v>0</v>
      </c>
      <c r="L122" s="47">
        <f t="shared" si="16"/>
        <v>0</v>
      </c>
      <c r="M122" s="47">
        <f t="shared" si="17"/>
        <v>1</v>
      </c>
      <c r="N122">
        <f t="shared" si="18"/>
        <v>1</v>
      </c>
      <c r="O122">
        <f t="shared" si="12"/>
        <v>0</v>
      </c>
    </row>
    <row r="123" spans="1:15" x14ac:dyDescent="0.2">
      <c r="A123" s="2" t="s">
        <v>3</v>
      </c>
      <c r="B123" s="9" t="s">
        <v>43</v>
      </c>
      <c r="C123" s="6">
        <v>122</v>
      </c>
      <c r="D123" s="4">
        <v>22</v>
      </c>
      <c r="E123">
        <v>0</v>
      </c>
      <c r="F123">
        <f t="shared" si="13"/>
        <v>0</v>
      </c>
      <c r="G123">
        <f t="shared" si="14"/>
        <v>0</v>
      </c>
      <c r="H123">
        <v>0</v>
      </c>
      <c r="I123">
        <v>0</v>
      </c>
      <c r="J123">
        <v>0</v>
      </c>
      <c r="K123">
        <f t="shared" si="15"/>
        <v>0</v>
      </c>
      <c r="L123" s="47">
        <f t="shared" si="16"/>
        <v>0</v>
      </c>
      <c r="M123" s="47">
        <f t="shared" si="17"/>
        <v>1</v>
      </c>
      <c r="N123">
        <f t="shared" si="18"/>
        <v>1</v>
      </c>
      <c r="O123">
        <f t="shared" si="12"/>
        <v>0</v>
      </c>
    </row>
    <row r="124" spans="1:15" x14ac:dyDescent="0.2">
      <c r="A124" s="10" t="s">
        <v>3</v>
      </c>
      <c r="B124" s="11" t="s">
        <v>44</v>
      </c>
      <c r="C124" s="3">
        <v>123</v>
      </c>
      <c r="D124" s="12">
        <v>22</v>
      </c>
      <c r="E124">
        <v>0</v>
      </c>
      <c r="F124">
        <f t="shared" si="13"/>
        <v>0</v>
      </c>
      <c r="G124">
        <f t="shared" si="14"/>
        <v>0</v>
      </c>
      <c r="H124">
        <v>0</v>
      </c>
      <c r="I124">
        <v>0</v>
      </c>
      <c r="J124">
        <v>0</v>
      </c>
      <c r="K124">
        <f t="shared" si="15"/>
        <v>0</v>
      </c>
      <c r="L124" s="47">
        <f t="shared" si="16"/>
        <v>0</v>
      </c>
      <c r="M124" s="47">
        <f t="shared" si="17"/>
        <v>1</v>
      </c>
      <c r="N124">
        <f t="shared" si="18"/>
        <v>1</v>
      </c>
      <c r="O124">
        <f t="shared" si="12"/>
        <v>0</v>
      </c>
    </row>
    <row r="125" spans="1:15" x14ac:dyDescent="0.2">
      <c r="A125" s="2" t="s">
        <v>3</v>
      </c>
      <c r="B125" t="s">
        <v>109</v>
      </c>
      <c r="C125" s="6">
        <v>124</v>
      </c>
      <c r="D125" s="4">
        <v>220</v>
      </c>
      <c r="E125">
        <v>0</v>
      </c>
      <c r="F125">
        <f t="shared" si="13"/>
        <v>0</v>
      </c>
      <c r="G125">
        <f t="shared" si="14"/>
        <v>0</v>
      </c>
      <c r="H125">
        <v>0</v>
      </c>
      <c r="I125">
        <v>0</v>
      </c>
      <c r="J125">
        <v>0</v>
      </c>
      <c r="K125">
        <f t="shared" si="15"/>
        <v>0</v>
      </c>
      <c r="L125" s="47">
        <f t="shared" si="16"/>
        <v>0</v>
      </c>
      <c r="M125" s="47">
        <f t="shared" si="17"/>
        <v>1</v>
      </c>
      <c r="N125">
        <f t="shared" si="18"/>
        <v>1</v>
      </c>
      <c r="O125">
        <f t="shared" si="12"/>
        <v>0</v>
      </c>
    </row>
    <row r="126" spans="1:15" x14ac:dyDescent="0.2">
      <c r="A126" s="45" t="s">
        <v>3</v>
      </c>
      <c r="B126" t="s">
        <v>110</v>
      </c>
      <c r="C126" s="3">
        <v>125</v>
      </c>
      <c r="D126" s="4">
        <v>220</v>
      </c>
      <c r="E126">
        <v>0</v>
      </c>
      <c r="F126">
        <f t="shared" si="13"/>
        <v>0</v>
      </c>
      <c r="G126">
        <f t="shared" si="14"/>
        <v>0</v>
      </c>
      <c r="H126">
        <v>0</v>
      </c>
      <c r="I126">
        <v>0</v>
      </c>
      <c r="J126">
        <v>0</v>
      </c>
      <c r="K126">
        <f t="shared" si="15"/>
        <v>0</v>
      </c>
      <c r="L126" s="47">
        <f t="shared" si="16"/>
        <v>0</v>
      </c>
      <c r="M126" s="47">
        <f t="shared" si="17"/>
        <v>1</v>
      </c>
      <c r="N126">
        <f t="shared" si="18"/>
        <v>1</v>
      </c>
      <c r="O126">
        <f t="shared" si="12"/>
        <v>0</v>
      </c>
    </row>
  </sheetData>
  <conditionalFormatting sqref="I2:I54 I56:I126">
    <cfRule type="cellIs" dxfId="23" priority="18" operator="lessThan">
      <formula>$G2</formula>
    </cfRule>
  </conditionalFormatting>
  <conditionalFormatting sqref="I55">
    <cfRule type="cellIs" dxfId="22" priority="17" operator="lessThan">
      <formula>$G55</formula>
    </cfRule>
  </conditionalFormatting>
  <conditionalFormatting sqref="J2:J54 J56:J126">
    <cfRule type="cellIs" dxfId="21" priority="14" operator="lessThan">
      <formula>$G2</formula>
    </cfRule>
  </conditionalFormatting>
  <conditionalFormatting sqref="J55">
    <cfRule type="cellIs" dxfId="20" priority="13" operator="lessThan">
      <formula>$G55</formula>
    </cfRule>
  </conditionalFormatting>
  <conditionalFormatting sqref="H2:H54 H56:H126">
    <cfRule type="cellIs" dxfId="19" priority="2" operator="lessThan">
      <formula>$G2</formula>
    </cfRule>
  </conditionalFormatting>
  <conditionalFormatting sqref="H55">
    <cfRule type="cellIs" dxfId="18" priority="1" operator="lessThan">
      <formula>$G55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J2" sqref="J2"/>
    </sheetView>
  </sheetViews>
  <sheetFormatPr defaultRowHeight="12.75" x14ac:dyDescent="0.2"/>
  <cols>
    <col min="1" max="1" width="7.42578125" bestFit="1" customWidth="1"/>
    <col min="2" max="2" width="8.140625" bestFit="1" customWidth="1"/>
    <col min="3" max="3" width="8.28515625" bestFit="1" customWidth="1"/>
    <col min="4" max="4" width="6" bestFit="1" customWidth="1"/>
    <col min="5" max="5" width="10.5703125" bestFit="1" customWidth="1"/>
    <col min="6" max="6" width="11" bestFit="1" customWidth="1"/>
    <col min="7" max="7" width="13.28515625" bestFit="1" customWidth="1"/>
    <col min="8" max="8" width="8.28515625" bestFit="1" customWidth="1"/>
    <col min="9" max="9" width="10.140625" bestFit="1" customWidth="1"/>
  </cols>
  <sheetData>
    <row r="1" spans="1:10" x14ac:dyDescent="0.2">
      <c r="A1" t="s">
        <v>0</v>
      </c>
      <c r="B1" t="s">
        <v>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165</v>
      </c>
    </row>
    <row r="2" spans="1:10" x14ac:dyDescent="0.2">
      <c r="A2" t="s">
        <v>52</v>
      </c>
      <c r="B2" s="13">
        <v>1</v>
      </c>
      <c r="C2">
        <v>679</v>
      </c>
      <c r="D2">
        <v>553</v>
      </c>
      <c r="E2" s="14">
        <v>20.472028720000001</v>
      </c>
      <c r="F2" s="15">
        <v>45.627208528000004</v>
      </c>
      <c r="G2" s="14">
        <v>357.37849793388426</v>
      </c>
      <c r="H2" s="14">
        <v>318.30398559570301</v>
      </c>
      <c r="I2">
        <v>1</v>
      </c>
      <c r="J2" t="s">
        <v>108</v>
      </c>
    </row>
    <row r="3" spans="1:10" x14ac:dyDescent="0.2">
      <c r="A3" t="s">
        <v>52</v>
      </c>
      <c r="B3" s="13">
        <v>2</v>
      </c>
      <c r="C3">
        <v>75</v>
      </c>
      <c r="D3">
        <v>213</v>
      </c>
      <c r="E3" s="14">
        <v>15.626730856000002</v>
      </c>
      <c r="F3" s="15">
        <v>34.828210208000002</v>
      </c>
      <c r="G3" s="14">
        <v>272.79453925619833</v>
      </c>
      <c r="H3" s="14">
        <v>512.04797363281205</v>
      </c>
      <c r="I3">
        <v>1</v>
      </c>
      <c r="J3" t="s">
        <v>108</v>
      </c>
    </row>
    <row r="4" spans="1:10" ht="15" x14ac:dyDescent="0.2">
      <c r="A4" t="s">
        <v>52</v>
      </c>
      <c r="B4" s="16">
        <v>3</v>
      </c>
      <c r="C4">
        <v>302</v>
      </c>
      <c r="D4">
        <v>875</v>
      </c>
      <c r="E4" s="14">
        <v>2.8101655311304352</v>
      </c>
      <c r="F4" s="15">
        <v>6.2631805356521735</v>
      </c>
      <c r="G4" s="14">
        <v>49.056826446281001</v>
      </c>
      <c r="H4" s="14">
        <v>414.88198852539</v>
      </c>
      <c r="I4">
        <v>1</v>
      </c>
      <c r="J4" t="s">
        <v>108</v>
      </c>
    </row>
    <row r="5" spans="1:10" x14ac:dyDescent="0.2">
      <c r="A5" t="s">
        <v>52</v>
      </c>
      <c r="B5" s="13">
        <v>4</v>
      </c>
      <c r="C5" t="s">
        <v>26</v>
      </c>
      <c r="D5">
        <v>213</v>
      </c>
      <c r="E5" s="14">
        <v>25.480588979999997</v>
      </c>
      <c r="F5" s="15">
        <v>56.790080468000006</v>
      </c>
      <c r="G5" s="14">
        <v>444.81251652892564</v>
      </c>
      <c r="H5" s="14">
        <v>333.02200317382801</v>
      </c>
      <c r="I5">
        <v>1</v>
      </c>
      <c r="J5" t="s">
        <v>108</v>
      </c>
    </row>
    <row r="6" spans="1:10" x14ac:dyDescent="0.2">
      <c r="A6" t="s">
        <v>52</v>
      </c>
      <c r="B6" s="13">
        <v>5</v>
      </c>
      <c r="C6">
        <v>141</v>
      </c>
      <c r="D6">
        <v>195</v>
      </c>
      <c r="E6" s="14">
        <v>7.2727624999999998</v>
      </c>
      <c r="F6" s="15">
        <v>18.1985575</v>
      </c>
      <c r="G6" s="14">
        <v>113.08170159999999</v>
      </c>
      <c r="H6" s="14">
        <v>2598</v>
      </c>
      <c r="I6">
        <v>1</v>
      </c>
      <c r="J6" t="s">
        <v>108</v>
      </c>
    </row>
    <row r="7" spans="1:10" x14ac:dyDescent="0.2">
      <c r="A7" t="s">
        <v>52</v>
      </c>
      <c r="B7" s="13">
        <v>6</v>
      </c>
      <c r="C7">
        <v>141</v>
      </c>
      <c r="D7">
        <v>195</v>
      </c>
      <c r="E7" s="14">
        <v>7.2702474999999991</v>
      </c>
      <c r="F7" s="15">
        <v>18.1922675</v>
      </c>
      <c r="G7" s="14">
        <v>113.04262759999999</v>
      </c>
      <c r="H7" s="14">
        <v>2651</v>
      </c>
      <c r="I7">
        <v>1</v>
      </c>
      <c r="J7" t="s">
        <v>108</v>
      </c>
    </row>
    <row r="8" spans="1:10" x14ac:dyDescent="0.2">
      <c r="A8" t="s">
        <v>52</v>
      </c>
      <c r="B8" s="13">
        <v>7</v>
      </c>
      <c r="C8">
        <v>141</v>
      </c>
      <c r="D8">
        <v>142</v>
      </c>
      <c r="E8" s="14">
        <v>2.0174475000000003</v>
      </c>
      <c r="F8" s="15">
        <v>5.0482374999999999</v>
      </c>
      <c r="G8" s="14">
        <v>31.368606400000001</v>
      </c>
      <c r="H8" s="14">
        <v>1949</v>
      </c>
      <c r="I8">
        <v>1</v>
      </c>
      <c r="J8" t="s">
        <v>108</v>
      </c>
    </row>
    <row r="9" spans="1:10" x14ac:dyDescent="0.2">
      <c r="A9" t="s">
        <v>52</v>
      </c>
      <c r="B9" s="13">
        <v>8</v>
      </c>
      <c r="C9">
        <v>142</v>
      </c>
      <c r="D9">
        <v>195</v>
      </c>
      <c r="E9" s="14">
        <v>4.9154074999999997</v>
      </c>
      <c r="F9" s="15">
        <v>12.2997725</v>
      </c>
      <c r="G9" s="14">
        <v>76.427989200000013</v>
      </c>
      <c r="H9" s="14">
        <v>2598</v>
      </c>
      <c r="I9">
        <v>1</v>
      </c>
      <c r="J9" t="s">
        <v>108</v>
      </c>
    </row>
    <row r="10" spans="1:10" x14ac:dyDescent="0.2">
      <c r="A10" t="s">
        <v>52</v>
      </c>
      <c r="B10" s="13">
        <v>9</v>
      </c>
      <c r="C10" t="s">
        <v>4</v>
      </c>
      <c r="D10">
        <v>194</v>
      </c>
      <c r="E10" s="14">
        <v>2.7601629439999997</v>
      </c>
      <c r="F10" s="15">
        <v>6.1517368000000001</v>
      </c>
      <c r="G10" s="14">
        <v>48.183935950413215</v>
      </c>
      <c r="H10" s="14">
        <v>613</v>
      </c>
      <c r="I10">
        <v>1</v>
      </c>
      <c r="J10" t="s">
        <v>108</v>
      </c>
    </row>
    <row r="11" spans="1:10" x14ac:dyDescent="0.2">
      <c r="A11" t="s">
        <v>52</v>
      </c>
      <c r="B11" s="13">
        <v>10</v>
      </c>
      <c r="C11" t="s">
        <v>4</v>
      </c>
      <c r="D11">
        <v>194</v>
      </c>
      <c r="E11" s="14">
        <v>2.7854180639999999</v>
      </c>
      <c r="F11" s="15">
        <v>6.208024548</v>
      </c>
      <c r="G11" s="14">
        <v>48.624814049586774</v>
      </c>
      <c r="H11" s="14">
        <v>925</v>
      </c>
      <c r="I11">
        <v>1</v>
      </c>
      <c r="J11" t="s">
        <v>108</v>
      </c>
    </row>
    <row r="12" spans="1:10" x14ac:dyDescent="0.2">
      <c r="A12" t="s">
        <v>52</v>
      </c>
      <c r="B12" s="13">
        <v>11</v>
      </c>
      <c r="C12">
        <v>861</v>
      </c>
      <c r="D12" t="s">
        <v>4</v>
      </c>
      <c r="E12" s="14">
        <v>11.248287776</v>
      </c>
      <c r="F12" s="15">
        <v>25.069717508</v>
      </c>
      <c r="G12" s="14">
        <v>196.3604214876033</v>
      </c>
      <c r="H12" s="14">
        <v>300</v>
      </c>
      <c r="I12">
        <v>1</v>
      </c>
      <c r="J12" t="s">
        <v>108</v>
      </c>
    </row>
    <row r="13" spans="1:10" x14ac:dyDescent="0.2">
      <c r="A13" t="s">
        <v>52</v>
      </c>
      <c r="B13" s="13">
        <v>12</v>
      </c>
      <c r="C13">
        <v>861</v>
      </c>
      <c r="D13" t="s">
        <v>4</v>
      </c>
      <c r="E13" s="14">
        <v>11.281331423999999</v>
      </c>
      <c r="F13" s="15">
        <v>25.143363915999998</v>
      </c>
      <c r="G13" s="14">
        <v>196.93726239669422</v>
      </c>
      <c r="H13" s="14">
        <v>602</v>
      </c>
      <c r="I13">
        <v>1</v>
      </c>
      <c r="J13" t="s">
        <v>108</v>
      </c>
    </row>
    <row r="14" spans="1:10" x14ac:dyDescent="0.2">
      <c r="A14" t="s">
        <v>52</v>
      </c>
      <c r="B14" s="13">
        <v>13</v>
      </c>
      <c r="C14">
        <v>272</v>
      </c>
      <c r="D14">
        <v>191</v>
      </c>
      <c r="E14" s="14">
        <v>23.004259999999999</v>
      </c>
      <c r="F14" s="15">
        <v>57.563325000000006</v>
      </c>
      <c r="G14" s="14">
        <v>357.6854424</v>
      </c>
      <c r="H14" s="14">
        <v>3276</v>
      </c>
      <c r="I14">
        <v>1</v>
      </c>
      <c r="J14" t="s">
        <v>108</v>
      </c>
    </row>
    <row r="15" spans="1:10" x14ac:dyDescent="0.2">
      <c r="A15" t="s">
        <v>52</v>
      </c>
      <c r="B15" s="13">
        <v>14</v>
      </c>
      <c r="C15">
        <v>493</v>
      </c>
      <c r="D15">
        <v>191</v>
      </c>
      <c r="E15" s="14">
        <v>3.5660474999999998</v>
      </c>
      <c r="F15" s="15">
        <v>8.9232825000000009</v>
      </c>
      <c r="G15" s="14">
        <v>55.447247600000004</v>
      </c>
      <c r="H15" s="14">
        <v>2771</v>
      </c>
      <c r="I15">
        <v>1</v>
      </c>
      <c r="J15" t="s">
        <v>108</v>
      </c>
    </row>
    <row r="16" spans="1:10" x14ac:dyDescent="0.2">
      <c r="A16" t="s">
        <v>52</v>
      </c>
      <c r="B16" s="13">
        <v>15</v>
      </c>
      <c r="C16">
        <v>493</v>
      </c>
      <c r="D16">
        <v>272</v>
      </c>
      <c r="E16" s="14">
        <v>19.451522499999999</v>
      </c>
      <c r="F16" s="15">
        <v>48.673347499999998</v>
      </c>
      <c r="G16" s="14">
        <v>302.44513280000001</v>
      </c>
      <c r="H16" s="14">
        <v>3276</v>
      </c>
      <c r="I16">
        <v>1</v>
      </c>
      <c r="J16" t="s">
        <v>108</v>
      </c>
    </row>
    <row r="17" spans="1:10" x14ac:dyDescent="0.2">
      <c r="A17" t="s">
        <v>52</v>
      </c>
      <c r="B17" s="13">
        <v>16</v>
      </c>
      <c r="C17" t="s">
        <v>7</v>
      </c>
      <c r="D17">
        <v>194</v>
      </c>
      <c r="E17" s="14">
        <v>7.9498853720000007</v>
      </c>
      <c r="F17" s="15">
        <v>17.718374608000001</v>
      </c>
      <c r="G17" s="14">
        <v>138.78048553719006</v>
      </c>
      <c r="H17" s="14">
        <v>591</v>
      </c>
      <c r="I17">
        <v>1</v>
      </c>
      <c r="J17" t="s">
        <v>108</v>
      </c>
    </row>
    <row r="18" spans="1:10" x14ac:dyDescent="0.2">
      <c r="A18" t="s">
        <v>52</v>
      </c>
      <c r="B18" s="13">
        <v>17</v>
      </c>
      <c r="C18">
        <v>192</v>
      </c>
      <c r="D18">
        <v>194</v>
      </c>
      <c r="E18" s="14">
        <v>2.665258288</v>
      </c>
      <c r="F18" s="15">
        <v>5.9402171840000006</v>
      </c>
      <c r="G18" s="14">
        <v>46.52719008264463</v>
      </c>
      <c r="H18" s="14">
        <v>733.26800537109295</v>
      </c>
      <c r="I18">
        <v>1</v>
      </c>
      <c r="J18" t="s">
        <v>108</v>
      </c>
    </row>
    <row r="19" spans="1:10" x14ac:dyDescent="0.2">
      <c r="A19" t="s">
        <v>52</v>
      </c>
      <c r="B19" s="13">
        <v>18</v>
      </c>
      <c r="C19">
        <v>193</v>
      </c>
      <c r="D19">
        <v>194</v>
      </c>
      <c r="E19" s="14">
        <v>4.2926850559999998</v>
      </c>
      <c r="F19" s="15">
        <v>9.5727523760000004</v>
      </c>
      <c r="G19" s="14">
        <v>74.979291322314054</v>
      </c>
      <c r="H19" s="14">
        <v>734.447998046875</v>
      </c>
      <c r="I19">
        <v>1</v>
      </c>
      <c r="J19" t="s">
        <v>108</v>
      </c>
    </row>
    <row r="20" spans="1:10" x14ac:dyDescent="0.2">
      <c r="A20" t="s">
        <v>52</v>
      </c>
      <c r="B20" s="13">
        <v>19</v>
      </c>
      <c r="C20">
        <v>272</v>
      </c>
      <c r="D20">
        <v>195</v>
      </c>
      <c r="E20" s="14">
        <v>25.895785</v>
      </c>
      <c r="F20" s="15">
        <v>64.798757500000008</v>
      </c>
      <c r="G20" s="14">
        <v>402.64477320000003</v>
      </c>
      <c r="H20" s="14">
        <v>2858</v>
      </c>
      <c r="I20">
        <v>1</v>
      </c>
      <c r="J20" t="s">
        <v>108</v>
      </c>
    </row>
    <row r="21" spans="1:10" x14ac:dyDescent="0.2">
      <c r="A21" t="s">
        <v>52</v>
      </c>
      <c r="B21" s="13">
        <v>20</v>
      </c>
      <c r="C21">
        <v>194</v>
      </c>
      <c r="D21">
        <v>198</v>
      </c>
      <c r="E21" s="14">
        <v>16.657462096</v>
      </c>
      <c r="F21" s="15">
        <v>37.125461516000001</v>
      </c>
      <c r="G21" s="14">
        <v>290.78793181818185</v>
      </c>
      <c r="H21" s="14">
        <v>599.60601806640602</v>
      </c>
      <c r="I21">
        <v>1</v>
      </c>
      <c r="J21" t="s">
        <v>108</v>
      </c>
    </row>
    <row r="22" spans="1:10" x14ac:dyDescent="0.2">
      <c r="A22" t="s">
        <v>52</v>
      </c>
      <c r="B22" s="13">
        <v>21</v>
      </c>
      <c r="C22">
        <v>862</v>
      </c>
      <c r="D22">
        <v>141</v>
      </c>
      <c r="E22" s="14">
        <v>10.585190000000001</v>
      </c>
      <c r="F22" s="15">
        <v>26.487212500000002</v>
      </c>
      <c r="G22" s="14">
        <v>164.58552600000002</v>
      </c>
      <c r="H22" s="14">
        <v>2522</v>
      </c>
      <c r="I22">
        <v>1</v>
      </c>
      <c r="J22" t="s">
        <v>108</v>
      </c>
    </row>
    <row r="23" spans="1:10" x14ac:dyDescent="0.2">
      <c r="A23" t="s">
        <v>52</v>
      </c>
      <c r="B23" s="13">
        <v>22</v>
      </c>
      <c r="C23">
        <v>862</v>
      </c>
      <c r="D23">
        <v>141</v>
      </c>
      <c r="E23" s="14">
        <v>10.578967500000001</v>
      </c>
      <c r="F23" s="15">
        <v>26.471642499999998</v>
      </c>
      <c r="G23" s="14">
        <v>164.48877440000001</v>
      </c>
      <c r="H23" s="14">
        <v>2522</v>
      </c>
      <c r="I23">
        <v>1</v>
      </c>
      <c r="J23" t="s">
        <v>108</v>
      </c>
    </row>
    <row r="24" spans="1:10" x14ac:dyDescent="0.2">
      <c r="A24" t="s">
        <v>52</v>
      </c>
      <c r="B24" s="13">
        <v>23</v>
      </c>
      <c r="C24">
        <v>863</v>
      </c>
      <c r="D24">
        <v>864</v>
      </c>
      <c r="E24" s="14">
        <v>6.23618512</v>
      </c>
      <c r="F24" s="15">
        <v>13.898951044</v>
      </c>
      <c r="G24" s="14">
        <v>108.86456404958678</v>
      </c>
      <c r="H24" s="14">
        <v>400</v>
      </c>
      <c r="I24">
        <v>1</v>
      </c>
      <c r="J24" t="s">
        <v>108</v>
      </c>
    </row>
    <row r="25" spans="1:10" x14ac:dyDescent="0.2">
      <c r="A25" t="s">
        <v>52</v>
      </c>
      <c r="B25" s="13">
        <v>24</v>
      </c>
      <c r="C25">
        <v>617</v>
      </c>
      <c r="D25" t="s">
        <v>37</v>
      </c>
      <c r="E25" s="14">
        <v>22.584072104000001</v>
      </c>
      <c r="F25" s="15">
        <v>50.33444394</v>
      </c>
      <c r="G25" s="14">
        <v>394.24826652892563</v>
      </c>
      <c r="H25" s="14">
        <v>395.51599121093699</v>
      </c>
      <c r="I25">
        <v>1</v>
      </c>
      <c r="J25" t="s">
        <v>108</v>
      </c>
    </row>
    <row r="26" spans="1:10" ht="15" x14ac:dyDescent="0.2">
      <c r="A26" t="s">
        <v>52</v>
      </c>
      <c r="B26" s="17">
        <v>25</v>
      </c>
      <c r="C26">
        <v>868</v>
      </c>
      <c r="D26">
        <v>302</v>
      </c>
      <c r="E26" s="14">
        <v>19.394516460000002</v>
      </c>
      <c r="F26" s="15">
        <v>43.225694908000008</v>
      </c>
      <c r="G26" s="14">
        <v>338.56846280991738</v>
      </c>
      <c r="H26" s="14">
        <v>457</v>
      </c>
      <c r="I26">
        <v>1</v>
      </c>
      <c r="J26" t="s">
        <v>108</v>
      </c>
    </row>
    <row r="27" spans="1:10" x14ac:dyDescent="0.2">
      <c r="A27" t="s">
        <v>52</v>
      </c>
      <c r="B27" s="13">
        <v>26</v>
      </c>
      <c r="C27" t="s">
        <v>9</v>
      </c>
      <c r="D27">
        <v>682</v>
      </c>
      <c r="E27" s="14">
        <v>37.892300589000001</v>
      </c>
      <c r="F27" s="15">
        <v>89.404031574000001</v>
      </c>
      <c r="G27" s="14">
        <v>624.8494747474748</v>
      </c>
      <c r="H27" s="14">
        <v>955.72698974609295</v>
      </c>
      <c r="I27">
        <v>1</v>
      </c>
      <c r="J27" t="s">
        <v>108</v>
      </c>
    </row>
    <row r="28" spans="1:10" x14ac:dyDescent="0.2">
      <c r="A28" t="s">
        <v>52</v>
      </c>
      <c r="B28" s="13">
        <v>27</v>
      </c>
      <c r="C28" t="s">
        <v>9</v>
      </c>
      <c r="D28">
        <v>682</v>
      </c>
      <c r="E28" s="14">
        <v>37.919111769000004</v>
      </c>
      <c r="F28" s="15">
        <v>89.467290495</v>
      </c>
      <c r="G28" s="14">
        <v>625.29159412304864</v>
      </c>
      <c r="H28" s="14">
        <v>957.56097412109295</v>
      </c>
      <c r="I28">
        <v>1</v>
      </c>
      <c r="J28" t="s">
        <v>108</v>
      </c>
    </row>
    <row r="29" spans="1:10" x14ac:dyDescent="0.2">
      <c r="A29" t="s">
        <v>52</v>
      </c>
      <c r="B29" s="13">
        <v>28</v>
      </c>
      <c r="C29">
        <v>273</v>
      </c>
      <c r="D29">
        <v>276</v>
      </c>
      <c r="E29" s="14">
        <v>0.19797487599999999</v>
      </c>
      <c r="F29" s="15">
        <v>0.48399999999999999</v>
      </c>
      <c r="G29" s="14">
        <v>3.4560268595041324</v>
      </c>
      <c r="H29" s="14">
        <v>800</v>
      </c>
      <c r="I29">
        <v>1</v>
      </c>
      <c r="J29" t="s">
        <v>108</v>
      </c>
    </row>
    <row r="30" spans="1:10" x14ac:dyDescent="0.2">
      <c r="A30" t="s">
        <v>52</v>
      </c>
      <c r="B30" s="13">
        <v>29</v>
      </c>
      <c r="C30">
        <v>273</v>
      </c>
      <c r="D30">
        <v>276</v>
      </c>
      <c r="E30" s="14">
        <v>0.184269448</v>
      </c>
      <c r="F30" s="15">
        <v>0.48399999999999999</v>
      </c>
      <c r="G30" s="14">
        <v>3.2167747933884296</v>
      </c>
      <c r="H30" s="14">
        <v>800</v>
      </c>
      <c r="I30">
        <v>1</v>
      </c>
      <c r="J30" t="s">
        <v>108</v>
      </c>
    </row>
    <row r="31" spans="1:10" x14ac:dyDescent="0.2">
      <c r="A31" t="s">
        <v>52</v>
      </c>
      <c r="B31" s="13">
        <v>30</v>
      </c>
      <c r="C31">
        <v>274</v>
      </c>
      <c r="D31">
        <v>277</v>
      </c>
      <c r="E31" s="14">
        <v>0.57119695599999998</v>
      </c>
      <c r="F31" s="15">
        <v>1.2730593920000002</v>
      </c>
      <c r="G31" s="14">
        <v>9.9713347107438004</v>
      </c>
      <c r="H31" s="14">
        <v>314</v>
      </c>
      <c r="I31">
        <v>1</v>
      </c>
      <c r="J31" t="s">
        <v>108</v>
      </c>
    </row>
    <row r="32" spans="1:10" x14ac:dyDescent="0.2">
      <c r="A32" t="s">
        <v>52</v>
      </c>
      <c r="B32" s="13">
        <v>33</v>
      </c>
      <c r="C32">
        <v>272</v>
      </c>
      <c r="D32">
        <v>195</v>
      </c>
      <c r="E32" s="14">
        <v>25.872195000000001</v>
      </c>
      <c r="F32" s="15">
        <v>64.739725000000007</v>
      </c>
      <c r="G32" s="14">
        <v>402.27796560000002</v>
      </c>
      <c r="H32" s="14">
        <v>2858</v>
      </c>
      <c r="I32">
        <v>1</v>
      </c>
      <c r="J32" t="s">
        <v>108</v>
      </c>
    </row>
    <row r="33" spans="1:10" x14ac:dyDescent="0.2">
      <c r="A33" t="s">
        <v>52</v>
      </c>
      <c r="B33" s="13">
        <v>34</v>
      </c>
      <c r="C33">
        <v>272</v>
      </c>
      <c r="D33">
        <v>275</v>
      </c>
      <c r="E33" s="14">
        <v>2.3746274999999999</v>
      </c>
      <c r="F33" s="15">
        <v>5.9420074999999999</v>
      </c>
      <c r="G33" s="14">
        <v>36.922280000000001</v>
      </c>
      <c r="H33" s="14">
        <v>3554.46508789062</v>
      </c>
      <c r="I33">
        <v>1</v>
      </c>
      <c r="J33" t="s">
        <v>108</v>
      </c>
    </row>
    <row r="34" spans="1:10" x14ac:dyDescent="0.2">
      <c r="A34" t="s">
        <v>52</v>
      </c>
      <c r="B34" s="13">
        <v>35</v>
      </c>
      <c r="C34">
        <v>272</v>
      </c>
      <c r="D34">
        <v>275</v>
      </c>
      <c r="E34" s="14">
        <v>2.4232149999999999</v>
      </c>
      <c r="F34" s="15">
        <v>6.0635874999999997</v>
      </c>
      <c r="G34" s="14">
        <v>37.677752399999996</v>
      </c>
      <c r="H34" s="14">
        <v>3571.98095703125</v>
      </c>
      <c r="I34">
        <v>1</v>
      </c>
      <c r="J34" t="s">
        <v>108</v>
      </c>
    </row>
    <row r="35" spans="1:10" x14ac:dyDescent="0.2">
      <c r="A35" t="s">
        <v>52</v>
      </c>
      <c r="B35" s="13">
        <v>36</v>
      </c>
      <c r="C35">
        <v>272</v>
      </c>
      <c r="D35">
        <v>275</v>
      </c>
      <c r="E35" s="14">
        <v>2.464585</v>
      </c>
      <c r="F35" s="15">
        <v>6.1671050000000003</v>
      </c>
      <c r="G35" s="14">
        <v>38.320988</v>
      </c>
      <c r="H35" s="14">
        <v>3573.998046875</v>
      </c>
      <c r="I35">
        <v>1</v>
      </c>
      <c r="J35" t="s">
        <v>108</v>
      </c>
    </row>
    <row r="36" spans="1:10" x14ac:dyDescent="0.2">
      <c r="A36" t="s">
        <v>52</v>
      </c>
      <c r="B36" s="13">
        <v>37</v>
      </c>
      <c r="C36">
        <v>275</v>
      </c>
      <c r="D36">
        <v>88</v>
      </c>
      <c r="E36" s="14">
        <v>0.55527500000000007</v>
      </c>
      <c r="F36" s="15">
        <v>2.5</v>
      </c>
      <c r="G36" s="14">
        <v>8.6337811999999996</v>
      </c>
      <c r="H36" s="14">
        <v>2000</v>
      </c>
      <c r="I36">
        <v>1</v>
      </c>
      <c r="J36" t="s">
        <v>108</v>
      </c>
    </row>
    <row r="37" spans="1:10" x14ac:dyDescent="0.2">
      <c r="A37" t="s">
        <v>52</v>
      </c>
      <c r="B37" s="13">
        <v>38</v>
      </c>
      <c r="C37">
        <v>275</v>
      </c>
      <c r="D37">
        <v>774</v>
      </c>
      <c r="E37" s="14">
        <v>0.23349999999999999</v>
      </c>
      <c r="F37" s="15">
        <v>2.5</v>
      </c>
      <c r="G37" s="14">
        <v>3.6311680000000002</v>
      </c>
      <c r="H37" s="14">
        <v>2000</v>
      </c>
      <c r="I37">
        <v>1</v>
      </c>
      <c r="J37" t="s">
        <v>108</v>
      </c>
    </row>
    <row r="38" spans="1:10" x14ac:dyDescent="0.2">
      <c r="A38" t="s">
        <v>52</v>
      </c>
      <c r="B38" s="13">
        <v>40</v>
      </c>
      <c r="C38">
        <v>682</v>
      </c>
      <c r="D38">
        <v>681</v>
      </c>
      <c r="E38" s="14">
        <v>6.913717965</v>
      </c>
      <c r="F38" s="15">
        <v>16.312398894000001</v>
      </c>
      <c r="G38" s="14">
        <v>114.00821028466484</v>
      </c>
      <c r="H38" s="14">
        <v>1018.49102783203</v>
      </c>
      <c r="I38">
        <v>1</v>
      </c>
      <c r="J38" t="s">
        <v>108</v>
      </c>
    </row>
    <row r="39" spans="1:10" ht="15" x14ac:dyDescent="0.2">
      <c r="A39" t="s">
        <v>52</v>
      </c>
      <c r="B39" s="17">
        <v>41</v>
      </c>
      <c r="C39">
        <v>143</v>
      </c>
      <c r="D39" t="s">
        <v>37</v>
      </c>
      <c r="E39" s="14">
        <v>7.2759303759999998</v>
      </c>
      <c r="F39" s="15">
        <v>16.216291740000003</v>
      </c>
      <c r="G39" s="14">
        <v>127.01530785123965</v>
      </c>
      <c r="H39" s="14">
        <v>750</v>
      </c>
      <c r="I39">
        <v>1</v>
      </c>
      <c r="J39" t="s">
        <v>108</v>
      </c>
    </row>
    <row r="40" spans="1:10" x14ac:dyDescent="0.2">
      <c r="A40" t="s">
        <v>52</v>
      </c>
      <c r="B40" s="13">
        <v>42</v>
      </c>
      <c r="C40">
        <v>735</v>
      </c>
      <c r="D40" t="s">
        <v>26</v>
      </c>
      <c r="E40" s="14">
        <v>6.2543259239999998</v>
      </c>
      <c r="F40" s="15">
        <v>13.939381983999999</v>
      </c>
      <c r="G40" s="14">
        <v>109.18124586776861</v>
      </c>
      <c r="H40" s="14">
        <v>310.42800903320301</v>
      </c>
      <c r="I40">
        <v>1</v>
      </c>
      <c r="J40" t="s">
        <v>108</v>
      </c>
    </row>
    <row r="41" spans="1:10" x14ac:dyDescent="0.2">
      <c r="A41" t="s">
        <v>52</v>
      </c>
      <c r="B41" s="13">
        <v>43</v>
      </c>
      <c r="C41">
        <v>735</v>
      </c>
      <c r="D41">
        <v>737</v>
      </c>
      <c r="E41" s="14">
        <v>1.6295757279999998</v>
      </c>
      <c r="F41" s="15">
        <v>3.6319311600000002</v>
      </c>
      <c r="G41" s="14">
        <v>28.447371900826447</v>
      </c>
      <c r="H41" s="14">
        <v>359.31500244140608</v>
      </c>
      <c r="I41">
        <v>1</v>
      </c>
      <c r="J41" t="s">
        <v>108</v>
      </c>
    </row>
    <row r="42" spans="1:10" x14ac:dyDescent="0.2">
      <c r="A42" t="s">
        <v>52</v>
      </c>
      <c r="B42" s="13">
        <v>44</v>
      </c>
      <c r="C42">
        <v>735</v>
      </c>
      <c r="D42">
        <v>738</v>
      </c>
      <c r="E42" s="14">
        <v>0.48102969199999995</v>
      </c>
      <c r="F42" s="15">
        <v>1.0720987199999998</v>
      </c>
      <c r="G42" s="14">
        <v>8.3972954545454552</v>
      </c>
      <c r="H42" s="14">
        <v>97</v>
      </c>
      <c r="I42">
        <v>1</v>
      </c>
      <c r="J42" t="s">
        <v>108</v>
      </c>
    </row>
    <row r="43" spans="1:10" ht="15" x14ac:dyDescent="0.2">
      <c r="A43" t="s">
        <v>52</v>
      </c>
      <c r="B43" s="16">
        <v>45</v>
      </c>
      <c r="C43">
        <v>303</v>
      </c>
      <c r="D43">
        <v>869</v>
      </c>
      <c r="E43" s="14">
        <v>11.837867778</v>
      </c>
      <c r="F43" s="15">
        <v>26.383748952000001</v>
      </c>
      <c r="G43" s="14">
        <v>206.65267045454547</v>
      </c>
      <c r="H43" s="14">
        <v>750</v>
      </c>
      <c r="I43">
        <v>1</v>
      </c>
      <c r="J43" t="s">
        <v>108</v>
      </c>
    </row>
    <row r="44" spans="1:10" x14ac:dyDescent="0.2">
      <c r="A44" t="s">
        <v>52</v>
      </c>
      <c r="B44" s="13">
        <v>46</v>
      </c>
      <c r="C44">
        <v>735</v>
      </c>
      <c r="D44" t="s">
        <v>26</v>
      </c>
      <c r="E44" s="14">
        <v>6.2525796519999997</v>
      </c>
      <c r="F44" s="15">
        <v>13.935490624000002</v>
      </c>
      <c r="G44" s="14">
        <v>109.15076446280992</v>
      </c>
      <c r="H44" s="14">
        <v>311.08499145507801</v>
      </c>
      <c r="I44">
        <v>1</v>
      </c>
      <c r="J44" t="s">
        <v>108</v>
      </c>
    </row>
    <row r="45" spans="1:10" x14ac:dyDescent="0.2">
      <c r="A45" t="s">
        <v>52</v>
      </c>
      <c r="B45" s="13">
        <v>47</v>
      </c>
      <c r="C45">
        <v>735</v>
      </c>
      <c r="D45">
        <v>739</v>
      </c>
      <c r="E45" s="14">
        <v>7.0678355439999994</v>
      </c>
      <c r="F45" s="15">
        <v>15.75249874</v>
      </c>
      <c r="G45" s="14">
        <v>123.38261570247936</v>
      </c>
      <c r="H45" s="14">
        <v>230</v>
      </c>
      <c r="I45">
        <v>1</v>
      </c>
      <c r="J45" t="s">
        <v>108</v>
      </c>
    </row>
    <row r="46" spans="1:10" x14ac:dyDescent="0.2">
      <c r="A46" t="s">
        <v>52</v>
      </c>
      <c r="B46" s="13">
        <v>48</v>
      </c>
      <c r="C46">
        <v>553</v>
      </c>
      <c r="D46">
        <v>808</v>
      </c>
      <c r="E46" s="14">
        <v>28.716035567999999</v>
      </c>
      <c r="F46" s="15">
        <v>64.001110316000009</v>
      </c>
      <c r="G46" s="14">
        <v>501.29344421487605</v>
      </c>
      <c r="H46" s="14">
        <v>292.82800292968699</v>
      </c>
      <c r="I46">
        <v>1</v>
      </c>
      <c r="J46" t="s">
        <v>108</v>
      </c>
    </row>
    <row r="47" spans="1:10" ht="15" x14ac:dyDescent="0.2">
      <c r="A47" t="s">
        <v>52</v>
      </c>
      <c r="B47" s="16">
        <v>49</v>
      </c>
      <c r="C47">
        <v>364</v>
      </c>
      <c r="D47">
        <v>873</v>
      </c>
      <c r="E47" s="14">
        <v>34.954691508000003</v>
      </c>
      <c r="F47" s="15">
        <v>77.905567706999989</v>
      </c>
      <c r="G47" s="14">
        <v>610.20113894628105</v>
      </c>
      <c r="H47" s="14">
        <v>369</v>
      </c>
      <c r="I47">
        <v>1</v>
      </c>
      <c r="J47" t="s">
        <v>108</v>
      </c>
    </row>
    <row r="48" spans="1:10" x14ac:dyDescent="0.2">
      <c r="A48" t="s">
        <v>52</v>
      </c>
      <c r="B48" s="13">
        <v>50</v>
      </c>
      <c r="C48">
        <v>863</v>
      </c>
      <c r="D48">
        <v>861</v>
      </c>
      <c r="E48" s="14">
        <v>5.2339919720000001</v>
      </c>
      <c r="F48" s="15">
        <v>11.665304596</v>
      </c>
      <c r="G48" s="14">
        <v>91.369363636363644</v>
      </c>
      <c r="H48" s="14">
        <v>600</v>
      </c>
      <c r="I48">
        <v>1</v>
      </c>
      <c r="J48" t="s">
        <v>108</v>
      </c>
    </row>
    <row r="49" spans="1:10" x14ac:dyDescent="0.2">
      <c r="A49" t="s">
        <v>52</v>
      </c>
      <c r="B49" s="13">
        <v>51</v>
      </c>
      <c r="C49">
        <v>861</v>
      </c>
      <c r="D49" t="s">
        <v>37</v>
      </c>
      <c r="E49" s="14">
        <v>1.247426752</v>
      </c>
      <c r="F49" s="15">
        <v>2.7802136119999998</v>
      </c>
      <c r="G49" s="14">
        <v>21.776229338842978</v>
      </c>
      <c r="H49" s="14">
        <v>1670.5263157894738</v>
      </c>
      <c r="I49">
        <v>1</v>
      </c>
      <c r="J49" t="s">
        <v>108</v>
      </c>
    </row>
    <row r="50" spans="1:10" x14ac:dyDescent="0.2">
      <c r="A50" t="s">
        <v>52</v>
      </c>
      <c r="B50" s="13">
        <v>52</v>
      </c>
      <c r="C50">
        <v>302</v>
      </c>
      <c r="D50" t="s">
        <v>37</v>
      </c>
      <c r="E50" s="14">
        <v>10.729407348000001</v>
      </c>
      <c r="F50" s="15">
        <v>23.913258071999998</v>
      </c>
      <c r="G50" s="14">
        <v>187.30236983471073</v>
      </c>
      <c r="H50" s="14">
        <v>412</v>
      </c>
      <c r="I50">
        <v>1</v>
      </c>
      <c r="J50" t="s">
        <v>108</v>
      </c>
    </row>
    <row r="51" spans="1:10" ht="15" x14ac:dyDescent="0.2">
      <c r="A51" t="s">
        <v>52</v>
      </c>
      <c r="B51" s="17">
        <v>53</v>
      </c>
      <c r="C51">
        <v>618</v>
      </c>
      <c r="D51">
        <v>872</v>
      </c>
      <c r="E51" s="14">
        <v>32.129935000000003</v>
      </c>
      <c r="F51" s="15">
        <v>80.398407500000019</v>
      </c>
      <c r="G51" s="14">
        <v>499.57745799999998</v>
      </c>
      <c r="H51" s="14">
        <v>3248</v>
      </c>
      <c r="I51">
        <v>1</v>
      </c>
      <c r="J51" t="s">
        <v>108</v>
      </c>
    </row>
    <row r="52" spans="1:10" ht="15" x14ac:dyDescent="0.2">
      <c r="A52" t="s">
        <v>52</v>
      </c>
      <c r="B52" s="17">
        <v>54</v>
      </c>
      <c r="C52">
        <v>619</v>
      </c>
      <c r="D52">
        <v>862</v>
      </c>
      <c r="E52" s="14">
        <v>10.25026875</v>
      </c>
      <c r="F52" s="15">
        <v>25.649141666666665</v>
      </c>
      <c r="G52" s="14">
        <v>159.37794783333331</v>
      </c>
      <c r="H52" s="14">
        <v>2598</v>
      </c>
      <c r="I52">
        <v>1</v>
      </c>
      <c r="J52" t="s">
        <v>108</v>
      </c>
    </row>
    <row r="53" spans="1:10" x14ac:dyDescent="0.2">
      <c r="A53" t="s">
        <v>52</v>
      </c>
      <c r="B53" s="13">
        <v>55</v>
      </c>
      <c r="C53">
        <v>40</v>
      </c>
      <c r="D53">
        <v>41</v>
      </c>
      <c r="E53" s="14">
        <v>5.3825875000000005</v>
      </c>
      <c r="F53" s="15">
        <v>13.468792499999999</v>
      </c>
      <c r="G53" s="14">
        <v>83.692024000000004</v>
      </c>
      <c r="H53" s="14">
        <v>1386</v>
      </c>
      <c r="I53">
        <v>1</v>
      </c>
      <c r="J53" t="s">
        <v>108</v>
      </c>
    </row>
    <row r="54" spans="1:10" x14ac:dyDescent="0.2">
      <c r="A54" t="s">
        <v>52</v>
      </c>
      <c r="B54" s="13">
        <v>56</v>
      </c>
      <c r="C54">
        <v>40</v>
      </c>
      <c r="D54">
        <v>41</v>
      </c>
      <c r="E54" s="14">
        <v>5.3849549999999997</v>
      </c>
      <c r="F54" s="15">
        <v>13.474717500000002</v>
      </c>
      <c r="G54" s="14">
        <v>83.728833999999992</v>
      </c>
      <c r="H54" s="14">
        <v>1386</v>
      </c>
      <c r="I54">
        <v>1</v>
      </c>
      <c r="J54" t="s">
        <v>108</v>
      </c>
    </row>
    <row r="55" spans="1:10" x14ac:dyDescent="0.2">
      <c r="A55" t="s">
        <v>52</v>
      </c>
      <c r="B55" s="13">
        <v>57</v>
      </c>
      <c r="C55">
        <v>144</v>
      </c>
      <c r="D55" t="s">
        <v>4</v>
      </c>
      <c r="E55" s="14">
        <v>2.039272532</v>
      </c>
      <c r="F55" s="15">
        <v>4.5450460440000002</v>
      </c>
      <c r="G55" s="14">
        <v>35.599411157024797</v>
      </c>
      <c r="H55" s="14">
        <v>1692.6315789473686</v>
      </c>
      <c r="I55">
        <v>1</v>
      </c>
      <c r="J55" t="s">
        <v>108</v>
      </c>
    </row>
    <row r="56" spans="1:10" x14ac:dyDescent="0.2">
      <c r="A56" t="s">
        <v>52</v>
      </c>
      <c r="B56" s="13">
        <v>58</v>
      </c>
      <c r="C56" t="s">
        <v>4</v>
      </c>
      <c r="D56">
        <v>145</v>
      </c>
      <c r="E56" s="14">
        <v>2.4697116399999999</v>
      </c>
      <c r="F56" s="15">
        <v>5.5043911560000005</v>
      </c>
      <c r="G56" s="14">
        <v>43.113551652892561</v>
      </c>
      <c r="H56" s="14">
        <v>827</v>
      </c>
      <c r="I56">
        <v>1</v>
      </c>
      <c r="J56" t="s">
        <v>108</v>
      </c>
    </row>
    <row r="57" spans="1:10" x14ac:dyDescent="0.2">
      <c r="A57" t="s">
        <v>52</v>
      </c>
      <c r="B57" s="13">
        <v>59</v>
      </c>
      <c r="C57" t="s">
        <v>4</v>
      </c>
      <c r="D57">
        <v>146</v>
      </c>
      <c r="E57" s="14">
        <v>2.5288820919999999</v>
      </c>
      <c r="F57" s="15">
        <v>5.6362680880000005</v>
      </c>
      <c r="G57" s="14">
        <v>44.146487603305786</v>
      </c>
      <c r="H57" s="14">
        <v>881.78997802734295</v>
      </c>
      <c r="I57">
        <v>1</v>
      </c>
      <c r="J57" t="s">
        <v>108</v>
      </c>
    </row>
    <row r="58" spans="1:10" x14ac:dyDescent="0.2">
      <c r="A58" t="s">
        <v>52</v>
      </c>
      <c r="B58" s="13">
        <v>60</v>
      </c>
      <c r="C58">
        <v>145</v>
      </c>
      <c r="D58">
        <v>146</v>
      </c>
      <c r="E58" s="14">
        <v>1.2200173480000001</v>
      </c>
      <c r="F58" s="15">
        <v>2.7191236160000001</v>
      </c>
      <c r="G58" s="14">
        <v>21.297737603305784</v>
      </c>
      <c r="H58" s="14">
        <v>827</v>
      </c>
      <c r="I58">
        <v>1</v>
      </c>
      <c r="J58" t="s">
        <v>108</v>
      </c>
    </row>
    <row r="59" spans="1:10" x14ac:dyDescent="0.2">
      <c r="A59" t="s">
        <v>52</v>
      </c>
      <c r="B59" s="13">
        <v>61</v>
      </c>
      <c r="C59">
        <v>146</v>
      </c>
      <c r="D59">
        <v>147</v>
      </c>
      <c r="E59" s="14">
        <v>0.83801018400000005</v>
      </c>
      <c r="F59" s="15">
        <v>1.867723088</v>
      </c>
      <c r="G59" s="14">
        <v>14.629078512396694</v>
      </c>
      <c r="H59" s="14">
        <v>847.38897705078102</v>
      </c>
      <c r="I59">
        <v>1</v>
      </c>
      <c r="J59" t="s">
        <v>108</v>
      </c>
    </row>
    <row r="60" spans="1:10" x14ac:dyDescent="0.2">
      <c r="A60" t="s">
        <v>52</v>
      </c>
      <c r="B60" s="13">
        <v>62</v>
      </c>
      <c r="C60">
        <v>147</v>
      </c>
      <c r="D60">
        <v>139</v>
      </c>
      <c r="E60" s="14">
        <v>0.74275559600000007</v>
      </c>
      <c r="F60" s="15">
        <v>1.6554232640000002</v>
      </c>
      <c r="G60" s="14">
        <v>12.96622520661157</v>
      </c>
      <c r="H60" s="14">
        <v>878.93200683593705</v>
      </c>
      <c r="I60">
        <v>1</v>
      </c>
      <c r="J60" t="s">
        <v>108</v>
      </c>
    </row>
    <row r="61" spans="1:10" x14ac:dyDescent="0.2">
      <c r="A61" t="s">
        <v>52</v>
      </c>
      <c r="B61" s="13">
        <v>63</v>
      </c>
      <c r="C61">
        <v>146</v>
      </c>
      <c r="D61">
        <v>139</v>
      </c>
      <c r="E61" s="14">
        <v>1.3874377879999999</v>
      </c>
      <c r="F61" s="15">
        <v>3.0922634160000002</v>
      </c>
      <c r="G61" s="14">
        <v>24.220382231404958</v>
      </c>
      <c r="H61" s="14">
        <v>846.31298828125</v>
      </c>
      <c r="I61">
        <v>1</v>
      </c>
      <c r="J61" t="s">
        <v>108</v>
      </c>
    </row>
    <row r="62" spans="1:10" x14ac:dyDescent="0.2">
      <c r="A62" t="s">
        <v>52</v>
      </c>
      <c r="B62" s="13">
        <v>64</v>
      </c>
      <c r="C62">
        <v>139</v>
      </c>
      <c r="D62">
        <v>144</v>
      </c>
      <c r="E62" s="14">
        <v>0.48132299600000006</v>
      </c>
      <c r="F62" s="15">
        <v>1.0727526040000002</v>
      </c>
      <c r="G62" s="14">
        <v>8.4024132231404955</v>
      </c>
      <c r="H62" s="14">
        <v>800</v>
      </c>
      <c r="I62">
        <v>1</v>
      </c>
      <c r="J62" t="s">
        <v>108</v>
      </c>
    </row>
    <row r="63" spans="1:10" x14ac:dyDescent="0.2">
      <c r="A63" t="s">
        <v>52</v>
      </c>
      <c r="B63" s="13">
        <v>65</v>
      </c>
      <c r="C63">
        <v>145</v>
      </c>
      <c r="D63">
        <v>742</v>
      </c>
      <c r="E63" s="14">
        <v>5.2015479999999996E-2</v>
      </c>
      <c r="F63" s="15">
        <v>0.48399999999999999</v>
      </c>
      <c r="G63" s="14">
        <v>0.90802892561983473</v>
      </c>
      <c r="H63" s="14">
        <v>1600</v>
      </c>
      <c r="I63">
        <v>1</v>
      </c>
      <c r="J63" t="s">
        <v>108</v>
      </c>
    </row>
    <row r="64" spans="1:10" x14ac:dyDescent="0.2">
      <c r="A64" t="s">
        <v>52</v>
      </c>
      <c r="B64" s="13">
        <v>66</v>
      </c>
      <c r="C64">
        <v>194</v>
      </c>
      <c r="D64">
        <v>140</v>
      </c>
      <c r="E64" s="14">
        <v>1.7128740640000002</v>
      </c>
      <c r="F64" s="15">
        <v>3.8175824280000001</v>
      </c>
      <c r="G64" s="14">
        <v>29.901497933884297</v>
      </c>
      <c r="H64" s="14">
        <v>659.10699462890602</v>
      </c>
      <c r="I64">
        <v>1</v>
      </c>
      <c r="J64" t="s">
        <v>108</v>
      </c>
    </row>
    <row r="65" spans="1:10" x14ac:dyDescent="0.2">
      <c r="A65" t="s">
        <v>52</v>
      </c>
      <c r="B65" s="13">
        <v>67</v>
      </c>
      <c r="C65">
        <v>194</v>
      </c>
      <c r="D65">
        <v>140</v>
      </c>
      <c r="E65" s="14">
        <v>1.7005035079999999</v>
      </c>
      <c r="F65" s="15">
        <v>3.7900118520000001</v>
      </c>
      <c r="G65" s="14">
        <v>29.68555165289256</v>
      </c>
      <c r="H65" s="14">
        <v>847.11199951171795</v>
      </c>
      <c r="I65">
        <v>1</v>
      </c>
      <c r="J65" t="s">
        <v>108</v>
      </c>
    </row>
    <row r="66" spans="1:10" x14ac:dyDescent="0.2">
      <c r="A66" t="s">
        <v>52</v>
      </c>
      <c r="B66" s="13">
        <v>68</v>
      </c>
      <c r="C66">
        <v>494</v>
      </c>
      <c r="D66" t="s">
        <v>19</v>
      </c>
      <c r="E66" s="14">
        <v>3.6979782839999999</v>
      </c>
      <c r="F66" s="15">
        <v>8.2419009640000009</v>
      </c>
      <c r="G66" s="14">
        <v>64.555301652892567</v>
      </c>
      <c r="H66" s="14">
        <v>1062</v>
      </c>
      <c r="I66">
        <v>1</v>
      </c>
      <c r="J66" t="s">
        <v>108</v>
      </c>
    </row>
    <row r="67" spans="1:10" x14ac:dyDescent="0.2">
      <c r="A67" t="s">
        <v>52</v>
      </c>
      <c r="B67" s="13">
        <v>69</v>
      </c>
      <c r="C67">
        <v>494</v>
      </c>
      <c r="D67">
        <v>496</v>
      </c>
      <c r="E67" s="14">
        <v>0.30955720399999997</v>
      </c>
      <c r="F67" s="15">
        <v>0.68992844799999997</v>
      </c>
      <c r="G67" s="14">
        <v>5.4039152892561981</v>
      </c>
      <c r="H67" s="14">
        <v>366</v>
      </c>
      <c r="I67">
        <v>1</v>
      </c>
      <c r="J67" t="s">
        <v>108</v>
      </c>
    </row>
    <row r="68" spans="1:10" x14ac:dyDescent="0.2">
      <c r="A68" t="s">
        <v>52</v>
      </c>
      <c r="B68" s="13">
        <v>70</v>
      </c>
      <c r="C68" t="s">
        <v>19</v>
      </c>
      <c r="D68">
        <v>196</v>
      </c>
      <c r="E68" s="14">
        <v>3.3203827800000001</v>
      </c>
      <c r="F68" s="15">
        <v>7.4003319280000008</v>
      </c>
      <c r="G68" s="14">
        <v>57.963648760330578</v>
      </c>
      <c r="H68" s="14">
        <v>1587.3684210526317</v>
      </c>
      <c r="I68">
        <v>1</v>
      </c>
      <c r="J68" t="s">
        <v>108</v>
      </c>
    </row>
    <row r="69" spans="1:10" x14ac:dyDescent="0.2">
      <c r="A69" t="s">
        <v>52</v>
      </c>
      <c r="B69" s="13">
        <v>71</v>
      </c>
      <c r="C69">
        <v>196</v>
      </c>
      <c r="D69" t="s">
        <v>7</v>
      </c>
      <c r="E69" s="14">
        <v>0.32860453999999995</v>
      </c>
      <c r="F69" s="15">
        <v>0.73238008799999998</v>
      </c>
      <c r="G69" s="14">
        <v>5.7364194214876036</v>
      </c>
      <c r="H69" s="14">
        <v>1630.5263157894738</v>
      </c>
      <c r="I69">
        <v>1</v>
      </c>
      <c r="J69" t="s">
        <v>108</v>
      </c>
    </row>
    <row r="70" spans="1:10" x14ac:dyDescent="0.2">
      <c r="A70" t="s">
        <v>52</v>
      </c>
      <c r="B70" s="13">
        <v>72</v>
      </c>
      <c r="C70">
        <v>197</v>
      </c>
      <c r="D70">
        <v>200</v>
      </c>
      <c r="E70" s="14">
        <v>1.356613764</v>
      </c>
      <c r="F70" s="15">
        <v>3.0235644560000003</v>
      </c>
      <c r="G70" s="14">
        <v>23.682293388429752</v>
      </c>
      <c r="H70" s="14">
        <v>818.73684210526312</v>
      </c>
      <c r="I70">
        <v>1</v>
      </c>
      <c r="J70" t="s">
        <v>108</v>
      </c>
    </row>
    <row r="71" spans="1:10" x14ac:dyDescent="0.2">
      <c r="A71" t="s">
        <v>52</v>
      </c>
      <c r="B71" s="13">
        <v>73</v>
      </c>
      <c r="C71" t="s">
        <v>7</v>
      </c>
      <c r="D71">
        <v>200</v>
      </c>
      <c r="E71" s="14">
        <v>1.267360292</v>
      </c>
      <c r="F71" s="15">
        <v>2.8246399719999999</v>
      </c>
      <c r="G71" s="14">
        <v>22.124202479338841</v>
      </c>
      <c r="H71" s="14">
        <v>751</v>
      </c>
      <c r="I71">
        <v>1</v>
      </c>
      <c r="J71" t="s">
        <v>108</v>
      </c>
    </row>
    <row r="72" spans="1:10" x14ac:dyDescent="0.2">
      <c r="A72" t="s">
        <v>52</v>
      </c>
      <c r="B72" s="13">
        <v>74</v>
      </c>
      <c r="C72" t="s">
        <v>7</v>
      </c>
      <c r="D72">
        <v>200</v>
      </c>
      <c r="E72" s="14">
        <v>1.261886252</v>
      </c>
      <c r="F72" s="15">
        <v>2.8124402680000005</v>
      </c>
      <c r="G72" s="14">
        <v>22.028646694214874</v>
      </c>
      <c r="H72" s="14">
        <v>751</v>
      </c>
      <c r="I72">
        <v>1</v>
      </c>
      <c r="J72" t="s">
        <v>108</v>
      </c>
    </row>
    <row r="73" spans="1:10" x14ac:dyDescent="0.2">
      <c r="A73" t="s">
        <v>52</v>
      </c>
      <c r="B73" s="13">
        <v>75</v>
      </c>
      <c r="C73" t="s">
        <v>7</v>
      </c>
      <c r="D73">
        <v>543</v>
      </c>
      <c r="E73" s="14">
        <v>2.4787261400000005</v>
      </c>
      <c r="F73" s="15">
        <v>5.5244824799999996</v>
      </c>
      <c r="G73" s="14">
        <v>43.270919421487605</v>
      </c>
      <c r="H73" s="14">
        <v>410.88000488281199</v>
      </c>
      <c r="I73">
        <v>1</v>
      </c>
      <c r="J73" t="s">
        <v>108</v>
      </c>
    </row>
    <row r="74" spans="1:10" x14ac:dyDescent="0.2">
      <c r="A74" t="s">
        <v>52</v>
      </c>
      <c r="B74" s="13">
        <v>76</v>
      </c>
      <c r="C74" t="s">
        <v>7</v>
      </c>
      <c r="D74">
        <v>543</v>
      </c>
      <c r="E74" s="14">
        <v>2.4790751039999996</v>
      </c>
      <c r="F74" s="15">
        <v>5.5252597840000002</v>
      </c>
      <c r="G74" s="14">
        <v>43.277006198347102</v>
      </c>
      <c r="H74" s="14">
        <v>410.51300048828102</v>
      </c>
      <c r="I74">
        <v>1</v>
      </c>
      <c r="J74" t="s">
        <v>108</v>
      </c>
    </row>
    <row r="75" spans="1:10" x14ac:dyDescent="0.2">
      <c r="A75" t="s">
        <v>52</v>
      </c>
      <c r="B75" s="13">
        <v>77</v>
      </c>
      <c r="C75" t="s">
        <v>7</v>
      </c>
      <c r="D75">
        <v>800</v>
      </c>
      <c r="E75" s="14">
        <v>4.2515315039999999</v>
      </c>
      <c r="F75" s="15">
        <v>9.4756368079999991</v>
      </c>
      <c r="G75" s="14">
        <v>74.218628099173557</v>
      </c>
      <c r="H75" s="14">
        <v>1283.1578947368421</v>
      </c>
      <c r="I75">
        <v>1</v>
      </c>
      <c r="J75" t="s">
        <v>108</v>
      </c>
    </row>
    <row r="76" spans="1:10" x14ac:dyDescent="0.2">
      <c r="A76" t="s">
        <v>52</v>
      </c>
      <c r="B76" s="13">
        <v>78</v>
      </c>
      <c r="C76">
        <v>140</v>
      </c>
      <c r="D76">
        <v>800</v>
      </c>
      <c r="E76" s="14">
        <v>1.387981804</v>
      </c>
      <c r="F76" s="15">
        <v>3.0934763199999997</v>
      </c>
      <c r="G76" s="14">
        <v>24.229884297520663</v>
      </c>
      <c r="H76" s="14">
        <v>450</v>
      </c>
      <c r="I76">
        <v>1</v>
      </c>
      <c r="J76" t="s">
        <v>108</v>
      </c>
    </row>
    <row r="77" spans="1:10" x14ac:dyDescent="0.2">
      <c r="A77" t="s">
        <v>52</v>
      </c>
      <c r="B77" s="13">
        <v>79</v>
      </c>
      <c r="C77">
        <v>736</v>
      </c>
      <c r="D77">
        <v>737</v>
      </c>
      <c r="E77" s="14">
        <v>3.9784800000000002E-2</v>
      </c>
      <c r="F77" s="15">
        <v>0.48399999999999999</v>
      </c>
      <c r="G77" s="14">
        <v>0.69445454545454544</v>
      </c>
      <c r="H77" s="14">
        <v>800</v>
      </c>
      <c r="I77">
        <v>1</v>
      </c>
      <c r="J77" t="s">
        <v>108</v>
      </c>
    </row>
    <row r="78" spans="1:10" x14ac:dyDescent="0.2">
      <c r="A78" t="s">
        <v>52</v>
      </c>
      <c r="B78" s="13">
        <v>80</v>
      </c>
      <c r="C78">
        <v>737</v>
      </c>
      <c r="D78">
        <v>740</v>
      </c>
      <c r="E78" s="14">
        <v>1.012277772</v>
      </c>
      <c r="F78" s="15">
        <v>2.256122924</v>
      </c>
      <c r="G78" s="14">
        <v>17.671252066115706</v>
      </c>
      <c r="H78" s="14">
        <v>800</v>
      </c>
      <c r="I78">
        <v>1</v>
      </c>
      <c r="J78" t="s">
        <v>108</v>
      </c>
    </row>
    <row r="79" spans="1:10" x14ac:dyDescent="0.2">
      <c r="A79" t="s">
        <v>52</v>
      </c>
      <c r="B79" s="13">
        <v>81</v>
      </c>
      <c r="C79">
        <v>198</v>
      </c>
      <c r="D79">
        <v>735</v>
      </c>
      <c r="E79" s="14">
        <v>23.156700732000001</v>
      </c>
      <c r="F79" s="15">
        <v>51.610695311999997</v>
      </c>
      <c r="G79" s="14">
        <v>404.24459917355375</v>
      </c>
      <c r="H79" s="14">
        <v>307.072998046875</v>
      </c>
      <c r="I79">
        <v>1</v>
      </c>
      <c r="J79" t="s">
        <v>108</v>
      </c>
    </row>
    <row r="80" spans="1:10" x14ac:dyDescent="0.2">
      <c r="A80" t="s">
        <v>52</v>
      </c>
      <c r="B80" s="13">
        <v>82</v>
      </c>
      <c r="C80">
        <v>198</v>
      </c>
      <c r="D80">
        <v>735</v>
      </c>
      <c r="E80" s="14">
        <v>23.153799635999999</v>
      </c>
      <c r="F80" s="15">
        <v>51.604229071999995</v>
      </c>
      <c r="G80" s="14">
        <v>404.19395247933886</v>
      </c>
      <c r="H80" s="14">
        <v>306.24099731445301</v>
      </c>
      <c r="I80">
        <v>1</v>
      </c>
      <c r="J80" t="s">
        <v>108</v>
      </c>
    </row>
    <row r="81" spans="1:10" x14ac:dyDescent="0.2">
      <c r="A81" t="s">
        <v>52</v>
      </c>
      <c r="B81" s="13">
        <v>83</v>
      </c>
      <c r="C81">
        <v>683</v>
      </c>
      <c r="D81" t="s">
        <v>26</v>
      </c>
      <c r="E81" s="14">
        <v>13.640344036000002</v>
      </c>
      <c r="F81" s="15">
        <v>30.401033652000002</v>
      </c>
      <c r="G81" s="14">
        <v>238.11835330578509</v>
      </c>
      <c r="H81" s="14">
        <v>958.73684210526312</v>
      </c>
      <c r="I81">
        <v>1</v>
      </c>
      <c r="J81" t="s">
        <v>108</v>
      </c>
    </row>
    <row r="82" spans="1:10" x14ac:dyDescent="0.2">
      <c r="A82" t="s">
        <v>52</v>
      </c>
      <c r="B82" s="13">
        <v>84</v>
      </c>
      <c r="C82">
        <v>683</v>
      </c>
      <c r="D82">
        <v>213</v>
      </c>
      <c r="E82" s="14">
        <v>11.849252183999999</v>
      </c>
      <c r="F82" s="15">
        <v>26.409122168</v>
      </c>
      <c r="G82" s="14">
        <v>206.85140909090907</v>
      </c>
      <c r="H82" s="14">
        <v>968.73684210526312</v>
      </c>
      <c r="I82">
        <v>1</v>
      </c>
      <c r="J82" t="s">
        <v>108</v>
      </c>
    </row>
    <row r="83" spans="1:10" x14ac:dyDescent="0.2">
      <c r="A83" t="s">
        <v>52</v>
      </c>
      <c r="B83" s="13">
        <v>85</v>
      </c>
      <c r="C83">
        <v>679</v>
      </c>
      <c r="D83">
        <v>75</v>
      </c>
      <c r="E83" s="14">
        <v>4.0158486720000006</v>
      </c>
      <c r="F83" s="15">
        <v>8.950356932</v>
      </c>
      <c r="G83" s="14">
        <v>70.104332644628087</v>
      </c>
      <c r="H83" s="14">
        <v>512.04797363281205</v>
      </c>
      <c r="I83">
        <v>1</v>
      </c>
      <c r="J83" t="s">
        <v>108</v>
      </c>
    </row>
    <row r="84" spans="1:10" x14ac:dyDescent="0.2">
      <c r="A84" t="s">
        <v>52</v>
      </c>
      <c r="B84" s="13">
        <v>86</v>
      </c>
      <c r="C84">
        <v>75</v>
      </c>
      <c r="D84">
        <v>76</v>
      </c>
      <c r="E84" s="14">
        <v>1.48588E-2</v>
      </c>
      <c r="F84" s="15">
        <v>2.5</v>
      </c>
      <c r="G84" s="14">
        <v>0.25965702479338842</v>
      </c>
      <c r="H84" s="14">
        <v>800</v>
      </c>
      <c r="I84">
        <v>1</v>
      </c>
      <c r="J84" t="s">
        <v>108</v>
      </c>
    </row>
    <row r="85" spans="1:10" ht="15" x14ac:dyDescent="0.2">
      <c r="A85" t="s">
        <v>52</v>
      </c>
      <c r="B85" s="16">
        <v>87</v>
      </c>
      <c r="C85">
        <v>869</v>
      </c>
      <c r="D85">
        <v>302</v>
      </c>
      <c r="E85" s="14">
        <v>18.940588444800003</v>
      </c>
      <c r="F85" s="15">
        <v>42.213998323200002</v>
      </c>
      <c r="G85" s="14">
        <v>330.64427272727272</v>
      </c>
      <c r="H85" s="14">
        <v>476</v>
      </c>
      <c r="I85">
        <v>1</v>
      </c>
      <c r="J85" t="s">
        <v>108</v>
      </c>
    </row>
    <row r="86" spans="1:10" x14ac:dyDescent="0.2">
      <c r="A86" t="s">
        <v>52</v>
      </c>
      <c r="B86" s="13">
        <v>88</v>
      </c>
      <c r="C86">
        <v>275</v>
      </c>
      <c r="D86">
        <v>774</v>
      </c>
      <c r="E86" s="14">
        <v>0.222</v>
      </c>
      <c r="F86" s="15">
        <v>2.5</v>
      </c>
      <c r="G86" s="14">
        <v>3.4499083999999995</v>
      </c>
      <c r="H86" s="14">
        <v>2000</v>
      </c>
      <c r="I86">
        <v>1</v>
      </c>
      <c r="J86" t="s">
        <v>108</v>
      </c>
    </row>
    <row r="87" spans="1:10" x14ac:dyDescent="0.2">
      <c r="A87" t="s">
        <v>52</v>
      </c>
      <c r="B87" s="13">
        <v>89</v>
      </c>
      <c r="C87">
        <v>276</v>
      </c>
      <c r="D87">
        <v>273</v>
      </c>
      <c r="E87" s="14">
        <v>0.126686032</v>
      </c>
      <c r="F87" s="15">
        <v>0.48399999999999999</v>
      </c>
      <c r="G87" s="14">
        <v>2.2115475206611568</v>
      </c>
      <c r="H87" s="14">
        <v>800</v>
      </c>
      <c r="I87">
        <v>1</v>
      </c>
      <c r="J87" t="s">
        <v>108</v>
      </c>
    </row>
    <row r="88" spans="1:10" x14ac:dyDescent="0.2">
      <c r="A88" t="s">
        <v>52</v>
      </c>
      <c r="B88" s="13">
        <v>90</v>
      </c>
      <c r="C88">
        <v>273</v>
      </c>
      <c r="D88">
        <v>276</v>
      </c>
      <c r="E88" s="14">
        <v>0.16755160399999997</v>
      </c>
      <c r="F88" s="15">
        <v>0.48399999999999999</v>
      </c>
      <c r="G88" s="14">
        <v>2.9249338842975208</v>
      </c>
      <c r="H88" s="14">
        <v>800</v>
      </c>
      <c r="I88">
        <v>1</v>
      </c>
      <c r="J88" t="s">
        <v>108</v>
      </c>
    </row>
    <row r="89" spans="1:10" x14ac:dyDescent="0.2">
      <c r="A89" t="s">
        <v>52</v>
      </c>
      <c r="B89" s="13">
        <v>91</v>
      </c>
      <c r="C89">
        <v>274</v>
      </c>
      <c r="D89">
        <v>273</v>
      </c>
      <c r="E89" s="14">
        <v>2.4443132559999996</v>
      </c>
      <c r="F89" s="15">
        <v>5.4477844519999996</v>
      </c>
      <c r="G89" s="14">
        <v>42.670175619834708</v>
      </c>
      <c r="H89" s="14">
        <v>887.36842105263167</v>
      </c>
      <c r="I89">
        <v>1</v>
      </c>
      <c r="J89" t="s">
        <v>108</v>
      </c>
    </row>
    <row r="90" spans="1:10" x14ac:dyDescent="0.2">
      <c r="A90" t="s">
        <v>52</v>
      </c>
      <c r="B90" s="13">
        <v>92</v>
      </c>
      <c r="C90">
        <v>277</v>
      </c>
      <c r="D90">
        <v>776</v>
      </c>
      <c r="E90" s="14">
        <v>0.107757276</v>
      </c>
      <c r="F90" s="15">
        <v>0.48399999999999999</v>
      </c>
      <c r="G90" s="14">
        <v>1.8811053719008266</v>
      </c>
      <c r="H90" s="14">
        <v>800</v>
      </c>
      <c r="I90">
        <v>1</v>
      </c>
      <c r="J90" t="s">
        <v>108</v>
      </c>
    </row>
    <row r="91" spans="1:10" x14ac:dyDescent="0.2">
      <c r="A91" t="s">
        <v>52</v>
      </c>
      <c r="B91" s="13">
        <v>93</v>
      </c>
      <c r="C91">
        <v>278</v>
      </c>
      <c r="D91">
        <v>277</v>
      </c>
      <c r="E91" s="14">
        <v>2.52164E-2</v>
      </c>
      <c r="F91" s="15">
        <v>0.48399999999999999</v>
      </c>
      <c r="G91" s="14">
        <v>0.43987190082644628</v>
      </c>
      <c r="H91" s="14">
        <v>800</v>
      </c>
      <c r="I91">
        <v>1</v>
      </c>
      <c r="J91" t="s">
        <v>108</v>
      </c>
    </row>
    <row r="92" spans="1:10" x14ac:dyDescent="0.2">
      <c r="A92" t="s">
        <v>52</v>
      </c>
      <c r="B92" s="13">
        <v>98</v>
      </c>
      <c r="C92">
        <v>191</v>
      </c>
      <c r="D92">
        <v>195</v>
      </c>
      <c r="E92" s="14">
        <v>6.5315649999999996</v>
      </c>
      <c r="F92" s="15">
        <v>16.343865000000001</v>
      </c>
      <c r="G92" s="14">
        <v>101.5570664</v>
      </c>
      <c r="H92" s="14">
        <v>3276</v>
      </c>
      <c r="I92">
        <v>1</v>
      </c>
      <c r="J92" t="s">
        <v>108</v>
      </c>
    </row>
    <row r="93" spans="1:10" x14ac:dyDescent="0.2">
      <c r="A93" t="s">
        <v>52</v>
      </c>
      <c r="B93" s="13">
        <v>99</v>
      </c>
      <c r="C93">
        <v>271</v>
      </c>
      <c r="D93">
        <v>274</v>
      </c>
      <c r="E93" s="14">
        <v>0.56973527599999996</v>
      </c>
      <c r="F93" s="15">
        <v>1.2698020720000001</v>
      </c>
      <c r="G93" s="14">
        <v>9.9458202479338844</v>
      </c>
      <c r="H93" s="14">
        <v>903.1578947368422</v>
      </c>
      <c r="I93">
        <v>1</v>
      </c>
      <c r="J93" t="s">
        <v>108</v>
      </c>
    </row>
    <row r="94" spans="1:10" x14ac:dyDescent="0.2">
      <c r="A94" t="s">
        <v>52</v>
      </c>
      <c r="B94" s="13">
        <v>100</v>
      </c>
      <c r="C94" s="18">
        <v>271</v>
      </c>
      <c r="D94" s="18">
        <v>274</v>
      </c>
      <c r="E94" s="14">
        <v>0.66007484399999994</v>
      </c>
      <c r="F94" s="15">
        <v>1.471147524</v>
      </c>
      <c r="G94" s="14">
        <v>11.522871900826447</v>
      </c>
      <c r="H94" s="14">
        <v>831.65399169921795</v>
      </c>
      <c r="I94">
        <v>1</v>
      </c>
      <c r="J94" t="s">
        <v>108</v>
      </c>
    </row>
    <row r="95" spans="1:10" x14ac:dyDescent="0.2">
      <c r="A95" t="s">
        <v>52</v>
      </c>
      <c r="B95" s="13">
        <v>101</v>
      </c>
      <c r="C95" s="18">
        <v>271</v>
      </c>
      <c r="D95" s="18">
        <v>274</v>
      </c>
      <c r="E95" s="14">
        <v>0.64692940399999999</v>
      </c>
      <c r="F95" s="15">
        <v>1.441849068</v>
      </c>
      <c r="G95" s="14">
        <v>11.293390495867769</v>
      </c>
      <c r="H95" s="14">
        <v>831.83599853515602</v>
      </c>
      <c r="I95">
        <v>1</v>
      </c>
      <c r="J95" t="s">
        <v>108</v>
      </c>
    </row>
    <row r="96" spans="1:10" x14ac:dyDescent="0.2">
      <c r="A96" t="s">
        <v>52</v>
      </c>
      <c r="B96" s="13">
        <v>104</v>
      </c>
      <c r="C96" s="18">
        <v>275</v>
      </c>
      <c r="D96" s="18">
        <v>35</v>
      </c>
      <c r="E96" s="14">
        <v>8.6999999999999994E-2</v>
      </c>
      <c r="F96" s="15">
        <v>2.5</v>
      </c>
      <c r="G96" s="14">
        <v>1.3516952</v>
      </c>
      <c r="H96" s="14">
        <v>2000</v>
      </c>
      <c r="I96">
        <v>1</v>
      </c>
      <c r="J96" t="s">
        <v>108</v>
      </c>
    </row>
    <row r="97" spans="1:10" x14ac:dyDescent="0.2">
      <c r="A97" t="s">
        <v>52</v>
      </c>
      <c r="B97" s="13">
        <v>105</v>
      </c>
      <c r="C97" s="18">
        <v>275</v>
      </c>
      <c r="D97" s="18">
        <v>35</v>
      </c>
      <c r="E97" s="14">
        <v>6.8499999999999991E-2</v>
      </c>
      <c r="F97" s="15">
        <v>2.5</v>
      </c>
      <c r="G97" s="14">
        <v>1.0649848000000002</v>
      </c>
      <c r="H97" s="14">
        <v>2000</v>
      </c>
      <c r="I97">
        <v>1</v>
      </c>
      <c r="J97" t="s">
        <v>108</v>
      </c>
    </row>
    <row r="98" spans="1:10" x14ac:dyDescent="0.2">
      <c r="A98" t="s">
        <v>52</v>
      </c>
      <c r="B98" s="13">
        <v>106</v>
      </c>
      <c r="C98" s="18">
        <v>275</v>
      </c>
      <c r="D98" s="18">
        <v>35</v>
      </c>
      <c r="E98" s="14">
        <v>5.6749999999999995E-2</v>
      </c>
      <c r="F98" s="15">
        <v>2.5</v>
      </c>
      <c r="G98" s="14">
        <v>0.88369000000000009</v>
      </c>
      <c r="H98" s="14">
        <v>2000</v>
      </c>
      <c r="I98">
        <v>1</v>
      </c>
      <c r="J98" t="s">
        <v>108</v>
      </c>
    </row>
    <row r="99" spans="1:10" x14ac:dyDescent="0.2">
      <c r="A99" t="s">
        <v>52</v>
      </c>
      <c r="B99" s="13">
        <v>107</v>
      </c>
      <c r="C99" s="18">
        <v>275</v>
      </c>
      <c r="D99" s="18">
        <v>35</v>
      </c>
      <c r="E99" s="14">
        <v>6.649999999999999E-2</v>
      </c>
      <c r="F99" s="15">
        <v>2.5</v>
      </c>
      <c r="G99" s="14">
        <v>1.0332783999999999</v>
      </c>
      <c r="H99" s="14">
        <v>2000</v>
      </c>
      <c r="I99">
        <v>1</v>
      </c>
      <c r="J99" t="s">
        <v>108</v>
      </c>
    </row>
    <row r="100" spans="1:10" x14ac:dyDescent="0.2">
      <c r="A100" t="s">
        <v>52</v>
      </c>
      <c r="B100" s="13">
        <v>108</v>
      </c>
      <c r="C100" s="18">
        <v>274</v>
      </c>
      <c r="D100" s="18" t="s">
        <v>7</v>
      </c>
      <c r="E100" s="14">
        <v>19.099480224000001</v>
      </c>
      <c r="F100" s="15">
        <v>42.568129604000006</v>
      </c>
      <c r="G100" s="14">
        <v>333.41803305785123</v>
      </c>
      <c r="H100" s="14">
        <v>706.31578947368428</v>
      </c>
      <c r="I100">
        <v>1</v>
      </c>
      <c r="J100" t="s">
        <v>108</v>
      </c>
    </row>
    <row r="101" spans="1:10" x14ac:dyDescent="0.2">
      <c r="A101" t="s">
        <v>52</v>
      </c>
      <c r="B101" s="13">
        <v>109</v>
      </c>
      <c r="C101" s="18">
        <v>273</v>
      </c>
      <c r="D101" s="18" t="s">
        <v>7</v>
      </c>
      <c r="E101" s="14">
        <v>17.786638936000003</v>
      </c>
      <c r="F101" s="15">
        <v>39.642123576000003</v>
      </c>
      <c r="G101" s="14">
        <v>310.49987603305783</v>
      </c>
      <c r="H101" s="14">
        <v>354.76599121093699</v>
      </c>
      <c r="I101">
        <v>1</v>
      </c>
      <c r="J101" t="s">
        <v>108</v>
      </c>
    </row>
    <row r="102" spans="1:10" x14ac:dyDescent="0.2">
      <c r="A102" t="s">
        <v>52</v>
      </c>
      <c r="B102" s="13">
        <v>110</v>
      </c>
      <c r="C102" s="18">
        <v>273</v>
      </c>
      <c r="D102" s="18" t="s">
        <v>7</v>
      </c>
      <c r="E102" s="14">
        <v>17.769953036</v>
      </c>
      <c r="F102" s="15">
        <v>39.604934952000001</v>
      </c>
      <c r="G102" s="14">
        <v>310.2085909090909</v>
      </c>
      <c r="H102" s="14">
        <v>355.49398803710898</v>
      </c>
      <c r="I102">
        <v>1</v>
      </c>
      <c r="J102" t="s">
        <v>108</v>
      </c>
    </row>
    <row r="103" spans="1:10" x14ac:dyDescent="0.2">
      <c r="A103" t="s">
        <v>52</v>
      </c>
      <c r="B103" s="13">
        <v>111</v>
      </c>
      <c r="C103" s="18">
        <v>273</v>
      </c>
      <c r="D103" s="18" t="s">
        <v>7</v>
      </c>
      <c r="E103" s="14">
        <v>17.78909814</v>
      </c>
      <c r="F103" s="15">
        <v>39.647604876000003</v>
      </c>
      <c r="G103" s="14">
        <v>310.54280578512396</v>
      </c>
      <c r="H103" s="14">
        <v>710.52631578947376</v>
      </c>
      <c r="I103">
        <v>1</v>
      </c>
      <c r="J103" t="s">
        <v>108</v>
      </c>
    </row>
    <row r="104" spans="1:10" x14ac:dyDescent="0.2">
      <c r="A104" t="s">
        <v>52</v>
      </c>
      <c r="B104" s="13">
        <v>112</v>
      </c>
      <c r="C104" s="18" t="s">
        <v>7</v>
      </c>
      <c r="D104" s="18">
        <v>192</v>
      </c>
      <c r="E104" s="14">
        <v>3.8254871160000006</v>
      </c>
      <c r="F104" s="15">
        <v>8.5260873719999992</v>
      </c>
      <c r="G104" s="14">
        <v>66.781212809917363</v>
      </c>
      <c r="H104" s="14">
        <v>839.72302246093705</v>
      </c>
      <c r="I104">
        <v>1</v>
      </c>
      <c r="J104" t="s">
        <v>108</v>
      </c>
    </row>
    <row r="105" spans="1:10" x14ac:dyDescent="0.2">
      <c r="A105" t="s">
        <v>52</v>
      </c>
      <c r="B105" s="13">
        <v>113</v>
      </c>
      <c r="C105" s="18" t="s">
        <v>7</v>
      </c>
      <c r="D105" s="18">
        <v>193</v>
      </c>
      <c r="E105" s="14">
        <v>2.2092601080000001</v>
      </c>
      <c r="F105" s="15">
        <v>4.9239076919999993</v>
      </c>
      <c r="G105" s="14">
        <v>38.566873966942147</v>
      </c>
      <c r="H105" s="14">
        <v>851.697021484375</v>
      </c>
      <c r="I105">
        <v>1</v>
      </c>
      <c r="J105" t="s">
        <v>108</v>
      </c>
    </row>
    <row r="106" spans="1:10" x14ac:dyDescent="0.2">
      <c r="A106" t="s">
        <v>52</v>
      </c>
      <c r="B106" s="13">
        <v>114</v>
      </c>
      <c r="C106" s="18">
        <v>194</v>
      </c>
      <c r="D106" s="18" t="s">
        <v>8</v>
      </c>
      <c r="E106" s="14">
        <v>1.4129194200000001</v>
      </c>
      <c r="F106" s="15">
        <v>3.1490559760000001</v>
      </c>
      <c r="G106" s="14">
        <v>24.66521694214876</v>
      </c>
      <c r="H106" s="14">
        <v>1257.8947368421054</v>
      </c>
      <c r="I106">
        <v>1</v>
      </c>
      <c r="J106" t="s">
        <v>108</v>
      </c>
    </row>
    <row r="107" spans="1:10" x14ac:dyDescent="0.2">
      <c r="A107" t="s">
        <v>52</v>
      </c>
      <c r="B107" s="13">
        <v>115</v>
      </c>
      <c r="C107" s="18">
        <v>620</v>
      </c>
      <c r="D107" s="18">
        <v>619</v>
      </c>
      <c r="E107" s="14">
        <v>0.23874999999999999</v>
      </c>
      <c r="F107" s="15">
        <v>2.5</v>
      </c>
      <c r="G107" s="14">
        <v>0.1562752</v>
      </c>
      <c r="H107" s="14">
        <v>800</v>
      </c>
      <c r="I107">
        <v>1</v>
      </c>
      <c r="J107" t="s">
        <v>108</v>
      </c>
    </row>
    <row r="108" spans="1:10" x14ac:dyDescent="0.2">
      <c r="A108" t="s">
        <v>52</v>
      </c>
      <c r="B108" s="13">
        <v>116</v>
      </c>
      <c r="C108" s="18">
        <v>199</v>
      </c>
      <c r="D108" s="18">
        <v>198</v>
      </c>
      <c r="E108" s="14">
        <v>4.3463200000000007E-2</v>
      </c>
      <c r="F108" s="15">
        <v>0.48399999999999999</v>
      </c>
      <c r="G108" s="14">
        <v>0.75894214876033061</v>
      </c>
      <c r="H108" s="14">
        <v>1600</v>
      </c>
      <c r="I108">
        <v>1</v>
      </c>
      <c r="J108" t="s">
        <v>108</v>
      </c>
    </row>
    <row r="109" spans="1:10" x14ac:dyDescent="0.2">
      <c r="A109" t="s">
        <v>52</v>
      </c>
      <c r="B109" s="13">
        <v>117</v>
      </c>
      <c r="C109" s="18">
        <v>808</v>
      </c>
      <c r="D109" s="18">
        <v>806</v>
      </c>
      <c r="E109" s="14">
        <v>10.388885276000002</v>
      </c>
      <c r="F109" s="15">
        <v>23.154316548000001</v>
      </c>
      <c r="G109" s="14">
        <v>181.35790289256198</v>
      </c>
      <c r="H109" s="14">
        <v>290.75299072265602</v>
      </c>
      <c r="I109">
        <v>1</v>
      </c>
      <c r="J109" t="s">
        <v>108</v>
      </c>
    </row>
    <row r="110" spans="1:10" x14ac:dyDescent="0.2">
      <c r="A110" t="s">
        <v>52</v>
      </c>
      <c r="B110" s="13">
        <v>118</v>
      </c>
      <c r="C110" s="18">
        <v>618</v>
      </c>
      <c r="D110" s="18">
        <v>621</v>
      </c>
      <c r="E110" s="14">
        <v>2.3759000000000001</v>
      </c>
      <c r="F110" s="15">
        <v>5.9451874999999994</v>
      </c>
      <c r="G110" s="14">
        <v>36.942051999999997</v>
      </c>
      <c r="H110" s="14">
        <v>2000</v>
      </c>
      <c r="I110">
        <v>1</v>
      </c>
      <c r="J110" t="s">
        <v>108</v>
      </c>
    </row>
    <row r="111" spans="1:10" x14ac:dyDescent="0.2">
      <c r="A111" t="s">
        <v>52</v>
      </c>
      <c r="B111" s="13">
        <v>119</v>
      </c>
      <c r="C111" s="18">
        <v>40</v>
      </c>
      <c r="D111" s="18">
        <v>618</v>
      </c>
      <c r="E111" s="14">
        <v>8.32667</v>
      </c>
      <c r="F111" s="15">
        <v>20.8357375</v>
      </c>
      <c r="G111" s="14">
        <v>129.468546</v>
      </c>
      <c r="H111" s="14">
        <v>2771</v>
      </c>
      <c r="I111">
        <v>1</v>
      </c>
      <c r="J111" t="s">
        <v>108</v>
      </c>
    </row>
    <row r="112" spans="1:10" x14ac:dyDescent="0.2">
      <c r="A112" t="s">
        <v>52</v>
      </c>
      <c r="B112" s="13">
        <v>120</v>
      </c>
      <c r="C112" s="18">
        <v>40</v>
      </c>
      <c r="D112" s="18">
        <v>619</v>
      </c>
      <c r="E112" s="14">
        <v>15.854845000000001</v>
      </c>
      <c r="F112" s="15">
        <v>39.673414999999999</v>
      </c>
      <c r="G112" s="14">
        <v>246.52159760000001</v>
      </c>
      <c r="H112" s="14">
        <v>2683</v>
      </c>
      <c r="I112">
        <v>1</v>
      </c>
      <c r="J112" t="s">
        <v>108</v>
      </c>
    </row>
    <row r="113" spans="1:10" ht="15" x14ac:dyDescent="0.2">
      <c r="A113" t="s">
        <v>52</v>
      </c>
      <c r="B113" s="17">
        <v>121</v>
      </c>
      <c r="C113" s="18">
        <v>302</v>
      </c>
      <c r="D113" s="18">
        <v>143</v>
      </c>
      <c r="E113" s="14">
        <v>3.4472130440000002</v>
      </c>
      <c r="F113" s="15">
        <v>7.6830053520000003</v>
      </c>
      <c r="G113" s="14">
        <v>60.177710743801654</v>
      </c>
      <c r="H113" s="14">
        <v>750</v>
      </c>
      <c r="I113">
        <v>1</v>
      </c>
      <c r="J113" t="s">
        <v>108</v>
      </c>
    </row>
    <row r="114" spans="1:10" ht="15" x14ac:dyDescent="0.2">
      <c r="A114" t="s">
        <v>52</v>
      </c>
      <c r="B114" s="16">
        <v>124</v>
      </c>
      <c r="C114" s="18">
        <v>866</v>
      </c>
      <c r="D114" s="18">
        <v>617</v>
      </c>
      <c r="E114" s="14">
        <v>4.6222000000000006E-2</v>
      </c>
      <c r="F114" s="15">
        <v>0.48399999999999999</v>
      </c>
      <c r="G114" s="14">
        <v>0.80720661157024787</v>
      </c>
      <c r="H114" s="14">
        <v>800</v>
      </c>
      <c r="I114">
        <v>1</v>
      </c>
      <c r="J114" t="s">
        <v>108</v>
      </c>
    </row>
    <row r="115" spans="1:10" ht="15" x14ac:dyDescent="0.2">
      <c r="A115" t="s">
        <v>52</v>
      </c>
      <c r="B115" s="17">
        <v>126</v>
      </c>
      <c r="C115" s="18">
        <v>868</v>
      </c>
      <c r="D115" s="18">
        <v>617</v>
      </c>
      <c r="E115" s="14">
        <v>4.6222000000000006E-2</v>
      </c>
      <c r="F115" s="15">
        <v>0.48399999999999999</v>
      </c>
      <c r="G115" s="14">
        <v>0.80720661157024787</v>
      </c>
      <c r="H115" s="14">
        <v>457</v>
      </c>
      <c r="I115">
        <v>1</v>
      </c>
      <c r="J115" t="s">
        <v>108</v>
      </c>
    </row>
    <row r="116" spans="1:10" ht="15" x14ac:dyDescent="0.2">
      <c r="A116" t="s">
        <v>52</v>
      </c>
      <c r="B116" s="16">
        <v>127</v>
      </c>
      <c r="C116" s="18">
        <v>862</v>
      </c>
      <c r="D116" s="18">
        <v>872</v>
      </c>
      <c r="E116" s="14">
        <v>14.35037625</v>
      </c>
      <c r="F116" s="15">
        <v>35.908798333333337</v>
      </c>
      <c r="G116" s="14">
        <v>223.12912696666663</v>
      </c>
      <c r="H116" s="14">
        <v>2683</v>
      </c>
      <c r="I116">
        <v>1</v>
      </c>
      <c r="J116" t="s">
        <v>108</v>
      </c>
    </row>
    <row r="117" spans="1:10" ht="15" x14ac:dyDescent="0.2">
      <c r="A117" t="s">
        <v>52</v>
      </c>
      <c r="B117" s="16">
        <v>128</v>
      </c>
      <c r="C117" s="18">
        <v>364</v>
      </c>
      <c r="D117" s="18">
        <v>869</v>
      </c>
      <c r="E117" s="14">
        <v>11.837867778</v>
      </c>
      <c r="F117" s="15">
        <v>26.383748952000001</v>
      </c>
      <c r="G117" s="14">
        <v>206.65267045454547</v>
      </c>
      <c r="H117" s="14">
        <v>586.47998046875</v>
      </c>
      <c r="I117">
        <v>1</v>
      </c>
      <c r="J117" t="s">
        <v>108</v>
      </c>
    </row>
    <row r="118" spans="1:10" ht="15" x14ac:dyDescent="0.2">
      <c r="A118" t="s">
        <v>52</v>
      </c>
      <c r="B118" s="16">
        <v>130</v>
      </c>
      <c r="C118" s="18">
        <v>806</v>
      </c>
      <c r="D118" s="18">
        <v>873</v>
      </c>
      <c r="E118" s="14">
        <v>11.651563836000001</v>
      </c>
      <c r="F118" s="15">
        <v>25.968522569000001</v>
      </c>
      <c r="G118" s="14">
        <v>203.40037964876032</v>
      </c>
      <c r="H118" s="14">
        <v>444</v>
      </c>
      <c r="I118">
        <v>1</v>
      </c>
      <c r="J118" t="s">
        <v>108</v>
      </c>
    </row>
    <row r="119" spans="1:10" ht="15" x14ac:dyDescent="0.2">
      <c r="A119" t="s">
        <v>52</v>
      </c>
      <c r="B119" s="16">
        <v>131</v>
      </c>
      <c r="C119" s="18">
        <v>875</v>
      </c>
      <c r="D119" s="18">
        <v>679</v>
      </c>
      <c r="E119" s="14">
        <v>13.348286272869565</v>
      </c>
      <c r="F119" s="15">
        <v>29.75010754434782</v>
      </c>
      <c r="G119" s="14">
        <v>233.01992561983474</v>
      </c>
      <c r="H119" s="14">
        <v>414.88198852539</v>
      </c>
      <c r="I119">
        <v>1</v>
      </c>
      <c r="J119" t="s">
        <v>108</v>
      </c>
    </row>
    <row r="120" spans="1:10" ht="15" x14ac:dyDescent="0.2">
      <c r="A120" t="s">
        <v>52</v>
      </c>
      <c r="B120" s="16">
        <v>132</v>
      </c>
      <c r="C120" s="18" t="s">
        <v>37</v>
      </c>
      <c r="D120" s="18">
        <v>875</v>
      </c>
      <c r="E120" s="14">
        <v>2.4555983935999999</v>
      </c>
      <c r="F120" s="15">
        <v>6.1446185151999995</v>
      </c>
      <c r="G120" s="14">
        <v>1018.6842876033057</v>
      </c>
      <c r="H120" s="14">
        <v>2700</v>
      </c>
      <c r="I120">
        <v>1</v>
      </c>
      <c r="J120" t="s">
        <v>108</v>
      </c>
    </row>
    <row r="121" spans="1:10" ht="15" x14ac:dyDescent="0.2">
      <c r="A121" t="s">
        <v>52</v>
      </c>
      <c r="B121" s="16">
        <v>133</v>
      </c>
      <c r="C121" s="18" t="s">
        <v>37</v>
      </c>
      <c r="D121" s="18">
        <v>875</v>
      </c>
      <c r="E121" s="14">
        <v>2.4555983935999999</v>
      </c>
      <c r="F121" s="15">
        <v>6.1446185151999995</v>
      </c>
      <c r="G121" s="14">
        <v>1018.6842876033057</v>
      </c>
      <c r="H121" s="14">
        <v>2700</v>
      </c>
      <c r="I121">
        <v>1</v>
      </c>
      <c r="J121" t="s">
        <v>108</v>
      </c>
    </row>
    <row r="122" spans="1:10" ht="15" x14ac:dyDescent="0.2">
      <c r="A122" t="s">
        <v>52</v>
      </c>
      <c r="B122" s="16">
        <v>134</v>
      </c>
      <c r="C122" s="18">
        <v>303</v>
      </c>
      <c r="D122" s="18">
        <v>875</v>
      </c>
      <c r="E122" s="14">
        <v>7.1027206667999998</v>
      </c>
      <c r="F122" s="15">
        <v>15.830249371200001</v>
      </c>
      <c r="G122" s="14">
        <v>123.99160227272726</v>
      </c>
      <c r="H122" s="14">
        <v>750</v>
      </c>
      <c r="I122">
        <v>1</v>
      </c>
      <c r="J122" t="s">
        <v>108</v>
      </c>
    </row>
    <row r="123" spans="1:10" ht="15" x14ac:dyDescent="0.2">
      <c r="A123" t="s">
        <v>52</v>
      </c>
      <c r="B123" s="16">
        <v>135</v>
      </c>
      <c r="C123" s="18">
        <v>869</v>
      </c>
      <c r="D123" s="18">
        <v>875</v>
      </c>
      <c r="E123" s="14">
        <v>18.348695055899999</v>
      </c>
      <c r="F123" s="15">
        <v>40.894810875599994</v>
      </c>
      <c r="G123" s="14">
        <v>320.31163920454549</v>
      </c>
      <c r="H123" s="14">
        <v>750</v>
      </c>
      <c r="I123">
        <v>1</v>
      </c>
      <c r="J123" t="s">
        <v>108</v>
      </c>
    </row>
    <row r="124" spans="1:10" ht="15" x14ac:dyDescent="0.2">
      <c r="A124" t="s">
        <v>52</v>
      </c>
      <c r="B124" s="17">
        <v>136</v>
      </c>
      <c r="C124" s="18">
        <v>302</v>
      </c>
      <c r="D124" s="18">
        <v>143</v>
      </c>
      <c r="E124" s="14">
        <v>3.4472130440000002</v>
      </c>
      <c r="F124" s="15">
        <v>7.6830053520000003</v>
      </c>
      <c r="G124" s="14">
        <v>60.177710743801654</v>
      </c>
      <c r="H124" s="14">
        <v>750</v>
      </c>
      <c r="I124">
        <v>1</v>
      </c>
      <c r="J124" t="s">
        <v>108</v>
      </c>
    </row>
    <row r="125" spans="1:10" ht="15" x14ac:dyDescent="0.2">
      <c r="A125" t="s">
        <v>52</v>
      </c>
      <c r="B125" s="17">
        <v>137</v>
      </c>
      <c r="C125" s="18">
        <v>143</v>
      </c>
      <c r="D125" s="18" t="s">
        <v>37</v>
      </c>
      <c r="E125" s="14">
        <v>7.2759303759999998</v>
      </c>
      <c r="F125" s="15">
        <v>16.216291740000003</v>
      </c>
      <c r="G125" s="14">
        <v>127.01530785123965</v>
      </c>
      <c r="H125" s="14">
        <v>750</v>
      </c>
      <c r="I125">
        <v>1</v>
      </c>
      <c r="J125" t="s">
        <v>108</v>
      </c>
    </row>
    <row r="126" spans="1:10" ht="15" x14ac:dyDescent="0.2">
      <c r="A126" t="s">
        <v>52</v>
      </c>
      <c r="B126" s="16">
        <v>138</v>
      </c>
      <c r="C126" s="18">
        <v>806</v>
      </c>
      <c r="D126" t="s">
        <v>109</v>
      </c>
      <c r="E126" s="14">
        <v>0</v>
      </c>
      <c r="F126" s="15">
        <v>1</v>
      </c>
      <c r="G126" s="14">
        <v>0</v>
      </c>
      <c r="H126" s="14">
        <v>450</v>
      </c>
      <c r="I126" s="14">
        <v>1</v>
      </c>
      <c r="J126" t="s">
        <v>108</v>
      </c>
    </row>
    <row r="127" spans="1:10" ht="15" x14ac:dyDescent="0.2">
      <c r="A127" t="s">
        <v>52</v>
      </c>
      <c r="B127" s="16">
        <v>139</v>
      </c>
      <c r="C127" s="18">
        <v>806</v>
      </c>
      <c r="D127" t="s">
        <v>110</v>
      </c>
      <c r="E127" s="14">
        <v>0</v>
      </c>
      <c r="F127" s="15">
        <v>1</v>
      </c>
      <c r="G127" s="14">
        <v>0</v>
      </c>
      <c r="H127" s="14">
        <v>450</v>
      </c>
      <c r="I127" s="14">
        <v>1</v>
      </c>
      <c r="J12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130" zoomScaleNormal="130" workbookViewId="0">
      <pane ySplit="1" topLeftCell="A14" activePane="bottomLeft" state="frozen"/>
      <selection pane="bottomLeft" activeCell="E43" sqref="E43"/>
    </sheetView>
  </sheetViews>
  <sheetFormatPr defaultRowHeight="12.75" x14ac:dyDescent="0.2"/>
  <cols>
    <col min="2" max="2" width="10.140625" bestFit="1" customWidth="1"/>
    <col min="3" max="3" width="6.85546875" bestFit="1" customWidth="1"/>
  </cols>
  <sheetData>
    <row r="1" spans="1:14" x14ac:dyDescent="0.2">
      <c r="A1" t="s">
        <v>0</v>
      </c>
      <c r="B1" t="s">
        <v>1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50</v>
      </c>
      <c r="I1" t="s">
        <v>85</v>
      </c>
      <c r="J1" t="s">
        <v>86</v>
      </c>
      <c r="K1" t="s">
        <v>51</v>
      </c>
    </row>
    <row r="2" spans="1:14" x14ac:dyDescent="0.2">
      <c r="A2" t="s">
        <v>87</v>
      </c>
      <c r="B2" t="s">
        <v>138</v>
      </c>
      <c r="C2" t="s">
        <v>10</v>
      </c>
      <c r="D2" t="s">
        <v>10</v>
      </c>
      <c r="G2">
        <v>1</v>
      </c>
      <c r="H2">
        <v>120</v>
      </c>
      <c r="I2">
        <v>-51.6</v>
      </c>
      <c r="J2">
        <v>51.6</v>
      </c>
      <c r="K2">
        <v>1</v>
      </c>
      <c r="N2" s="15"/>
    </row>
    <row r="3" spans="1:14" x14ac:dyDescent="0.2">
      <c r="A3" t="s">
        <v>87</v>
      </c>
      <c r="B3" t="s">
        <v>88</v>
      </c>
      <c r="C3" t="s">
        <v>166</v>
      </c>
      <c r="D3" t="s">
        <v>166</v>
      </c>
      <c r="G3">
        <v>1</v>
      </c>
      <c r="H3">
        <v>300</v>
      </c>
      <c r="I3">
        <f>-0.4*H3</f>
        <v>-120</v>
      </c>
      <c r="J3">
        <f>-I3</f>
        <v>120</v>
      </c>
      <c r="K3">
        <v>1</v>
      </c>
    </row>
    <row r="4" spans="1:14" x14ac:dyDescent="0.2">
      <c r="A4" t="s">
        <v>87</v>
      </c>
      <c r="B4" t="s">
        <v>139</v>
      </c>
      <c r="C4" t="s">
        <v>27</v>
      </c>
      <c r="D4" t="s">
        <v>27</v>
      </c>
      <c r="G4">
        <v>1</v>
      </c>
      <c r="H4">
        <v>1502</v>
      </c>
      <c r="I4">
        <v>-645.86</v>
      </c>
      <c r="J4">
        <v>645.86</v>
      </c>
      <c r="K4">
        <v>1</v>
      </c>
    </row>
    <row r="5" spans="1:14" x14ac:dyDescent="0.2">
      <c r="A5" t="s">
        <v>87</v>
      </c>
      <c r="B5" t="s">
        <v>140</v>
      </c>
      <c r="C5" t="s">
        <v>29</v>
      </c>
      <c r="D5" t="s">
        <v>29</v>
      </c>
      <c r="G5">
        <v>1</v>
      </c>
      <c r="H5">
        <v>302</v>
      </c>
      <c r="I5">
        <v>-129.86000000000001</v>
      </c>
      <c r="J5">
        <v>129.86000000000001</v>
      </c>
      <c r="K5">
        <v>1</v>
      </c>
    </row>
    <row r="6" spans="1:14" x14ac:dyDescent="0.2">
      <c r="A6" t="s">
        <v>87</v>
      </c>
      <c r="B6" t="s">
        <v>141</v>
      </c>
      <c r="C6" t="s">
        <v>30</v>
      </c>
      <c r="D6" t="s">
        <v>30</v>
      </c>
      <c r="G6">
        <v>1</v>
      </c>
      <c r="H6">
        <v>68</v>
      </c>
      <c r="I6">
        <v>-29.24</v>
      </c>
      <c r="J6">
        <v>29.24</v>
      </c>
      <c r="K6">
        <v>1</v>
      </c>
    </row>
    <row r="7" spans="1:14" x14ac:dyDescent="0.2">
      <c r="A7" t="s">
        <v>87</v>
      </c>
      <c r="B7" t="s">
        <v>142</v>
      </c>
      <c r="C7" t="s">
        <v>31</v>
      </c>
      <c r="D7" t="s">
        <v>31</v>
      </c>
      <c r="G7">
        <v>1</v>
      </c>
      <c r="H7">
        <v>185</v>
      </c>
      <c r="I7">
        <v>-79.55</v>
      </c>
      <c r="J7">
        <v>79.55</v>
      </c>
      <c r="K7">
        <v>1</v>
      </c>
    </row>
    <row r="8" spans="1:14" x14ac:dyDescent="0.2">
      <c r="A8" t="s">
        <v>87</v>
      </c>
      <c r="B8" t="s">
        <v>143</v>
      </c>
      <c r="C8" t="s">
        <v>11</v>
      </c>
      <c r="D8" t="s">
        <v>11</v>
      </c>
      <c r="G8">
        <v>0</v>
      </c>
      <c r="H8">
        <v>112</v>
      </c>
      <c r="I8">
        <v>-48.16</v>
      </c>
      <c r="J8">
        <v>48.16</v>
      </c>
      <c r="K8">
        <v>1</v>
      </c>
    </row>
    <row r="9" spans="1:14" x14ac:dyDescent="0.2">
      <c r="A9" t="s">
        <v>87</v>
      </c>
      <c r="B9" t="s">
        <v>144</v>
      </c>
      <c r="C9" t="s">
        <v>20</v>
      </c>
      <c r="D9" t="s">
        <v>20</v>
      </c>
      <c r="G9">
        <v>0</v>
      </c>
      <c r="H9">
        <v>86.103000000000009</v>
      </c>
      <c r="I9">
        <v>-37.024290000000001</v>
      </c>
      <c r="J9">
        <v>37.024290000000001</v>
      </c>
      <c r="K9">
        <v>1</v>
      </c>
    </row>
    <row r="10" spans="1:14" x14ac:dyDescent="0.2">
      <c r="A10" t="s">
        <v>87</v>
      </c>
      <c r="B10" t="s">
        <v>145</v>
      </c>
      <c r="C10" t="s">
        <v>28</v>
      </c>
      <c r="D10" t="s">
        <v>28</v>
      </c>
      <c r="G10">
        <v>0</v>
      </c>
      <c r="H10">
        <v>217</v>
      </c>
      <c r="I10">
        <v>-93.31</v>
      </c>
      <c r="J10">
        <v>93.31</v>
      </c>
      <c r="K10">
        <v>1</v>
      </c>
    </row>
    <row r="11" spans="1:14" x14ac:dyDescent="0.2">
      <c r="A11" t="s">
        <v>87</v>
      </c>
      <c r="B11" t="s">
        <v>146</v>
      </c>
      <c r="C11" t="s">
        <v>35</v>
      </c>
      <c r="D11" t="s">
        <v>35</v>
      </c>
      <c r="G11">
        <v>0</v>
      </c>
      <c r="H11">
        <v>284</v>
      </c>
      <c r="I11">
        <v>-122.12</v>
      </c>
      <c r="J11">
        <v>122.12</v>
      </c>
      <c r="K11">
        <v>1</v>
      </c>
    </row>
    <row r="12" spans="1:14" x14ac:dyDescent="0.2">
      <c r="A12" t="s">
        <v>87</v>
      </c>
      <c r="B12" t="s">
        <v>147</v>
      </c>
      <c r="C12" t="s">
        <v>36</v>
      </c>
      <c r="D12" t="s">
        <v>36</v>
      </c>
      <c r="G12">
        <v>0</v>
      </c>
      <c r="H12">
        <v>197.5</v>
      </c>
      <c r="I12">
        <v>-84.924999999999997</v>
      </c>
      <c r="J12">
        <v>84.924999999999997</v>
      </c>
      <c r="K12">
        <v>1</v>
      </c>
    </row>
    <row r="13" spans="1:14" x14ac:dyDescent="0.2">
      <c r="A13" t="s">
        <v>87</v>
      </c>
      <c r="B13" t="s">
        <v>148</v>
      </c>
      <c r="C13" t="s">
        <v>44</v>
      </c>
      <c r="D13" t="s">
        <v>44</v>
      </c>
      <c r="G13">
        <v>0</v>
      </c>
      <c r="H13">
        <v>199.95</v>
      </c>
      <c r="I13">
        <v>-85.978499999999997</v>
      </c>
      <c r="J13">
        <v>85.978499999999997</v>
      </c>
      <c r="K13">
        <v>1</v>
      </c>
    </row>
    <row r="14" spans="1:14" x14ac:dyDescent="0.2">
      <c r="A14" t="s">
        <v>87</v>
      </c>
      <c r="B14" t="s">
        <v>149</v>
      </c>
      <c r="C14" t="s">
        <v>6</v>
      </c>
      <c r="D14" t="s">
        <v>6</v>
      </c>
      <c r="G14">
        <v>1</v>
      </c>
      <c r="H14">
        <v>500</v>
      </c>
      <c r="I14">
        <v>-215</v>
      </c>
      <c r="J14">
        <v>215</v>
      </c>
      <c r="K14">
        <v>1</v>
      </c>
    </row>
    <row r="15" spans="1:14" x14ac:dyDescent="0.2">
      <c r="A15" t="s">
        <v>87</v>
      </c>
      <c r="B15" t="s">
        <v>89</v>
      </c>
      <c r="C15">
        <v>194</v>
      </c>
      <c r="D15">
        <v>194</v>
      </c>
      <c r="G15">
        <v>0</v>
      </c>
      <c r="H15">
        <v>170</v>
      </c>
      <c r="I15">
        <v>-73.099999999999994</v>
      </c>
      <c r="J15">
        <v>73.099999999999994</v>
      </c>
      <c r="K15">
        <v>1</v>
      </c>
    </row>
    <row r="16" spans="1:14" x14ac:dyDescent="0.2">
      <c r="A16" t="s">
        <v>87</v>
      </c>
      <c r="B16" t="s">
        <v>150</v>
      </c>
      <c r="C16" t="s">
        <v>12</v>
      </c>
      <c r="D16" t="s">
        <v>12</v>
      </c>
      <c r="G16">
        <v>1</v>
      </c>
      <c r="H16">
        <v>750</v>
      </c>
      <c r="I16">
        <v>-322.5</v>
      </c>
      <c r="J16">
        <v>322.5</v>
      </c>
      <c r="K16">
        <v>1</v>
      </c>
    </row>
    <row r="17" spans="1:11" x14ac:dyDescent="0.2">
      <c r="A17" t="s">
        <v>87</v>
      </c>
      <c r="B17" t="s">
        <v>90</v>
      </c>
      <c r="C17">
        <v>279</v>
      </c>
      <c r="D17">
        <v>279</v>
      </c>
      <c r="G17">
        <v>1</v>
      </c>
      <c r="H17">
        <v>212</v>
      </c>
      <c r="I17">
        <v>-91.16</v>
      </c>
      <c r="J17">
        <v>91.16</v>
      </c>
      <c r="K17">
        <v>1</v>
      </c>
    </row>
    <row r="18" spans="1:11" x14ac:dyDescent="0.2">
      <c r="A18" t="s">
        <v>87</v>
      </c>
      <c r="B18" t="s">
        <v>91</v>
      </c>
      <c r="C18">
        <v>280</v>
      </c>
      <c r="D18">
        <v>280</v>
      </c>
      <c r="G18">
        <v>1</v>
      </c>
      <c r="H18">
        <v>228</v>
      </c>
      <c r="I18">
        <v>-98.039999999999992</v>
      </c>
      <c r="J18">
        <v>98.039999999999992</v>
      </c>
      <c r="K18">
        <v>1</v>
      </c>
    </row>
    <row r="19" spans="1:11" x14ac:dyDescent="0.2">
      <c r="A19" t="s">
        <v>87</v>
      </c>
      <c r="B19" t="s">
        <v>151</v>
      </c>
      <c r="C19" t="s">
        <v>16</v>
      </c>
      <c r="D19" t="s">
        <v>16</v>
      </c>
      <c r="G19">
        <v>1</v>
      </c>
      <c r="H19">
        <v>3000</v>
      </c>
      <c r="I19">
        <v>-1000</v>
      </c>
      <c r="J19">
        <v>1000</v>
      </c>
      <c r="K19">
        <v>1</v>
      </c>
    </row>
    <row r="20" spans="1:11" x14ac:dyDescent="0.2">
      <c r="A20" t="s">
        <v>87</v>
      </c>
      <c r="B20" t="s">
        <v>92</v>
      </c>
      <c r="C20">
        <v>610</v>
      </c>
      <c r="D20">
        <v>610</v>
      </c>
      <c r="G20">
        <v>1</v>
      </c>
      <c r="H20">
        <v>94</v>
      </c>
      <c r="I20">
        <v>-40.42</v>
      </c>
      <c r="J20">
        <v>40.42</v>
      </c>
      <c r="K20">
        <v>1</v>
      </c>
    </row>
    <row r="21" spans="1:11" x14ac:dyDescent="0.2">
      <c r="A21" t="s">
        <v>87</v>
      </c>
      <c r="B21" t="s">
        <v>130</v>
      </c>
      <c r="C21" t="s">
        <v>23</v>
      </c>
      <c r="D21" t="s">
        <v>23</v>
      </c>
      <c r="G21">
        <v>1</v>
      </c>
      <c r="H21">
        <v>584</v>
      </c>
      <c r="I21">
        <v>-251.12</v>
      </c>
      <c r="J21">
        <v>251.12</v>
      </c>
      <c r="K21">
        <v>1</v>
      </c>
    </row>
    <row r="22" spans="1:11" x14ac:dyDescent="0.2">
      <c r="A22" t="s">
        <v>87</v>
      </c>
      <c r="B22" t="s">
        <v>131</v>
      </c>
      <c r="C22" t="s">
        <v>32</v>
      </c>
      <c r="D22" t="s">
        <v>32</v>
      </c>
      <c r="G22">
        <v>1</v>
      </c>
      <c r="H22">
        <v>312</v>
      </c>
      <c r="I22">
        <v>-134.16</v>
      </c>
      <c r="J22">
        <v>134.16</v>
      </c>
      <c r="K22">
        <v>1</v>
      </c>
    </row>
    <row r="23" spans="1:11" x14ac:dyDescent="0.2">
      <c r="A23" t="s">
        <v>87</v>
      </c>
      <c r="B23" t="s">
        <v>132</v>
      </c>
      <c r="C23" t="s">
        <v>33</v>
      </c>
      <c r="D23" t="s">
        <v>33</v>
      </c>
      <c r="G23">
        <v>1</v>
      </c>
      <c r="H23">
        <v>1160</v>
      </c>
      <c r="I23">
        <v>-498.8</v>
      </c>
      <c r="J23">
        <v>498.8</v>
      </c>
      <c r="K23">
        <v>1</v>
      </c>
    </row>
    <row r="24" spans="1:11" x14ac:dyDescent="0.2">
      <c r="A24" t="s">
        <v>87</v>
      </c>
      <c r="B24" t="s">
        <v>133</v>
      </c>
      <c r="C24" t="s">
        <v>34</v>
      </c>
      <c r="D24" t="s">
        <v>34</v>
      </c>
      <c r="G24">
        <v>1</v>
      </c>
      <c r="H24">
        <v>300</v>
      </c>
      <c r="I24">
        <v>-129</v>
      </c>
      <c r="J24">
        <v>129</v>
      </c>
      <c r="K24">
        <v>1</v>
      </c>
    </row>
    <row r="25" spans="1:11" x14ac:dyDescent="0.2">
      <c r="A25" t="s">
        <v>87</v>
      </c>
      <c r="B25" t="s">
        <v>134</v>
      </c>
      <c r="C25" t="s">
        <v>5</v>
      </c>
      <c r="D25" t="s">
        <v>5</v>
      </c>
      <c r="G25">
        <v>0</v>
      </c>
      <c r="H25">
        <v>83.6</v>
      </c>
      <c r="I25">
        <v>-35.948</v>
      </c>
      <c r="J25">
        <v>35.948</v>
      </c>
      <c r="K25">
        <v>1</v>
      </c>
    </row>
    <row r="26" spans="1:11" x14ac:dyDescent="0.2">
      <c r="A26" t="s">
        <v>87</v>
      </c>
      <c r="B26" t="s">
        <v>135</v>
      </c>
      <c r="C26" t="s">
        <v>13</v>
      </c>
      <c r="D26" t="s">
        <v>13</v>
      </c>
      <c r="G26">
        <v>0</v>
      </c>
      <c r="H26">
        <v>293.67</v>
      </c>
      <c r="I26">
        <v>-126.27810000000001</v>
      </c>
      <c r="J26">
        <v>126.27810000000001</v>
      </c>
      <c r="K26">
        <v>1</v>
      </c>
    </row>
    <row r="27" spans="1:11" x14ac:dyDescent="0.2">
      <c r="A27" t="s">
        <v>87</v>
      </c>
      <c r="B27" t="s">
        <v>136</v>
      </c>
      <c r="C27" t="s">
        <v>14</v>
      </c>
      <c r="D27" t="s">
        <v>14</v>
      </c>
      <c r="G27">
        <v>0</v>
      </c>
      <c r="H27">
        <v>502.67</v>
      </c>
      <c r="I27">
        <v>-216.1481</v>
      </c>
      <c r="J27">
        <v>216.1481</v>
      </c>
      <c r="K27">
        <v>1</v>
      </c>
    </row>
    <row r="28" spans="1:11" x14ac:dyDescent="0.2">
      <c r="A28" t="s">
        <v>87</v>
      </c>
      <c r="B28" t="s">
        <v>137</v>
      </c>
      <c r="C28" t="s">
        <v>15</v>
      </c>
      <c r="D28" t="s">
        <v>15</v>
      </c>
      <c r="G28">
        <v>0</v>
      </c>
      <c r="H28">
        <v>131</v>
      </c>
      <c r="I28">
        <v>-56.33</v>
      </c>
      <c r="J28">
        <v>56.33</v>
      </c>
      <c r="K28">
        <v>1</v>
      </c>
    </row>
    <row r="29" spans="1:11" x14ac:dyDescent="0.2">
      <c r="A29" t="s">
        <v>87</v>
      </c>
      <c r="B29" t="s">
        <v>152</v>
      </c>
      <c r="C29" t="s">
        <v>17</v>
      </c>
      <c r="D29" t="s">
        <v>17</v>
      </c>
      <c r="G29">
        <v>0</v>
      </c>
      <c r="H29">
        <v>325.67</v>
      </c>
      <c r="I29">
        <v>-140.03810000000001</v>
      </c>
      <c r="J29">
        <v>140.03810000000001</v>
      </c>
      <c r="K29">
        <v>1</v>
      </c>
    </row>
    <row r="30" spans="1:11" x14ac:dyDescent="0.2">
      <c r="A30" t="s">
        <v>87</v>
      </c>
      <c r="B30" t="s">
        <v>153</v>
      </c>
      <c r="C30" t="s">
        <v>18</v>
      </c>
      <c r="D30" t="s">
        <v>18</v>
      </c>
      <c r="G30">
        <v>0</v>
      </c>
      <c r="H30">
        <v>151.69999999999999</v>
      </c>
      <c r="I30">
        <v>-65.230999999999995</v>
      </c>
      <c r="J30">
        <v>65.230999999999995</v>
      </c>
      <c r="K30">
        <v>1</v>
      </c>
    </row>
    <row r="31" spans="1:11" x14ac:dyDescent="0.2">
      <c r="A31" t="s">
        <v>87</v>
      </c>
      <c r="B31" t="s">
        <v>154</v>
      </c>
      <c r="C31" t="s">
        <v>21</v>
      </c>
      <c r="D31" t="s">
        <v>21</v>
      </c>
      <c r="G31">
        <v>0</v>
      </c>
      <c r="H31">
        <v>106</v>
      </c>
      <c r="I31">
        <v>-45.58</v>
      </c>
      <c r="J31">
        <v>45.58</v>
      </c>
      <c r="K31">
        <v>1</v>
      </c>
    </row>
    <row r="32" spans="1:11" x14ac:dyDescent="0.2">
      <c r="A32" t="s">
        <v>87</v>
      </c>
      <c r="B32" t="s">
        <v>155</v>
      </c>
      <c r="C32" t="s">
        <v>22</v>
      </c>
      <c r="D32" t="s">
        <v>22</v>
      </c>
      <c r="G32">
        <v>0</v>
      </c>
      <c r="H32">
        <v>322</v>
      </c>
      <c r="I32">
        <v>-139</v>
      </c>
      <c r="J32">
        <v>139</v>
      </c>
      <c r="K32">
        <v>1</v>
      </c>
    </row>
    <row r="33" spans="1:11" x14ac:dyDescent="0.2">
      <c r="A33" t="s">
        <v>87</v>
      </c>
      <c r="B33" t="s">
        <v>156</v>
      </c>
      <c r="C33" t="s">
        <v>24</v>
      </c>
      <c r="D33" t="s">
        <v>24</v>
      </c>
      <c r="G33">
        <v>0</v>
      </c>
      <c r="H33">
        <v>336</v>
      </c>
      <c r="I33">
        <v>-144.47999999999999</v>
      </c>
      <c r="J33">
        <v>144.47999999999999</v>
      </c>
      <c r="K33">
        <v>1</v>
      </c>
    </row>
    <row r="34" spans="1:11" x14ac:dyDescent="0.2">
      <c r="A34" t="s">
        <v>87</v>
      </c>
      <c r="B34" t="s">
        <v>157</v>
      </c>
      <c r="C34" t="s">
        <v>25</v>
      </c>
      <c r="D34" t="s">
        <v>25</v>
      </c>
      <c r="G34">
        <v>0</v>
      </c>
      <c r="H34">
        <v>420</v>
      </c>
      <c r="I34">
        <v>-180.6</v>
      </c>
      <c r="J34">
        <v>180.6</v>
      </c>
      <c r="K34">
        <v>1</v>
      </c>
    </row>
    <row r="35" spans="1:11" x14ac:dyDescent="0.2">
      <c r="A35" t="s">
        <v>87</v>
      </c>
      <c r="B35" t="s">
        <v>158</v>
      </c>
      <c r="C35" t="s">
        <v>38</v>
      </c>
      <c r="D35" t="s">
        <v>38</v>
      </c>
      <c r="G35">
        <v>0</v>
      </c>
      <c r="H35">
        <v>138</v>
      </c>
      <c r="I35">
        <v>-59.339999999999996</v>
      </c>
      <c r="J35">
        <v>59.339999999999996</v>
      </c>
      <c r="K35">
        <v>1</v>
      </c>
    </row>
    <row r="36" spans="1:11" x14ac:dyDescent="0.2">
      <c r="A36" t="s">
        <v>87</v>
      </c>
      <c r="B36" t="s">
        <v>159</v>
      </c>
      <c r="C36" t="s">
        <v>39</v>
      </c>
      <c r="D36" t="s">
        <v>39</v>
      </c>
      <c r="G36">
        <v>0</v>
      </c>
      <c r="H36">
        <v>312</v>
      </c>
      <c r="I36">
        <v>-134.16</v>
      </c>
      <c r="J36">
        <v>134.16</v>
      </c>
      <c r="K36">
        <v>1</v>
      </c>
    </row>
    <row r="37" spans="1:11" x14ac:dyDescent="0.2">
      <c r="A37" t="s">
        <v>87</v>
      </c>
      <c r="B37" t="s">
        <v>160</v>
      </c>
      <c r="C37" t="s">
        <v>40</v>
      </c>
      <c r="D37" t="s">
        <v>40</v>
      </c>
      <c r="G37">
        <v>0</v>
      </c>
      <c r="H37">
        <v>157.5</v>
      </c>
      <c r="I37">
        <v>-67.724999999999994</v>
      </c>
      <c r="J37">
        <v>67.724999999999994</v>
      </c>
      <c r="K37">
        <v>1</v>
      </c>
    </row>
    <row r="38" spans="1:11" x14ac:dyDescent="0.2">
      <c r="A38" t="s">
        <v>87</v>
      </c>
      <c r="B38" t="s">
        <v>161</v>
      </c>
      <c r="C38" t="s">
        <v>41</v>
      </c>
      <c r="D38" t="s">
        <v>41</v>
      </c>
      <c r="G38">
        <v>0</v>
      </c>
      <c r="H38">
        <v>531.92999999999995</v>
      </c>
      <c r="I38">
        <v>-228.72989999999999</v>
      </c>
      <c r="J38">
        <v>228.72989999999999</v>
      </c>
      <c r="K38">
        <v>1</v>
      </c>
    </row>
    <row r="39" spans="1:11" x14ac:dyDescent="0.2">
      <c r="A39" t="s">
        <v>87</v>
      </c>
      <c r="B39" t="s">
        <v>162</v>
      </c>
      <c r="C39" t="s">
        <v>42</v>
      </c>
      <c r="D39" t="s">
        <v>42</v>
      </c>
      <c r="G39">
        <v>0</v>
      </c>
      <c r="H39">
        <v>180.6</v>
      </c>
      <c r="I39">
        <v>-77.658000000000001</v>
      </c>
      <c r="J39">
        <v>77.658000000000001</v>
      </c>
      <c r="K39">
        <v>1</v>
      </c>
    </row>
    <row r="40" spans="1:11" x14ac:dyDescent="0.2">
      <c r="A40" t="s">
        <v>87</v>
      </c>
      <c r="B40" t="s">
        <v>163</v>
      </c>
      <c r="C40" t="s">
        <v>43</v>
      </c>
      <c r="D40" t="s">
        <v>43</v>
      </c>
      <c r="G40">
        <v>0</v>
      </c>
      <c r="H40">
        <v>283.95</v>
      </c>
      <c r="I40">
        <v>-122.09849999999999</v>
      </c>
      <c r="J40">
        <v>122.09849999999999</v>
      </c>
      <c r="K40">
        <v>1</v>
      </c>
    </row>
    <row r="41" spans="1:11" x14ac:dyDescent="0.2">
      <c r="A41" t="s">
        <v>87</v>
      </c>
      <c r="B41" t="s">
        <v>164</v>
      </c>
      <c r="C41" t="s">
        <v>119</v>
      </c>
      <c r="D41" t="s">
        <v>119</v>
      </c>
      <c r="G41">
        <v>0</v>
      </c>
      <c r="H41">
        <v>57.6</v>
      </c>
      <c r="I41">
        <v>-24.768000000000001</v>
      </c>
      <c r="J41">
        <v>24.768000000000001</v>
      </c>
      <c r="K41">
        <v>1</v>
      </c>
    </row>
    <row r="42" spans="1:11" x14ac:dyDescent="0.2">
      <c r="A42" t="s">
        <v>87</v>
      </c>
      <c r="B42" t="s">
        <v>171</v>
      </c>
      <c r="C42">
        <v>862</v>
      </c>
      <c r="D42">
        <v>862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5" sqref="B5"/>
    </sheetView>
  </sheetViews>
  <sheetFormatPr defaultRowHeight="12.75" x14ac:dyDescent="0.2"/>
  <cols>
    <col min="2" max="2" width="11.42578125" bestFit="1" customWidth="1"/>
    <col min="3" max="3" width="11.42578125" customWidth="1"/>
  </cols>
  <sheetData>
    <row r="1" spans="1:12" x14ac:dyDescent="0.2">
      <c r="A1" t="s">
        <v>0</v>
      </c>
      <c r="B1" t="s">
        <v>1</v>
      </c>
      <c r="C1" t="s">
        <v>122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50</v>
      </c>
      <c r="J1" t="s">
        <v>85</v>
      </c>
      <c r="K1" t="s">
        <v>86</v>
      </c>
      <c r="L1" t="s">
        <v>51</v>
      </c>
    </row>
    <row r="2" spans="1:12" x14ac:dyDescent="0.2">
      <c r="A2" t="s">
        <v>87</v>
      </c>
      <c r="B2" t="s">
        <v>114</v>
      </c>
      <c r="C2">
        <v>1</v>
      </c>
      <c r="D2">
        <v>40</v>
      </c>
      <c r="E2">
        <v>40</v>
      </c>
      <c r="F2">
        <v>0</v>
      </c>
      <c r="G2">
        <v>0</v>
      </c>
      <c r="H2">
        <v>0</v>
      </c>
      <c r="I2">
        <v>650</v>
      </c>
      <c r="J2">
        <v>0</v>
      </c>
      <c r="K2">
        <v>0</v>
      </c>
      <c r="L2">
        <v>1</v>
      </c>
    </row>
    <row r="3" spans="1:12" x14ac:dyDescent="0.2">
      <c r="A3" t="s">
        <v>87</v>
      </c>
      <c r="B3" t="s">
        <v>113</v>
      </c>
      <c r="C3">
        <v>4</v>
      </c>
      <c r="D3">
        <v>88</v>
      </c>
      <c r="E3">
        <v>88</v>
      </c>
      <c r="F3">
        <v>0</v>
      </c>
      <c r="G3">
        <v>0</v>
      </c>
      <c r="H3">
        <v>1</v>
      </c>
      <c r="I3">
        <v>478</v>
      </c>
      <c r="J3">
        <f>-0.4*I3</f>
        <v>-191.20000000000002</v>
      </c>
      <c r="K3">
        <f>-J3</f>
        <v>191.20000000000002</v>
      </c>
      <c r="L3">
        <v>1</v>
      </c>
    </row>
    <row r="4" spans="1:12" x14ac:dyDescent="0.2">
      <c r="A4" t="s">
        <v>87</v>
      </c>
      <c r="B4" t="s">
        <v>167</v>
      </c>
      <c r="C4">
        <v>2</v>
      </c>
      <c r="D4">
        <v>681</v>
      </c>
      <c r="E4">
        <v>681</v>
      </c>
      <c r="F4">
        <v>0</v>
      </c>
      <c r="G4">
        <v>0</v>
      </c>
      <c r="H4">
        <v>0</v>
      </c>
      <c r="I4">
        <v>900</v>
      </c>
      <c r="J4">
        <f>-0.4*I4</f>
        <v>-360</v>
      </c>
      <c r="K4">
        <f>-J4</f>
        <v>360</v>
      </c>
      <c r="L4">
        <v>1</v>
      </c>
    </row>
    <row r="5" spans="1:12" x14ac:dyDescent="0.2">
      <c r="A5" t="s">
        <v>87</v>
      </c>
      <c r="B5" t="s">
        <v>111</v>
      </c>
      <c r="C5">
        <v>3</v>
      </c>
      <c r="D5" t="s">
        <v>109</v>
      </c>
      <c r="E5" t="s">
        <v>109</v>
      </c>
      <c r="F5">
        <v>0</v>
      </c>
      <c r="G5">
        <v>0</v>
      </c>
      <c r="H5">
        <v>1</v>
      </c>
      <c r="I5">
        <v>450</v>
      </c>
      <c r="J5">
        <f>-0.4*I5</f>
        <v>-180</v>
      </c>
      <c r="K5">
        <f>-J5</f>
        <v>180</v>
      </c>
      <c r="L5">
        <v>1</v>
      </c>
    </row>
    <row r="6" spans="1:12" x14ac:dyDescent="0.2">
      <c r="A6" t="s">
        <v>87</v>
      </c>
      <c r="B6" t="s">
        <v>112</v>
      </c>
      <c r="C6">
        <v>5</v>
      </c>
      <c r="D6" t="s">
        <v>110</v>
      </c>
      <c r="E6" t="s">
        <v>110</v>
      </c>
      <c r="F6">
        <v>0</v>
      </c>
      <c r="G6">
        <v>0</v>
      </c>
      <c r="H6">
        <v>0</v>
      </c>
      <c r="I6">
        <v>200</v>
      </c>
      <c r="J6">
        <v>0</v>
      </c>
      <c r="K6">
        <v>0</v>
      </c>
      <c r="L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0" sqref="J20"/>
    </sheetView>
  </sheetViews>
  <sheetFormatPr defaultRowHeight="12.75" x14ac:dyDescent="0.2"/>
  <sheetData>
    <row r="1" spans="1:11" x14ac:dyDescent="0.2">
      <c r="A1" s="1" t="s">
        <v>0</v>
      </c>
      <c r="B1" s="1" t="s">
        <v>1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86</v>
      </c>
      <c r="I1" s="1" t="s">
        <v>85</v>
      </c>
      <c r="J1" s="1" t="s">
        <v>98</v>
      </c>
      <c r="K1" s="1" t="s">
        <v>99</v>
      </c>
    </row>
    <row r="2" spans="1:11" x14ac:dyDescent="0.2">
      <c r="A2" s="2" t="s">
        <v>100</v>
      </c>
      <c r="B2" s="2" t="s">
        <v>101</v>
      </c>
      <c r="C2" s="2">
        <v>271</v>
      </c>
      <c r="D2" s="2">
        <v>271</v>
      </c>
      <c r="E2" s="2">
        <v>1</v>
      </c>
      <c r="F2" s="2">
        <v>-223</v>
      </c>
      <c r="G2" s="2">
        <f>H2-I2</f>
        <v>2200</v>
      </c>
      <c r="H2" s="2">
        <v>1100</v>
      </c>
      <c r="I2" s="2">
        <v>-1100</v>
      </c>
      <c r="J2" s="2">
        <v>500</v>
      </c>
      <c r="K2" s="2">
        <v>1</v>
      </c>
    </row>
    <row r="3" spans="1:11" x14ac:dyDescent="0.2">
      <c r="A3" s="5" t="s">
        <v>100</v>
      </c>
      <c r="B3" s="5" t="s">
        <v>102</v>
      </c>
      <c r="C3" s="5">
        <v>364</v>
      </c>
      <c r="D3" s="5">
        <v>364</v>
      </c>
      <c r="E3" s="5">
        <v>1</v>
      </c>
      <c r="F3" s="5">
        <v>59.58</v>
      </c>
      <c r="G3" s="2">
        <f t="shared" ref="G3:G9" si="0">H3-I3</f>
        <v>800</v>
      </c>
      <c r="H3" s="5">
        <v>600</v>
      </c>
      <c r="I3" s="5">
        <v>-200</v>
      </c>
      <c r="J3" s="5">
        <v>500</v>
      </c>
      <c r="K3" s="5">
        <v>1</v>
      </c>
    </row>
    <row r="4" spans="1:11" x14ac:dyDescent="0.2">
      <c r="A4" s="2" t="s">
        <v>100</v>
      </c>
      <c r="B4" s="2" t="s">
        <v>103</v>
      </c>
      <c r="C4" s="2">
        <v>553</v>
      </c>
      <c r="D4" s="2">
        <v>553</v>
      </c>
      <c r="E4" s="2">
        <v>1</v>
      </c>
      <c r="F4" s="2">
        <v>54</v>
      </c>
      <c r="G4" s="2">
        <f t="shared" si="0"/>
        <v>1430</v>
      </c>
      <c r="H4" s="2">
        <v>1100</v>
      </c>
      <c r="I4" s="2">
        <v>-330</v>
      </c>
      <c r="J4" s="2">
        <v>500</v>
      </c>
      <c r="K4" s="2">
        <v>1</v>
      </c>
    </row>
    <row r="5" spans="1:11" x14ac:dyDescent="0.2">
      <c r="A5" s="5" t="s">
        <v>100</v>
      </c>
      <c r="B5" s="5" t="s">
        <v>104</v>
      </c>
      <c r="C5" s="5">
        <v>875</v>
      </c>
      <c r="D5" s="5">
        <v>875</v>
      </c>
      <c r="E5" s="5">
        <v>1</v>
      </c>
      <c r="F5" s="5">
        <v>-125</v>
      </c>
      <c r="G5" s="2">
        <f t="shared" si="0"/>
        <v>1430</v>
      </c>
      <c r="H5" s="5">
        <v>1100</v>
      </c>
      <c r="I5" s="5">
        <v>-330</v>
      </c>
      <c r="J5" s="5">
        <v>500</v>
      </c>
      <c r="K5" s="5">
        <v>1</v>
      </c>
    </row>
    <row r="6" spans="1:11" x14ac:dyDescent="0.2">
      <c r="A6" s="2" t="s">
        <v>100</v>
      </c>
      <c r="B6" s="2" t="s">
        <v>105</v>
      </c>
      <c r="C6" s="2">
        <v>806</v>
      </c>
      <c r="D6" s="2">
        <v>806</v>
      </c>
      <c r="E6" s="2">
        <v>1</v>
      </c>
      <c r="F6" s="2">
        <v>-86.6</v>
      </c>
      <c r="G6" s="2">
        <f t="shared" si="0"/>
        <v>1430</v>
      </c>
      <c r="H6" s="2">
        <v>1100</v>
      </c>
      <c r="I6" s="2">
        <v>-330</v>
      </c>
      <c r="J6" s="2">
        <v>500</v>
      </c>
      <c r="K6" s="2">
        <v>1</v>
      </c>
    </row>
    <row r="7" spans="1:11" x14ac:dyDescent="0.2">
      <c r="A7" s="5" t="s">
        <v>100</v>
      </c>
      <c r="B7" s="5" t="s">
        <v>106</v>
      </c>
      <c r="C7" s="5">
        <v>872</v>
      </c>
      <c r="D7" s="5">
        <v>872</v>
      </c>
      <c r="E7" s="5">
        <v>1</v>
      </c>
      <c r="F7" s="5">
        <v>-221</v>
      </c>
      <c r="G7" s="2">
        <f t="shared" si="0"/>
        <v>2200</v>
      </c>
      <c r="H7" s="5">
        <v>1100</v>
      </c>
      <c r="I7" s="5">
        <v>-1100</v>
      </c>
      <c r="J7" s="5">
        <v>500</v>
      </c>
      <c r="K7" s="5">
        <v>1</v>
      </c>
    </row>
    <row r="8" spans="1:11" x14ac:dyDescent="0.2">
      <c r="A8" s="42" t="s">
        <v>100</v>
      </c>
      <c r="B8" s="42" t="s">
        <v>107</v>
      </c>
      <c r="C8" s="42" t="s">
        <v>7</v>
      </c>
      <c r="D8" s="42" t="s">
        <v>7</v>
      </c>
      <c r="E8" s="42">
        <v>1</v>
      </c>
      <c r="F8" s="42">
        <v>-314</v>
      </c>
      <c r="G8" s="2">
        <f t="shared" si="0"/>
        <v>2500</v>
      </c>
      <c r="H8" s="42">
        <v>2000</v>
      </c>
      <c r="I8" s="42">
        <v>-500</v>
      </c>
      <c r="J8" s="42">
        <v>500</v>
      </c>
      <c r="K8" s="42">
        <v>1</v>
      </c>
    </row>
    <row r="9" spans="1:11" x14ac:dyDescent="0.2">
      <c r="A9" s="5" t="s">
        <v>100</v>
      </c>
      <c r="B9" s="5" t="s">
        <v>121</v>
      </c>
      <c r="C9" s="5">
        <v>195</v>
      </c>
      <c r="D9" s="5">
        <v>195</v>
      </c>
      <c r="E9" s="5">
        <v>1</v>
      </c>
      <c r="F9" s="5">
        <v>100</v>
      </c>
      <c r="G9" s="2">
        <f t="shared" si="0"/>
        <v>3100</v>
      </c>
      <c r="H9" s="5">
        <v>2000</v>
      </c>
      <c r="I9" s="5">
        <v>-1100</v>
      </c>
      <c r="J9" s="5">
        <v>500</v>
      </c>
      <c r="K9" s="5">
        <v>1</v>
      </c>
    </row>
    <row r="10" spans="1:11" x14ac:dyDescent="0.2">
      <c r="A10" s="5" t="s">
        <v>100</v>
      </c>
      <c r="B10" s="5" t="s">
        <v>168</v>
      </c>
      <c r="C10" s="5">
        <v>682</v>
      </c>
      <c r="D10" s="5">
        <v>682</v>
      </c>
      <c r="E10" s="5">
        <v>1</v>
      </c>
      <c r="F10" s="5">
        <v>100</v>
      </c>
      <c r="G10" s="2">
        <f t="shared" ref="G10" si="1">H10-I10</f>
        <v>2100</v>
      </c>
      <c r="H10" s="5">
        <v>1000</v>
      </c>
      <c r="I10" s="5">
        <v>-1100</v>
      </c>
      <c r="J10" s="5">
        <v>500</v>
      </c>
      <c r="K10" s="5">
        <v>1</v>
      </c>
    </row>
    <row r="11" spans="1:11" x14ac:dyDescent="0.2">
      <c r="A11" s="5"/>
      <c r="B11" s="5"/>
      <c r="C11" s="5"/>
      <c r="D11" s="5"/>
      <c r="E11" s="5"/>
      <c r="F11" s="5"/>
      <c r="G11" s="2"/>
      <c r="H11" s="5"/>
      <c r="I11" s="5"/>
      <c r="J11" s="5"/>
      <c r="K1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activeCell="E25" sqref="E25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8" bestFit="1" customWidth="1"/>
    <col min="4" max="4" width="5.5703125" bestFit="1" customWidth="1"/>
    <col min="5" max="7" width="12" bestFit="1" customWidth="1"/>
    <col min="8" max="8" width="5.5703125" bestFit="1" customWidth="1"/>
    <col min="9" max="9" width="4.5703125" bestFit="1" customWidth="1"/>
    <col min="10" max="10" width="6.28515625" bestFit="1" customWidth="1"/>
    <col min="11" max="11" width="12" bestFit="1" customWidth="1"/>
    <col min="12" max="12" width="10.42578125" bestFit="1" customWidth="1"/>
  </cols>
  <sheetData>
    <row r="1" spans="1:12" x14ac:dyDescent="0.2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50</v>
      </c>
      <c r="L1" t="s">
        <v>51</v>
      </c>
    </row>
    <row r="2" spans="1:12" x14ac:dyDescent="0.2">
      <c r="A2" t="s">
        <v>61</v>
      </c>
      <c r="B2" t="s">
        <v>62</v>
      </c>
      <c r="C2">
        <v>272</v>
      </c>
      <c r="D2">
        <v>274</v>
      </c>
      <c r="E2">
        <v>0</v>
      </c>
      <c r="F2">
        <v>8</v>
      </c>
      <c r="G2">
        <v>0</v>
      </c>
      <c r="H2">
        <v>0</v>
      </c>
      <c r="I2">
        <v>100</v>
      </c>
      <c r="J2">
        <v>0</v>
      </c>
      <c r="K2" s="14">
        <f>4*600</f>
        <v>2400</v>
      </c>
      <c r="L2">
        <v>1</v>
      </c>
    </row>
    <row r="3" spans="1:12" x14ac:dyDescent="0.2">
      <c r="A3" t="s">
        <v>61</v>
      </c>
      <c r="B3" s="19" t="s">
        <v>63</v>
      </c>
      <c r="C3">
        <v>862</v>
      </c>
      <c r="D3" t="s">
        <v>37</v>
      </c>
      <c r="E3">
        <v>0</v>
      </c>
      <c r="F3">
        <v>3</v>
      </c>
      <c r="G3">
        <v>0</v>
      </c>
      <c r="H3">
        <v>0</v>
      </c>
      <c r="I3">
        <v>100</v>
      </c>
      <c r="J3">
        <v>0</v>
      </c>
      <c r="K3" s="14">
        <v>2000</v>
      </c>
      <c r="L3">
        <v>1</v>
      </c>
    </row>
    <row r="4" spans="1:12" x14ac:dyDescent="0.2">
      <c r="A4" t="s">
        <v>61</v>
      </c>
      <c r="B4" s="19" t="str">
        <f>CONCATENATE("TG_",C4)</f>
        <v>TG_869W</v>
      </c>
      <c r="C4" t="s">
        <v>43</v>
      </c>
      <c r="D4">
        <v>869</v>
      </c>
      <c r="E4">
        <v>0</v>
      </c>
      <c r="F4">
        <v>5</v>
      </c>
      <c r="G4">
        <v>0</v>
      </c>
      <c r="H4">
        <v>0</v>
      </c>
      <c r="I4">
        <v>100</v>
      </c>
      <c r="J4">
        <v>0</v>
      </c>
      <c r="K4" s="14">
        <v>300</v>
      </c>
      <c r="L4">
        <v>1</v>
      </c>
    </row>
    <row r="5" spans="1:12" x14ac:dyDescent="0.2">
      <c r="A5" t="s">
        <v>61</v>
      </c>
      <c r="B5" s="19" t="str">
        <f t="shared" ref="B5:B11" si="0">CONCATENATE("TG_",C5)</f>
        <v>TG_683PV</v>
      </c>
      <c r="C5" t="s">
        <v>28</v>
      </c>
      <c r="D5">
        <v>683</v>
      </c>
      <c r="E5">
        <v>0</v>
      </c>
      <c r="F5">
        <v>4</v>
      </c>
      <c r="G5">
        <v>0</v>
      </c>
      <c r="H5">
        <v>0</v>
      </c>
      <c r="I5">
        <v>100</v>
      </c>
      <c r="J5">
        <v>0</v>
      </c>
      <c r="K5" s="14">
        <v>220</v>
      </c>
      <c r="L5">
        <v>1</v>
      </c>
    </row>
    <row r="6" spans="1:12" x14ac:dyDescent="0.2">
      <c r="A6" t="s">
        <v>61</v>
      </c>
      <c r="B6" s="19" t="str">
        <f t="shared" si="0"/>
        <v>TG_553PV</v>
      </c>
      <c r="C6" t="s">
        <v>20</v>
      </c>
      <c r="D6">
        <v>553</v>
      </c>
      <c r="E6">
        <v>0</v>
      </c>
      <c r="F6">
        <v>2</v>
      </c>
      <c r="G6">
        <v>0</v>
      </c>
      <c r="H6">
        <v>0</v>
      </c>
      <c r="I6">
        <v>100</v>
      </c>
      <c r="J6">
        <v>0</v>
      </c>
      <c r="K6" s="14">
        <v>100</v>
      </c>
      <c r="L6">
        <v>1</v>
      </c>
    </row>
    <row r="7" spans="1:12" x14ac:dyDescent="0.2">
      <c r="A7" t="s">
        <v>61</v>
      </c>
      <c r="B7" s="19" t="str">
        <f t="shared" si="0"/>
        <v>TG_864W</v>
      </c>
      <c r="C7" t="s">
        <v>38</v>
      </c>
      <c r="D7">
        <v>864</v>
      </c>
      <c r="E7">
        <v>0</v>
      </c>
      <c r="F7">
        <v>5</v>
      </c>
      <c r="G7">
        <v>0</v>
      </c>
      <c r="H7">
        <v>0</v>
      </c>
      <c r="I7">
        <v>100</v>
      </c>
      <c r="J7">
        <v>0</v>
      </c>
      <c r="K7" s="14">
        <v>150</v>
      </c>
      <c r="L7">
        <v>1</v>
      </c>
    </row>
    <row r="8" spans="1:12" x14ac:dyDescent="0.2">
      <c r="A8" t="s">
        <v>61</v>
      </c>
      <c r="B8" s="19" t="str">
        <f t="shared" si="0"/>
        <v>TG_873PV</v>
      </c>
      <c r="C8" t="s">
        <v>44</v>
      </c>
      <c r="D8">
        <v>873</v>
      </c>
      <c r="E8">
        <v>0</v>
      </c>
      <c r="F8">
        <v>8</v>
      </c>
      <c r="G8">
        <v>0</v>
      </c>
      <c r="H8">
        <v>0</v>
      </c>
      <c r="I8">
        <v>100</v>
      </c>
      <c r="J8">
        <v>0</v>
      </c>
      <c r="K8" s="14">
        <v>200</v>
      </c>
      <c r="L8">
        <v>1</v>
      </c>
    </row>
    <row r="9" spans="1:12" x14ac:dyDescent="0.2">
      <c r="A9" t="s">
        <v>61</v>
      </c>
      <c r="B9" s="19" t="str">
        <f t="shared" si="0"/>
        <v>TG_806PV</v>
      </c>
      <c r="C9" t="s">
        <v>35</v>
      </c>
      <c r="D9">
        <v>806</v>
      </c>
      <c r="E9">
        <v>0</v>
      </c>
      <c r="F9">
        <v>4</v>
      </c>
      <c r="G9">
        <v>0</v>
      </c>
      <c r="H9">
        <v>0</v>
      </c>
      <c r="I9">
        <v>100</v>
      </c>
      <c r="J9">
        <v>0</v>
      </c>
      <c r="K9" s="14">
        <v>300</v>
      </c>
      <c r="L9">
        <v>1</v>
      </c>
    </row>
    <row r="10" spans="1:12" x14ac:dyDescent="0.2">
      <c r="A10" t="s">
        <v>61</v>
      </c>
      <c r="B10" s="19" t="str">
        <f t="shared" si="0"/>
        <v>TG_303W</v>
      </c>
      <c r="C10" t="s">
        <v>14</v>
      </c>
      <c r="D10">
        <v>303</v>
      </c>
      <c r="E10">
        <v>0</v>
      </c>
      <c r="F10">
        <v>12</v>
      </c>
      <c r="G10">
        <v>0</v>
      </c>
      <c r="H10">
        <v>0</v>
      </c>
      <c r="I10">
        <v>100</v>
      </c>
      <c r="J10">
        <v>0</v>
      </c>
      <c r="K10" s="14">
        <v>600</v>
      </c>
      <c r="L10">
        <v>1</v>
      </c>
    </row>
    <row r="11" spans="1:12" x14ac:dyDescent="0.2">
      <c r="A11" t="s">
        <v>61</v>
      </c>
      <c r="B11" s="19" t="str">
        <f t="shared" si="0"/>
        <v>TG_808PV</v>
      </c>
      <c r="C11" t="s">
        <v>36</v>
      </c>
      <c r="D11">
        <v>808</v>
      </c>
      <c r="E11">
        <v>0</v>
      </c>
      <c r="F11">
        <v>11</v>
      </c>
      <c r="G11">
        <v>0</v>
      </c>
      <c r="H11">
        <v>0</v>
      </c>
      <c r="I11">
        <v>100</v>
      </c>
      <c r="J11">
        <v>0</v>
      </c>
      <c r="K11" s="14">
        <v>200</v>
      </c>
      <c r="L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zoomScale="115" zoomScaleNormal="115" workbookViewId="0">
      <selection activeCell="J43" sqref="J43"/>
    </sheetView>
  </sheetViews>
  <sheetFormatPr defaultRowHeight="12.75" x14ac:dyDescent="0.2"/>
  <cols>
    <col min="1" max="1" width="8.85546875" style="20" customWidth="1"/>
    <col min="2" max="2" width="10.42578125" style="20" bestFit="1" customWidth="1"/>
    <col min="3" max="4" width="8.85546875" style="20"/>
    <col min="5" max="5" width="10.140625" style="21" bestFit="1" customWidth="1"/>
    <col min="6" max="10" width="8.85546875" style="20"/>
    <col min="11" max="11" width="12.42578125" style="20" customWidth="1"/>
    <col min="12" max="12" width="11.85546875" style="20" customWidth="1"/>
    <col min="13" max="13" width="9.7109375" style="20" customWidth="1"/>
    <col min="14" max="16" width="8.85546875" style="20"/>
  </cols>
  <sheetData>
    <row r="1" spans="1:16" x14ac:dyDescent="0.2">
      <c r="A1" s="20" t="s">
        <v>0</v>
      </c>
      <c r="B1" s="20" t="s">
        <v>1</v>
      </c>
      <c r="C1" s="20" t="s">
        <v>53</v>
      </c>
      <c r="D1" s="20" t="s">
        <v>54</v>
      </c>
      <c r="E1" s="21" t="s">
        <v>64</v>
      </c>
      <c r="F1" s="20" t="s">
        <v>55</v>
      </c>
      <c r="G1" s="20" t="s">
        <v>65</v>
      </c>
      <c r="H1" s="20" t="s">
        <v>66</v>
      </c>
      <c r="I1" s="20" t="s">
        <v>59</v>
      </c>
      <c r="J1" s="20" t="s">
        <v>50</v>
      </c>
      <c r="K1" s="20" t="s">
        <v>67</v>
      </c>
      <c r="L1" s="20" t="s">
        <v>68</v>
      </c>
      <c r="M1" s="20" t="s">
        <v>69</v>
      </c>
      <c r="N1" s="20" t="s">
        <v>70</v>
      </c>
      <c r="O1" s="20" t="s">
        <v>71</v>
      </c>
      <c r="P1" t="s">
        <v>51</v>
      </c>
    </row>
    <row r="2" spans="1:16" x14ac:dyDescent="0.2">
      <c r="A2" s="22" t="s">
        <v>72</v>
      </c>
      <c r="B2" s="19" t="s">
        <v>118</v>
      </c>
      <c r="C2" s="23">
        <v>867</v>
      </c>
      <c r="D2" s="23">
        <v>872</v>
      </c>
      <c r="E2" s="24">
        <v>867</v>
      </c>
      <c r="F2" s="25">
        <v>0</v>
      </c>
      <c r="G2" s="25">
        <v>3</v>
      </c>
      <c r="H2" s="20">
        <v>0</v>
      </c>
      <c r="I2" s="26">
        <v>100</v>
      </c>
      <c r="J2" s="25">
        <v>800</v>
      </c>
      <c r="K2" s="20">
        <v>80</v>
      </c>
      <c r="L2" s="26">
        <v>120</v>
      </c>
      <c r="M2" s="20">
        <v>19</v>
      </c>
      <c r="N2" s="20">
        <v>0.02</v>
      </c>
      <c r="O2" s="20">
        <v>1</v>
      </c>
      <c r="P2" s="20">
        <v>1</v>
      </c>
    </row>
    <row r="3" spans="1:16" x14ac:dyDescent="0.2">
      <c r="A3" s="36" t="s">
        <v>72</v>
      </c>
      <c r="B3" s="36" t="s">
        <v>76</v>
      </c>
      <c r="C3" s="43">
        <v>493</v>
      </c>
      <c r="D3" s="43" t="s">
        <v>19</v>
      </c>
      <c r="E3" s="44" t="s">
        <v>19</v>
      </c>
      <c r="F3" s="41">
        <v>0</v>
      </c>
      <c r="G3" s="41">
        <v>11</v>
      </c>
      <c r="H3" s="41">
        <v>0</v>
      </c>
      <c r="I3" s="41">
        <v>100</v>
      </c>
      <c r="J3" s="41">
        <v>1200</v>
      </c>
      <c r="K3" s="40">
        <v>80</v>
      </c>
      <c r="L3" s="41">
        <v>120</v>
      </c>
      <c r="M3" s="40">
        <v>19</v>
      </c>
      <c r="N3" s="40">
        <v>0.02</v>
      </c>
      <c r="O3" s="40">
        <v>1</v>
      </c>
      <c r="P3" s="40">
        <v>1</v>
      </c>
    </row>
    <row r="4" spans="1:16" x14ac:dyDescent="0.2">
      <c r="A4" s="22" t="s">
        <v>72</v>
      </c>
      <c r="B4" s="22" t="s">
        <v>77</v>
      </c>
      <c r="C4" s="33">
        <v>682</v>
      </c>
      <c r="D4" s="33" t="s">
        <v>26</v>
      </c>
      <c r="E4" s="34" t="s">
        <v>26</v>
      </c>
      <c r="F4" s="26">
        <v>0</v>
      </c>
      <c r="G4" s="26">
        <v>3</v>
      </c>
      <c r="H4" s="26">
        <v>0</v>
      </c>
      <c r="I4" s="26">
        <v>100</v>
      </c>
      <c r="J4" s="35">
        <f>2*340+240</f>
        <v>920</v>
      </c>
      <c r="K4" s="20">
        <v>80</v>
      </c>
      <c r="L4" s="26">
        <v>120</v>
      </c>
      <c r="M4" s="20">
        <v>19</v>
      </c>
      <c r="N4" s="20">
        <v>0.02</v>
      </c>
      <c r="O4" s="20">
        <v>1</v>
      </c>
      <c r="P4" s="20">
        <v>1</v>
      </c>
    </row>
    <row r="5" spans="1:16" x14ac:dyDescent="0.2">
      <c r="A5" s="22" t="s">
        <v>72</v>
      </c>
      <c r="B5" s="19" t="s">
        <v>115</v>
      </c>
      <c r="C5" s="23">
        <v>143</v>
      </c>
      <c r="D5" s="23">
        <v>304</v>
      </c>
      <c r="E5" s="24">
        <v>143</v>
      </c>
      <c r="F5" s="25">
        <v>0</v>
      </c>
      <c r="G5" s="25">
        <v>7</v>
      </c>
      <c r="H5" s="20">
        <v>0</v>
      </c>
      <c r="I5" s="26">
        <v>100</v>
      </c>
      <c r="J5" s="25">
        <v>200</v>
      </c>
      <c r="K5" s="20">
        <v>80</v>
      </c>
      <c r="L5" s="26">
        <v>120</v>
      </c>
      <c r="M5" s="20">
        <v>19</v>
      </c>
      <c r="N5" s="20">
        <v>0.02</v>
      </c>
      <c r="O5" s="20">
        <v>1</v>
      </c>
      <c r="P5" s="20">
        <v>1</v>
      </c>
    </row>
    <row r="6" spans="1:16" x14ac:dyDescent="0.2">
      <c r="A6" s="22" t="s">
        <v>72</v>
      </c>
      <c r="B6" s="22" t="s">
        <v>73</v>
      </c>
      <c r="C6" s="23">
        <v>142</v>
      </c>
      <c r="D6" s="23" t="s">
        <v>4</v>
      </c>
      <c r="E6" s="24" t="s">
        <v>4</v>
      </c>
      <c r="F6" s="25">
        <v>0</v>
      </c>
      <c r="G6" s="25">
        <v>8</v>
      </c>
      <c r="H6" s="20">
        <v>0</v>
      </c>
      <c r="I6" s="26">
        <v>100</v>
      </c>
      <c r="J6" s="25">
        <f>3*750</f>
        <v>2250</v>
      </c>
      <c r="K6" s="20">
        <v>80</v>
      </c>
      <c r="L6" s="26">
        <v>120</v>
      </c>
      <c r="M6" s="20">
        <v>23</v>
      </c>
      <c r="N6" s="20">
        <v>0.02</v>
      </c>
      <c r="O6" s="20">
        <v>1</v>
      </c>
      <c r="P6" s="20">
        <v>1</v>
      </c>
    </row>
    <row r="7" spans="1:16" x14ac:dyDescent="0.2">
      <c r="A7" s="22" t="s">
        <v>72</v>
      </c>
      <c r="B7" s="19" t="s">
        <v>116</v>
      </c>
      <c r="C7" s="23">
        <v>275</v>
      </c>
      <c r="D7" s="23">
        <v>775</v>
      </c>
      <c r="E7" s="24">
        <v>275</v>
      </c>
      <c r="F7" s="25">
        <v>0</v>
      </c>
      <c r="G7" s="25">
        <v>8</v>
      </c>
      <c r="H7" s="20">
        <v>0</v>
      </c>
      <c r="I7" s="26">
        <v>100</v>
      </c>
      <c r="J7" s="25">
        <v>2500</v>
      </c>
      <c r="K7" s="20">
        <v>80</v>
      </c>
      <c r="L7" s="26">
        <v>120</v>
      </c>
      <c r="M7" s="20">
        <v>19</v>
      </c>
      <c r="N7" s="20">
        <v>0.02</v>
      </c>
      <c r="O7" s="20">
        <v>1</v>
      </c>
      <c r="P7" s="20">
        <v>1</v>
      </c>
    </row>
    <row r="8" spans="1:16" x14ac:dyDescent="0.2">
      <c r="A8" s="22" t="s">
        <v>72</v>
      </c>
      <c r="B8" s="22" t="s">
        <v>74</v>
      </c>
      <c r="C8" s="23">
        <v>191</v>
      </c>
      <c r="D8" s="23" t="s">
        <v>7</v>
      </c>
      <c r="E8" s="24" t="s">
        <v>7</v>
      </c>
      <c r="F8" s="25">
        <v>0</v>
      </c>
      <c r="G8" s="25">
        <v>11</v>
      </c>
      <c r="H8" s="20">
        <v>0</v>
      </c>
      <c r="I8" s="26">
        <v>100</v>
      </c>
      <c r="J8" s="25">
        <v>2000</v>
      </c>
      <c r="K8" s="20">
        <v>80</v>
      </c>
      <c r="L8" s="26">
        <v>120</v>
      </c>
      <c r="M8" s="20">
        <v>19</v>
      </c>
      <c r="N8" s="20">
        <v>0.02</v>
      </c>
      <c r="O8" s="20">
        <v>1</v>
      </c>
      <c r="P8" s="20">
        <v>1</v>
      </c>
    </row>
    <row r="9" spans="1:16" x14ac:dyDescent="0.2">
      <c r="A9" s="22" t="s">
        <v>72</v>
      </c>
      <c r="B9" s="22" t="s">
        <v>75</v>
      </c>
      <c r="C9" s="23">
        <v>195</v>
      </c>
      <c r="D9" s="23" t="s">
        <v>9</v>
      </c>
      <c r="E9" s="24" t="s">
        <v>9</v>
      </c>
      <c r="F9" s="25">
        <v>0</v>
      </c>
      <c r="G9" s="25">
        <v>5</v>
      </c>
      <c r="H9" s="20">
        <v>0</v>
      </c>
      <c r="I9" s="26">
        <v>100</v>
      </c>
      <c r="J9" s="25">
        <v>1200</v>
      </c>
      <c r="K9" s="20">
        <v>80</v>
      </c>
      <c r="L9" s="26">
        <v>120</v>
      </c>
      <c r="M9" s="20">
        <v>19</v>
      </c>
      <c r="N9" s="20">
        <v>0.02</v>
      </c>
      <c r="O9" s="20">
        <v>1</v>
      </c>
      <c r="P9" s="20">
        <v>1</v>
      </c>
    </row>
    <row r="10" spans="1:16" x14ac:dyDescent="0.2">
      <c r="A10" s="22" t="s">
        <v>72</v>
      </c>
      <c r="B10" s="13" t="s">
        <v>78</v>
      </c>
      <c r="C10" s="23" t="s">
        <v>9</v>
      </c>
      <c r="D10" s="23" t="s">
        <v>8</v>
      </c>
      <c r="E10" s="24" t="s">
        <v>8</v>
      </c>
      <c r="F10" s="25">
        <v>0</v>
      </c>
      <c r="G10" s="25">
        <v>5</v>
      </c>
      <c r="H10" s="20">
        <v>0</v>
      </c>
      <c r="I10" s="26">
        <v>100</v>
      </c>
      <c r="J10" s="25">
        <f>3*700</f>
        <v>2100</v>
      </c>
      <c r="K10" s="20">
        <v>80</v>
      </c>
      <c r="L10" s="26">
        <v>120</v>
      </c>
      <c r="M10" s="20">
        <v>19</v>
      </c>
      <c r="N10" s="20">
        <v>0.02</v>
      </c>
      <c r="O10" s="20">
        <v>1</v>
      </c>
      <c r="P10" s="20">
        <v>1</v>
      </c>
    </row>
    <row r="11" spans="1:16" x14ac:dyDescent="0.2">
      <c r="A11" s="22" t="s">
        <v>72</v>
      </c>
      <c r="B11" s="19" t="s">
        <v>117</v>
      </c>
      <c r="C11" s="23">
        <v>865</v>
      </c>
      <c r="D11" s="23">
        <v>143</v>
      </c>
      <c r="E11" s="24">
        <v>865</v>
      </c>
      <c r="F11" s="25">
        <v>0</v>
      </c>
      <c r="G11" s="25">
        <v>4</v>
      </c>
      <c r="H11" s="20">
        <v>0</v>
      </c>
      <c r="I11" s="26">
        <v>100</v>
      </c>
      <c r="J11" s="25">
        <v>800</v>
      </c>
      <c r="K11" s="20">
        <v>80</v>
      </c>
      <c r="L11" s="26">
        <v>120</v>
      </c>
      <c r="M11" s="20">
        <v>19</v>
      </c>
      <c r="N11" s="20">
        <v>0.02</v>
      </c>
      <c r="O11" s="20">
        <v>1</v>
      </c>
      <c r="P11" s="20">
        <v>1</v>
      </c>
    </row>
    <row r="12" spans="1:16" x14ac:dyDescent="0.2">
      <c r="A12" s="22" t="s">
        <v>72</v>
      </c>
      <c r="B12" s="19" t="str">
        <f t="shared" ref="B12:B40" si="0">CONCATENATE("TG_",C12)</f>
        <v>TG_143W</v>
      </c>
      <c r="C12" s="23" t="s">
        <v>5</v>
      </c>
      <c r="D12" s="23">
        <v>143</v>
      </c>
      <c r="E12" s="24" t="s">
        <v>5</v>
      </c>
      <c r="F12" s="25">
        <v>0</v>
      </c>
      <c r="G12" s="25">
        <v>10</v>
      </c>
      <c r="H12" s="20">
        <v>0</v>
      </c>
      <c r="I12" s="26">
        <v>100</v>
      </c>
      <c r="J12" s="25">
        <v>100</v>
      </c>
      <c r="K12" s="20">
        <v>80</v>
      </c>
      <c r="L12" s="26">
        <v>120</v>
      </c>
      <c r="M12" s="20">
        <v>19</v>
      </c>
      <c r="N12" s="20">
        <v>0.02</v>
      </c>
      <c r="O12" s="20">
        <v>1</v>
      </c>
      <c r="P12" s="20">
        <v>1</v>
      </c>
    </row>
    <row r="13" spans="1:16" x14ac:dyDescent="0.2">
      <c r="A13" s="22" t="s">
        <v>72</v>
      </c>
      <c r="B13" s="19" t="str">
        <f t="shared" si="0"/>
        <v>TG_147G</v>
      </c>
      <c r="C13" s="23" t="s">
        <v>6</v>
      </c>
      <c r="D13" s="23">
        <v>147</v>
      </c>
      <c r="E13" s="24" t="s">
        <v>6</v>
      </c>
      <c r="F13" s="25">
        <v>0</v>
      </c>
      <c r="G13" s="25">
        <v>12</v>
      </c>
      <c r="H13" s="20">
        <v>0</v>
      </c>
      <c r="I13" s="26">
        <v>100</v>
      </c>
      <c r="J13" s="25">
        <v>1000</v>
      </c>
      <c r="K13" s="20">
        <v>80</v>
      </c>
      <c r="L13" s="26">
        <v>120</v>
      </c>
      <c r="M13" s="20">
        <v>19</v>
      </c>
      <c r="N13" s="20">
        <v>0.02</v>
      </c>
      <c r="O13" s="20">
        <v>1</v>
      </c>
      <c r="P13" s="20">
        <v>1</v>
      </c>
    </row>
    <row r="14" spans="1:16" x14ac:dyDescent="0.2">
      <c r="A14" s="22" t="s">
        <v>72</v>
      </c>
      <c r="B14" s="19" t="str">
        <f t="shared" si="0"/>
        <v>TG_199G</v>
      </c>
      <c r="C14" s="23" t="s">
        <v>10</v>
      </c>
      <c r="D14" s="23">
        <v>199</v>
      </c>
      <c r="E14" s="24" t="s">
        <v>10</v>
      </c>
      <c r="F14" s="25">
        <v>0</v>
      </c>
      <c r="G14" s="25">
        <v>7</v>
      </c>
      <c r="H14" s="20">
        <v>0</v>
      </c>
      <c r="I14" s="26">
        <v>100</v>
      </c>
      <c r="J14" s="25">
        <v>120</v>
      </c>
      <c r="K14" s="20">
        <v>80</v>
      </c>
      <c r="L14" s="26">
        <v>120</v>
      </c>
      <c r="M14" s="20">
        <v>19</v>
      </c>
      <c r="N14" s="20">
        <v>0.02</v>
      </c>
      <c r="O14" s="20">
        <v>1</v>
      </c>
      <c r="P14" s="20">
        <v>1</v>
      </c>
    </row>
    <row r="15" spans="1:16" x14ac:dyDescent="0.2">
      <c r="A15" s="22" t="s">
        <v>72</v>
      </c>
      <c r="B15" s="19" t="str">
        <f t="shared" si="0"/>
        <v>TG_213PV</v>
      </c>
      <c r="C15" s="23" t="s">
        <v>11</v>
      </c>
      <c r="D15" s="23">
        <v>213</v>
      </c>
      <c r="E15" s="24" t="s">
        <v>11</v>
      </c>
      <c r="F15" s="25">
        <v>0</v>
      </c>
      <c r="G15" s="25">
        <v>10</v>
      </c>
      <c r="H15" s="20">
        <v>0</v>
      </c>
      <c r="I15" s="26">
        <v>100</v>
      </c>
      <c r="J15" s="25">
        <v>120</v>
      </c>
      <c r="K15" s="20">
        <v>80</v>
      </c>
      <c r="L15" s="26">
        <v>120</v>
      </c>
      <c r="M15" s="20">
        <v>19</v>
      </c>
      <c r="N15" s="20">
        <v>0.02</v>
      </c>
      <c r="O15" s="20">
        <v>1</v>
      </c>
      <c r="P15" s="20">
        <v>1</v>
      </c>
    </row>
    <row r="16" spans="1:16" x14ac:dyDescent="0.2">
      <c r="A16" s="27" t="s">
        <v>72</v>
      </c>
      <c r="B16" s="19" t="str">
        <f t="shared" si="0"/>
        <v>TG_276G</v>
      </c>
      <c r="C16" s="28" t="s">
        <v>12</v>
      </c>
      <c r="D16" s="28">
        <v>276</v>
      </c>
      <c r="E16" s="29" t="s">
        <v>12</v>
      </c>
      <c r="F16" s="30">
        <v>0</v>
      </c>
      <c r="G16" s="30">
        <v>10</v>
      </c>
      <c r="H16" s="31">
        <v>0</v>
      </c>
      <c r="I16" s="32">
        <v>100</v>
      </c>
      <c r="J16" s="30">
        <v>800</v>
      </c>
      <c r="K16" s="20">
        <v>80</v>
      </c>
      <c r="L16" s="26">
        <v>120</v>
      </c>
      <c r="M16" s="31">
        <v>19</v>
      </c>
      <c r="N16" s="31">
        <v>0.02</v>
      </c>
      <c r="O16" s="31">
        <v>1</v>
      </c>
      <c r="P16" s="31">
        <v>1</v>
      </c>
    </row>
    <row r="17" spans="1:16" x14ac:dyDescent="0.2">
      <c r="A17" s="27" t="s">
        <v>72</v>
      </c>
      <c r="B17" s="19" t="str">
        <f t="shared" si="0"/>
        <v>TG_279</v>
      </c>
      <c r="C17" s="28">
        <v>279</v>
      </c>
      <c r="D17" s="28">
        <v>271</v>
      </c>
      <c r="E17" s="29">
        <v>279</v>
      </c>
      <c r="F17" s="30">
        <v>0</v>
      </c>
      <c r="G17" s="30">
        <v>8</v>
      </c>
      <c r="H17" s="31">
        <v>0</v>
      </c>
      <c r="I17" s="32">
        <v>100</v>
      </c>
      <c r="J17" s="30">
        <v>800</v>
      </c>
      <c r="K17" s="20">
        <v>80</v>
      </c>
      <c r="L17" s="26">
        <v>120</v>
      </c>
      <c r="M17" s="31">
        <v>19</v>
      </c>
      <c r="N17" s="31">
        <v>0.02</v>
      </c>
      <c r="O17" s="31">
        <v>1</v>
      </c>
      <c r="P17" s="31">
        <v>1</v>
      </c>
    </row>
    <row r="18" spans="1:16" x14ac:dyDescent="0.2">
      <c r="A18" s="27" t="s">
        <v>72</v>
      </c>
      <c r="B18" s="19" t="str">
        <f t="shared" si="0"/>
        <v>TG_280</v>
      </c>
      <c r="C18" s="28">
        <v>280</v>
      </c>
      <c r="D18" s="28">
        <v>271</v>
      </c>
      <c r="E18" s="29">
        <v>280</v>
      </c>
      <c r="F18" s="30">
        <v>0</v>
      </c>
      <c r="G18" s="30">
        <v>6</v>
      </c>
      <c r="H18" s="31">
        <v>0</v>
      </c>
      <c r="I18" s="32">
        <v>100</v>
      </c>
      <c r="J18" s="30">
        <v>800</v>
      </c>
      <c r="K18" s="20">
        <v>80</v>
      </c>
      <c r="L18" s="26">
        <v>120</v>
      </c>
      <c r="M18" s="31">
        <v>19</v>
      </c>
      <c r="N18" s="31">
        <v>0.02</v>
      </c>
      <c r="O18" s="31">
        <v>1</v>
      </c>
      <c r="P18" s="31">
        <v>1</v>
      </c>
    </row>
    <row r="19" spans="1:16" x14ac:dyDescent="0.2">
      <c r="A19" s="22" t="s">
        <v>72</v>
      </c>
      <c r="B19" s="19" t="str">
        <f t="shared" si="0"/>
        <v>TG_302W</v>
      </c>
      <c r="C19" s="23" t="s">
        <v>13</v>
      </c>
      <c r="D19" s="23">
        <v>302</v>
      </c>
      <c r="E19" s="24" t="s">
        <v>13</v>
      </c>
      <c r="F19" s="25">
        <v>0</v>
      </c>
      <c r="G19" s="25">
        <v>3</v>
      </c>
      <c r="H19" s="20">
        <v>0</v>
      </c>
      <c r="I19" s="26">
        <v>100</v>
      </c>
      <c r="J19" s="25">
        <v>300</v>
      </c>
      <c r="K19" s="20">
        <v>80</v>
      </c>
      <c r="L19" s="26">
        <v>120</v>
      </c>
      <c r="M19" s="20">
        <v>19</v>
      </c>
      <c r="N19" s="20">
        <v>0.02</v>
      </c>
      <c r="O19" s="20">
        <v>1</v>
      </c>
      <c r="P19" s="20">
        <v>1</v>
      </c>
    </row>
    <row r="20" spans="1:16" x14ac:dyDescent="0.2">
      <c r="A20" s="22" t="s">
        <v>72</v>
      </c>
      <c r="B20" s="19" t="str">
        <f t="shared" si="0"/>
        <v>TG_304W</v>
      </c>
      <c r="C20" s="23" t="s">
        <v>15</v>
      </c>
      <c r="D20" s="23">
        <v>304</v>
      </c>
      <c r="E20" s="24" t="s">
        <v>15</v>
      </c>
      <c r="F20" s="25">
        <v>0</v>
      </c>
      <c r="G20" s="25">
        <v>8</v>
      </c>
      <c r="H20" s="20">
        <v>0</v>
      </c>
      <c r="I20" s="26">
        <v>100</v>
      </c>
      <c r="J20" s="25">
        <v>150</v>
      </c>
      <c r="K20" s="20">
        <v>80</v>
      </c>
      <c r="L20" s="26">
        <v>120</v>
      </c>
      <c r="M20" s="20">
        <v>19</v>
      </c>
      <c r="N20" s="20">
        <v>0.02</v>
      </c>
      <c r="O20" s="20">
        <v>1</v>
      </c>
      <c r="P20" s="20">
        <v>1</v>
      </c>
    </row>
    <row r="21" spans="1:16" x14ac:dyDescent="0.2">
      <c r="A21" s="36" t="s">
        <v>72</v>
      </c>
      <c r="B21" s="19" t="str">
        <f t="shared" si="0"/>
        <v>TG_35G</v>
      </c>
      <c r="C21" s="37" t="s">
        <v>16</v>
      </c>
      <c r="D21" s="37">
        <v>35</v>
      </c>
      <c r="E21" s="38" t="s">
        <v>16</v>
      </c>
      <c r="F21" s="39">
        <v>0</v>
      </c>
      <c r="G21" s="39">
        <v>7</v>
      </c>
      <c r="H21" s="40">
        <v>0</v>
      </c>
      <c r="I21" s="41">
        <v>100</v>
      </c>
      <c r="J21" s="39">
        <v>2500</v>
      </c>
      <c r="K21" s="20">
        <v>80</v>
      </c>
      <c r="L21" s="26">
        <v>120</v>
      </c>
      <c r="M21" s="40">
        <v>19</v>
      </c>
      <c r="N21" s="40">
        <v>0.02</v>
      </c>
      <c r="O21" s="40">
        <v>1</v>
      </c>
      <c r="P21" s="40">
        <v>1</v>
      </c>
    </row>
    <row r="22" spans="1:16" x14ac:dyDescent="0.2">
      <c r="A22" s="22" t="s">
        <v>72</v>
      </c>
      <c r="B22" s="19" t="str">
        <f t="shared" si="0"/>
        <v>TG_364W</v>
      </c>
      <c r="C22" s="23" t="s">
        <v>17</v>
      </c>
      <c r="D22" s="23">
        <v>364</v>
      </c>
      <c r="E22" s="24" t="s">
        <v>17</v>
      </c>
      <c r="F22" s="25">
        <v>0</v>
      </c>
      <c r="G22" s="25">
        <v>12</v>
      </c>
      <c r="H22" s="20">
        <v>0</v>
      </c>
      <c r="I22" s="26">
        <v>100</v>
      </c>
      <c r="J22" s="25">
        <v>330</v>
      </c>
      <c r="K22" s="20">
        <v>80</v>
      </c>
      <c r="L22" s="26">
        <v>120</v>
      </c>
      <c r="M22" s="20">
        <v>19</v>
      </c>
      <c r="N22" s="20">
        <v>0.02</v>
      </c>
      <c r="O22" s="20">
        <v>1</v>
      </c>
      <c r="P22" s="20">
        <v>1</v>
      </c>
    </row>
    <row r="23" spans="1:16" x14ac:dyDescent="0.2">
      <c r="A23" s="22" t="s">
        <v>72</v>
      </c>
      <c r="B23" s="19" t="str">
        <f t="shared" si="0"/>
        <v>TG_41W</v>
      </c>
      <c r="C23" s="23" t="s">
        <v>18</v>
      </c>
      <c r="D23" s="23">
        <v>41</v>
      </c>
      <c r="E23" s="24" t="s">
        <v>18</v>
      </c>
      <c r="F23" s="25">
        <v>0</v>
      </c>
      <c r="G23" s="25">
        <v>3</v>
      </c>
      <c r="H23" s="20">
        <v>0</v>
      </c>
      <c r="I23" s="26">
        <v>100</v>
      </c>
      <c r="J23" s="25">
        <v>200</v>
      </c>
      <c r="K23" s="20">
        <v>80</v>
      </c>
      <c r="L23" s="26">
        <v>120</v>
      </c>
      <c r="M23" s="20">
        <v>19</v>
      </c>
      <c r="N23" s="20">
        <v>0.02</v>
      </c>
      <c r="O23" s="20">
        <v>1</v>
      </c>
      <c r="P23" s="20">
        <v>1</v>
      </c>
    </row>
    <row r="24" spans="1:16" x14ac:dyDescent="0.2">
      <c r="A24" s="27" t="s">
        <v>72</v>
      </c>
      <c r="B24" s="19" t="str">
        <f t="shared" si="0"/>
        <v>TG_610</v>
      </c>
      <c r="C24" s="28">
        <v>610</v>
      </c>
      <c r="D24" s="28">
        <v>271</v>
      </c>
      <c r="E24" s="29">
        <v>610</v>
      </c>
      <c r="F24" s="30">
        <v>0</v>
      </c>
      <c r="G24" s="30">
        <v>9</v>
      </c>
      <c r="H24" s="31">
        <v>0</v>
      </c>
      <c r="I24" s="32">
        <v>100</v>
      </c>
      <c r="J24" s="30">
        <v>700</v>
      </c>
      <c r="K24" s="20">
        <v>80</v>
      </c>
      <c r="L24" s="26">
        <v>120</v>
      </c>
      <c r="M24" s="31">
        <v>19</v>
      </c>
      <c r="N24" s="31">
        <v>0.02</v>
      </c>
      <c r="O24" s="31">
        <v>1</v>
      </c>
      <c r="P24" s="31">
        <v>1</v>
      </c>
    </row>
    <row r="25" spans="1:16" x14ac:dyDescent="0.2">
      <c r="A25" s="22" t="s">
        <v>72</v>
      </c>
      <c r="B25" s="19" t="str">
        <f t="shared" si="0"/>
        <v>TG_610W</v>
      </c>
      <c r="C25" s="23" t="s">
        <v>21</v>
      </c>
      <c r="D25" s="23">
        <v>610</v>
      </c>
      <c r="E25" s="24" t="s">
        <v>21</v>
      </c>
      <c r="F25" s="25">
        <v>0</v>
      </c>
      <c r="G25" s="25">
        <v>9</v>
      </c>
      <c r="H25" s="20">
        <v>0</v>
      </c>
      <c r="I25" s="26">
        <v>100</v>
      </c>
      <c r="J25" s="25">
        <v>120</v>
      </c>
      <c r="K25" s="20">
        <v>80</v>
      </c>
      <c r="L25" s="26">
        <v>120</v>
      </c>
      <c r="M25" s="20">
        <v>19</v>
      </c>
      <c r="N25" s="20">
        <v>0.02</v>
      </c>
      <c r="O25" s="20">
        <v>1</v>
      </c>
      <c r="P25" s="20">
        <v>1</v>
      </c>
    </row>
    <row r="26" spans="1:16" x14ac:dyDescent="0.2">
      <c r="A26" s="22" t="s">
        <v>72</v>
      </c>
      <c r="B26" s="19" t="str">
        <f t="shared" si="0"/>
        <v>TG_617W</v>
      </c>
      <c r="C26" s="23" t="s">
        <v>22</v>
      </c>
      <c r="D26" s="23">
        <v>617</v>
      </c>
      <c r="E26" s="24" t="s">
        <v>22</v>
      </c>
      <c r="F26" s="25">
        <v>0</v>
      </c>
      <c r="G26" s="25">
        <v>11</v>
      </c>
      <c r="H26" s="20">
        <v>0</v>
      </c>
      <c r="I26" s="26">
        <v>100</v>
      </c>
      <c r="J26" s="25">
        <v>700</v>
      </c>
      <c r="K26" s="20">
        <v>80</v>
      </c>
      <c r="L26" s="26">
        <v>120</v>
      </c>
      <c r="M26" s="20">
        <v>19</v>
      </c>
      <c r="N26" s="20">
        <v>0.02</v>
      </c>
      <c r="O26" s="20">
        <v>1</v>
      </c>
      <c r="P26" s="20">
        <v>1</v>
      </c>
    </row>
    <row r="27" spans="1:16" x14ac:dyDescent="0.2">
      <c r="A27" s="22" t="s">
        <v>72</v>
      </c>
      <c r="B27" s="19" t="str">
        <f t="shared" si="0"/>
        <v>TG_620G</v>
      </c>
      <c r="C27" s="23" t="s">
        <v>23</v>
      </c>
      <c r="D27" s="23">
        <v>620</v>
      </c>
      <c r="E27" s="24" t="s">
        <v>23</v>
      </c>
      <c r="F27" s="25">
        <v>0</v>
      </c>
      <c r="G27" s="25">
        <v>9</v>
      </c>
      <c r="H27" s="20">
        <v>0</v>
      </c>
      <c r="I27" s="26">
        <v>100</v>
      </c>
      <c r="J27" s="25">
        <v>600</v>
      </c>
      <c r="K27" s="20">
        <v>80</v>
      </c>
      <c r="L27" s="26">
        <v>120</v>
      </c>
      <c r="M27" s="20">
        <v>19</v>
      </c>
      <c r="N27" s="20">
        <v>0.02</v>
      </c>
      <c r="O27" s="20">
        <v>1</v>
      </c>
      <c r="P27" s="20">
        <v>1</v>
      </c>
    </row>
    <row r="28" spans="1:16" x14ac:dyDescent="0.2">
      <c r="A28" s="22" t="s">
        <v>72</v>
      </c>
      <c r="B28" s="19" t="str">
        <f t="shared" si="0"/>
        <v>TG_620W</v>
      </c>
      <c r="C28" s="23" t="s">
        <v>24</v>
      </c>
      <c r="D28" s="23">
        <v>620</v>
      </c>
      <c r="E28" s="24" t="s">
        <v>24</v>
      </c>
      <c r="F28" s="25">
        <v>0</v>
      </c>
      <c r="G28" s="25">
        <v>5</v>
      </c>
      <c r="H28" s="20">
        <v>0</v>
      </c>
      <c r="I28" s="26">
        <v>100</v>
      </c>
      <c r="J28" s="25">
        <v>400</v>
      </c>
      <c r="K28" s="20">
        <v>80</v>
      </c>
      <c r="L28" s="26">
        <v>120</v>
      </c>
      <c r="M28" s="20">
        <v>19</v>
      </c>
      <c r="N28" s="20">
        <v>0.02</v>
      </c>
      <c r="O28" s="20">
        <v>1</v>
      </c>
      <c r="P28" s="20">
        <v>1</v>
      </c>
    </row>
    <row r="29" spans="1:16" x14ac:dyDescent="0.2">
      <c r="A29" s="22" t="s">
        <v>72</v>
      </c>
      <c r="B29" s="19" t="str">
        <f t="shared" si="0"/>
        <v>TG_621W</v>
      </c>
      <c r="C29" s="23" t="s">
        <v>25</v>
      </c>
      <c r="D29" s="23">
        <v>621</v>
      </c>
      <c r="E29" s="24" t="s">
        <v>25</v>
      </c>
      <c r="F29" s="25">
        <v>0</v>
      </c>
      <c r="G29" s="25">
        <v>10</v>
      </c>
      <c r="H29" s="20">
        <v>0</v>
      </c>
      <c r="I29" s="26">
        <v>100</v>
      </c>
      <c r="J29" s="25">
        <v>430</v>
      </c>
      <c r="K29" s="20">
        <v>80</v>
      </c>
      <c r="L29" s="26">
        <v>120</v>
      </c>
      <c r="M29" s="20">
        <v>19</v>
      </c>
      <c r="N29" s="20">
        <v>0.02</v>
      </c>
      <c r="O29" s="20">
        <v>1</v>
      </c>
      <c r="P29" s="20">
        <v>1</v>
      </c>
    </row>
    <row r="30" spans="1:16" x14ac:dyDescent="0.2">
      <c r="A30" s="22" t="s">
        <v>72</v>
      </c>
      <c r="B30" s="19" t="str">
        <f t="shared" si="0"/>
        <v>TG_682G</v>
      </c>
      <c r="C30" s="23" t="s">
        <v>27</v>
      </c>
      <c r="D30" s="23">
        <v>682</v>
      </c>
      <c r="E30" s="24" t="s">
        <v>27</v>
      </c>
      <c r="F30" s="25">
        <v>0</v>
      </c>
      <c r="G30" s="25">
        <v>3</v>
      </c>
      <c r="H30" s="20">
        <v>0</v>
      </c>
      <c r="I30" s="26">
        <v>100</v>
      </c>
      <c r="J30" s="25">
        <v>2000</v>
      </c>
      <c r="K30" s="20">
        <v>80</v>
      </c>
      <c r="L30" s="26">
        <v>120</v>
      </c>
      <c r="M30" s="20">
        <v>19</v>
      </c>
      <c r="N30" s="20">
        <v>0.02</v>
      </c>
      <c r="O30" s="20">
        <v>1</v>
      </c>
      <c r="P30" s="20">
        <v>1</v>
      </c>
    </row>
    <row r="31" spans="1:16" x14ac:dyDescent="0.2">
      <c r="A31" s="22" t="s">
        <v>72</v>
      </c>
      <c r="B31" s="19" t="str">
        <f t="shared" si="0"/>
        <v>TG_736G</v>
      </c>
      <c r="C31" s="23" t="s">
        <v>29</v>
      </c>
      <c r="D31" s="23">
        <v>736</v>
      </c>
      <c r="E31" s="24" t="s">
        <v>29</v>
      </c>
      <c r="F31" s="25">
        <v>0</v>
      </c>
      <c r="G31" s="25">
        <v>11</v>
      </c>
      <c r="H31" s="20">
        <v>0</v>
      </c>
      <c r="I31" s="26">
        <v>100</v>
      </c>
      <c r="J31" s="25">
        <v>300</v>
      </c>
      <c r="K31" s="20">
        <v>80</v>
      </c>
      <c r="L31" s="26">
        <v>120</v>
      </c>
      <c r="M31" s="20">
        <v>19</v>
      </c>
      <c r="N31" s="20">
        <v>0.02</v>
      </c>
      <c r="O31" s="20">
        <v>1</v>
      </c>
      <c r="P31" s="20">
        <v>1</v>
      </c>
    </row>
    <row r="32" spans="1:16" x14ac:dyDescent="0.2">
      <c r="A32" s="22" t="s">
        <v>72</v>
      </c>
      <c r="B32" s="19" t="str">
        <f t="shared" si="0"/>
        <v>TG_738G</v>
      </c>
      <c r="C32" s="23" t="s">
        <v>30</v>
      </c>
      <c r="D32" s="23">
        <v>736</v>
      </c>
      <c r="E32" s="24" t="s">
        <v>30</v>
      </c>
      <c r="F32" s="25">
        <v>0</v>
      </c>
      <c r="G32" s="25">
        <v>6</v>
      </c>
      <c r="H32" s="20">
        <v>0</v>
      </c>
      <c r="I32" s="26">
        <v>100</v>
      </c>
      <c r="J32" s="25">
        <v>100</v>
      </c>
      <c r="K32" s="20">
        <v>80</v>
      </c>
      <c r="L32" s="26">
        <v>120</v>
      </c>
      <c r="M32" s="20">
        <v>19</v>
      </c>
      <c r="N32" s="20">
        <v>0.02</v>
      </c>
      <c r="O32" s="20">
        <v>1</v>
      </c>
      <c r="P32" s="20">
        <v>1</v>
      </c>
    </row>
    <row r="33" spans="1:16" x14ac:dyDescent="0.2">
      <c r="A33" s="22" t="s">
        <v>72</v>
      </c>
      <c r="B33" s="19" t="str">
        <f t="shared" si="0"/>
        <v>TG_739G</v>
      </c>
      <c r="C33" s="23" t="s">
        <v>31</v>
      </c>
      <c r="D33" s="23">
        <v>739</v>
      </c>
      <c r="E33" s="24" t="s">
        <v>31</v>
      </c>
      <c r="F33" s="25">
        <v>0</v>
      </c>
      <c r="G33" s="25">
        <v>4</v>
      </c>
      <c r="H33" s="20">
        <v>0</v>
      </c>
      <c r="I33" s="26">
        <v>100</v>
      </c>
      <c r="J33" s="25">
        <v>185</v>
      </c>
      <c r="K33" s="20">
        <v>80</v>
      </c>
      <c r="L33" s="26">
        <v>120</v>
      </c>
      <c r="M33" s="20">
        <v>19</v>
      </c>
      <c r="N33" s="20">
        <v>0.02</v>
      </c>
      <c r="O33" s="20">
        <v>1</v>
      </c>
      <c r="P33" s="20">
        <v>1</v>
      </c>
    </row>
    <row r="34" spans="1:16" x14ac:dyDescent="0.2">
      <c r="A34" s="22" t="s">
        <v>72</v>
      </c>
      <c r="B34" s="19" t="str">
        <f t="shared" si="0"/>
        <v>TG_742G</v>
      </c>
      <c r="C34" s="23" t="s">
        <v>32</v>
      </c>
      <c r="D34" s="23">
        <v>742</v>
      </c>
      <c r="E34" s="24" t="s">
        <v>32</v>
      </c>
      <c r="F34" s="25">
        <v>0</v>
      </c>
      <c r="G34" s="25">
        <v>5</v>
      </c>
      <c r="H34" s="20">
        <v>0</v>
      </c>
      <c r="I34" s="26">
        <v>100</v>
      </c>
      <c r="J34" s="25">
        <v>350</v>
      </c>
      <c r="K34" s="20">
        <v>80</v>
      </c>
      <c r="L34" s="26">
        <v>120</v>
      </c>
      <c r="M34" s="20">
        <v>19</v>
      </c>
      <c r="N34" s="20">
        <v>0.02</v>
      </c>
      <c r="O34" s="20">
        <v>1</v>
      </c>
      <c r="P34" s="20">
        <v>1</v>
      </c>
    </row>
    <row r="35" spans="1:16" x14ac:dyDescent="0.2">
      <c r="A35" s="22" t="s">
        <v>72</v>
      </c>
      <c r="B35" s="19" t="str">
        <f t="shared" si="0"/>
        <v>TG_774G</v>
      </c>
      <c r="C35" s="23" t="s">
        <v>33</v>
      </c>
      <c r="D35" s="23">
        <v>774</v>
      </c>
      <c r="E35" s="24" t="s">
        <v>33</v>
      </c>
      <c r="F35" s="25">
        <v>0</v>
      </c>
      <c r="G35" s="25">
        <v>6</v>
      </c>
      <c r="H35" s="20">
        <v>0</v>
      </c>
      <c r="I35" s="26">
        <v>100</v>
      </c>
      <c r="J35" s="25">
        <v>1500</v>
      </c>
      <c r="K35" s="20">
        <v>80</v>
      </c>
      <c r="L35" s="26">
        <v>120</v>
      </c>
      <c r="M35" s="20">
        <v>19</v>
      </c>
      <c r="N35" s="20">
        <v>0.02</v>
      </c>
      <c r="O35" s="20">
        <v>1</v>
      </c>
      <c r="P35" s="20">
        <v>1</v>
      </c>
    </row>
    <row r="36" spans="1:16" x14ac:dyDescent="0.2">
      <c r="A36" s="22" t="s">
        <v>72</v>
      </c>
      <c r="B36" s="19" t="str">
        <f t="shared" si="0"/>
        <v>TG_775G</v>
      </c>
      <c r="C36" s="23" t="s">
        <v>34</v>
      </c>
      <c r="D36" s="23">
        <v>775</v>
      </c>
      <c r="E36" s="24" t="s">
        <v>34</v>
      </c>
      <c r="F36" s="25">
        <v>0</v>
      </c>
      <c r="G36" s="25">
        <v>9</v>
      </c>
      <c r="H36" s="20">
        <v>0</v>
      </c>
      <c r="I36" s="26">
        <v>100</v>
      </c>
      <c r="J36" s="25">
        <v>300</v>
      </c>
      <c r="K36" s="20">
        <v>80</v>
      </c>
      <c r="L36" s="26">
        <v>120</v>
      </c>
      <c r="M36" s="20">
        <v>19</v>
      </c>
      <c r="N36" s="20">
        <v>0.02</v>
      </c>
      <c r="O36" s="20">
        <v>1</v>
      </c>
      <c r="P36" s="20">
        <v>1</v>
      </c>
    </row>
    <row r="37" spans="1:16" x14ac:dyDescent="0.2">
      <c r="A37" s="22" t="s">
        <v>72</v>
      </c>
      <c r="B37" s="19" t="str">
        <f t="shared" si="0"/>
        <v>TG_865W</v>
      </c>
      <c r="C37" s="23" t="s">
        <v>39</v>
      </c>
      <c r="D37" s="23">
        <v>865</v>
      </c>
      <c r="E37" s="24" t="s">
        <v>39</v>
      </c>
      <c r="F37" s="25">
        <v>0</v>
      </c>
      <c r="G37" s="25">
        <v>9</v>
      </c>
      <c r="H37" s="20">
        <v>0</v>
      </c>
      <c r="I37" s="26">
        <v>100</v>
      </c>
      <c r="J37" s="25">
        <v>330</v>
      </c>
      <c r="K37" s="20">
        <v>80</v>
      </c>
      <c r="L37" s="26">
        <v>120</v>
      </c>
      <c r="M37" s="20">
        <v>19</v>
      </c>
      <c r="N37" s="20">
        <v>0.02</v>
      </c>
      <c r="O37" s="20">
        <v>1</v>
      </c>
      <c r="P37" s="20">
        <v>1</v>
      </c>
    </row>
    <row r="38" spans="1:16" x14ac:dyDescent="0.2">
      <c r="A38" s="22" t="s">
        <v>72</v>
      </c>
      <c r="B38" s="19" t="str">
        <f t="shared" si="0"/>
        <v>TG_866W</v>
      </c>
      <c r="C38" s="23" t="s">
        <v>40</v>
      </c>
      <c r="D38" s="23">
        <v>866</v>
      </c>
      <c r="E38" s="24" t="s">
        <v>40</v>
      </c>
      <c r="F38" s="25">
        <v>0</v>
      </c>
      <c r="G38" s="25">
        <v>12</v>
      </c>
      <c r="H38" s="20">
        <v>0</v>
      </c>
      <c r="I38" s="26">
        <v>100</v>
      </c>
      <c r="J38" s="25">
        <v>160</v>
      </c>
      <c r="K38" s="20">
        <v>80</v>
      </c>
      <c r="L38" s="26">
        <v>120</v>
      </c>
      <c r="M38" s="20">
        <v>19</v>
      </c>
      <c r="N38" s="20">
        <v>0.02</v>
      </c>
      <c r="O38" s="20">
        <v>1</v>
      </c>
      <c r="P38" s="20">
        <v>1</v>
      </c>
    </row>
    <row r="39" spans="1:16" x14ac:dyDescent="0.2">
      <c r="A39" s="22" t="s">
        <v>72</v>
      </c>
      <c r="B39" s="19" t="str">
        <f t="shared" si="0"/>
        <v>TG_867W</v>
      </c>
      <c r="C39" s="23" t="s">
        <v>41</v>
      </c>
      <c r="D39" s="23">
        <v>867</v>
      </c>
      <c r="E39" s="24" t="s">
        <v>41</v>
      </c>
      <c r="F39" s="25">
        <v>0</v>
      </c>
      <c r="G39" s="25">
        <v>4</v>
      </c>
      <c r="H39" s="20">
        <v>0</v>
      </c>
      <c r="I39" s="26">
        <v>100</v>
      </c>
      <c r="J39" s="25">
        <v>600</v>
      </c>
      <c r="K39" s="20">
        <v>80</v>
      </c>
      <c r="L39" s="26">
        <v>120</v>
      </c>
      <c r="M39" s="20">
        <v>19</v>
      </c>
      <c r="N39" s="20">
        <v>0.02</v>
      </c>
      <c r="O39" s="20">
        <v>1</v>
      </c>
      <c r="P39" s="20">
        <v>1</v>
      </c>
    </row>
    <row r="40" spans="1:16" x14ac:dyDescent="0.2">
      <c r="A40" s="22" t="s">
        <v>72</v>
      </c>
      <c r="B40" s="19" t="str">
        <f t="shared" si="0"/>
        <v>TG_868W</v>
      </c>
      <c r="C40" s="23" t="s">
        <v>42</v>
      </c>
      <c r="D40" s="23">
        <v>868</v>
      </c>
      <c r="E40" s="24" t="s">
        <v>42</v>
      </c>
      <c r="F40" s="25">
        <v>0</v>
      </c>
      <c r="G40" s="25">
        <v>2</v>
      </c>
      <c r="H40" s="20">
        <v>0</v>
      </c>
      <c r="I40" s="26">
        <v>100</v>
      </c>
      <c r="J40" s="25">
        <v>200</v>
      </c>
      <c r="K40" s="20">
        <v>80</v>
      </c>
      <c r="L40" s="26">
        <v>120</v>
      </c>
      <c r="M40" s="20">
        <v>19</v>
      </c>
      <c r="N40" s="20">
        <v>0.02</v>
      </c>
      <c r="O40" s="20">
        <v>1</v>
      </c>
      <c r="P40" s="20">
        <v>1</v>
      </c>
    </row>
    <row r="41" spans="1:16" x14ac:dyDescent="0.2">
      <c r="A41" s="22" t="s">
        <v>72</v>
      </c>
      <c r="B41" s="19" t="s">
        <v>120</v>
      </c>
      <c r="C41" s="23" t="s">
        <v>119</v>
      </c>
      <c r="D41" s="23">
        <v>195</v>
      </c>
      <c r="E41" s="24" t="s">
        <v>119</v>
      </c>
      <c r="F41" s="25">
        <v>0</v>
      </c>
      <c r="G41" s="25">
        <v>4</v>
      </c>
      <c r="H41" s="20">
        <v>0</v>
      </c>
      <c r="I41" s="26">
        <v>100</v>
      </c>
      <c r="J41" s="25">
        <v>800</v>
      </c>
      <c r="K41" s="20">
        <v>80</v>
      </c>
      <c r="L41" s="26">
        <v>120</v>
      </c>
      <c r="M41" s="20">
        <v>19</v>
      </c>
      <c r="N41" s="20">
        <v>0.02</v>
      </c>
      <c r="O41" s="20">
        <v>1</v>
      </c>
      <c r="P41" s="20">
        <v>1</v>
      </c>
    </row>
    <row r="42" spans="1:16" x14ac:dyDescent="0.2">
      <c r="A42" s="22" t="s">
        <v>72</v>
      </c>
      <c r="B42" s="19" t="str">
        <f>CONCATENATE("TG_",C42)</f>
        <v>TG_681G</v>
      </c>
      <c r="C42" s="23" t="s">
        <v>166</v>
      </c>
      <c r="D42" s="23">
        <v>681</v>
      </c>
      <c r="E42" s="24" t="s">
        <v>166</v>
      </c>
      <c r="F42" s="25">
        <v>0</v>
      </c>
      <c r="G42" s="25">
        <v>3</v>
      </c>
      <c r="H42" s="20">
        <v>0</v>
      </c>
      <c r="I42" s="48">
        <v>100</v>
      </c>
      <c r="J42" s="25">
        <v>300</v>
      </c>
      <c r="K42" s="20">
        <v>80</v>
      </c>
      <c r="L42" s="48">
        <v>120</v>
      </c>
      <c r="M42" s="20">
        <v>19</v>
      </c>
      <c r="N42" s="20">
        <v>0.02</v>
      </c>
      <c r="O42" s="20">
        <v>1</v>
      </c>
      <c r="P42" s="20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Buses</vt:lpstr>
      <vt:lpstr>Lines</vt:lpstr>
      <vt:lpstr>Generators</vt:lpstr>
      <vt:lpstr>Interconnectors</vt:lpstr>
      <vt:lpstr>SVC</vt:lpstr>
      <vt:lpstr>Transfo</vt:lpstr>
      <vt:lpstr>Trfo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Vorwerk  Johanna</dc:creator>
  <cp:lastModifiedBy>Vorwerk  Johanna</cp:lastModifiedBy>
  <dcterms:created xsi:type="dcterms:W3CDTF">2022-11-29T23:47:26Z</dcterms:created>
  <dcterms:modified xsi:type="dcterms:W3CDTF">2023-04-13T07:00:13Z</dcterms:modified>
</cp:coreProperties>
</file>