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ohan\Documents\Jo Studium\Master\Semester 4\Biofacies\"/>
    </mc:Choice>
  </mc:AlternateContent>
  <xr:revisionPtr revIDLastSave="0" documentId="13_ncr:1_{17345FF9-36B4-4437-9B3D-02AF369DA0E9}" xr6:coauthVersionLast="47" xr6:coauthVersionMax="47" xr10:uidLastSave="{00000000-0000-0000-0000-000000000000}"/>
  <bookViews>
    <workbookView xWindow="-21720" yWindow="-1425" windowWidth="21840" windowHeight="13020" activeTab="4" xr2:uid="{00000000-000D-0000-FFFF-FFFF00000000}"/>
  </bookViews>
  <sheets>
    <sheet name="Raw data" sheetId="1" r:id="rId1"/>
    <sheet name="Fauna + Guild +Shannon" sheetId="2" r:id="rId2"/>
    <sheet name="Faunal List" sheetId="3" r:id="rId3"/>
    <sheet name="Trophic Nuleus" sheetId="4" r:id="rId4"/>
    <sheet name="List of Benthos" sheetId="5" r:id="rId5"/>
  </sheets>
  <definedNames>
    <definedName name="AZ">'Faunal List'!$Y$36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5" l="1"/>
  <c r="D39" i="5" s="1"/>
  <c r="D27" i="5"/>
  <c r="D15" i="5"/>
  <c r="D3" i="5"/>
  <c r="D67" i="4"/>
  <c r="D66" i="4"/>
  <c r="D65" i="4"/>
  <c r="D64" i="4"/>
  <c r="D43" i="4"/>
  <c r="E40" i="4" s="1"/>
  <c r="E37" i="4"/>
  <c r="E31" i="4"/>
  <c r="E25" i="4"/>
  <c r="E19" i="4"/>
  <c r="E13" i="4"/>
  <c r="E7" i="4"/>
  <c r="H42" i="3"/>
  <c r="H46" i="3" s="1"/>
  <c r="H41" i="3"/>
  <c r="I41" i="3" s="1"/>
  <c r="H40" i="3"/>
  <c r="H39" i="3"/>
  <c r="I39" i="3" s="1"/>
  <c r="H17" i="3"/>
  <c r="I17" i="3" s="1"/>
  <c r="H3" i="3"/>
  <c r="I3" i="3" s="1"/>
  <c r="H175" i="2"/>
  <c r="G175" i="2"/>
  <c r="F175" i="2"/>
  <c r="E175" i="2"/>
  <c r="U42" i="2"/>
  <c r="M42" i="2"/>
  <c r="U41" i="2"/>
  <c r="AA49" i="2" s="1"/>
  <c r="M41" i="2"/>
  <c r="U40" i="2"/>
  <c r="AA58" i="2" s="1"/>
  <c r="M40" i="2"/>
  <c r="U39" i="2"/>
  <c r="AA55" i="2" s="1"/>
  <c r="M39" i="2"/>
  <c r="U38" i="2"/>
  <c r="M38" i="2"/>
  <c r="U37" i="2"/>
  <c r="M37" i="2"/>
  <c r="U36" i="2"/>
  <c r="M36" i="2"/>
  <c r="U35" i="2"/>
  <c r="M35" i="2"/>
  <c r="U34" i="2"/>
  <c r="M34" i="2"/>
  <c r="U33" i="2"/>
  <c r="M33" i="2"/>
  <c r="U32" i="2"/>
  <c r="M32" i="2"/>
  <c r="U31" i="2"/>
  <c r="M31" i="2"/>
  <c r="U30" i="2"/>
  <c r="AA53" i="2" s="1"/>
  <c r="M30" i="2"/>
  <c r="U29" i="2"/>
  <c r="AA56" i="2" s="1"/>
  <c r="M29" i="2"/>
  <c r="U28" i="2"/>
  <c r="M28" i="2"/>
  <c r="U27" i="2"/>
  <c r="M27" i="2"/>
  <c r="U26" i="2"/>
  <c r="M26" i="2"/>
  <c r="U25" i="2"/>
  <c r="M25" i="2"/>
  <c r="U24" i="2"/>
  <c r="U54" i="2" s="1"/>
  <c r="M24" i="2"/>
  <c r="U23" i="2"/>
  <c r="M23" i="2"/>
  <c r="U22" i="2"/>
  <c r="M22" i="2"/>
  <c r="U21" i="2"/>
  <c r="M21" i="2"/>
  <c r="U20" i="2"/>
  <c r="M20" i="2"/>
  <c r="U19" i="2"/>
  <c r="M19" i="2"/>
  <c r="U18" i="2"/>
  <c r="X52" i="2" s="1"/>
  <c r="M18" i="2"/>
  <c r="U17" i="2"/>
  <c r="U51" i="2" s="1"/>
  <c r="M17" i="2"/>
  <c r="U16" i="2"/>
  <c r="M16" i="2"/>
  <c r="U15" i="2"/>
  <c r="X53" i="2" s="1"/>
  <c r="P15" i="2"/>
  <c r="M15" i="2"/>
  <c r="U14" i="2"/>
  <c r="P14" i="2"/>
  <c r="M14" i="2"/>
  <c r="U13" i="2"/>
  <c r="P13" i="2"/>
  <c r="M13" i="2"/>
  <c r="U12" i="2"/>
  <c r="P12" i="2"/>
  <c r="M12" i="2"/>
  <c r="U11" i="2"/>
  <c r="P11" i="2"/>
  <c r="M11" i="2"/>
  <c r="U10" i="2"/>
  <c r="AA52" i="2" s="1"/>
  <c r="P10" i="2"/>
  <c r="M10" i="2"/>
  <c r="U9" i="2"/>
  <c r="U50" i="2" s="1"/>
  <c r="M9" i="2"/>
  <c r="U8" i="2"/>
  <c r="M8" i="2"/>
  <c r="U7" i="2"/>
  <c r="AA51" i="2" s="1"/>
  <c r="P7" i="2"/>
  <c r="M7" i="2"/>
  <c r="U6" i="2"/>
  <c r="P6" i="2"/>
  <c r="M6" i="2"/>
  <c r="U5" i="2"/>
  <c r="P5" i="2"/>
  <c r="M5" i="2"/>
  <c r="U4" i="2"/>
  <c r="P4" i="2"/>
  <c r="M4" i="2"/>
  <c r="U3" i="2"/>
  <c r="P3" i="2"/>
  <c r="M3" i="2"/>
  <c r="U2" i="2"/>
  <c r="U49" i="2" s="1"/>
  <c r="P2" i="2"/>
  <c r="I40" i="3" l="1"/>
  <c r="I30" i="3"/>
  <c r="I18" i="3"/>
  <c r="I7" i="3"/>
  <c r="I29" i="3"/>
  <c r="I6" i="3"/>
  <c r="I28" i="3"/>
  <c r="I5" i="3"/>
  <c r="I46" i="3"/>
  <c r="I27" i="3"/>
  <c r="I16" i="3"/>
  <c r="I4" i="3"/>
  <c r="I38" i="3"/>
  <c r="I26" i="3"/>
  <c r="I15" i="3"/>
  <c r="I45" i="3"/>
  <c r="I37" i="3"/>
  <c r="I25" i="3"/>
  <c r="I14" i="3"/>
  <c r="I44" i="3"/>
  <c r="I36" i="3"/>
  <c r="I24" i="3"/>
  <c r="I13" i="3"/>
  <c r="I35" i="3"/>
  <c r="I23" i="3"/>
  <c r="I12" i="3"/>
  <c r="I34" i="3"/>
  <c r="I22" i="3"/>
  <c r="I11" i="3"/>
  <c r="I33" i="3"/>
  <c r="I21" i="3"/>
  <c r="I10" i="3"/>
  <c r="I32" i="3"/>
  <c r="I20" i="3"/>
  <c r="I9" i="3"/>
  <c r="I31" i="3"/>
  <c r="I19" i="3"/>
  <c r="I8" i="3"/>
  <c r="F177" i="2"/>
  <c r="G177" i="2"/>
  <c r="N18" i="2"/>
  <c r="E177" i="2"/>
  <c r="U56" i="2"/>
  <c r="E51" i="4"/>
  <c r="E57" i="4"/>
  <c r="E63" i="4"/>
  <c r="D5" i="5"/>
  <c r="D17" i="5"/>
  <c r="D29" i="5"/>
  <c r="U52" i="2"/>
  <c r="U57" i="2" s="1"/>
  <c r="J175" i="2"/>
  <c r="H177" i="2" s="1"/>
  <c r="E5" i="4"/>
  <c r="E11" i="4"/>
  <c r="E17" i="4"/>
  <c r="E23" i="4"/>
  <c r="E29" i="4"/>
  <c r="E35" i="4"/>
  <c r="E41" i="4"/>
  <c r="D6" i="5"/>
  <c r="D18" i="5"/>
  <c r="D30" i="5"/>
  <c r="E52" i="4"/>
  <c r="E58" i="4"/>
  <c r="D7" i="5"/>
  <c r="D19" i="5"/>
  <c r="D31" i="5"/>
  <c r="M43" i="2"/>
  <c r="N28" i="2" s="1"/>
  <c r="X50" i="2"/>
  <c r="X54" i="2"/>
  <c r="I42" i="3"/>
  <c r="I43" i="3" s="1"/>
  <c r="E6" i="4"/>
  <c r="E12" i="4"/>
  <c r="E18" i="4"/>
  <c r="E24" i="4"/>
  <c r="E30" i="4"/>
  <c r="E36" i="4"/>
  <c r="E42" i="4"/>
  <c r="D8" i="5"/>
  <c r="D20" i="5"/>
  <c r="D32" i="5"/>
  <c r="E53" i="4"/>
  <c r="E59" i="4"/>
  <c r="D9" i="5"/>
  <c r="D21" i="5"/>
  <c r="D33" i="5"/>
  <c r="U43" i="2"/>
  <c r="AA50" i="2"/>
  <c r="AA59" i="2" s="1"/>
  <c r="AA54" i="2"/>
  <c r="AA57" i="2"/>
  <c r="D10" i="5"/>
  <c r="D22" i="5"/>
  <c r="D34" i="5"/>
  <c r="E48" i="4"/>
  <c r="E54" i="4"/>
  <c r="E60" i="4"/>
  <c r="D11" i="5"/>
  <c r="D23" i="5"/>
  <c r="D35" i="5"/>
  <c r="U53" i="2"/>
  <c r="U55" i="2"/>
  <c r="E8" i="4"/>
  <c r="E14" i="4"/>
  <c r="E20" i="4"/>
  <c r="E26" i="4"/>
  <c r="E32" i="4"/>
  <c r="E38" i="4"/>
  <c r="D12" i="5"/>
  <c r="D24" i="5"/>
  <c r="D36" i="5"/>
  <c r="E49" i="4"/>
  <c r="E55" i="4"/>
  <c r="E61" i="4"/>
  <c r="D13" i="5"/>
  <c r="D25" i="5"/>
  <c r="D37" i="5"/>
  <c r="X49" i="2"/>
  <c r="X51" i="2"/>
  <c r="E3" i="4"/>
  <c r="F3" i="4" s="1"/>
  <c r="E9" i="4"/>
  <c r="E15" i="4"/>
  <c r="E21" i="4"/>
  <c r="E27" i="4"/>
  <c r="E33" i="4"/>
  <c r="E39" i="4"/>
  <c r="D14" i="5"/>
  <c r="D26" i="5"/>
  <c r="D38" i="5"/>
  <c r="E50" i="4"/>
  <c r="E56" i="4"/>
  <c r="E62" i="4"/>
  <c r="E4" i="4"/>
  <c r="F4" i="4" s="1"/>
  <c r="E10" i="4"/>
  <c r="E16" i="4"/>
  <c r="E22" i="4"/>
  <c r="E28" i="4"/>
  <c r="E34" i="4"/>
  <c r="D4" i="5"/>
  <c r="D16" i="5"/>
  <c r="D28" i="5"/>
  <c r="T50" i="2" l="1"/>
  <c r="T51" i="2"/>
  <c r="T54" i="2"/>
  <c r="T49" i="2"/>
  <c r="Z52" i="2"/>
  <c r="Z58" i="2"/>
  <c r="Z56" i="2"/>
  <c r="Z55" i="2"/>
  <c r="Z49" i="2"/>
  <c r="Z53" i="2"/>
  <c r="Z51" i="2"/>
  <c r="X55" i="2"/>
  <c r="W49" i="2"/>
  <c r="W50" i="2"/>
  <c r="N38" i="2"/>
  <c r="N27" i="2"/>
  <c r="N40" i="2"/>
  <c r="T56" i="2"/>
  <c r="N21" i="2"/>
  <c r="N17" i="2"/>
  <c r="N20" i="2"/>
  <c r="N16" i="2"/>
  <c r="N13" i="2"/>
  <c r="N10" i="2"/>
  <c r="N15" i="2"/>
  <c r="N12" i="2"/>
  <c r="N6" i="2"/>
  <c r="Z57" i="2"/>
  <c r="N41" i="2"/>
  <c r="N39" i="2"/>
  <c r="F49" i="4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E66" i="4"/>
  <c r="E64" i="4"/>
  <c r="T55" i="2"/>
  <c r="Z54" i="2"/>
  <c r="F5" i="4"/>
  <c r="N37" i="2"/>
  <c r="N23" i="2"/>
  <c r="N34" i="2"/>
  <c r="T53" i="2"/>
  <c r="Z50" i="2"/>
  <c r="E65" i="4"/>
  <c r="N31" i="2"/>
  <c r="N5" i="2"/>
  <c r="T52" i="2"/>
  <c r="N25" i="2"/>
  <c r="N26" i="2"/>
  <c r="N32" i="2"/>
  <c r="N19" i="2"/>
  <c r="N35" i="2"/>
  <c r="N14" i="2"/>
  <c r="N29" i="2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N42" i="2"/>
  <c r="N8" i="2"/>
  <c r="N11" i="2"/>
  <c r="N30" i="2"/>
  <c r="N36" i="2"/>
  <c r="N4" i="2"/>
  <c r="N22" i="2"/>
  <c r="W51" i="2"/>
  <c r="E67" i="4"/>
  <c r="F48" i="4"/>
  <c r="W54" i="2"/>
  <c r="N9" i="2"/>
  <c r="N7" i="2"/>
  <c r="N3" i="2"/>
  <c r="N33" i="2"/>
  <c r="N43" i="2" l="1"/>
  <c r="W53" i="2"/>
  <c r="W52" i="2"/>
</calcChain>
</file>

<file path=xl/sharedStrings.xml><?xml version="1.0" encoding="utf-8"?>
<sst xmlns="http://schemas.openxmlformats.org/spreadsheetml/2006/main" count="2166" uniqueCount="148">
  <si>
    <t>Class</t>
  </si>
  <si>
    <t>Species</t>
  </si>
  <si>
    <t>Size</t>
  </si>
  <si>
    <t>preservational state</t>
  </si>
  <si>
    <t>good</t>
  </si>
  <si>
    <t>med</t>
  </si>
  <si>
    <t>bad</t>
  </si>
  <si>
    <t>fragmented</t>
  </si>
  <si>
    <t>Bivalve</t>
  </si>
  <si>
    <t>Limopsis (Limopsis)</t>
  </si>
  <si>
    <t>But 16</t>
  </si>
  <si>
    <t>x</t>
  </si>
  <si>
    <t>Nicaniella</t>
  </si>
  <si>
    <t>Mesosaccella galatea</t>
  </si>
  <si>
    <t>Limopsis (Pectunculina)</t>
  </si>
  <si>
    <t>Plicatula spinosa</t>
  </si>
  <si>
    <t>Articulate</t>
  </si>
  <si>
    <t>Lucinidae</t>
  </si>
  <si>
    <t>Scaphopod</t>
  </si>
  <si>
    <t>Gastropod</t>
  </si>
  <si>
    <t>Eucyclus elegans</t>
  </si>
  <si>
    <t>Eucyclus dunkeri</t>
  </si>
  <si>
    <t>Crinoid</t>
  </si>
  <si>
    <t>Stem</t>
  </si>
  <si>
    <t>Sulcoactaeon</t>
  </si>
  <si>
    <t>Pyritised</t>
  </si>
  <si>
    <t>Praesacella</t>
  </si>
  <si>
    <t>Levipleura blainvillei</t>
  </si>
  <si>
    <t>Oxytoma</t>
  </si>
  <si>
    <t>Palaeonucula ungulella</t>
  </si>
  <si>
    <t>Steinkern</t>
  </si>
  <si>
    <t>Zyglopleura blainvillei</t>
  </si>
  <si>
    <t>Nicaniella pumila</t>
  </si>
  <si>
    <t>Actaeonina submoorei</t>
  </si>
  <si>
    <t>Cephalopod</t>
  </si>
  <si>
    <t>Amonite</t>
  </si>
  <si>
    <t>Bellemnite</t>
  </si>
  <si>
    <t>unidentified</t>
  </si>
  <si>
    <t>Paleonucula ungulella</t>
  </si>
  <si>
    <t>Ptychomphalus expansus</t>
  </si>
  <si>
    <t>Ovactaeonina franconica</t>
  </si>
  <si>
    <t>Myoconcha quadricosta</t>
  </si>
  <si>
    <t>one segment</t>
  </si>
  <si>
    <t>Rhynchocerithium kochi</t>
  </si>
  <si>
    <t>Ovactaeonina sendelbachensis</t>
  </si>
  <si>
    <t>Actaeonina obliquata</t>
  </si>
  <si>
    <t>Archaeogastropode</t>
  </si>
  <si>
    <t>125-250</t>
  </si>
  <si>
    <t>&gt; 1 mm</t>
  </si>
  <si>
    <t>Amonite Pleuroceras solare</t>
  </si>
  <si>
    <t>1,5 cm</t>
  </si>
  <si>
    <t>&gt; 1mm</t>
  </si>
  <si>
    <t>juvenile</t>
  </si>
  <si>
    <t>Limopsis</t>
  </si>
  <si>
    <t>500 - 1</t>
  </si>
  <si>
    <t>Tournoueria frankei</t>
  </si>
  <si>
    <t>Pleurotomaria amalthei</t>
  </si>
  <si>
    <t>Sisenna canalis</t>
  </si>
  <si>
    <t>Neodonaldina sp</t>
  </si>
  <si>
    <t>Actaeonina abdominiformis</t>
  </si>
  <si>
    <t>Zygopleura blainvilllei</t>
  </si>
  <si>
    <t>pyratized</t>
  </si>
  <si>
    <t>Ostracoda</t>
  </si>
  <si>
    <t>Ogmoconcha gr. amalthei</t>
  </si>
  <si>
    <t>Actaeonina sp</t>
  </si>
  <si>
    <t>Kalchreuthia frankei</t>
  </si>
  <si>
    <t>Xystrella sp</t>
  </si>
  <si>
    <t>Oxytoma sp</t>
  </si>
  <si>
    <t>Parallelodon sp</t>
  </si>
  <si>
    <t>Cuneirhynchia lacuna</t>
  </si>
  <si>
    <t>Actaeonina rara</t>
  </si>
  <si>
    <t>Actaeonina domeria</t>
  </si>
  <si>
    <t>Procerithium kochi</t>
  </si>
  <si>
    <t>Limopsis sp</t>
  </si>
  <si>
    <t>250-500</t>
  </si>
  <si>
    <t>Found as well but unident.</t>
  </si>
  <si>
    <t>Only Identified</t>
  </si>
  <si>
    <t>Motility</t>
  </si>
  <si>
    <t>Mode of life</t>
  </si>
  <si>
    <t>Feeding habit</t>
  </si>
  <si>
    <t xml:space="preserve">Ostracods: </t>
  </si>
  <si>
    <t>Bivalvia: + 8 in list</t>
  </si>
  <si>
    <t>Shannon div.</t>
  </si>
  <si>
    <t>facultatively mobile</t>
  </si>
  <si>
    <t>epifaunal</t>
  </si>
  <si>
    <t>suspension feeder</t>
  </si>
  <si>
    <t>NA</t>
  </si>
  <si>
    <t>infaunal</t>
  </si>
  <si>
    <t>Gastropods: + 3 in list</t>
  </si>
  <si>
    <t>deposit feeder</t>
  </si>
  <si>
    <t>stationary</t>
  </si>
  <si>
    <t>deep infaunal</t>
  </si>
  <si>
    <t>chemosymbiotic</t>
  </si>
  <si>
    <t>deposit feeder/suspension
feeder</t>
  </si>
  <si>
    <t>Total + unidentified</t>
  </si>
  <si>
    <t>Belemnite</t>
  </si>
  <si>
    <t>low level epifaunal</t>
  </si>
  <si>
    <t>fast moving</t>
  </si>
  <si>
    <t>nectonic</t>
  </si>
  <si>
    <t>carnivore</t>
  </si>
  <si>
    <t xml:space="preserve">slow moving </t>
  </si>
  <si>
    <t xml:space="preserve"> mobile</t>
  </si>
  <si>
    <t>grazer</t>
  </si>
  <si>
    <t>detritus feeder</t>
  </si>
  <si>
    <t>actively mobile</t>
  </si>
  <si>
    <t>omnivore</t>
  </si>
  <si>
    <t xml:space="preserve">Guild --&gt; </t>
  </si>
  <si>
    <t>mobile epifaunal grazer</t>
  </si>
  <si>
    <t>Ovactaeonina abdominiformis</t>
  </si>
  <si>
    <t>Scaphopoda</t>
  </si>
  <si>
    <t xml:space="preserve">sessile/slow moving </t>
  </si>
  <si>
    <t>semi infaunal</t>
  </si>
  <si>
    <t xml:space="preserve">deposit feeder/microcarnivorous </t>
  </si>
  <si>
    <t>mobile</t>
  </si>
  <si>
    <t>detritus feeder/grazer</t>
  </si>
  <si>
    <t>sessile</t>
  </si>
  <si>
    <t>Total Number of Specimens</t>
  </si>
  <si>
    <t>Creating the Guild:</t>
  </si>
  <si>
    <t>1)</t>
  </si>
  <si>
    <t>Abundance (%)</t>
  </si>
  <si>
    <t>Count:</t>
  </si>
  <si>
    <t>Count</t>
  </si>
  <si>
    <t>Feeding Habit</t>
  </si>
  <si>
    <t xml:space="preserve">RPreservational state --&gt; </t>
  </si>
  <si>
    <t>Count total:</t>
  </si>
  <si>
    <t>%</t>
  </si>
  <si>
    <t>Faunal List</t>
  </si>
  <si>
    <t>Number N</t>
  </si>
  <si>
    <t>Abundance [%]</t>
  </si>
  <si>
    <t>BIvalvia</t>
  </si>
  <si>
    <t>Gastropoda</t>
  </si>
  <si>
    <t>Cephalopoda</t>
  </si>
  <si>
    <t>Scaphopod sp.</t>
  </si>
  <si>
    <t xml:space="preserve">Ostracoda </t>
  </si>
  <si>
    <t>Echinodermata</t>
  </si>
  <si>
    <t>Crinoids</t>
  </si>
  <si>
    <t>Total</t>
  </si>
  <si>
    <t>Trophic nucleus</t>
  </si>
  <si>
    <t>absolute abundance</t>
  </si>
  <si>
    <t>relativ abundance [%]</t>
  </si>
  <si>
    <t>cumulative abundance [%]</t>
  </si>
  <si>
    <t>SUMME</t>
  </si>
  <si>
    <t>relative abundance [%]</t>
  </si>
  <si>
    <t>Only by Class</t>
  </si>
  <si>
    <t>Bivalvia</t>
  </si>
  <si>
    <t>List of benthos</t>
  </si>
  <si>
    <t>Ostracoda indet.</t>
  </si>
  <si>
    <t>Crinoids indet.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</si>
</sst>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000000"/>
      <name val="Docs-Calibri"/>
    </font>
    <font>
      <sz val="10"/>
      <color theme="1"/>
      <name val="Arial"/>
      <scheme val="minor"/>
    </font>
    <font>
      <b/>
      <sz val="11"/>
      <color rgb="FFFF0000"/>
      <name val="Calibri"/>
    </font>
    <font>
      <sz val="11"/>
      <color rgb="FF000000"/>
      <name val="Inconsolata"/>
    </font>
    <font>
      <sz val="11"/>
      <color theme="1"/>
      <name val="&quot;Calibri&quot;"/>
    </font>
    <font>
      <b/>
      <sz val="11"/>
      <color rgb="FF000000"/>
      <name val="Calibri"/>
    </font>
    <font>
      <sz val="11"/>
      <color theme="1"/>
      <name val="Calibri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2" borderId="0" xfId="0" applyFont="1" applyFill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>
      <alignment horizontal="right"/>
    </xf>
    <xf numFmtId="0" fontId="4" fillId="0" borderId="10" xfId="0" applyFont="1" applyBorder="1" applyAlignment="1"/>
    <xf numFmtId="0" fontId="5" fillId="2" borderId="0" xfId="0" applyFont="1" applyFill="1"/>
    <xf numFmtId="0" fontId="6" fillId="0" borderId="0" xfId="0" applyFont="1" applyAlignment="1"/>
    <xf numFmtId="0" fontId="7" fillId="0" borderId="0" xfId="0" applyFont="1" applyAlignment="1"/>
    <xf numFmtId="0" fontId="1" fillId="0" borderId="11" xfId="0" applyFont="1" applyBorder="1" applyAlignment="1"/>
    <xf numFmtId="0" fontId="1" fillId="0" borderId="0" xfId="0" applyFont="1" applyAlignment="1">
      <alignment horizontal="right"/>
    </xf>
    <xf numFmtId="0" fontId="1" fillId="0" borderId="12" xfId="0" applyFont="1" applyBorder="1" applyAlignment="1"/>
    <xf numFmtId="0" fontId="1" fillId="0" borderId="6" xfId="0" applyFont="1" applyBorder="1" applyAlignment="1"/>
    <xf numFmtId="0" fontId="2" fillId="2" borderId="11" xfId="0" applyFont="1" applyFill="1" applyBorder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3" fillId="0" borderId="11" xfId="0" applyFont="1" applyBorder="1" applyAlignment="1"/>
    <xf numFmtId="0" fontId="3" fillId="0" borderId="13" xfId="0" applyFont="1" applyBorder="1"/>
    <xf numFmtId="0" fontId="3" fillId="0" borderId="14" xfId="0" applyFont="1" applyBorder="1"/>
    <xf numFmtId="0" fontId="1" fillId="0" borderId="15" xfId="0" applyFont="1" applyBorder="1" applyAlignment="1"/>
    <xf numFmtId="0" fontId="10" fillId="0" borderId="0" xfId="0" applyFont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2" borderId="18" xfId="0" applyFont="1" applyFill="1" applyBorder="1" applyAlignment="1"/>
    <xf numFmtId="0" fontId="1" fillId="0" borderId="18" xfId="0" applyFont="1" applyBorder="1" applyAlignment="1"/>
    <xf numFmtId="0" fontId="3" fillId="0" borderId="18" xfId="0" applyFont="1" applyBorder="1" applyAlignment="1"/>
    <xf numFmtId="0" fontId="1" fillId="0" borderId="19" xfId="0" applyFont="1" applyBorder="1" applyAlignment="1"/>
    <xf numFmtId="0" fontId="6" fillId="0" borderId="20" xfId="0" applyFont="1" applyBorder="1" applyAlignment="1"/>
    <xf numFmtId="0" fontId="1" fillId="0" borderId="21" xfId="0" applyFont="1" applyBorder="1" applyAlignment="1"/>
    <xf numFmtId="0" fontId="1" fillId="0" borderId="20" xfId="0" applyFont="1" applyBorder="1" applyAlignment="1"/>
    <xf numFmtId="0" fontId="6" fillId="0" borderId="22" xfId="0" applyFont="1" applyBorder="1" applyAlignment="1"/>
    <xf numFmtId="0" fontId="1" fillId="0" borderId="19" xfId="0" applyFont="1" applyBorder="1" applyAlignment="1"/>
    <xf numFmtId="0" fontId="6" fillId="0" borderId="18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3" fillId="0" borderId="23" xfId="0" applyFont="1" applyBorder="1" applyAlignment="1"/>
    <xf numFmtId="0" fontId="3" fillId="0" borderId="0" xfId="0" applyFont="1"/>
    <xf numFmtId="0" fontId="2" fillId="2" borderId="5" xfId="0" applyFont="1" applyFill="1" applyBorder="1" applyAlignment="1">
      <alignment horizontal="left"/>
    </xf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2" xfId="0" applyFont="1" applyBorder="1" applyAlignment="1"/>
    <xf numFmtId="0" fontId="5" fillId="2" borderId="27" xfId="0" applyFont="1" applyFill="1" applyBorder="1"/>
    <xf numFmtId="0" fontId="1" fillId="0" borderId="3" xfId="0" applyFont="1" applyBorder="1" applyAlignment="1"/>
    <xf numFmtId="0" fontId="3" fillId="0" borderId="5" xfId="0" applyFont="1" applyBorder="1"/>
    <xf numFmtId="0" fontId="1" fillId="0" borderId="14" xfId="0" applyFont="1" applyBorder="1" applyAlignment="1"/>
    <xf numFmtId="0" fontId="3" fillId="0" borderId="6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5" xfId="0" applyFont="1" applyBorder="1" applyAlignment="1"/>
    <xf numFmtId="10" fontId="3" fillId="0" borderId="25" xfId="0" applyNumberFormat="1" applyFont="1" applyBorder="1"/>
    <xf numFmtId="0" fontId="3" fillId="0" borderId="26" xfId="0" applyFont="1" applyBorder="1"/>
    <xf numFmtId="0" fontId="1" fillId="0" borderId="0" xfId="0" applyFont="1" applyAlignment="1"/>
    <xf numFmtId="0" fontId="10" fillId="0" borderId="12" xfId="0" applyFont="1" applyBorder="1" applyAlignment="1"/>
    <xf numFmtId="0" fontId="10" fillId="0" borderId="28" xfId="0" applyFont="1" applyBorder="1" applyAlignment="1"/>
    <xf numFmtId="0" fontId="3" fillId="0" borderId="29" xfId="0" applyFont="1" applyBorder="1"/>
    <xf numFmtId="4" fontId="3" fillId="0" borderId="29" xfId="0" applyNumberFormat="1" applyFont="1" applyBorder="1"/>
    <xf numFmtId="0" fontId="1" fillId="0" borderId="12" xfId="0" applyFont="1" applyBorder="1" applyAlignment="1"/>
    <xf numFmtId="4" fontId="3" fillId="0" borderId="0" xfId="0" applyNumberFormat="1" applyFont="1"/>
    <xf numFmtId="0" fontId="5" fillId="2" borderId="0" xfId="0" applyFont="1" applyFill="1" applyAlignment="1"/>
    <xf numFmtId="0" fontId="11" fillId="2" borderId="28" xfId="0" applyFont="1" applyFill="1" applyBorder="1" applyAlignment="1"/>
    <xf numFmtId="0" fontId="10" fillId="0" borderId="29" xfId="0" applyFont="1" applyBorder="1"/>
    <xf numFmtId="0" fontId="3" fillId="0" borderId="12" xfId="0" applyFont="1" applyBorder="1" applyAlignment="1"/>
    <xf numFmtId="0" fontId="3" fillId="0" borderId="0" xfId="0" applyFont="1" applyAlignment="1"/>
    <xf numFmtId="0" fontId="10" fillId="0" borderId="10" xfId="0" applyFont="1" applyBorder="1" applyAlignment="1"/>
    <xf numFmtId="0" fontId="10" fillId="0" borderId="9" xfId="0" applyFont="1" applyBorder="1"/>
    <xf numFmtId="0" fontId="3" fillId="0" borderId="28" xfId="0" applyFont="1" applyBorder="1" applyAlignment="1"/>
    <xf numFmtId="0" fontId="3" fillId="0" borderId="9" xfId="0" applyFont="1" applyBorder="1" applyAlignment="1"/>
    <xf numFmtId="4" fontId="3" fillId="0" borderId="14" xfId="0" applyNumberFormat="1" applyFont="1" applyBorder="1"/>
    <xf numFmtId="0" fontId="10" fillId="0" borderId="29" xfId="0" applyFont="1" applyBorder="1" applyAlignment="1"/>
    <xf numFmtId="4" fontId="3" fillId="0" borderId="17" xfId="0" applyNumberFormat="1" applyFont="1" applyBorder="1"/>
    <xf numFmtId="0" fontId="3" fillId="0" borderId="30" xfId="0" applyFont="1" applyBorder="1" applyAlignment="1"/>
    <xf numFmtId="0" fontId="3" fillId="0" borderId="20" xfId="0" applyFont="1" applyBorder="1"/>
    <xf numFmtId="0" fontId="10" fillId="3" borderId="31" xfId="0" applyFont="1" applyFill="1" applyBorder="1" applyAlignment="1"/>
    <xf numFmtId="0" fontId="10" fillId="3" borderId="32" xfId="0" applyFont="1" applyFill="1" applyBorder="1" applyAlignment="1"/>
    <xf numFmtId="0" fontId="5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12" xfId="0" applyFont="1" applyFill="1" applyBorder="1"/>
    <xf numFmtId="0" fontId="1" fillId="0" borderId="1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12" xfId="0" applyFont="1" applyBorder="1"/>
    <xf numFmtId="0" fontId="1" fillId="4" borderId="11" xfId="0" applyFont="1" applyFill="1" applyBorder="1" applyAlignment="1"/>
    <xf numFmtId="0" fontId="1" fillId="4" borderId="12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32" xfId="0" applyFont="1" applyBorder="1" applyAlignment="1">
      <alignment horizontal="center"/>
    </xf>
    <xf numFmtId="0" fontId="5" fillId="2" borderId="14" xfId="0" applyFont="1" applyFill="1" applyBorder="1"/>
    <xf numFmtId="0" fontId="3" fillId="3" borderId="14" xfId="0" applyFont="1" applyFill="1" applyBorder="1" applyAlignment="1">
      <alignment horizontal="center"/>
    </xf>
    <xf numFmtId="0" fontId="3" fillId="0" borderId="32" xfId="0" applyFont="1" applyBorder="1"/>
    <xf numFmtId="0" fontId="3" fillId="4" borderId="0" xfId="0" applyFont="1" applyFill="1"/>
    <xf numFmtId="0" fontId="3" fillId="3" borderId="30" xfId="0" applyFont="1" applyFill="1" applyBorder="1" applyAlignment="1"/>
    <xf numFmtId="0" fontId="10" fillId="3" borderId="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5" fillId="2" borderId="14" xfId="0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3" borderId="14" xfId="0" applyFont="1" applyFill="1" applyBorder="1" applyAlignment="1"/>
    <xf numFmtId="0" fontId="3" fillId="4" borderId="12" xfId="0" applyFont="1" applyFill="1" applyBorder="1" applyAlignment="1"/>
    <xf numFmtId="0" fontId="3" fillId="4" borderId="0" xfId="0" applyFont="1" applyFill="1" applyAlignment="1"/>
    <xf numFmtId="0" fontId="1" fillId="3" borderId="12" xfId="0" applyFont="1" applyFill="1" applyBorder="1" applyAlignment="1"/>
    <xf numFmtId="0" fontId="5" fillId="3" borderId="0" xfId="0" applyFont="1" applyFill="1"/>
    <xf numFmtId="0" fontId="3" fillId="3" borderId="0" xfId="0" applyFont="1" applyFill="1"/>
    <xf numFmtId="0" fontId="1" fillId="4" borderId="12" xfId="0" applyFont="1" applyFill="1" applyBorder="1" applyAlignment="1"/>
    <xf numFmtId="0" fontId="3" fillId="3" borderId="12" xfId="0" applyFont="1" applyFill="1" applyBorder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3" borderId="20" xfId="0" applyFont="1" applyFill="1" applyBorder="1"/>
    <xf numFmtId="0" fontId="1" fillId="0" borderId="0" xfId="0" applyFont="1" applyAlignment="1"/>
    <xf numFmtId="0" fontId="0" fillId="0" borderId="0" xfId="0" applyFont="1" applyAlignme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Fauna by Class in %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7BB8-40B3-A203-8B960F0F1B5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7BB8-40B3-A203-8B960F0F1B5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7BB8-40B3-A203-8B960F0F1B57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7BB8-40B3-A203-8B960F0F1B57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7BB8-40B3-A203-8B960F0F1B57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7BB8-40B3-A203-8B960F0F1B57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7BB8-40B3-A203-8B960F0F1B5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E-7BB8-40B3-A203-8B960F0F1B57}"/>
              </c:ext>
            </c:extLst>
          </c:dPt>
          <c:cat>
            <c:strRef>
              <c:f>'Fauna + Guild +Shannon'!$O$2:$O$9</c:f>
              <c:strCache>
                <c:ptCount val="8"/>
                <c:pt idx="0">
                  <c:v>Bivalve</c:v>
                </c:pt>
                <c:pt idx="1">
                  <c:v>Scaphopod</c:v>
                </c:pt>
                <c:pt idx="2">
                  <c:v>Gastropod</c:v>
                </c:pt>
                <c:pt idx="3">
                  <c:v>Crinoid</c:v>
                </c:pt>
                <c:pt idx="4">
                  <c:v>Cephalopod</c:v>
                </c:pt>
                <c:pt idx="5">
                  <c:v>Ostracoda</c:v>
                </c:pt>
                <c:pt idx="7">
                  <c:v>Total + unidentified</c:v>
                </c:pt>
              </c:strCache>
            </c:strRef>
          </c:cat>
          <c:val>
            <c:numRef>
              <c:f>'Fauna + Guild +Shannon'!$P$2:$P$9</c:f>
              <c:numCache>
                <c:formatCode>General</c:formatCode>
                <c:ptCount val="8"/>
                <c:pt idx="0">
                  <c:v>23</c:v>
                </c:pt>
                <c:pt idx="1">
                  <c:v>1</c:v>
                </c:pt>
                <c:pt idx="2">
                  <c:v>106</c:v>
                </c:pt>
                <c:pt idx="3">
                  <c:v>2</c:v>
                </c:pt>
                <c:pt idx="4">
                  <c:v>14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B8-40B3-A203-8B960F0F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Fauna by Class (Ident+unident) in %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E2B-4344-A01A-BC86A9AE37A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E2B-4344-A01A-BC86A9AE37A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E2B-4344-A01A-BC86A9AE37A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E2B-4344-A01A-BC86A9AE37A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4E2B-4344-A01A-BC86A9AE37A8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4E2B-4344-A01A-BC86A9AE37A8}"/>
              </c:ext>
            </c:extLst>
          </c:dPt>
          <c:cat>
            <c:strRef>
              <c:f>'Fauna + Guild +Shannon'!$O$10:$O$15</c:f>
              <c:strCache>
                <c:ptCount val="6"/>
                <c:pt idx="0">
                  <c:v>Bivalve</c:v>
                </c:pt>
                <c:pt idx="1">
                  <c:v>Scaphopod</c:v>
                </c:pt>
                <c:pt idx="2">
                  <c:v>Gastropod</c:v>
                </c:pt>
                <c:pt idx="3">
                  <c:v>Crinoid</c:v>
                </c:pt>
                <c:pt idx="4">
                  <c:v>Cephalopod</c:v>
                </c:pt>
                <c:pt idx="5">
                  <c:v>Ostracoda</c:v>
                </c:pt>
              </c:strCache>
            </c:strRef>
          </c:cat>
          <c:val>
            <c:numRef>
              <c:f>'Fauna + Guild +Shannon'!$P$10:$P$15</c:f>
              <c:numCache>
                <c:formatCode>General</c:formatCode>
                <c:ptCount val="6"/>
                <c:pt idx="0">
                  <c:v>92</c:v>
                </c:pt>
                <c:pt idx="1">
                  <c:v>1</c:v>
                </c:pt>
                <c:pt idx="2">
                  <c:v>141</c:v>
                </c:pt>
                <c:pt idx="3">
                  <c:v>2</c:v>
                </c:pt>
                <c:pt idx="4">
                  <c:v>14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2B-4344-A01A-BC86A9AE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Species motility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'Fauna + Guild +Shannon'!$T$46:$T$48</c:f>
              <c:strCache>
                <c:ptCount val="3"/>
                <c:pt idx="0">
                  <c:v>Creating the Guild:</c:v>
                </c:pt>
                <c:pt idx="1">
                  <c:v>1)</c:v>
                </c:pt>
                <c:pt idx="2">
                  <c:v>Abundance 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009-46EC-9B2D-8EC060E8D138}"/>
              </c:ext>
            </c:extLst>
          </c:dPt>
          <c:cat>
            <c:strRef>
              <c:f>'Fauna + Guild +Shannon'!$V$49:$V$56</c:f>
              <c:strCache>
                <c:ptCount val="8"/>
                <c:pt idx="0">
                  <c:v>facultatively mobile</c:v>
                </c:pt>
                <c:pt idx="1">
                  <c:v>stationary</c:v>
                </c:pt>
                <c:pt idx="2">
                  <c:v>fast moving</c:v>
                </c:pt>
                <c:pt idx="3">
                  <c:v>slow moving </c:v>
                </c:pt>
                <c:pt idx="4">
                  <c:v> mobile</c:v>
                </c:pt>
                <c:pt idx="5">
                  <c:v>actively mobile</c:v>
                </c:pt>
                <c:pt idx="6">
                  <c:v>sessile/slow moving </c:v>
                </c:pt>
                <c:pt idx="7">
                  <c:v>sessile</c:v>
                </c:pt>
              </c:strCache>
            </c:strRef>
          </c:cat>
          <c:val>
            <c:numRef>
              <c:f>'Fauna + Guild +Shannon'!$T$49:$T$56</c:f>
              <c:numCache>
                <c:formatCode>General</c:formatCode>
                <c:ptCount val="8"/>
                <c:pt idx="0">
                  <c:v>15.43</c:v>
                </c:pt>
                <c:pt idx="1">
                  <c:v>3.7</c:v>
                </c:pt>
                <c:pt idx="2">
                  <c:v>8.64</c:v>
                </c:pt>
                <c:pt idx="3">
                  <c:v>5.56</c:v>
                </c:pt>
                <c:pt idx="4">
                  <c:v>61.73</c:v>
                </c:pt>
                <c:pt idx="5">
                  <c:v>3.09</c:v>
                </c:pt>
                <c:pt idx="6">
                  <c:v>0.62</c:v>
                </c:pt>
                <c:pt idx="7">
                  <c:v>1.23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009-46EC-9B2D-8EC060E8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828626"/>
        <c:axId val="1121166553"/>
      </c:barChart>
      <c:catAx>
        <c:axId val="1172828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1166553"/>
        <c:crosses val="autoZero"/>
        <c:auto val="1"/>
        <c:lblAlgn val="ctr"/>
        <c:lblOffset val="100"/>
        <c:noMultiLvlLbl val="1"/>
      </c:catAx>
      <c:valAx>
        <c:axId val="1121166553"/>
        <c:scaling>
          <c:orientation val="minMax"/>
          <c:max val="6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28286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Species mode of life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'Fauna + Guild +Shannon'!$Y$49:$Y$54</c:f>
              <c:strCache>
                <c:ptCount val="6"/>
                <c:pt idx="0">
                  <c:v>epifaunal</c:v>
                </c:pt>
                <c:pt idx="1">
                  <c:v>infaunal</c:v>
                </c:pt>
                <c:pt idx="2">
                  <c:v>deep infaunal</c:v>
                </c:pt>
                <c:pt idx="3">
                  <c:v>low level epifaunal</c:v>
                </c:pt>
                <c:pt idx="4">
                  <c:v>nectonic</c:v>
                </c:pt>
                <c:pt idx="5">
                  <c:v>semi infaunal</c:v>
                </c:pt>
              </c:strCache>
            </c:strRef>
          </c:cat>
          <c:val>
            <c:numRef>
              <c:f>'Fauna + Guild +Shannon'!$W$49:$W$54</c:f>
              <c:numCache>
                <c:formatCode>General</c:formatCode>
                <c:ptCount val="6"/>
                <c:pt idx="0">
                  <c:v>77.78</c:v>
                </c:pt>
                <c:pt idx="1">
                  <c:v>6.17</c:v>
                </c:pt>
                <c:pt idx="2">
                  <c:v>0.62</c:v>
                </c:pt>
                <c:pt idx="3">
                  <c:v>6.17</c:v>
                </c:pt>
                <c:pt idx="4">
                  <c:v>8.64</c:v>
                </c:pt>
                <c:pt idx="5">
                  <c:v>0.62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4C-4A34-A3AC-418A2F74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781020"/>
        <c:axId val="328708921"/>
      </c:barChart>
      <c:catAx>
        <c:axId val="183678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8708921"/>
        <c:crosses val="autoZero"/>
        <c:auto val="1"/>
        <c:lblAlgn val="ctr"/>
        <c:lblOffset val="100"/>
        <c:noMultiLvlLbl val="1"/>
      </c:catAx>
      <c:valAx>
        <c:axId val="328708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Abundane[%]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67810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Species feeding mechanisms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'Fauna + Guild +Shannon'!$Z$46:$Z$48</c:f>
              <c:strCache>
                <c:ptCount val="3"/>
                <c:pt idx="2">
                  <c:v>Abundance 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'Fauna + Guild +Shannon'!$AB$49:$AB$58</c:f>
              <c:strCache>
                <c:ptCount val="10"/>
                <c:pt idx="0">
                  <c:v>suspension feeder</c:v>
                </c:pt>
                <c:pt idx="1">
                  <c:v>deposit feeder</c:v>
                </c:pt>
                <c:pt idx="2">
                  <c:v>chemosymbiotic</c:v>
                </c:pt>
                <c:pt idx="3">
                  <c:v>deposit feeder/suspension
feeder</c:v>
                </c:pt>
                <c:pt idx="4">
                  <c:v>carnivore</c:v>
                </c:pt>
                <c:pt idx="5">
                  <c:v>grazer</c:v>
                </c:pt>
                <c:pt idx="6">
                  <c:v>detritus feeder</c:v>
                </c:pt>
                <c:pt idx="7">
                  <c:v>omnivore</c:v>
                </c:pt>
                <c:pt idx="8">
                  <c:v>deposit feeder/microcarnivorous </c:v>
                </c:pt>
                <c:pt idx="9">
                  <c:v>detritus feeder/grazer</c:v>
                </c:pt>
              </c:strCache>
            </c:strRef>
          </c:cat>
          <c:val>
            <c:numRef>
              <c:f>'Fauna + Guild +Shannon'!$Z$49:$Z$58</c:f>
              <c:numCache>
                <c:formatCode>General</c:formatCode>
                <c:ptCount val="10"/>
                <c:pt idx="0">
                  <c:v>17.14</c:v>
                </c:pt>
                <c:pt idx="1">
                  <c:v>2.29</c:v>
                </c:pt>
                <c:pt idx="2">
                  <c:v>0.56999999999999995</c:v>
                </c:pt>
                <c:pt idx="3">
                  <c:v>1.71</c:v>
                </c:pt>
                <c:pt idx="4">
                  <c:v>16</c:v>
                </c:pt>
                <c:pt idx="5">
                  <c:v>32</c:v>
                </c:pt>
                <c:pt idx="6">
                  <c:v>19.43</c:v>
                </c:pt>
                <c:pt idx="7">
                  <c:v>1.1399999999999999</c:v>
                </c:pt>
                <c:pt idx="8">
                  <c:v>0.56999999999999995</c:v>
                </c:pt>
                <c:pt idx="9">
                  <c:v>9.14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60-4687-8E80-CCE8418A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686378"/>
        <c:axId val="145346313"/>
      </c:barChart>
      <c:catAx>
        <c:axId val="905686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346313"/>
        <c:crosses val="autoZero"/>
        <c:auto val="1"/>
        <c:lblAlgn val="ctr"/>
        <c:lblOffset val="100"/>
        <c:noMultiLvlLbl val="1"/>
      </c:catAx>
      <c:valAx>
        <c:axId val="145346313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5686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GB" b="1">
                <a:solidFill>
                  <a:srgbClr val="757575"/>
                </a:solidFill>
                <a:latin typeface="+mn-lt"/>
              </a:rPr>
              <a:t>Trophic nucleus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'Trophic Nuleus'!$E$2</c:f>
              <c:strCache>
                <c:ptCount val="1"/>
                <c:pt idx="0">
                  <c:v>relativ abundance [%]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'Trophic Nuleus'!$C$3:$C$18</c:f>
              <c:strCache>
                <c:ptCount val="16"/>
                <c:pt idx="0">
                  <c:v>Ogmoconcha gr. amalthei</c:v>
                </c:pt>
                <c:pt idx="1">
                  <c:v>Rhynchocerithium kochi</c:v>
                </c:pt>
                <c:pt idx="2">
                  <c:v>Eucyclus dunkeri</c:v>
                </c:pt>
                <c:pt idx="3">
                  <c:v>Amonite</c:v>
                </c:pt>
                <c:pt idx="4">
                  <c:v>Eucyclus elegans</c:v>
                </c:pt>
                <c:pt idx="5">
                  <c:v>Kalchreuthia frankei</c:v>
                </c:pt>
                <c:pt idx="6">
                  <c:v>Ptychomphalus expansus</c:v>
                </c:pt>
                <c:pt idx="7">
                  <c:v>Actaeonina obliquata</c:v>
                </c:pt>
                <c:pt idx="8">
                  <c:v>Zygopleura blainvilllei</c:v>
                </c:pt>
                <c:pt idx="9">
                  <c:v>Ovactaeonina franconica</c:v>
                </c:pt>
                <c:pt idx="10">
                  <c:v>Belemnite</c:v>
                </c:pt>
                <c:pt idx="11">
                  <c:v>Actaeonina submoorei</c:v>
                </c:pt>
                <c:pt idx="12">
                  <c:v>Neodonaldina sp</c:v>
                </c:pt>
                <c:pt idx="13">
                  <c:v>Limopsis (Limopsis)</c:v>
                </c:pt>
                <c:pt idx="14">
                  <c:v>Oxytoma</c:v>
                </c:pt>
                <c:pt idx="15">
                  <c:v>Myoconcha quadricosta</c:v>
                </c:pt>
              </c:strCache>
            </c:strRef>
          </c:cat>
          <c:val>
            <c:numRef>
              <c:f>'Trophic Nuleus'!$E$3:$E$18</c:f>
              <c:numCache>
                <c:formatCode>General</c:formatCode>
                <c:ptCount val="16"/>
                <c:pt idx="0">
                  <c:v>24.61</c:v>
                </c:pt>
                <c:pt idx="1">
                  <c:v>8.9</c:v>
                </c:pt>
                <c:pt idx="2">
                  <c:v>7.85</c:v>
                </c:pt>
                <c:pt idx="3">
                  <c:v>4.71</c:v>
                </c:pt>
                <c:pt idx="4">
                  <c:v>4.71</c:v>
                </c:pt>
                <c:pt idx="5">
                  <c:v>4.71</c:v>
                </c:pt>
                <c:pt idx="6">
                  <c:v>4.1900000000000004</c:v>
                </c:pt>
                <c:pt idx="7">
                  <c:v>3.66</c:v>
                </c:pt>
                <c:pt idx="8">
                  <c:v>3.66</c:v>
                </c:pt>
                <c:pt idx="9">
                  <c:v>2.62</c:v>
                </c:pt>
                <c:pt idx="10">
                  <c:v>2.09</c:v>
                </c:pt>
                <c:pt idx="11">
                  <c:v>2.09</c:v>
                </c:pt>
                <c:pt idx="12">
                  <c:v>2.09</c:v>
                </c:pt>
                <c:pt idx="13">
                  <c:v>1.57</c:v>
                </c:pt>
                <c:pt idx="14">
                  <c:v>1.57</c:v>
                </c:pt>
                <c:pt idx="15">
                  <c:v>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E4-4E01-A31A-9AF1D86C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035313"/>
        <c:axId val="1900842321"/>
      </c:barChart>
      <c:catAx>
        <c:axId val="10600353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0842321"/>
        <c:crosses val="autoZero"/>
        <c:auto val="1"/>
        <c:lblAlgn val="ctr"/>
        <c:lblOffset val="100"/>
        <c:noMultiLvlLbl val="1"/>
      </c:catAx>
      <c:valAx>
        <c:axId val="19008423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Relative abundance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003531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GB" b="1">
                <a:solidFill>
                  <a:srgbClr val="757575"/>
                </a:solidFill>
                <a:latin typeface="+mn-lt"/>
              </a:rPr>
              <a:t>Composition of the trophic nucleus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AC9-4DA4-894E-D5C47B6A658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AC9-4DA4-894E-D5C47B6A658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AC9-4DA4-894E-D5C47B6A658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8AC9-4DA4-894E-D5C47B6A658E}"/>
              </c:ext>
            </c:extLst>
          </c:dPt>
          <c:cat>
            <c:strRef>
              <c:f>'Trophic Nuleus'!$B$64:$B$67</c:f>
              <c:strCache>
                <c:ptCount val="4"/>
                <c:pt idx="0">
                  <c:v>Bivalvia</c:v>
                </c:pt>
                <c:pt idx="1">
                  <c:v>Cephalopoda</c:v>
                </c:pt>
                <c:pt idx="2">
                  <c:v>Gastropoda</c:v>
                </c:pt>
                <c:pt idx="3">
                  <c:v>Ostracoda</c:v>
                </c:pt>
              </c:strCache>
            </c:strRef>
          </c:cat>
          <c:val>
            <c:numRef>
              <c:f>'Trophic Nuleus'!$E$64:$E$67</c:f>
              <c:numCache>
                <c:formatCode>General</c:formatCode>
                <c:ptCount val="4"/>
                <c:pt idx="0">
                  <c:v>4.71</c:v>
                </c:pt>
                <c:pt idx="1">
                  <c:v>6.8</c:v>
                </c:pt>
                <c:pt idx="2">
                  <c:v>44.480000000000004</c:v>
                </c:pt>
                <c:pt idx="3">
                  <c:v>24.61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C9-4DA4-894E-D5C47B6A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942975</xdr:colOff>
      <xdr:row>44</xdr:row>
      <xdr:rowOff>9525</xdr:rowOff>
    </xdr:from>
    <xdr:ext cx="5715000" cy="3533775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788843</xdr:colOff>
      <xdr:row>62</xdr:row>
      <xdr:rowOff>96116</xdr:rowOff>
    </xdr:from>
    <xdr:ext cx="5715000" cy="3533775"/>
    <xdr:graphicFrame macro="">
      <xdr:nvGraphicFramePr>
        <xdr:cNvPr id="3" name="Chart 2" title="Diagram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20</xdr:col>
      <xdr:colOff>847725</xdr:colOff>
      <xdr:row>59</xdr:row>
      <xdr:rowOff>9525</xdr:rowOff>
    </xdr:from>
    <xdr:ext cx="5715000" cy="3819525"/>
    <xdr:graphicFrame macro="">
      <xdr:nvGraphicFramePr>
        <xdr:cNvPr id="4" name="Chart 3" title="Diagram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847725</xdr:colOff>
      <xdr:row>76</xdr:row>
      <xdr:rowOff>47625</xdr:rowOff>
    </xdr:from>
    <xdr:ext cx="5715000" cy="3533775"/>
    <xdr:graphicFrame macro="">
      <xdr:nvGraphicFramePr>
        <xdr:cNvPr id="5" name="Chart 4" title="Diagram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307399</xdr:colOff>
      <xdr:row>58</xdr:row>
      <xdr:rowOff>182706</xdr:rowOff>
    </xdr:from>
    <xdr:ext cx="5715000" cy="5781675"/>
    <xdr:graphicFrame macro="">
      <xdr:nvGraphicFramePr>
        <xdr:cNvPr id="6" name="Chart 5" title="Diagramm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2</xdr:row>
      <xdr:rowOff>200025</xdr:rowOff>
    </xdr:from>
    <xdr:ext cx="7219950" cy="42481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504825</xdr:colOff>
      <xdr:row>46</xdr:row>
      <xdr:rowOff>180975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78"/>
  <sheetViews>
    <sheetView topLeftCell="A59" workbookViewId="0"/>
  </sheetViews>
  <sheetFormatPr baseColWidth="10" defaultColWidth="12.5703125" defaultRowHeight="15.75" customHeight="1" x14ac:dyDescent="0.2"/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6" t="s">
        <v>7</v>
      </c>
      <c r="I1" s="127"/>
      <c r="J1" s="2"/>
      <c r="K1" s="2"/>
    </row>
    <row r="2" spans="1:13" ht="15.75" customHeight="1" x14ac:dyDescent="0.25">
      <c r="A2" s="1" t="s">
        <v>8</v>
      </c>
      <c r="B2" s="1" t="s">
        <v>9</v>
      </c>
      <c r="C2" s="1" t="s">
        <v>10</v>
      </c>
      <c r="D2" s="2"/>
      <c r="E2" s="2"/>
      <c r="F2" s="1" t="s">
        <v>11</v>
      </c>
      <c r="G2" s="2"/>
      <c r="H2" s="1" t="s">
        <v>11</v>
      </c>
      <c r="I2" s="2"/>
      <c r="J2" s="2"/>
      <c r="K2" s="2"/>
      <c r="L2" s="1"/>
      <c r="M2" s="1"/>
    </row>
    <row r="3" spans="1:13" ht="15.75" customHeight="1" x14ac:dyDescent="0.25">
      <c r="A3" s="1" t="s">
        <v>8</v>
      </c>
      <c r="B3" s="1" t="s">
        <v>11</v>
      </c>
      <c r="C3" s="1" t="s">
        <v>10</v>
      </c>
      <c r="D3" s="2"/>
      <c r="E3" s="2"/>
      <c r="F3" s="2"/>
      <c r="G3" s="2"/>
      <c r="H3" s="1" t="s">
        <v>11</v>
      </c>
      <c r="I3" s="2"/>
      <c r="J3" s="2"/>
      <c r="K3" s="2"/>
      <c r="L3" s="1"/>
      <c r="M3" s="1"/>
    </row>
    <row r="4" spans="1:13" ht="15.75" customHeight="1" x14ac:dyDescent="0.25">
      <c r="A4" s="1" t="s">
        <v>8</v>
      </c>
      <c r="B4" s="1" t="s">
        <v>11</v>
      </c>
      <c r="C4" s="1" t="s">
        <v>10</v>
      </c>
      <c r="D4" s="2"/>
      <c r="E4" s="2"/>
      <c r="F4" s="2"/>
      <c r="G4" s="2"/>
      <c r="H4" s="1" t="s">
        <v>11</v>
      </c>
      <c r="I4" s="2"/>
      <c r="J4" s="2"/>
      <c r="K4" s="2"/>
      <c r="L4" s="1"/>
      <c r="M4" s="1"/>
    </row>
    <row r="5" spans="1:13" ht="15.75" customHeight="1" x14ac:dyDescent="0.25">
      <c r="A5" s="1" t="s">
        <v>8</v>
      </c>
      <c r="B5" s="1" t="s">
        <v>11</v>
      </c>
      <c r="C5" s="1" t="s">
        <v>10</v>
      </c>
      <c r="D5" s="2"/>
      <c r="E5" s="2"/>
      <c r="F5" s="2"/>
      <c r="G5" s="2"/>
      <c r="H5" s="1" t="s">
        <v>11</v>
      </c>
      <c r="I5" s="2"/>
      <c r="J5" s="2"/>
      <c r="K5" s="2"/>
      <c r="L5" s="1"/>
      <c r="M5" s="1"/>
    </row>
    <row r="6" spans="1:13" ht="15.75" customHeight="1" x14ac:dyDescent="0.25">
      <c r="A6" s="1" t="s">
        <v>8</v>
      </c>
      <c r="B6" s="1" t="s">
        <v>12</v>
      </c>
      <c r="C6" s="1" t="s">
        <v>10</v>
      </c>
      <c r="D6" s="2"/>
      <c r="E6" s="1" t="s">
        <v>11</v>
      </c>
      <c r="F6" s="2"/>
      <c r="G6" s="2"/>
      <c r="H6" s="2"/>
      <c r="I6" s="2"/>
      <c r="J6" s="2"/>
      <c r="K6" s="2"/>
      <c r="L6" s="1"/>
      <c r="M6" s="1"/>
    </row>
    <row r="7" spans="1:13" ht="15.75" customHeight="1" x14ac:dyDescent="0.25">
      <c r="A7" s="1" t="s">
        <v>8</v>
      </c>
      <c r="B7" s="1" t="s">
        <v>13</v>
      </c>
      <c r="C7" s="1" t="s">
        <v>10</v>
      </c>
      <c r="D7" s="2"/>
      <c r="E7" s="1" t="s">
        <v>11</v>
      </c>
      <c r="F7" s="2"/>
      <c r="G7" s="2"/>
      <c r="H7" s="2"/>
      <c r="I7" s="2"/>
      <c r="J7" s="2"/>
      <c r="K7" s="2"/>
      <c r="L7" s="1"/>
      <c r="M7" s="1"/>
    </row>
    <row r="8" spans="1:13" ht="15.75" customHeight="1" x14ac:dyDescent="0.25">
      <c r="A8" s="1" t="s">
        <v>8</v>
      </c>
      <c r="B8" s="1" t="s">
        <v>14</v>
      </c>
      <c r="C8" s="1" t="s">
        <v>10</v>
      </c>
      <c r="D8" s="2"/>
      <c r="E8" s="1" t="s">
        <v>11</v>
      </c>
      <c r="F8" s="2"/>
      <c r="G8" s="2"/>
      <c r="H8" s="2"/>
      <c r="I8" s="2"/>
      <c r="J8" s="2"/>
      <c r="K8" s="2"/>
      <c r="L8" s="1"/>
      <c r="M8" s="1"/>
    </row>
    <row r="9" spans="1:13" ht="15.75" customHeight="1" x14ac:dyDescent="0.25">
      <c r="A9" s="1" t="s">
        <v>8</v>
      </c>
      <c r="B9" s="1" t="s">
        <v>14</v>
      </c>
      <c r="C9" s="1" t="s">
        <v>10</v>
      </c>
      <c r="D9" s="2"/>
      <c r="E9" s="1" t="s">
        <v>11</v>
      </c>
      <c r="F9" s="2"/>
      <c r="G9" s="2"/>
      <c r="H9" s="1" t="s">
        <v>11</v>
      </c>
      <c r="I9" s="2"/>
      <c r="J9" s="2"/>
      <c r="K9" s="2"/>
      <c r="L9" s="1"/>
      <c r="M9" s="1"/>
    </row>
    <row r="10" spans="1:13" ht="15.75" customHeight="1" x14ac:dyDescent="0.25">
      <c r="A10" s="1" t="s">
        <v>8</v>
      </c>
      <c r="B10" s="1" t="s">
        <v>15</v>
      </c>
      <c r="C10" s="1" t="s">
        <v>10</v>
      </c>
      <c r="D10" s="1" t="s">
        <v>16</v>
      </c>
      <c r="E10" s="1" t="s">
        <v>11</v>
      </c>
      <c r="F10" s="2"/>
      <c r="G10" s="2"/>
      <c r="H10" s="2"/>
      <c r="I10" s="2"/>
      <c r="J10" s="2"/>
      <c r="K10" s="2"/>
      <c r="L10" s="1"/>
      <c r="M10" s="1"/>
    </row>
    <row r="11" spans="1:13" ht="15.75" customHeight="1" x14ac:dyDescent="0.25">
      <c r="A11" s="1" t="s">
        <v>8</v>
      </c>
      <c r="B11" s="1" t="s">
        <v>17</v>
      </c>
      <c r="C11" s="1" t="s">
        <v>10</v>
      </c>
      <c r="D11" s="2"/>
      <c r="E11" s="2"/>
      <c r="F11" s="2"/>
      <c r="G11" s="2"/>
      <c r="H11" s="2"/>
      <c r="I11" s="2"/>
      <c r="J11" s="2"/>
      <c r="K11" s="2"/>
      <c r="L11" s="1"/>
      <c r="M11" s="1"/>
    </row>
    <row r="12" spans="1:13" ht="15.75" customHeight="1" x14ac:dyDescent="0.25">
      <c r="A12" s="1" t="s">
        <v>18</v>
      </c>
      <c r="B12" s="2"/>
      <c r="C12" s="1" t="s">
        <v>10</v>
      </c>
      <c r="D12" s="2"/>
      <c r="E12" s="1" t="s">
        <v>11</v>
      </c>
      <c r="F12" s="2"/>
      <c r="G12" s="2"/>
      <c r="H12" s="1" t="s">
        <v>11</v>
      </c>
      <c r="I12" s="2"/>
      <c r="J12" s="2"/>
      <c r="K12" s="2"/>
      <c r="L12" s="1"/>
      <c r="M12" s="1"/>
    </row>
    <row r="13" spans="1:13" ht="15.75" customHeight="1" x14ac:dyDescent="0.25">
      <c r="A13" s="1" t="s">
        <v>19</v>
      </c>
      <c r="B13" s="1" t="s">
        <v>20</v>
      </c>
      <c r="C13" s="1" t="s">
        <v>10</v>
      </c>
      <c r="D13" s="2"/>
      <c r="E13" s="1" t="s">
        <v>11</v>
      </c>
      <c r="F13" s="2"/>
      <c r="G13" s="2"/>
      <c r="H13" s="2"/>
      <c r="I13" s="2"/>
      <c r="J13" s="2"/>
      <c r="K13" s="2"/>
      <c r="L13" s="1"/>
      <c r="M13" s="1"/>
    </row>
    <row r="14" spans="1:13" ht="15.75" customHeight="1" x14ac:dyDescent="0.25">
      <c r="A14" s="1" t="s">
        <v>19</v>
      </c>
      <c r="B14" s="1" t="s">
        <v>20</v>
      </c>
      <c r="C14" s="1" t="s">
        <v>10</v>
      </c>
      <c r="D14" s="2"/>
      <c r="E14" s="2"/>
      <c r="F14" s="1" t="s">
        <v>11</v>
      </c>
      <c r="G14" s="2"/>
      <c r="H14" s="2"/>
      <c r="I14" s="2"/>
      <c r="J14" s="2"/>
      <c r="K14" s="2"/>
      <c r="L14" s="1"/>
      <c r="M14" s="1"/>
    </row>
    <row r="15" spans="1:13" ht="15.75" customHeight="1" x14ac:dyDescent="0.25">
      <c r="A15" s="1" t="s">
        <v>19</v>
      </c>
      <c r="B15" s="1" t="s">
        <v>21</v>
      </c>
      <c r="C15" s="1" t="s">
        <v>10</v>
      </c>
      <c r="D15" s="2"/>
      <c r="E15" s="1" t="s">
        <v>11</v>
      </c>
      <c r="F15" s="2"/>
      <c r="G15" s="2"/>
      <c r="H15" s="2"/>
      <c r="I15" s="2"/>
      <c r="J15" s="2"/>
      <c r="K15" s="2"/>
      <c r="L15" s="1"/>
      <c r="M15" s="1"/>
    </row>
    <row r="16" spans="1:13" ht="15.75" customHeight="1" x14ac:dyDescent="0.25">
      <c r="A16" s="1" t="s">
        <v>8</v>
      </c>
      <c r="B16" s="1" t="s">
        <v>13</v>
      </c>
      <c r="C16" s="1" t="s">
        <v>10</v>
      </c>
      <c r="D16" s="2"/>
      <c r="E16" s="2"/>
      <c r="F16" s="1" t="s">
        <v>11</v>
      </c>
      <c r="G16" s="2"/>
      <c r="H16" s="1" t="s">
        <v>11</v>
      </c>
      <c r="I16" s="2"/>
      <c r="J16" s="2"/>
      <c r="K16" s="2"/>
      <c r="L16" s="1"/>
      <c r="M16" s="1"/>
    </row>
    <row r="17" spans="1:11" ht="15.75" customHeight="1" x14ac:dyDescent="0.25">
      <c r="A17" s="1" t="s">
        <v>19</v>
      </c>
      <c r="B17" s="1" t="s">
        <v>21</v>
      </c>
      <c r="C17" s="1" t="s">
        <v>10</v>
      </c>
      <c r="D17" s="2"/>
      <c r="E17" s="2"/>
      <c r="F17" s="1" t="s">
        <v>11</v>
      </c>
      <c r="G17" s="2"/>
      <c r="H17" s="2"/>
      <c r="I17" s="2"/>
      <c r="J17" s="2"/>
      <c r="K17" s="2"/>
    </row>
    <row r="18" spans="1:11" ht="15.75" customHeight="1" x14ac:dyDescent="0.25">
      <c r="A18" s="1" t="s">
        <v>22</v>
      </c>
      <c r="B18" s="1" t="s">
        <v>11</v>
      </c>
      <c r="C18" s="1" t="s">
        <v>10</v>
      </c>
      <c r="D18" s="1" t="s">
        <v>23</v>
      </c>
      <c r="E18" s="1" t="s">
        <v>11</v>
      </c>
      <c r="F18" s="2"/>
      <c r="G18" s="2"/>
      <c r="H18" s="2"/>
      <c r="I18" s="2"/>
      <c r="J18" s="2"/>
      <c r="K18" s="2"/>
    </row>
    <row r="19" spans="1:11" ht="15.75" customHeight="1" x14ac:dyDescent="0.25">
      <c r="A19" s="1" t="s">
        <v>19</v>
      </c>
      <c r="B19" s="1" t="s">
        <v>21</v>
      </c>
      <c r="C19" s="1" t="s">
        <v>10</v>
      </c>
      <c r="D19" s="2"/>
      <c r="E19" s="2"/>
      <c r="F19" s="2"/>
      <c r="G19" s="1" t="s">
        <v>11</v>
      </c>
      <c r="H19" s="1" t="s">
        <v>11</v>
      </c>
      <c r="I19" s="2"/>
      <c r="J19" s="2"/>
      <c r="K19" s="2"/>
    </row>
    <row r="20" spans="1:11" ht="15.75" customHeight="1" x14ac:dyDescent="0.25">
      <c r="A20" s="1" t="s">
        <v>19</v>
      </c>
      <c r="B20" s="1" t="s">
        <v>24</v>
      </c>
      <c r="C20" s="1" t="s">
        <v>10</v>
      </c>
      <c r="D20" s="1" t="s">
        <v>25</v>
      </c>
      <c r="E20" s="1" t="s">
        <v>11</v>
      </c>
      <c r="F20" s="2"/>
      <c r="G20" s="2"/>
      <c r="H20" s="2"/>
      <c r="I20" s="2"/>
      <c r="J20" s="2"/>
      <c r="K20" s="2"/>
    </row>
    <row r="21" spans="1:11" ht="15.75" customHeight="1" x14ac:dyDescent="0.25">
      <c r="A21" s="1" t="s">
        <v>8</v>
      </c>
      <c r="B21" s="1" t="s">
        <v>26</v>
      </c>
      <c r="C21" s="1" t="s">
        <v>10</v>
      </c>
      <c r="D21" s="1" t="s">
        <v>16</v>
      </c>
      <c r="E21" s="2"/>
      <c r="F21" s="1" t="s">
        <v>11</v>
      </c>
      <c r="G21" s="2"/>
      <c r="H21" s="2"/>
      <c r="I21" s="2"/>
      <c r="J21" s="2"/>
      <c r="K21" s="2"/>
    </row>
    <row r="22" spans="1:11" ht="15.75" customHeight="1" x14ac:dyDescent="0.25">
      <c r="A22" s="1" t="s">
        <v>19</v>
      </c>
      <c r="B22" s="1" t="s">
        <v>27</v>
      </c>
      <c r="C22" s="1" t="s">
        <v>10</v>
      </c>
      <c r="D22" s="2"/>
      <c r="E22" s="2"/>
      <c r="F22" s="2"/>
      <c r="G22" s="1" t="s">
        <v>11</v>
      </c>
      <c r="H22" s="1" t="s">
        <v>11</v>
      </c>
      <c r="I22" s="2"/>
      <c r="J22" s="2"/>
      <c r="K22" s="2"/>
    </row>
    <row r="23" spans="1:11" ht="15.75" customHeight="1" x14ac:dyDescent="0.25">
      <c r="A23" s="1" t="s">
        <v>8</v>
      </c>
      <c r="B23" s="1" t="s">
        <v>28</v>
      </c>
      <c r="C23" s="1" t="s">
        <v>10</v>
      </c>
      <c r="D23" s="2"/>
      <c r="E23" s="1" t="s">
        <v>11</v>
      </c>
      <c r="F23" s="2"/>
      <c r="G23" s="2"/>
      <c r="H23" s="1" t="s">
        <v>11</v>
      </c>
      <c r="I23" s="2"/>
      <c r="J23" s="2"/>
      <c r="K23" s="2"/>
    </row>
    <row r="24" spans="1:11" ht="15.75" customHeight="1" x14ac:dyDescent="0.25">
      <c r="A24" s="1" t="s">
        <v>8</v>
      </c>
      <c r="B24" s="1" t="s">
        <v>28</v>
      </c>
      <c r="C24" s="1" t="s">
        <v>10</v>
      </c>
      <c r="D24" s="2"/>
      <c r="E24" s="2"/>
      <c r="F24" s="1" t="s">
        <v>11</v>
      </c>
      <c r="G24" s="2"/>
      <c r="H24" s="1" t="s">
        <v>11</v>
      </c>
      <c r="I24" s="2"/>
      <c r="J24" s="2"/>
      <c r="K24" s="2"/>
    </row>
    <row r="25" spans="1:11" ht="15.75" customHeight="1" x14ac:dyDescent="0.25">
      <c r="A25" s="1" t="s">
        <v>8</v>
      </c>
      <c r="B25" s="1" t="s">
        <v>29</v>
      </c>
      <c r="C25" s="1" t="s">
        <v>10</v>
      </c>
      <c r="D25" s="1" t="s">
        <v>30</v>
      </c>
      <c r="E25" s="2"/>
      <c r="F25" s="2"/>
      <c r="G25" s="1" t="s">
        <v>11</v>
      </c>
      <c r="H25" s="2"/>
      <c r="I25" s="2"/>
      <c r="J25" s="2"/>
      <c r="K25" s="2"/>
    </row>
    <row r="26" spans="1:11" ht="15.75" customHeight="1" x14ac:dyDescent="0.25">
      <c r="A26" s="1" t="s">
        <v>19</v>
      </c>
      <c r="B26" s="1" t="s">
        <v>21</v>
      </c>
      <c r="C26" s="1" t="s">
        <v>10</v>
      </c>
      <c r="D26" s="2"/>
      <c r="E26" s="1" t="s">
        <v>11</v>
      </c>
      <c r="F26" s="2"/>
      <c r="G26" s="2"/>
      <c r="H26" s="2"/>
      <c r="I26" s="2"/>
      <c r="J26" s="2"/>
      <c r="K26" s="2"/>
    </row>
    <row r="27" spans="1:11" ht="15" x14ac:dyDescent="0.25">
      <c r="A27" s="1" t="s">
        <v>19</v>
      </c>
      <c r="B27" s="1" t="s">
        <v>24</v>
      </c>
      <c r="C27" s="1" t="s">
        <v>10</v>
      </c>
      <c r="D27" s="2"/>
      <c r="E27" s="1" t="s">
        <v>11</v>
      </c>
      <c r="F27" s="2"/>
      <c r="G27" s="2"/>
      <c r="H27" s="2"/>
      <c r="I27" s="2"/>
      <c r="J27" s="2"/>
      <c r="K27" s="2"/>
    </row>
    <row r="28" spans="1:11" ht="15" x14ac:dyDescent="0.25">
      <c r="A28" s="1" t="s">
        <v>19</v>
      </c>
      <c r="B28" s="1" t="s">
        <v>31</v>
      </c>
      <c r="C28" s="1" t="s">
        <v>10</v>
      </c>
      <c r="D28" s="2"/>
      <c r="E28" s="2"/>
      <c r="F28" s="1" t="s">
        <v>11</v>
      </c>
      <c r="G28" s="2"/>
      <c r="H28" s="2"/>
      <c r="I28" s="2"/>
      <c r="J28" s="2"/>
      <c r="K28" s="2"/>
    </row>
    <row r="29" spans="1:11" ht="15" x14ac:dyDescent="0.25">
      <c r="A29" s="1" t="s">
        <v>8</v>
      </c>
      <c r="B29" s="1" t="s">
        <v>32</v>
      </c>
      <c r="C29" s="1" t="s">
        <v>10</v>
      </c>
      <c r="D29" s="2"/>
      <c r="E29" s="1" t="s">
        <v>11</v>
      </c>
      <c r="F29" s="2"/>
      <c r="G29" s="2"/>
      <c r="H29" s="2"/>
      <c r="I29" s="2"/>
      <c r="J29" s="2"/>
      <c r="K29" s="2"/>
    </row>
    <row r="30" spans="1:11" ht="15" x14ac:dyDescent="0.25">
      <c r="A30" s="1" t="s">
        <v>19</v>
      </c>
      <c r="B30" s="1" t="s">
        <v>33</v>
      </c>
      <c r="C30" s="1" t="s">
        <v>10</v>
      </c>
      <c r="D30" s="2"/>
      <c r="E30" s="1" t="s">
        <v>11</v>
      </c>
      <c r="F30" s="2"/>
      <c r="G30" s="2"/>
      <c r="H30" s="2"/>
      <c r="I30" s="2"/>
      <c r="J30" s="2"/>
      <c r="K30" s="2"/>
    </row>
    <row r="31" spans="1:11" ht="15" x14ac:dyDescent="0.25">
      <c r="A31" s="1" t="s">
        <v>34</v>
      </c>
      <c r="B31" s="1" t="s">
        <v>35</v>
      </c>
      <c r="C31" s="1" t="s">
        <v>10</v>
      </c>
      <c r="D31" s="2"/>
      <c r="E31" s="2"/>
      <c r="F31" s="1" t="s">
        <v>11</v>
      </c>
      <c r="G31" s="2"/>
      <c r="H31" s="1" t="s">
        <v>11</v>
      </c>
      <c r="I31" s="2"/>
      <c r="J31" s="2"/>
      <c r="K31" s="2"/>
    </row>
    <row r="32" spans="1:11" ht="15" x14ac:dyDescent="0.25">
      <c r="A32" s="1" t="s">
        <v>19</v>
      </c>
      <c r="B32" s="1" t="s">
        <v>20</v>
      </c>
      <c r="C32" s="1" t="s">
        <v>10</v>
      </c>
      <c r="D32" s="2"/>
      <c r="E32" s="1" t="s">
        <v>11</v>
      </c>
      <c r="F32" s="2"/>
      <c r="G32" s="2"/>
      <c r="H32" s="2"/>
      <c r="I32" s="2"/>
      <c r="J32" s="2"/>
      <c r="K32" s="2"/>
    </row>
    <row r="33" spans="1:13" ht="15" x14ac:dyDescent="0.25">
      <c r="A33" s="1" t="s">
        <v>34</v>
      </c>
      <c r="B33" s="1" t="s">
        <v>36</v>
      </c>
      <c r="C33" s="1" t="s">
        <v>10</v>
      </c>
      <c r="D33" s="2"/>
      <c r="E33" s="2"/>
      <c r="F33" s="1" t="s">
        <v>11</v>
      </c>
      <c r="G33" s="2"/>
      <c r="H33" s="1" t="s">
        <v>11</v>
      </c>
      <c r="I33" s="2"/>
      <c r="J33" s="2"/>
      <c r="K33" s="2"/>
      <c r="L33" s="1"/>
      <c r="M33" s="1"/>
    </row>
    <row r="34" spans="1:13" ht="15" x14ac:dyDescent="0.25">
      <c r="A34" s="1" t="s">
        <v>34</v>
      </c>
      <c r="B34" s="1" t="s">
        <v>37</v>
      </c>
      <c r="C34" s="1" t="s">
        <v>10</v>
      </c>
      <c r="D34" s="2"/>
      <c r="E34" s="2"/>
      <c r="F34" s="1" t="s">
        <v>11</v>
      </c>
      <c r="G34" s="2"/>
      <c r="H34" s="1" t="s">
        <v>11</v>
      </c>
      <c r="I34" s="2"/>
      <c r="J34" s="2"/>
      <c r="K34" s="2"/>
      <c r="L34" s="1"/>
      <c r="M34" s="1"/>
    </row>
    <row r="35" spans="1:13" ht="15" x14ac:dyDescent="0.25">
      <c r="A35" s="1" t="s">
        <v>8</v>
      </c>
      <c r="B35" s="1" t="s">
        <v>38</v>
      </c>
      <c r="C35" s="1" t="s">
        <v>10</v>
      </c>
      <c r="D35" s="2"/>
      <c r="E35" s="2"/>
      <c r="F35" s="2"/>
      <c r="G35" s="1" t="s">
        <v>11</v>
      </c>
      <c r="H35" s="2"/>
      <c r="I35" s="2"/>
      <c r="J35" s="2"/>
      <c r="K35" s="2"/>
      <c r="L35" s="1"/>
      <c r="M35" s="1"/>
    </row>
    <row r="36" spans="1:13" ht="15" x14ac:dyDescent="0.25">
      <c r="A36" s="1" t="s">
        <v>34</v>
      </c>
      <c r="B36" s="1" t="s">
        <v>35</v>
      </c>
      <c r="C36" s="1" t="s">
        <v>10</v>
      </c>
      <c r="D36" s="2"/>
      <c r="E36" s="1" t="s">
        <v>11</v>
      </c>
      <c r="F36" s="2"/>
      <c r="G36" s="2"/>
      <c r="H36" s="1" t="s">
        <v>11</v>
      </c>
      <c r="I36" s="2"/>
      <c r="J36" s="2"/>
      <c r="K36" s="2"/>
      <c r="L36" s="1"/>
      <c r="M36" s="1"/>
    </row>
    <row r="37" spans="1:13" ht="15" x14ac:dyDescent="0.25">
      <c r="A37" s="1" t="s">
        <v>19</v>
      </c>
      <c r="B37" s="1" t="s">
        <v>39</v>
      </c>
      <c r="C37" s="1" t="s">
        <v>10</v>
      </c>
      <c r="D37" s="2"/>
      <c r="E37" s="1" t="s">
        <v>11</v>
      </c>
      <c r="F37" s="2"/>
      <c r="G37" s="2"/>
      <c r="H37" s="2"/>
      <c r="I37" s="2"/>
      <c r="J37" s="2"/>
      <c r="K37" s="2"/>
      <c r="L37" s="1"/>
      <c r="M37" s="1"/>
    </row>
    <row r="38" spans="1:13" ht="15" x14ac:dyDescent="0.25">
      <c r="A38" s="1" t="s">
        <v>19</v>
      </c>
      <c r="B38" s="1" t="s">
        <v>31</v>
      </c>
      <c r="C38" s="1" t="s">
        <v>10</v>
      </c>
      <c r="D38" s="2"/>
      <c r="E38" s="2"/>
      <c r="F38" s="1" t="s">
        <v>11</v>
      </c>
      <c r="G38" s="2"/>
      <c r="H38" s="2"/>
      <c r="I38" s="2"/>
      <c r="J38" s="2"/>
      <c r="K38" s="2"/>
      <c r="L38" s="1"/>
      <c r="M38" s="1"/>
    </row>
    <row r="39" spans="1:13" ht="15" x14ac:dyDescent="0.25">
      <c r="A39" s="1" t="s">
        <v>19</v>
      </c>
      <c r="B39" s="1" t="s">
        <v>40</v>
      </c>
      <c r="C39" s="1" t="s">
        <v>10</v>
      </c>
      <c r="D39" s="2"/>
      <c r="E39" s="1" t="s">
        <v>11</v>
      </c>
      <c r="F39" s="2"/>
      <c r="G39" s="2"/>
      <c r="H39" s="1" t="s">
        <v>11</v>
      </c>
      <c r="I39" s="2"/>
      <c r="J39" s="2"/>
      <c r="K39" s="2"/>
      <c r="L39" s="1"/>
      <c r="M39" s="1"/>
    </row>
    <row r="40" spans="1:13" ht="15" x14ac:dyDescent="0.25">
      <c r="A40" s="1" t="s">
        <v>8</v>
      </c>
      <c r="B40" s="1" t="s">
        <v>41</v>
      </c>
      <c r="C40" s="1" t="s">
        <v>10</v>
      </c>
      <c r="D40" s="2"/>
      <c r="E40" s="2"/>
      <c r="F40" s="1" t="s">
        <v>11</v>
      </c>
      <c r="G40" s="2"/>
      <c r="H40" s="1" t="s">
        <v>11</v>
      </c>
      <c r="I40" s="2"/>
      <c r="J40" s="2"/>
      <c r="K40" s="2"/>
      <c r="L40" s="1"/>
      <c r="M40" s="1"/>
    </row>
    <row r="41" spans="1:13" ht="15" x14ac:dyDescent="0.25">
      <c r="A41" s="1" t="s">
        <v>22</v>
      </c>
      <c r="B41" s="1" t="s">
        <v>11</v>
      </c>
      <c r="C41" s="1" t="s">
        <v>10</v>
      </c>
      <c r="D41" s="1" t="s">
        <v>42</v>
      </c>
      <c r="E41" s="1" t="s">
        <v>11</v>
      </c>
      <c r="F41" s="2"/>
      <c r="G41" s="2"/>
      <c r="H41" s="2"/>
      <c r="I41" s="2"/>
      <c r="J41" s="2"/>
      <c r="K41" s="2"/>
      <c r="L41" s="1"/>
      <c r="M41" s="1"/>
    </row>
    <row r="42" spans="1:13" ht="15" x14ac:dyDescent="0.25">
      <c r="A42" s="1" t="s">
        <v>19</v>
      </c>
      <c r="B42" s="1" t="s">
        <v>21</v>
      </c>
      <c r="C42" s="1" t="s">
        <v>10</v>
      </c>
      <c r="D42" s="2"/>
      <c r="E42" s="1" t="s">
        <v>11</v>
      </c>
      <c r="F42" s="2"/>
      <c r="G42" s="2"/>
      <c r="H42" s="2"/>
      <c r="I42" s="2"/>
      <c r="J42" s="2"/>
      <c r="K42" s="2"/>
      <c r="L42" s="1"/>
      <c r="M42" s="1"/>
    </row>
    <row r="43" spans="1:13" ht="15" x14ac:dyDescent="0.25">
      <c r="A43" s="1" t="s">
        <v>19</v>
      </c>
      <c r="B43" s="1" t="s">
        <v>20</v>
      </c>
      <c r="C43" s="1" t="s">
        <v>10</v>
      </c>
      <c r="D43" s="2"/>
      <c r="E43" s="2"/>
      <c r="F43" s="1" t="s">
        <v>11</v>
      </c>
      <c r="G43" s="2"/>
      <c r="H43" s="2"/>
      <c r="I43" s="2"/>
      <c r="J43" s="2"/>
      <c r="K43" s="2"/>
      <c r="L43" s="1"/>
      <c r="M43" s="3"/>
    </row>
    <row r="44" spans="1:13" ht="15" x14ac:dyDescent="0.25">
      <c r="A44" s="1" t="s">
        <v>19</v>
      </c>
      <c r="B44" s="1" t="s">
        <v>21</v>
      </c>
      <c r="C44" s="1" t="s">
        <v>10</v>
      </c>
      <c r="D44" s="2"/>
      <c r="E44" s="1" t="s">
        <v>11</v>
      </c>
      <c r="F44" s="2"/>
      <c r="G44" s="2"/>
      <c r="H44" s="1" t="s">
        <v>11</v>
      </c>
      <c r="I44" s="2"/>
      <c r="J44" s="2"/>
      <c r="K44" s="2"/>
      <c r="L44" s="1"/>
      <c r="M44" s="3"/>
    </row>
    <row r="45" spans="1:13" ht="15" x14ac:dyDescent="0.25">
      <c r="A45" s="1" t="s">
        <v>19</v>
      </c>
      <c r="B45" s="1" t="s">
        <v>21</v>
      </c>
      <c r="C45" s="1" t="s">
        <v>10</v>
      </c>
      <c r="D45" s="1" t="s">
        <v>30</v>
      </c>
      <c r="E45" s="2"/>
      <c r="F45" s="2"/>
      <c r="G45" s="1" t="s">
        <v>11</v>
      </c>
      <c r="H45" s="1" t="s">
        <v>11</v>
      </c>
      <c r="I45" s="2"/>
      <c r="J45" s="2"/>
      <c r="K45" s="2"/>
      <c r="L45" s="1"/>
      <c r="M45" s="3"/>
    </row>
    <row r="46" spans="1:13" ht="15" x14ac:dyDescent="0.25">
      <c r="A46" s="1" t="s">
        <v>19</v>
      </c>
      <c r="B46" s="1" t="s">
        <v>43</v>
      </c>
      <c r="C46" s="1" t="s">
        <v>10</v>
      </c>
      <c r="D46" s="2"/>
      <c r="E46" s="2"/>
      <c r="F46" s="1" t="s">
        <v>11</v>
      </c>
      <c r="G46" s="2"/>
      <c r="H46" s="2"/>
      <c r="I46" s="2"/>
      <c r="J46" s="2"/>
      <c r="K46" s="2"/>
      <c r="L46" s="1"/>
      <c r="M46" s="3"/>
    </row>
    <row r="47" spans="1:13" ht="15" x14ac:dyDescent="0.25">
      <c r="A47" s="1" t="s">
        <v>19</v>
      </c>
      <c r="B47" s="1" t="s">
        <v>43</v>
      </c>
      <c r="C47" s="1" t="s">
        <v>10</v>
      </c>
      <c r="D47" s="2"/>
      <c r="E47" s="2"/>
      <c r="F47" s="1" t="s">
        <v>11</v>
      </c>
      <c r="G47" s="2"/>
      <c r="H47" s="2"/>
      <c r="I47" s="2"/>
      <c r="J47" s="2"/>
      <c r="K47" s="2"/>
      <c r="L47" s="1"/>
      <c r="M47" s="1"/>
    </row>
    <row r="48" spans="1:13" ht="15" x14ac:dyDescent="0.25">
      <c r="A48" s="1" t="s">
        <v>19</v>
      </c>
      <c r="B48" s="1" t="s">
        <v>43</v>
      </c>
      <c r="C48" s="1" t="s">
        <v>10</v>
      </c>
      <c r="D48" s="2"/>
      <c r="E48" s="1" t="s">
        <v>11</v>
      </c>
      <c r="F48" s="2"/>
      <c r="G48" s="2"/>
      <c r="H48" s="2"/>
      <c r="I48" s="2"/>
      <c r="J48" s="2"/>
      <c r="K48" s="2"/>
      <c r="L48" s="1"/>
      <c r="M48" s="1"/>
    </row>
    <row r="49" spans="1:13" ht="15" x14ac:dyDescent="0.25">
      <c r="A49" s="1" t="s">
        <v>19</v>
      </c>
      <c r="B49" s="1" t="s">
        <v>21</v>
      </c>
      <c r="C49" s="1" t="s">
        <v>10</v>
      </c>
      <c r="D49" s="2"/>
      <c r="E49" s="2"/>
      <c r="F49" s="1" t="s">
        <v>11</v>
      </c>
      <c r="G49" s="2"/>
      <c r="H49" s="2"/>
      <c r="I49" s="2"/>
      <c r="J49" s="2"/>
      <c r="K49" s="2"/>
      <c r="L49" s="1"/>
      <c r="M49" s="1"/>
    </row>
    <row r="50" spans="1:13" ht="15" x14ac:dyDescent="0.25">
      <c r="A50" s="1" t="s">
        <v>19</v>
      </c>
      <c r="B50" s="1" t="s">
        <v>21</v>
      </c>
      <c r="C50" s="1" t="s">
        <v>10</v>
      </c>
      <c r="D50" s="2"/>
      <c r="E50" s="1" t="s">
        <v>11</v>
      </c>
      <c r="F50" s="2"/>
      <c r="G50" s="2"/>
      <c r="H50" s="1" t="s">
        <v>11</v>
      </c>
      <c r="I50" s="2"/>
      <c r="J50" s="2"/>
      <c r="K50" s="2"/>
      <c r="L50" s="1"/>
      <c r="M50" s="1"/>
    </row>
    <row r="51" spans="1:13" ht="15" x14ac:dyDescent="0.25">
      <c r="A51" s="1" t="s">
        <v>34</v>
      </c>
      <c r="B51" s="1" t="s">
        <v>35</v>
      </c>
      <c r="C51" s="1" t="s">
        <v>10</v>
      </c>
      <c r="D51" s="2"/>
      <c r="E51" s="2"/>
      <c r="F51" s="1" t="s">
        <v>11</v>
      </c>
      <c r="G51" s="2"/>
      <c r="H51" s="1" t="s">
        <v>11</v>
      </c>
      <c r="I51" s="2"/>
      <c r="J51" s="2"/>
      <c r="K51" s="2"/>
      <c r="L51" s="1"/>
      <c r="M51" s="1"/>
    </row>
    <row r="52" spans="1:13" ht="15" x14ac:dyDescent="0.25">
      <c r="A52" s="1" t="s">
        <v>34</v>
      </c>
      <c r="B52" s="1" t="s">
        <v>35</v>
      </c>
      <c r="C52" s="1" t="s">
        <v>10</v>
      </c>
      <c r="D52" s="2"/>
      <c r="E52" s="2"/>
      <c r="F52" s="1" t="s">
        <v>11</v>
      </c>
      <c r="G52" s="2"/>
      <c r="H52" s="1" t="s">
        <v>11</v>
      </c>
      <c r="I52" s="2"/>
      <c r="J52" s="2"/>
      <c r="K52" s="2"/>
      <c r="L52" s="1"/>
      <c r="M52" s="1"/>
    </row>
    <row r="53" spans="1:13" ht="15" x14ac:dyDescent="0.25">
      <c r="A53" s="1" t="s">
        <v>19</v>
      </c>
      <c r="B53" s="1" t="s">
        <v>44</v>
      </c>
      <c r="C53" s="1" t="s">
        <v>10</v>
      </c>
      <c r="D53" s="2"/>
      <c r="E53" s="1" t="s">
        <v>11</v>
      </c>
      <c r="F53" s="2"/>
      <c r="G53" s="2"/>
      <c r="H53" s="2"/>
      <c r="I53" s="2"/>
      <c r="J53" s="2"/>
      <c r="K53" s="2"/>
      <c r="L53" s="1"/>
      <c r="M53" s="1"/>
    </row>
    <row r="54" spans="1:13" ht="15" x14ac:dyDescent="0.25">
      <c r="A54" s="1" t="s">
        <v>19</v>
      </c>
      <c r="B54" s="1" t="s">
        <v>43</v>
      </c>
      <c r="C54" s="1" t="s">
        <v>10</v>
      </c>
      <c r="D54" s="2"/>
      <c r="E54" s="2"/>
      <c r="F54" s="1" t="s">
        <v>11</v>
      </c>
      <c r="G54" s="2"/>
      <c r="H54" s="2"/>
      <c r="I54" s="2"/>
      <c r="J54" s="2"/>
      <c r="K54" s="2"/>
      <c r="L54" s="1"/>
      <c r="M54" s="1"/>
    </row>
    <row r="55" spans="1:13" ht="15" x14ac:dyDescent="0.25">
      <c r="A55" s="1" t="s">
        <v>19</v>
      </c>
      <c r="B55" s="1" t="s">
        <v>45</v>
      </c>
      <c r="C55" s="1" t="s">
        <v>10</v>
      </c>
      <c r="D55" s="2"/>
      <c r="E55" s="2"/>
      <c r="F55" s="2"/>
      <c r="G55" s="2"/>
      <c r="H55" s="2"/>
      <c r="I55" s="2"/>
      <c r="J55" s="2"/>
      <c r="K55" s="2"/>
      <c r="L55" s="1"/>
      <c r="M55" s="1"/>
    </row>
    <row r="56" spans="1:13" ht="15" x14ac:dyDescent="0.25">
      <c r="A56" s="1" t="s">
        <v>19</v>
      </c>
      <c r="B56" s="1" t="s">
        <v>43</v>
      </c>
      <c r="C56" s="1" t="s">
        <v>10</v>
      </c>
      <c r="D56" s="2"/>
      <c r="E56" s="2"/>
      <c r="F56" s="1" t="s">
        <v>11</v>
      </c>
      <c r="G56" s="2"/>
      <c r="H56" s="2"/>
      <c r="I56" s="2"/>
      <c r="J56" s="2"/>
      <c r="K56" s="2"/>
      <c r="L56" s="1"/>
      <c r="M56" s="1"/>
    </row>
    <row r="57" spans="1:13" ht="15" x14ac:dyDescent="0.25">
      <c r="A57" s="1" t="s">
        <v>19</v>
      </c>
      <c r="B57" s="1" t="s">
        <v>21</v>
      </c>
      <c r="C57" s="1" t="s">
        <v>10</v>
      </c>
      <c r="D57" s="2"/>
      <c r="E57" s="1" t="s">
        <v>11</v>
      </c>
      <c r="F57" s="2"/>
      <c r="G57" s="2"/>
      <c r="H57" s="2"/>
      <c r="I57" s="2"/>
      <c r="J57" s="2"/>
      <c r="K57" s="2"/>
      <c r="L57" s="1"/>
      <c r="M57" s="1"/>
    </row>
    <row r="58" spans="1:13" ht="15" x14ac:dyDescent="0.25">
      <c r="A58" s="1" t="s">
        <v>19</v>
      </c>
      <c r="B58" s="1" t="s">
        <v>21</v>
      </c>
      <c r="C58" s="1" t="s">
        <v>10</v>
      </c>
      <c r="D58" s="2"/>
      <c r="E58" s="2"/>
      <c r="F58" s="1" t="s">
        <v>11</v>
      </c>
      <c r="G58" s="2"/>
      <c r="H58" s="2"/>
      <c r="I58" s="2"/>
      <c r="J58" s="2"/>
      <c r="K58" s="2"/>
      <c r="L58" s="1"/>
      <c r="M58" s="1"/>
    </row>
    <row r="59" spans="1:13" ht="15" x14ac:dyDescent="0.25">
      <c r="A59" s="1" t="s">
        <v>19</v>
      </c>
      <c r="B59" s="1" t="s">
        <v>43</v>
      </c>
      <c r="C59" s="1" t="s">
        <v>10</v>
      </c>
      <c r="D59" s="2"/>
      <c r="E59" s="2"/>
      <c r="F59" s="2"/>
      <c r="G59" s="1" t="s">
        <v>11</v>
      </c>
      <c r="H59" s="2"/>
      <c r="I59" s="2"/>
      <c r="J59" s="2"/>
      <c r="K59" s="2"/>
      <c r="L59" s="1"/>
      <c r="M59" s="1"/>
    </row>
    <row r="60" spans="1:13" ht="15" x14ac:dyDescent="0.25">
      <c r="A60" s="1" t="s">
        <v>19</v>
      </c>
      <c r="B60" s="1" t="s">
        <v>43</v>
      </c>
      <c r="C60" s="1" t="s">
        <v>10</v>
      </c>
      <c r="D60" s="2"/>
      <c r="E60" s="2"/>
      <c r="F60" s="2"/>
      <c r="G60" s="1" t="s">
        <v>11</v>
      </c>
      <c r="H60" s="2"/>
      <c r="I60" s="2"/>
      <c r="J60" s="2"/>
      <c r="K60" s="2"/>
      <c r="L60" s="1"/>
      <c r="M60" s="1"/>
    </row>
    <row r="61" spans="1:13" ht="15" x14ac:dyDescent="0.25">
      <c r="A61" s="1" t="s">
        <v>8</v>
      </c>
      <c r="B61" s="1" t="s">
        <v>41</v>
      </c>
      <c r="C61" s="1" t="s">
        <v>10</v>
      </c>
      <c r="D61" s="2"/>
      <c r="E61" s="2"/>
      <c r="F61" s="2"/>
      <c r="G61" s="1" t="s">
        <v>11</v>
      </c>
      <c r="H61" s="1" t="s">
        <v>11</v>
      </c>
      <c r="I61" s="2"/>
      <c r="J61" s="2"/>
      <c r="K61" s="2"/>
      <c r="L61" s="1"/>
      <c r="M61" s="1"/>
    </row>
    <row r="62" spans="1:13" ht="15" x14ac:dyDescent="0.25">
      <c r="A62" s="1" t="s">
        <v>34</v>
      </c>
      <c r="B62" s="1" t="s">
        <v>35</v>
      </c>
      <c r="C62" s="1" t="s">
        <v>10</v>
      </c>
      <c r="D62" s="2"/>
      <c r="E62" s="2"/>
      <c r="F62" s="2"/>
      <c r="G62" s="1" t="s">
        <v>11</v>
      </c>
      <c r="H62" s="1" t="s">
        <v>11</v>
      </c>
      <c r="I62" s="2"/>
      <c r="J62" s="2"/>
      <c r="K62" s="2"/>
      <c r="L62" s="1"/>
      <c r="M62" s="1"/>
    </row>
    <row r="63" spans="1:13" ht="15" x14ac:dyDescent="0.25">
      <c r="A63" s="1" t="s">
        <v>19</v>
      </c>
      <c r="B63" s="1" t="s">
        <v>21</v>
      </c>
      <c r="C63" s="1" t="s">
        <v>10</v>
      </c>
      <c r="D63" s="2"/>
      <c r="E63" s="2"/>
      <c r="F63" s="1" t="s">
        <v>11</v>
      </c>
      <c r="G63" s="2"/>
      <c r="H63" s="2"/>
      <c r="I63" s="2"/>
      <c r="J63" s="2"/>
      <c r="K63" s="2"/>
      <c r="L63" s="1"/>
      <c r="M63" s="1"/>
    </row>
    <row r="64" spans="1:13" ht="15" x14ac:dyDescent="0.25">
      <c r="A64" s="1" t="s">
        <v>8</v>
      </c>
      <c r="B64" s="1" t="s">
        <v>29</v>
      </c>
      <c r="C64" s="1" t="s">
        <v>10</v>
      </c>
      <c r="D64" s="1" t="s">
        <v>16</v>
      </c>
      <c r="E64" s="1" t="s">
        <v>11</v>
      </c>
      <c r="F64" s="2"/>
      <c r="G64" s="2"/>
      <c r="H64" s="2"/>
      <c r="I64" s="2"/>
      <c r="J64" s="2"/>
      <c r="K64" s="2"/>
      <c r="L64" s="1"/>
      <c r="M64" s="1"/>
    </row>
    <row r="65" spans="1:13" ht="15" x14ac:dyDescent="0.25">
      <c r="A65" s="1" t="s">
        <v>19</v>
      </c>
      <c r="B65" s="1" t="s">
        <v>43</v>
      </c>
      <c r="C65" s="1" t="s">
        <v>10</v>
      </c>
      <c r="D65" s="2"/>
      <c r="E65" s="1" t="s">
        <v>11</v>
      </c>
      <c r="F65" s="2"/>
      <c r="G65" s="2"/>
      <c r="H65" s="1" t="s">
        <v>11</v>
      </c>
      <c r="I65" s="2"/>
      <c r="J65" s="2"/>
      <c r="K65" s="2"/>
      <c r="L65" s="1"/>
      <c r="M65" s="1"/>
    </row>
    <row r="66" spans="1:13" ht="15" x14ac:dyDescent="0.25">
      <c r="A66" s="1" t="s">
        <v>19</v>
      </c>
      <c r="B66" s="1" t="s">
        <v>21</v>
      </c>
      <c r="C66" s="1" t="s">
        <v>10</v>
      </c>
      <c r="D66" s="2"/>
      <c r="E66" s="2"/>
      <c r="F66" s="1" t="s">
        <v>11</v>
      </c>
      <c r="G66" s="2"/>
      <c r="H66" s="2"/>
      <c r="I66" s="2"/>
      <c r="J66" s="2"/>
      <c r="K66" s="2"/>
      <c r="L66" s="1"/>
      <c r="M66" s="1"/>
    </row>
    <row r="67" spans="1:13" ht="15" x14ac:dyDescent="0.25">
      <c r="A67" s="1" t="s">
        <v>19</v>
      </c>
      <c r="B67" s="1" t="s">
        <v>21</v>
      </c>
      <c r="C67" s="1" t="s">
        <v>10</v>
      </c>
      <c r="D67" s="2"/>
      <c r="E67" s="2"/>
      <c r="F67" s="1" t="s">
        <v>11</v>
      </c>
      <c r="G67" s="2"/>
      <c r="H67" s="1" t="s">
        <v>11</v>
      </c>
      <c r="I67" s="2"/>
      <c r="J67" s="2"/>
      <c r="K67" s="2"/>
      <c r="L67" s="1"/>
      <c r="M67" s="1"/>
    </row>
    <row r="68" spans="1:13" ht="15" x14ac:dyDescent="0.25">
      <c r="A68" s="1" t="s">
        <v>19</v>
      </c>
      <c r="B68" s="1" t="s">
        <v>46</v>
      </c>
      <c r="C68" s="1" t="s">
        <v>47</v>
      </c>
      <c r="D68" s="2"/>
      <c r="E68" s="2"/>
      <c r="F68" s="2"/>
      <c r="G68" s="1" t="s">
        <v>11</v>
      </c>
      <c r="H68" s="2"/>
      <c r="I68" s="2"/>
      <c r="J68" s="2"/>
      <c r="K68" s="2"/>
      <c r="L68" s="1"/>
      <c r="M68" s="1"/>
    </row>
    <row r="69" spans="1:13" ht="15" x14ac:dyDescent="0.25">
      <c r="A69" s="1" t="s">
        <v>19</v>
      </c>
      <c r="B69" s="1" t="s">
        <v>46</v>
      </c>
      <c r="C69" s="1" t="s">
        <v>47</v>
      </c>
      <c r="D69" s="2"/>
      <c r="E69" s="2"/>
      <c r="F69" s="2"/>
      <c r="G69" s="2"/>
      <c r="H69" s="1" t="s">
        <v>11</v>
      </c>
      <c r="I69" s="2"/>
      <c r="J69" s="2"/>
      <c r="K69" s="2"/>
      <c r="L69" s="1"/>
      <c r="M69" s="1"/>
    </row>
    <row r="70" spans="1:13" ht="15" x14ac:dyDescent="0.25">
      <c r="A70" s="1" t="s">
        <v>19</v>
      </c>
      <c r="B70" s="1" t="s">
        <v>43</v>
      </c>
      <c r="C70" s="1" t="s">
        <v>48</v>
      </c>
      <c r="D70" s="2"/>
      <c r="E70" s="2"/>
      <c r="F70" s="1" t="s">
        <v>11</v>
      </c>
      <c r="G70" s="2"/>
      <c r="H70" s="1" t="s">
        <v>11</v>
      </c>
      <c r="I70" s="2"/>
      <c r="J70" s="2"/>
      <c r="K70" s="2"/>
      <c r="L70" s="1"/>
      <c r="M70" s="1"/>
    </row>
    <row r="71" spans="1:13" ht="15" x14ac:dyDescent="0.25">
      <c r="A71" s="1" t="s">
        <v>19</v>
      </c>
      <c r="B71" s="1" t="s">
        <v>43</v>
      </c>
      <c r="C71" s="1" t="s">
        <v>48</v>
      </c>
      <c r="D71" s="2"/>
      <c r="E71" s="2"/>
      <c r="F71" s="2"/>
      <c r="G71" s="1" t="s">
        <v>11</v>
      </c>
      <c r="H71" s="1" t="s">
        <v>11</v>
      </c>
      <c r="I71" s="2"/>
      <c r="J71" s="2"/>
      <c r="K71" s="2"/>
      <c r="L71" s="1"/>
      <c r="M71" s="1"/>
    </row>
    <row r="72" spans="1:13" ht="15" x14ac:dyDescent="0.25">
      <c r="A72" s="1" t="s">
        <v>34</v>
      </c>
      <c r="B72" s="1" t="s">
        <v>49</v>
      </c>
      <c r="C72" s="1" t="s">
        <v>50</v>
      </c>
      <c r="D72" s="2"/>
      <c r="E72" s="1" t="s">
        <v>11</v>
      </c>
      <c r="F72" s="2"/>
      <c r="G72" s="2"/>
      <c r="H72" s="2"/>
      <c r="I72" s="2"/>
      <c r="J72" s="2"/>
      <c r="K72" s="2"/>
      <c r="L72" s="1"/>
      <c r="M72" s="1"/>
    </row>
    <row r="73" spans="1:13" ht="15" x14ac:dyDescent="0.25">
      <c r="A73" s="1" t="s">
        <v>34</v>
      </c>
      <c r="B73" s="1" t="s">
        <v>35</v>
      </c>
      <c r="C73" s="1" t="s">
        <v>51</v>
      </c>
      <c r="D73" s="2"/>
      <c r="E73" s="2"/>
      <c r="F73" s="1" t="s">
        <v>11</v>
      </c>
      <c r="G73" s="2"/>
      <c r="H73" s="1" t="s">
        <v>11</v>
      </c>
      <c r="I73" s="2"/>
      <c r="J73" s="2"/>
      <c r="K73" s="2"/>
      <c r="L73" s="1"/>
      <c r="M73" s="1"/>
    </row>
    <row r="74" spans="1:13" ht="15" x14ac:dyDescent="0.25">
      <c r="A74" s="1" t="s">
        <v>34</v>
      </c>
      <c r="B74" s="1" t="s">
        <v>36</v>
      </c>
      <c r="C74" s="1" t="s">
        <v>51</v>
      </c>
      <c r="D74" s="2"/>
      <c r="E74" s="2"/>
      <c r="F74" s="1" t="s">
        <v>11</v>
      </c>
      <c r="G74" s="2"/>
      <c r="H74" s="1" t="s">
        <v>11</v>
      </c>
      <c r="I74" s="2"/>
      <c r="J74" s="2"/>
      <c r="K74" s="2"/>
      <c r="L74" s="1"/>
      <c r="M74" s="1"/>
    </row>
    <row r="75" spans="1:13" ht="15" x14ac:dyDescent="0.25">
      <c r="A75" s="1" t="s">
        <v>34</v>
      </c>
      <c r="B75" s="1" t="s">
        <v>35</v>
      </c>
      <c r="C75" s="1" t="s">
        <v>51</v>
      </c>
      <c r="D75" s="2"/>
      <c r="E75" s="2"/>
      <c r="F75" s="2"/>
      <c r="G75" s="1" t="s">
        <v>11</v>
      </c>
      <c r="H75" s="1" t="s">
        <v>11</v>
      </c>
      <c r="I75" s="2"/>
      <c r="J75" s="2"/>
      <c r="K75" s="2"/>
      <c r="L75" s="1"/>
      <c r="M75" s="1"/>
    </row>
    <row r="76" spans="1:13" ht="15" x14ac:dyDescent="0.25">
      <c r="A76" s="1" t="s">
        <v>8</v>
      </c>
      <c r="B76" s="1" t="s">
        <v>15</v>
      </c>
      <c r="C76" s="1" t="s">
        <v>51</v>
      </c>
      <c r="D76" s="2"/>
      <c r="E76" s="2"/>
      <c r="F76" s="2"/>
      <c r="G76" s="1" t="s">
        <v>11</v>
      </c>
      <c r="H76" s="1" t="s">
        <v>11</v>
      </c>
      <c r="I76" s="2"/>
      <c r="J76" s="2"/>
      <c r="K76" s="2"/>
      <c r="L76" s="1"/>
      <c r="M76" s="1"/>
    </row>
    <row r="77" spans="1:13" ht="15" x14ac:dyDescent="0.25">
      <c r="A77" s="1" t="s">
        <v>8</v>
      </c>
      <c r="B77" s="1" t="s">
        <v>41</v>
      </c>
      <c r="C77" s="1" t="s">
        <v>51</v>
      </c>
      <c r="D77" s="2"/>
      <c r="E77" s="1" t="s">
        <v>11</v>
      </c>
      <c r="F77" s="2"/>
      <c r="G77" s="2"/>
      <c r="H77" s="2"/>
      <c r="I77" s="2"/>
      <c r="J77" s="2"/>
      <c r="K77" s="2"/>
      <c r="L77" s="1"/>
      <c r="M77" s="1"/>
    </row>
    <row r="78" spans="1:13" ht="15" x14ac:dyDescent="0.25">
      <c r="A78" s="1" t="s">
        <v>34</v>
      </c>
      <c r="B78" s="1" t="s">
        <v>35</v>
      </c>
      <c r="C78" s="1" t="s">
        <v>51</v>
      </c>
      <c r="D78" s="1" t="s">
        <v>52</v>
      </c>
      <c r="E78" s="2"/>
      <c r="F78" s="2"/>
      <c r="G78" s="2"/>
      <c r="H78" s="2"/>
      <c r="I78" s="2"/>
      <c r="J78" s="2"/>
      <c r="K78" s="2"/>
      <c r="L78" s="1"/>
      <c r="M78" s="1"/>
    </row>
    <row r="79" spans="1:13" ht="15" x14ac:dyDescent="0.25">
      <c r="A79" s="1" t="s">
        <v>8</v>
      </c>
      <c r="B79" s="1" t="s">
        <v>53</v>
      </c>
      <c r="C79" s="1" t="s">
        <v>51</v>
      </c>
      <c r="D79" s="2"/>
      <c r="E79" s="1" t="s">
        <v>11</v>
      </c>
      <c r="F79" s="2"/>
      <c r="G79" s="2"/>
      <c r="H79" s="1" t="s">
        <v>11</v>
      </c>
      <c r="I79" s="2"/>
      <c r="J79" s="2"/>
      <c r="K79" s="2"/>
      <c r="L79" s="1"/>
      <c r="M79" s="1"/>
    </row>
    <row r="80" spans="1:13" ht="15" x14ac:dyDescent="0.25">
      <c r="A80" s="1" t="s">
        <v>19</v>
      </c>
      <c r="B80" s="1" t="s">
        <v>20</v>
      </c>
      <c r="C80" s="1" t="s">
        <v>51</v>
      </c>
      <c r="D80" s="2"/>
      <c r="E80" s="1" t="s">
        <v>11</v>
      </c>
      <c r="F80" s="2"/>
      <c r="G80" s="2"/>
      <c r="H80" s="2"/>
      <c r="I80" s="2"/>
      <c r="J80" s="2"/>
      <c r="K80" s="2"/>
      <c r="L80" s="1"/>
      <c r="M80" s="1"/>
    </row>
    <row r="81" spans="1:13" ht="15" x14ac:dyDescent="0.25">
      <c r="A81" s="1" t="s">
        <v>19</v>
      </c>
      <c r="B81" s="1" t="s">
        <v>43</v>
      </c>
      <c r="C81" s="1" t="s">
        <v>51</v>
      </c>
      <c r="D81" s="2"/>
      <c r="E81" s="2"/>
      <c r="F81" s="2"/>
      <c r="G81" s="1" t="s">
        <v>11</v>
      </c>
      <c r="H81" s="2"/>
      <c r="I81" s="2"/>
      <c r="J81" s="2"/>
      <c r="K81" s="2"/>
      <c r="L81" s="1"/>
      <c r="M81" s="1"/>
    </row>
    <row r="82" spans="1:13" ht="15" x14ac:dyDescent="0.25">
      <c r="A82" s="1" t="s">
        <v>34</v>
      </c>
      <c r="B82" s="1" t="s">
        <v>36</v>
      </c>
      <c r="C82" s="1" t="s">
        <v>54</v>
      </c>
      <c r="D82" s="2"/>
      <c r="E82" s="1" t="s">
        <v>11</v>
      </c>
      <c r="F82" s="2"/>
      <c r="G82" s="2"/>
      <c r="H82" s="1" t="s">
        <v>11</v>
      </c>
      <c r="I82" s="2"/>
      <c r="J82" s="2"/>
      <c r="K82" s="2"/>
      <c r="L82" s="1"/>
      <c r="M82" s="1"/>
    </row>
    <row r="83" spans="1:13" ht="15" x14ac:dyDescent="0.25">
      <c r="A83" s="1" t="s">
        <v>19</v>
      </c>
      <c r="B83" s="1" t="s">
        <v>55</v>
      </c>
      <c r="C83" s="1" t="s">
        <v>54</v>
      </c>
      <c r="D83" s="2"/>
      <c r="E83" s="1" t="s">
        <v>11</v>
      </c>
      <c r="F83" s="2"/>
      <c r="G83" s="2"/>
      <c r="H83" s="2"/>
      <c r="I83" s="2"/>
      <c r="J83" s="2"/>
      <c r="K83" s="2"/>
      <c r="L83" s="1"/>
      <c r="M83" s="1"/>
    </row>
    <row r="84" spans="1:13" ht="15" x14ac:dyDescent="0.25">
      <c r="A84" s="1" t="s">
        <v>19</v>
      </c>
      <c r="B84" s="1" t="s">
        <v>20</v>
      </c>
      <c r="C84" s="1" t="s">
        <v>54</v>
      </c>
      <c r="D84" s="2"/>
      <c r="E84" s="2"/>
      <c r="F84" s="1" t="s">
        <v>11</v>
      </c>
      <c r="G84" s="2"/>
      <c r="H84" s="1" t="s">
        <v>11</v>
      </c>
      <c r="I84" s="2"/>
      <c r="J84" s="2"/>
      <c r="K84" s="2"/>
      <c r="L84" s="1"/>
      <c r="M84" s="1"/>
    </row>
    <row r="85" spans="1:13" ht="15" x14ac:dyDescent="0.25">
      <c r="A85" s="1" t="s">
        <v>34</v>
      </c>
      <c r="B85" s="1" t="s">
        <v>36</v>
      </c>
      <c r="C85" s="1" t="s">
        <v>54</v>
      </c>
      <c r="D85" s="2"/>
      <c r="E85" s="2"/>
      <c r="F85" s="1" t="s">
        <v>11</v>
      </c>
      <c r="G85" s="2"/>
      <c r="H85" s="1" t="s">
        <v>11</v>
      </c>
      <c r="I85" s="2"/>
      <c r="J85" s="2"/>
      <c r="K85" s="2"/>
      <c r="L85" s="1"/>
      <c r="M85" s="1"/>
    </row>
    <row r="86" spans="1:13" ht="15" x14ac:dyDescent="0.25">
      <c r="A86" s="1" t="s">
        <v>19</v>
      </c>
      <c r="B86" s="1" t="s">
        <v>24</v>
      </c>
      <c r="C86" s="1" t="s">
        <v>54</v>
      </c>
      <c r="D86" s="2"/>
      <c r="E86" s="1" t="s">
        <v>11</v>
      </c>
      <c r="F86" s="2"/>
      <c r="G86" s="2"/>
      <c r="H86" s="2"/>
      <c r="I86" s="2"/>
      <c r="J86" s="2"/>
      <c r="K86" s="2"/>
      <c r="L86" s="1"/>
      <c r="M86" s="1"/>
    </row>
    <row r="87" spans="1:13" ht="15" x14ac:dyDescent="0.25">
      <c r="A87" s="1" t="s">
        <v>19</v>
      </c>
      <c r="B87" s="1" t="s">
        <v>45</v>
      </c>
      <c r="C87" s="1" t="s">
        <v>54</v>
      </c>
      <c r="D87" s="2"/>
      <c r="E87" s="2"/>
      <c r="F87" s="1" t="s">
        <v>11</v>
      </c>
      <c r="G87" s="2"/>
      <c r="H87" s="2"/>
      <c r="I87" s="2"/>
      <c r="J87" s="2"/>
      <c r="K87" s="2"/>
      <c r="L87" s="1"/>
      <c r="M87" s="1"/>
    </row>
    <row r="88" spans="1:13" ht="15" x14ac:dyDescent="0.25">
      <c r="A88" s="1" t="s">
        <v>19</v>
      </c>
      <c r="B88" s="1" t="s">
        <v>56</v>
      </c>
      <c r="C88" s="1" t="s">
        <v>54</v>
      </c>
      <c r="D88" s="2"/>
      <c r="E88" s="1" t="s">
        <v>11</v>
      </c>
      <c r="F88" s="2"/>
      <c r="G88" s="2"/>
      <c r="H88" s="2"/>
      <c r="I88" s="2"/>
      <c r="J88" s="2"/>
      <c r="K88" s="2"/>
      <c r="L88" s="1"/>
      <c r="M88" s="1"/>
    </row>
    <row r="89" spans="1:13" ht="15" x14ac:dyDescent="0.25">
      <c r="A89" s="1" t="s">
        <v>19</v>
      </c>
      <c r="B89" s="1" t="s">
        <v>57</v>
      </c>
      <c r="C89" s="1" t="s">
        <v>54</v>
      </c>
      <c r="D89" s="2"/>
      <c r="E89" s="2"/>
      <c r="F89" s="2"/>
      <c r="G89" s="1" t="s">
        <v>11</v>
      </c>
      <c r="H89" s="2"/>
      <c r="I89" s="2"/>
      <c r="J89" s="2"/>
      <c r="K89" s="2"/>
      <c r="L89" s="1"/>
      <c r="M89" s="1"/>
    </row>
    <row r="90" spans="1:13" ht="15" x14ac:dyDescent="0.25">
      <c r="A90" s="1" t="s">
        <v>19</v>
      </c>
      <c r="B90" s="1" t="s">
        <v>58</v>
      </c>
      <c r="C90" s="1" t="s">
        <v>54</v>
      </c>
      <c r="D90" s="2"/>
      <c r="E90" s="2"/>
      <c r="F90" s="1" t="s">
        <v>11</v>
      </c>
      <c r="G90" s="2"/>
      <c r="H90" s="2"/>
      <c r="I90" s="2"/>
      <c r="J90" s="2"/>
      <c r="K90" s="2"/>
      <c r="L90" s="1"/>
      <c r="M90" s="1"/>
    </row>
    <row r="91" spans="1:13" ht="15" x14ac:dyDescent="0.25">
      <c r="A91" s="1" t="s">
        <v>19</v>
      </c>
      <c r="B91" s="1" t="s">
        <v>59</v>
      </c>
      <c r="C91" s="1" t="s">
        <v>54</v>
      </c>
      <c r="D91" s="2"/>
      <c r="E91" s="2"/>
      <c r="F91" s="1" t="s">
        <v>11</v>
      </c>
      <c r="G91" s="2"/>
      <c r="H91" s="2"/>
      <c r="I91" s="2"/>
      <c r="J91" s="2"/>
      <c r="K91" s="2"/>
      <c r="L91" s="1"/>
      <c r="M91" s="1"/>
    </row>
    <row r="92" spans="1:13" ht="15" x14ac:dyDescent="0.25">
      <c r="A92" s="1" t="s">
        <v>19</v>
      </c>
      <c r="B92" s="1" t="s">
        <v>33</v>
      </c>
      <c r="C92" s="1" t="s">
        <v>54</v>
      </c>
      <c r="D92" s="2"/>
      <c r="E92" s="1" t="s">
        <v>11</v>
      </c>
      <c r="F92" s="2"/>
      <c r="G92" s="2"/>
      <c r="H92" s="2"/>
      <c r="I92" s="2"/>
      <c r="J92" s="2"/>
      <c r="K92" s="2"/>
      <c r="L92" s="1"/>
      <c r="M92" s="1"/>
    </row>
    <row r="93" spans="1:13" ht="15" x14ac:dyDescent="0.25">
      <c r="A93" s="1" t="s">
        <v>19</v>
      </c>
      <c r="B93" s="1" t="s">
        <v>55</v>
      </c>
      <c r="C93" s="1" t="s">
        <v>54</v>
      </c>
      <c r="D93" s="2"/>
      <c r="E93" s="2"/>
      <c r="F93" s="2"/>
      <c r="G93" s="1" t="s">
        <v>11</v>
      </c>
      <c r="H93" s="2"/>
      <c r="I93" s="2"/>
      <c r="J93" s="2"/>
      <c r="K93" s="2"/>
      <c r="L93" s="1"/>
      <c r="M93" s="3"/>
    </row>
    <row r="94" spans="1:13" ht="15" x14ac:dyDescent="0.25">
      <c r="A94" s="1" t="s">
        <v>19</v>
      </c>
      <c r="B94" s="1" t="s">
        <v>60</v>
      </c>
      <c r="C94" s="1" t="s">
        <v>54</v>
      </c>
      <c r="D94" s="2"/>
      <c r="E94" s="1" t="s">
        <v>11</v>
      </c>
      <c r="F94" s="2"/>
      <c r="G94" s="2"/>
      <c r="H94" s="2"/>
      <c r="I94" s="2"/>
      <c r="J94" s="2"/>
      <c r="K94" s="2"/>
      <c r="L94" s="1"/>
      <c r="M94" s="1"/>
    </row>
    <row r="95" spans="1:13" ht="15" x14ac:dyDescent="0.25">
      <c r="A95" s="1" t="s">
        <v>19</v>
      </c>
      <c r="B95" s="1" t="s">
        <v>39</v>
      </c>
      <c r="C95" s="1" t="s">
        <v>54</v>
      </c>
      <c r="D95" s="1" t="s">
        <v>61</v>
      </c>
      <c r="E95" s="2"/>
      <c r="F95" s="1" t="s">
        <v>11</v>
      </c>
      <c r="G95" s="2"/>
      <c r="H95" s="2"/>
      <c r="I95" s="2"/>
      <c r="J95" s="2"/>
      <c r="K95" s="2"/>
      <c r="L95" s="1"/>
      <c r="M95" s="3"/>
    </row>
    <row r="96" spans="1:13" ht="15" x14ac:dyDescent="0.25">
      <c r="A96" s="1" t="s">
        <v>19</v>
      </c>
      <c r="B96" s="1" t="s">
        <v>45</v>
      </c>
      <c r="C96" s="1" t="s">
        <v>54</v>
      </c>
      <c r="D96" s="2"/>
      <c r="E96" s="2"/>
      <c r="F96" s="1" t="s">
        <v>11</v>
      </c>
      <c r="G96" s="2"/>
      <c r="H96" s="2"/>
      <c r="I96" s="2"/>
      <c r="J96" s="2"/>
      <c r="K96" s="2"/>
      <c r="L96" s="1"/>
      <c r="M96" s="3"/>
    </row>
    <row r="97" spans="1:13" ht="15" x14ac:dyDescent="0.25">
      <c r="A97" s="3" t="s">
        <v>62</v>
      </c>
      <c r="B97" s="4" t="s">
        <v>63</v>
      </c>
      <c r="C97" s="1" t="s">
        <v>54</v>
      </c>
      <c r="D97" s="2"/>
      <c r="E97" s="2"/>
      <c r="F97" s="1" t="s">
        <v>11</v>
      </c>
      <c r="G97" s="2"/>
      <c r="H97" s="2"/>
      <c r="I97" s="2"/>
      <c r="J97" s="2"/>
      <c r="K97" s="2"/>
      <c r="L97" s="1"/>
      <c r="M97" s="1"/>
    </row>
    <row r="98" spans="1:13" ht="15" x14ac:dyDescent="0.25">
      <c r="A98" s="1" t="s">
        <v>19</v>
      </c>
      <c r="B98" s="1" t="s">
        <v>64</v>
      </c>
      <c r="C98" s="1" t="s">
        <v>54</v>
      </c>
      <c r="D98" s="2"/>
      <c r="E98" s="1" t="s">
        <v>11</v>
      </c>
      <c r="F98" s="2"/>
      <c r="G98" s="2"/>
      <c r="H98" s="2"/>
      <c r="I98" s="2"/>
      <c r="J98" s="2"/>
      <c r="K98" s="2"/>
      <c r="L98" s="1"/>
      <c r="M98" s="1"/>
    </row>
    <row r="99" spans="1:13" ht="15" x14ac:dyDescent="0.25">
      <c r="A99" s="1" t="s">
        <v>19</v>
      </c>
      <c r="B99" s="1" t="s">
        <v>65</v>
      </c>
      <c r="C99" s="1" t="s">
        <v>54</v>
      </c>
      <c r="D99" s="2"/>
      <c r="E99" s="2"/>
      <c r="F99" s="2"/>
      <c r="G99" s="1" t="s">
        <v>11</v>
      </c>
      <c r="H99" s="2"/>
      <c r="I99" s="2"/>
      <c r="J99" s="2"/>
      <c r="K99" s="2"/>
      <c r="L99" s="1"/>
      <c r="M99" s="3"/>
    </row>
    <row r="100" spans="1:13" ht="15" x14ac:dyDescent="0.25">
      <c r="A100" s="1" t="s">
        <v>19</v>
      </c>
      <c r="B100" s="1" t="s">
        <v>66</v>
      </c>
      <c r="C100" s="1" t="s">
        <v>54</v>
      </c>
      <c r="D100" s="2"/>
      <c r="E100" s="1" t="s">
        <v>11</v>
      </c>
      <c r="F100" s="2"/>
      <c r="G100" s="2"/>
      <c r="H100" s="2"/>
      <c r="I100" s="2"/>
      <c r="J100" s="2"/>
      <c r="K100" s="2"/>
      <c r="L100" s="1"/>
      <c r="M100" s="1"/>
    </row>
    <row r="101" spans="1:13" ht="15" x14ac:dyDescent="0.25">
      <c r="A101" s="1" t="s">
        <v>8</v>
      </c>
      <c r="B101" s="1" t="s">
        <v>67</v>
      </c>
      <c r="C101" s="1" t="s">
        <v>54</v>
      </c>
      <c r="D101" s="2"/>
      <c r="E101" s="2"/>
      <c r="F101" s="2"/>
      <c r="G101" s="1" t="s">
        <v>11</v>
      </c>
      <c r="H101" s="2"/>
      <c r="I101" s="2"/>
      <c r="J101" s="2"/>
      <c r="K101" s="2"/>
      <c r="L101" s="1"/>
      <c r="M101" s="1"/>
    </row>
    <row r="102" spans="1:13" ht="15" x14ac:dyDescent="0.25">
      <c r="A102" s="3" t="s">
        <v>62</v>
      </c>
      <c r="B102" s="4" t="s">
        <v>63</v>
      </c>
      <c r="C102" s="1" t="s">
        <v>54</v>
      </c>
      <c r="D102" s="2"/>
      <c r="E102" s="2"/>
      <c r="F102" s="1" t="s">
        <v>11</v>
      </c>
      <c r="G102" s="2"/>
      <c r="H102" s="2"/>
      <c r="I102" s="2"/>
      <c r="J102" s="2"/>
      <c r="K102" s="2"/>
      <c r="L102" s="1"/>
      <c r="M102" s="1"/>
    </row>
    <row r="103" spans="1:13" ht="15" x14ac:dyDescent="0.25">
      <c r="A103" s="3" t="s">
        <v>62</v>
      </c>
      <c r="B103" s="4" t="s">
        <v>63</v>
      </c>
      <c r="C103" s="1" t="s">
        <v>54</v>
      </c>
      <c r="D103" s="2"/>
      <c r="E103" s="2"/>
      <c r="F103" s="1" t="s">
        <v>11</v>
      </c>
      <c r="G103" s="2"/>
      <c r="H103" s="2"/>
      <c r="I103" s="2"/>
      <c r="J103" s="2"/>
      <c r="K103" s="2"/>
      <c r="L103" s="1"/>
      <c r="M103" s="1"/>
    </row>
    <row r="104" spans="1:13" ht="15" x14ac:dyDescent="0.25">
      <c r="A104" s="1" t="s">
        <v>8</v>
      </c>
      <c r="B104" s="1" t="s">
        <v>68</v>
      </c>
      <c r="C104" s="1" t="s">
        <v>54</v>
      </c>
      <c r="D104" s="2"/>
      <c r="E104" s="1" t="s">
        <v>11</v>
      </c>
      <c r="F104" s="2"/>
      <c r="G104" s="2"/>
      <c r="H104" s="2"/>
      <c r="I104" s="2"/>
      <c r="J104" s="2"/>
      <c r="K104" s="2"/>
      <c r="L104" s="1"/>
      <c r="M104" s="1"/>
    </row>
    <row r="105" spans="1:13" ht="15" x14ac:dyDescent="0.25">
      <c r="A105" s="3" t="s">
        <v>62</v>
      </c>
      <c r="B105" s="4" t="s">
        <v>63</v>
      </c>
      <c r="C105" s="1" t="s">
        <v>54</v>
      </c>
      <c r="D105" s="2"/>
      <c r="E105" s="1" t="s">
        <v>11</v>
      </c>
      <c r="F105" s="2"/>
      <c r="G105" s="2"/>
      <c r="H105" s="2"/>
      <c r="I105" s="2"/>
      <c r="J105" s="2"/>
      <c r="K105" s="2"/>
      <c r="L105" s="1"/>
      <c r="M105" s="1"/>
    </row>
    <row r="106" spans="1:13" ht="15" x14ac:dyDescent="0.25">
      <c r="A106" s="3" t="s">
        <v>62</v>
      </c>
      <c r="B106" s="4" t="s">
        <v>63</v>
      </c>
      <c r="C106" s="1" t="s">
        <v>54</v>
      </c>
      <c r="D106" s="2"/>
      <c r="E106" s="1" t="s">
        <v>11</v>
      </c>
      <c r="F106" s="2"/>
      <c r="G106" s="2"/>
      <c r="H106" s="2"/>
      <c r="I106" s="2"/>
      <c r="J106" s="2"/>
      <c r="K106" s="2"/>
      <c r="L106" s="1"/>
      <c r="M106" s="1"/>
    </row>
    <row r="107" spans="1:13" ht="15" x14ac:dyDescent="0.25">
      <c r="A107" s="1" t="s">
        <v>8</v>
      </c>
      <c r="B107" s="1" t="s">
        <v>69</v>
      </c>
      <c r="C107" s="1" t="s">
        <v>54</v>
      </c>
      <c r="D107" s="2"/>
      <c r="E107" s="2"/>
      <c r="F107" s="2"/>
      <c r="G107" s="1" t="s">
        <v>11</v>
      </c>
      <c r="H107" s="1" t="s">
        <v>11</v>
      </c>
      <c r="I107" s="2"/>
      <c r="J107" s="2"/>
      <c r="K107" s="2"/>
      <c r="L107" s="1"/>
      <c r="M107" s="1"/>
    </row>
    <row r="108" spans="1:13" ht="15" x14ac:dyDescent="0.25">
      <c r="A108" s="1" t="s">
        <v>8</v>
      </c>
      <c r="C108" s="1" t="s">
        <v>54</v>
      </c>
      <c r="D108" s="2"/>
      <c r="E108" s="2"/>
      <c r="F108" s="2"/>
      <c r="G108" s="1" t="s">
        <v>11</v>
      </c>
      <c r="H108" s="1" t="s">
        <v>11</v>
      </c>
      <c r="I108" s="2"/>
      <c r="J108" s="2"/>
      <c r="K108" s="2"/>
      <c r="L108" s="1"/>
      <c r="M108" s="1"/>
    </row>
    <row r="109" spans="1:13" ht="15" x14ac:dyDescent="0.25">
      <c r="A109" s="1" t="s">
        <v>8</v>
      </c>
      <c r="B109" s="2"/>
      <c r="C109" s="1" t="s">
        <v>54</v>
      </c>
      <c r="D109" s="2"/>
      <c r="E109" s="2"/>
      <c r="F109" s="2"/>
      <c r="G109" s="1" t="s">
        <v>11</v>
      </c>
      <c r="H109" s="1" t="s">
        <v>11</v>
      </c>
      <c r="I109" s="2"/>
      <c r="J109" s="2"/>
      <c r="K109" s="2"/>
      <c r="L109" s="1"/>
      <c r="M109" s="1"/>
    </row>
    <row r="110" spans="1:13" ht="15" x14ac:dyDescent="0.25">
      <c r="A110" s="1" t="s">
        <v>19</v>
      </c>
      <c r="B110" s="1" t="s">
        <v>20</v>
      </c>
      <c r="C110" s="1" t="s">
        <v>54</v>
      </c>
      <c r="D110" s="2"/>
      <c r="E110" s="2"/>
      <c r="F110" s="1" t="s">
        <v>11</v>
      </c>
      <c r="G110" s="2"/>
      <c r="H110" s="2"/>
      <c r="I110" s="2"/>
      <c r="J110" s="2"/>
      <c r="K110" s="2"/>
      <c r="L110" s="1"/>
      <c r="M110" s="1"/>
    </row>
    <row r="111" spans="1:13" ht="15" x14ac:dyDescent="0.25">
      <c r="A111" s="1" t="s">
        <v>19</v>
      </c>
      <c r="B111" s="1" t="s">
        <v>33</v>
      </c>
      <c r="C111" s="1" t="s">
        <v>54</v>
      </c>
      <c r="D111" s="2"/>
      <c r="E111" s="2"/>
      <c r="F111" s="1" t="s">
        <v>11</v>
      </c>
      <c r="G111" s="2"/>
      <c r="H111" s="2"/>
      <c r="I111" s="2"/>
      <c r="J111" s="2"/>
      <c r="K111" s="2"/>
      <c r="L111" s="1"/>
      <c r="M111" s="1"/>
    </row>
    <row r="112" spans="1:13" ht="15" x14ac:dyDescent="0.25">
      <c r="A112" s="1" t="s">
        <v>19</v>
      </c>
      <c r="B112" s="1" t="s">
        <v>64</v>
      </c>
      <c r="C112" s="1" t="s">
        <v>54</v>
      </c>
      <c r="D112" s="2"/>
      <c r="E112" s="1" t="s">
        <v>11</v>
      </c>
      <c r="F112" s="2"/>
      <c r="G112" s="2"/>
      <c r="H112" s="2"/>
      <c r="I112" s="2"/>
      <c r="J112" s="2"/>
      <c r="K112" s="2"/>
      <c r="L112" s="1"/>
      <c r="M112" s="1"/>
    </row>
    <row r="113" spans="1:13" ht="15" x14ac:dyDescent="0.25">
      <c r="A113" s="1" t="s">
        <v>19</v>
      </c>
      <c r="B113" s="1" t="s">
        <v>66</v>
      </c>
      <c r="C113" s="1" t="s">
        <v>54</v>
      </c>
      <c r="D113" s="2"/>
      <c r="E113" s="1" t="s">
        <v>11</v>
      </c>
      <c r="F113" s="2"/>
      <c r="G113" s="2"/>
      <c r="H113" s="2"/>
      <c r="I113" s="2"/>
      <c r="J113" s="2"/>
      <c r="K113" s="2"/>
      <c r="L113" s="1"/>
      <c r="M113" s="1"/>
    </row>
    <row r="114" spans="1:13" ht="15" x14ac:dyDescent="0.25">
      <c r="A114" s="1" t="s">
        <v>19</v>
      </c>
      <c r="B114" s="1" t="s">
        <v>55</v>
      </c>
      <c r="C114" s="1" t="s">
        <v>54</v>
      </c>
      <c r="D114" s="2"/>
      <c r="E114" s="1" t="s">
        <v>11</v>
      </c>
      <c r="F114" s="2"/>
      <c r="G114" s="2"/>
      <c r="H114" s="2"/>
      <c r="I114" s="2"/>
      <c r="J114" s="2"/>
      <c r="K114" s="2"/>
      <c r="L114" s="1"/>
      <c r="M114" s="1"/>
    </row>
    <row r="115" spans="1:13" ht="15" x14ac:dyDescent="0.25">
      <c r="A115" s="1" t="s">
        <v>19</v>
      </c>
      <c r="B115" s="1" t="s">
        <v>55</v>
      </c>
      <c r="C115" s="1" t="s">
        <v>54</v>
      </c>
      <c r="D115" s="2"/>
      <c r="E115" s="2"/>
      <c r="F115" s="1" t="s">
        <v>11</v>
      </c>
      <c r="G115" s="2"/>
      <c r="H115" s="2"/>
      <c r="I115" s="2"/>
      <c r="J115" s="2"/>
      <c r="K115" s="2"/>
      <c r="L115" s="1"/>
      <c r="M115" s="1"/>
    </row>
    <row r="116" spans="1:13" ht="15" x14ac:dyDescent="0.25">
      <c r="A116" s="1" t="s">
        <v>19</v>
      </c>
      <c r="B116" s="1" t="s">
        <v>56</v>
      </c>
      <c r="C116" s="1" t="s">
        <v>54</v>
      </c>
      <c r="D116" s="2"/>
      <c r="E116" s="2"/>
      <c r="F116" s="1" t="s">
        <v>11</v>
      </c>
      <c r="G116" s="2"/>
      <c r="H116" s="2"/>
      <c r="I116" s="2"/>
      <c r="J116" s="2"/>
      <c r="K116" s="2"/>
      <c r="L116" s="1"/>
      <c r="M116" s="1"/>
    </row>
    <row r="117" spans="1:13" ht="15" x14ac:dyDescent="0.25">
      <c r="A117" s="1" t="s">
        <v>19</v>
      </c>
      <c r="B117" s="1" t="s">
        <v>39</v>
      </c>
      <c r="C117" s="1" t="s">
        <v>54</v>
      </c>
      <c r="D117" s="2"/>
      <c r="E117" s="2"/>
      <c r="F117" s="2"/>
      <c r="G117" s="1" t="s">
        <v>11</v>
      </c>
      <c r="H117" s="2"/>
      <c r="I117" s="2"/>
      <c r="J117" s="2"/>
      <c r="K117" s="2"/>
      <c r="L117" s="1"/>
      <c r="M117" s="1"/>
    </row>
    <row r="118" spans="1:13" ht="15" x14ac:dyDescent="0.25">
      <c r="A118" s="1" t="s">
        <v>19</v>
      </c>
      <c r="B118" s="1" t="s">
        <v>43</v>
      </c>
      <c r="C118" s="1" t="s">
        <v>54</v>
      </c>
      <c r="D118" s="2"/>
      <c r="E118" s="2"/>
      <c r="F118" s="1" t="s">
        <v>11</v>
      </c>
      <c r="G118" s="2"/>
      <c r="H118" s="2"/>
      <c r="I118" s="2"/>
      <c r="J118" s="2"/>
      <c r="K118" s="2"/>
      <c r="L118" s="1"/>
      <c r="M118" s="1"/>
    </row>
    <row r="119" spans="1:13" ht="15" x14ac:dyDescent="0.25">
      <c r="A119" s="1" t="s">
        <v>19</v>
      </c>
      <c r="B119" s="1" t="s">
        <v>57</v>
      </c>
      <c r="C119" s="1" t="s">
        <v>54</v>
      </c>
      <c r="D119" s="2"/>
      <c r="E119" s="2"/>
      <c r="F119" s="1" t="s">
        <v>11</v>
      </c>
      <c r="G119" s="2"/>
      <c r="H119" s="2"/>
      <c r="I119" s="2"/>
      <c r="J119" s="2"/>
      <c r="K119" s="2"/>
      <c r="L119" s="1"/>
      <c r="M119" s="1"/>
    </row>
    <row r="120" spans="1:13" ht="15" x14ac:dyDescent="0.25">
      <c r="A120" s="1" t="s">
        <v>19</v>
      </c>
      <c r="B120" s="1" t="s">
        <v>70</v>
      </c>
      <c r="C120" s="1" t="s">
        <v>54</v>
      </c>
      <c r="D120" s="2"/>
      <c r="E120" s="2"/>
      <c r="F120" s="2"/>
      <c r="G120" s="1" t="s">
        <v>11</v>
      </c>
      <c r="H120" s="2"/>
      <c r="I120" s="2"/>
      <c r="J120" s="2"/>
      <c r="K120" s="2"/>
      <c r="L120" s="1"/>
      <c r="M120" s="1"/>
    </row>
    <row r="121" spans="1:13" ht="15" x14ac:dyDescent="0.25">
      <c r="A121" s="1" t="s">
        <v>19</v>
      </c>
      <c r="B121" s="1" t="s">
        <v>58</v>
      </c>
      <c r="C121" s="1" t="s">
        <v>54</v>
      </c>
      <c r="D121" s="2"/>
      <c r="E121" s="1" t="s">
        <v>11</v>
      </c>
      <c r="F121" s="2"/>
      <c r="G121" s="2"/>
      <c r="H121" s="2"/>
      <c r="I121" s="2"/>
      <c r="J121" s="2"/>
      <c r="K121" s="2"/>
      <c r="L121" s="1"/>
      <c r="M121" s="1"/>
    </row>
    <row r="122" spans="1:13" ht="15" x14ac:dyDescent="0.25">
      <c r="A122" s="3" t="s">
        <v>62</v>
      </c>
      <c r="B122" s="4" t="s">
        <v>63</v>
      </c>
      <c r="C122" s="1" t="s">
        <v>54</v>
      </c>
      <c r="D122" s="2"/>
      <c r="E122" s="1" t="s">
        <v>11</v>
      </c>
      <c r="F122" s="2"/>
      <c r="G122" s="2"/>
      <c r="H122" s="2"/>
      <c r="I122" s="2"/>
      <c r="J122" s="2"/>
      <c r="K122" s="2"/>
      <c r="L122" s="1"/>
      <c r="M122" s="1"/>
    </row>
    <row r="123" spans="1:13" ht="15" x14ac:dyDescent="0.25">
      <c r="A123" s="3" t="s">
        <v>62</v>
      </c>
      <c r="B123" s="4" t="s">
        <v>63</v>
      </c>
      <c r="C123" s="1" t="s">
        <v>54</v>
      </c>
      <c r="D123" s="2"/>
      <c r="E123" s="1" t="s">
        <v>11</v>
      </c>
      <c r="F123" s="2"/>
      <c r="G123" s="2"/>
      <c r="H123" s="2"/>
      <c r="I123" s="2"/>
      <c r="J123" s="2"/>
      <c r="K123" s="2"/>
      <c r="L123" s="1"/>
      <c r="M123" s="1"/>
    </row>
    <row r="124" spans="1:13" ht="15" x14ac:dyDescent="0.25">
      <c r="A124" s="3" t="s">
        <v>62</v>
      </c>
      <c r="B124" s="4" t="s">
        <v>63</v>
      </c>
      <c r="C124" s="1" t="s">
        <v>54</v>
      </c>
      <c r="D124" s="2"/>
      <c r="E124" s="1" t="s">
        <v>11</v>
      </c>
      <c r="F124" s="2"/>
      <c r="G124" s="2"/>
      <c r="H124" s="2"/>
      <c r="I124" s="2"/>
      <c r="J124" s="2"/>
      <c r="K124" s="2"/>
      <c r="L124" s="1"/>
      <c r="M124" s="1"/>
    </row>
    <row r="125" spans="1:13" ht="15" x14ac:dyDescent="0.25">
      <c r="A125" s="1" t="s">
        <v>19</v>
      </c>
      <c r="B125" s="1" t="s">
        <v>45</v>
      </c>
      <c r="C125" s="1" t="s">
        <v>54</v>
      </c>
      <c r="D125" s="2"/>
      <c r="E125" s="1" t="s">
        <v>11</v>
      </c>
      <c r="F125" s="2"/>
      <c r="G125" s="2"/>
      <c r="H125" s="2"/>
      <c r="I125" s="2"/>
      <c r="J125" s="2"/>
      <c r="K125" s="2"/>
      <c r="L125" s="1"/>
      <c r="M125" s="1"/>
    </row>
    <row r="126" spans="1:13" ht="15" x14ac:dyDescent="0.25">
      <c r="A126" s="1" t="s">
        <v>19</v>
      </c>
      <c r="B126" s="1" t="s">
        <v>39</v>
      </c>
      <c r="C126" s="1" t="s">
        <v>54</v>
      </c>
      <c r="D126" s="2"/>
      <c r="E126" s="2"/>
      <c r="F126" s="1" t="s">
        <v>11</v>
      </c>
      <c r="G126" s="2"/>
      <c r="H126" s="2"/>
      <c r="I126" s="2"/>
      <c r="J126" s="2"/>
      <c r="K126" s="2"/>
      <c r="L126" s="1"/>
      <c r="M126" s="1"/>
    </row>
    <row r="127" spans="1:13" ht="15" x14ac:dyDescent="0.25">
      <c r="A127" s="1" t="s">
        <v>19</v>
      </c>
      <c r="B127" s="1" t="s">
        <v>20</v>
      </c>
      <c r="C127" s="1" t="s">
        <v>54</v>
      </c>
      <c r="D127" s="2"/>
      <c r="E127" s="2"/>
      <c r="F127" s="1" t="s">
        <v>11</v>
      </c>
      <c r="G127" s="1"/>
      <c r="H127" s="2"/>
      <c r="I127" s="2"/>
      <c r="J127" s="2"/>
      <c r="K127" s="2"/>
      <c r="L127" s="1"/>
      <c r="M127" s="1"/>
    </row>
    <row r="128" spans="1:13" ht="15" x14ac:dyDescent="0.25">
      <c r="A128" s="1" t="s">
        <v>19</v>
      </c>
      <c r="B128" s="1" t="s">
        <v>33</v>
      </c>
      <c r="C128" s="1" t="s">
        <v>54</v>
      </c>
      <c r="D128" s="2"/>
      <c r="E128" s="2"/>
      <c r="F128" s="2"/>
      <c r="G128" s="1" t="s">
        <v>11</v>
      </c>
      <c r="H128" s="2"/>
      <c r="I128" s="2"/>
      <c r="J128" s="2"/>
      <c r="K128" s="2"/>
      <c r="L128" s="1"/>
      <c r="M128" s="1"/>
    </row>
    <row r="129" spans="1:13" ht="15" x14ac:dyDescent="0.25">
      <c r="A129" s="1" t="s">
        <v>19</v>
      </c>
      <c r="B129" s="1" t="s">
        <v>60</v>
      </c>
      <c r="C129" s="1" t="s">
        <v>54</v>
      </c>
      <c r="D129" s="2"/>
      <c r="E129" s="1" t="s">
        <v>11</v>
      </c>
      <c r="F129" s="2"/>
      <c r="G129" s="2"/>
      <c r="H129" s="2"/>
      <c r="I129" s="2"/>
      <c r="J129" s="2"/>
      <c r="K129" s="2"/>
      <c r="L129" s="1"/>
      <c r="M129" s="1"/>
    </row>
    <row r="130" spans="1:13" ht="15" x14ac:dyDescent="0.25">
      <c r="A130" s="1" t="s">
        <v>19</v>
      </c>
      <c r="B130" s="1" t="s">
        <v>43</v>
      </c>
      <c r="C130" s="1" t="s">
        <v>54</v>
      </c>
      <c r="D130" s="2"/>
      <c r="E130" s="2"/>
      <c r="F130" s="1" t="s">
        <v>11</v>
      </c>
      <c r="G130" s="2"/>
      <c r="H130" s="2"/>
      <c r="I130" s="2"/>
      <c r="J130" s="2"/>
      <c r="K130" s="2"/>
      <c r="L130" s="1"/>
      <c r="M130" s="1"/>
    </row>
    <row r="131" spans="1:13" ht="15" x14ac:dyDescent="0.25">
      <c r="A131" s="1" t="s">
        <v>19</v>
      </c>
      <c r="B131" s="1" t="s">
        <v>45</v>
      </c>
      <c r="C131" s="1" t="s">
        <v>54</v>
      </c>
      <c r="D131" s="2"/>
      <c r="E131" s="2"/>
      <c r="F131" s="1" t="s">
        <v>11</v>
      </c>
      <c r="G131" s="2"/>
      <c r="H131" s="2"/>
      <c r="I131" s="2"/>
      <c r="J131" s="2"/>
      <c r="K131" s="2"/>
      <c r="L131" s="1"/>
      <c r="M131" s="1"/>
    </row>
    <row r="132" spans="1:13" ht="15" x14ac:dyDescent="0.25">
      <c r="A132" s="1" t="s">
        <v>19</v>
      </c>
      <c r="B132" s="1" t="s">
        <v>39</v>
      </c>
      <c r="C132" s="1" t="s">
        <v>54</v>
      </c>
      <c r="D132" s="2"/>
      <c r="E132" s="2"/>
      <c r="F132" s="1" t="s">
        <v>11</v>
      </c>
      <c r="G132" s="2"/>
      <c r="H132" s="2"/>
      <c r="I132" s="2"/>
      <c r="J132" s="2"/>
      <c r="K132" s="2"/>
      <c r="L132" s="1"/>
      <c r="M132" s="1"/>
    </row>
    <row r="133" spans="1:13" ht="15" x14ac:dyDescent="0.25">
      <c r="A133" s="3" t="s">
        <v>62</v>
      </c>
      <c r="B133" s="4" t="s">
        <v>63</v>
      </c>
      <c r="C133" s="1" t="s">
        <v>54</v>
      </c>
      <c r="D133" s="2"/>
      <c r="E133" s="1" t="s">
        <v>11</v>
      </c>
      <c r="F133" s="2"/>
      <c r="G133" s="2"/>
      <c r="H133" s="2"/>
      <c r="I133" s="2"/>
      <c r="J133" s="2"/>
      <c r="K133" s="2"/>
      <c r="L133" s="1"/>
      <c r="M133" s="1"/>
    </row>
    <row r="134" spans="1:13" ht="15" x14ac:dyDescent="0.25">
      <c r="A134" s="1" t="s">
        <v>19</v>
      </c>
      <c r="B134" s="1" t="s">
        <v>45</v>
      </c>
      <c r="C134" s="1" t="s">
        <v>54</v>
      </c>
      <c r="D134" s="2"/>
      <c r="E134" s="2"/>
      <c r="F134" s="1" t="s">
        <v>11</v>
      </c>
      <c r="G134" s="2"/>
      <c r="H134" s="2"/>
      <c r="I134" s="2"/>
      <c r="J134" s="2"/>
      <c r="K134" s="2"/>
      <c r="L134" s="1"/>
      <c r="M134" s="1"/>
    </row>
    <row r="135" spans="1:13" ht="15" x14ac:dyDescent="0.25">
      <c r="A135" s="1" t="s">
        <v>19</v>
      </c>
      <c r="B135" s="1" t="s">
        <v>65</v>
      </c>
      <c r="C135" s="1" t="s">
        <v>54</v>
      </c>
      <c r="D135" s="2"/>
      <c r="E135" s="2"/>
      <c r="F135" s="1" t="s">
        <v>11</v>
      </c>
      <c r="G135" s="2"/>
      <c r="H135" s="2"/>
      <c r="I135" s="2"/>
      <c r="J135" s="2"/>
      <c r="K135" s="2"/>
      <c r="L135" s="1"/>
      <c r="M135" s="1"/>
    </row>
    <row r="136" spans="1:13" ht="15" x14ac:dyDescent="0.25">
      <c r="A136" s="1" t="s">
        <v>19</v>
      </c>
      <c r="B136" s="1" t="s">
        <v>58</v>
      </c>
      <c r="C136" s="1" t="s">
        <v>54</v>
      </c>
      <c r="D136" s="2"/>
      <c r="E136" s="2"/>
      <c r="F136" s="2"/>
      <c r="G136" s="1" t="s">
        <v>11</v>
      </c>
      <c r="H136" s="2"/>
      <c r="I136" s="2"/>
      <c r="J136" s="2"/>
      <c r="K136" s="2"/>
      <c r="L136" s="1"/>
      <c r="M136" s="1"/>
    </row>
    <row r="137" spans="1:13" ht="15" x14ac:dyDescent="0.25">
      <c r="A137" s="1" t="s">
        <v>19</v>
      </c>
      <c r="B137" s="1" t="s">
        <v>71</v>
      </c>
      <c r="C137" s="1" t="s">
        <v>54</v>
      </c>
      <c r="D137" s="2"/>
      <c r="E137" s="2"/>
      <c r="F137" s="1" t="s">
        <v>11</v>
      </c>
      <c r="G137" s="2"/>
      <c r="H137" s="2"/>
      <c r="I137" s="2"/>
      <c r="J137" s="2"/>
      <c r="K137" s="2"/>
      <c r="L137" s="1"/>
      <c r="M137" s="1"/>
    </row>
    <row r="138" spans="1:13" ht="15" x14ac:dyDescent="0.25">
      <c r="A138" s="1" t="s">
        <v>19</v>
      </c>
      <c r="B138" s="1" t="s">
        <v>39</v>
      </c>
      <c r="C138" s="1" t="s">
        <v>54</v>
      </c>
      <c r="D138" s="2"/>
      <c r="E138" s="1" t="s">
        <v>11</v>
      </c>
      <c r="F138" s="2"/>
      <c r="G138" s="2"/>
      <c r="H138" s="2"/>
      <c r="I138" s="2"/>
      <c r="J138" s="2"/>
      <c r="K138" s="2"/>
      <c r="L138" s="1"/>
      <c r="M138" s="1"/>
    </row>
    <row r="139" spans="1:13" ht="15" x14ac:dyDescent="0.25">
      <c r="A139" s="3" t="s">
        <v>62</v>
      </c>
      <c r="B139" s="4" t="s">
        <v>63</v>
      </c>
      <c r="C139" s="1" t="s">
        <v>54</v>
      </c>
      <c r="D139" s="2"/>
      <c r="E139" s="1" t="s">
        <v>11</v>
      </c>
      <c r="F139" s="2"/>
      <c r="G139" s="2"/>
      <c r="H139" s="2"/>
      <c r="I139" s="2"/>
      <c r="J139" s="2"/>
      <c r="K139" s="2"/>
      <c r="L139" s="1"/>
      <c r="M139" s="1"/>
    </row>
    <row r="140" spans="1:13" ht="15" x14ac:dyDescent="0.25">
      <c r="A140" s="3" t="s">
        <v>62</v>
      </c>
      <c r="B140" s="4" t="s">
        <v>63</v>
      </c>
      <c r="C140" s="1" t="s">
        <v>54</v>
      </c>
      <c r="D140" s="2"/>
      <c r="E140" s="1" t="s">
        <v>11</v>
      </c>
      <c r="F140" s="2"/>
      <c r="G140" s="2"/>
      <c r="H140" s="2"/>
      <c r="I140" s="2"/>
      <c r="J140" s="2"/>
      <c r="K140" s="2"/>
      <c r="L140" s="1"/>
      <c r="M140" s="1"/>
    </row>
    <row r="141" spans="1:13" ht="15" x14ac:dyDescent="0.25">
      <c r="A141" s="1" t="s">
        <v>19</v>
      </c>
      <c r="B141" s="1" t="s">
        <v>65</v>
      </c>
      <c r="C141" s="1" t="s">
        <v>54</v>
      </c>
      <c r="D141" s="2"/>
      <c r="E141" s="1" t="s">
        <v>11</v>
      </c>
      <c r="F141" s="2"/>
      <c r="G141" s="2"/>
      <c r="H141" s="2"/>
      <c r="I141" s="2"/>
      <c r="J141" s="2"/>
      <c r="K141" s="2"/>
      <c r="L141" s="1"/>
      <c r="M141" s="1"/>
    </row>
    <row r="142" spans="1:13" ht="15" x14ac:dyDescent="0.25">
      <c r="A142" s="1" t="s">
        <v>19</v>
      </c>
      <c r="B142" s="1" t="s">
        <v>40</v>
      </c>
      <c r="C142" s="1" t="s">
        <v>54</v>
      </c>
      <c r="D142" s="2"/>
      <c r="E142" s="2"/>
      <c r="F142" s="1" t="s">
        <v>11</v>
      </c>
      <c r="G142" s="2"/>
      <c r="H142" s="2"/>
      <c r="I142" s="2"/>
      <c r="J142" s="2"/>
      <c r="K142" s="2"/>
      <c r="L142" s="1"/>
      <c r="M142" s="1"/>
    </row>
    <row r="143" spans="1:13" ht="15" x14ac:dyDescent="0.25">
      <c r="A143" s="1" t="s">
        <v>19</v>
      </c>
      <c r="B143" s="1" t="s">
        <v>45</v>
      </c>
      <c r="C143" s="1" t="s">
        <v>54</v>
      </c>
      <c r="D143" s="2"/>
      <c r="E143" s="2"/>
      <c r="F143" s="2"/>
      <c r="G143" s="1" t="s">
        <v>11</v>
      </c>
      <c r="H143" s="2"/>
      <c r="I143" s="2"/>
      <c r="J143" s="2"/>
      <c r="K143" s="2"/>
      <c r="L143" s="1"/>
      <c r="M143" s="1"/>
    </row>
    <row r="144" spans="1:13" ht="15" x14ac:dyDescent="0.25">
      <c r="A144" s="1" t="s">
        <v>19</v>
      </c>
      <c r="B144" s="1" t="s">
        <v>72</v>
      </c>
      <c r="C144" s="1" t="s">
        <v>54</v>
      </c>
      <c r="D144" s="2"/>
      <c r="E144" s="2"/>
      <c r="F144" s="1" t="s">
        <v>11</v>
      </c>
      <c r="G144" s="2"/>
      <c r="H144" s="2"/>
      <c r="I144" s="2"/>
      <c r="J144" s="2"/>
      <c r="K144" s="2"/>
      <c r="L144" s="1"/>
      <c r="M144" s="1"/>
    </row>
    <row r="145" spans="1:13" ht="15" x14ac:dyDescent="0.25">
      <c r="A145" s="1" t="s">
        <v>19</v>
      </c>
      <c r="B145" s="1" t="s">
        <v>46</v>
      </c>
      <c r="C145" s="1" t="s">
        <v>54</v>
      </c>
      <c r="D145" s="2"/>
      <c r="E145" s="2"/>
      <c r="F145" s="2"/>
      <c r="G145" s="1" t="s">
        <v>11</v>
      </c>
      <c r="H145" s="2"/>
      <c r="I145" s="2"/>
      <c r="J145" s="2"/>
      <c r="K145" s="2"/>
      <c r="L145" s="1"/>
      <c r="M145" s="1"/>
    </row>
    <row r="146" spans="1:13" ht="15" x14ac:dyDescent="0.25">
      <c r="A146" s="1" t="s">
        <v>19</v>
      </c>
      <c r="B146" s="1" t="s">
        <v>72</v>
      </c>
      <c r="C146" s="1" t="s">
        <v>54</v>
      </c>
      <c r="D146" s="2"/>
      <c r="E146" s="2"/>
      <c r="F146" s="2"/>
      <c r="G146" s="1" t="s">
        <v>11</v>
      </c>
      <c r="H146" s="2"/>
      <c r="I146" s="2"/>
      <c r="J146" s="2"/>
      <c r="K146" s="2"/>
      <c r="L146" s="1"/>
      <c r="M146" s="1"/>
    </row>
    <row r="147" spans="1:13" ht="15" x14ac:dyDescent="0.25">
      <c r="A147" s="3" t="s">
        <v>62</v>
      </c>
      <c r="B147" s="4" t="s">
        <v>63</v>
      </c>
      <c r="C147" s="1" t="s">
        <v>54</v>
      </c>
      <c r="D147" s="2"/>
      <c r="E147" s="2"/>
      <c r="F147" s="1" t="s">
        <v>11</v>
      </c>
      <c r="G147" s="2"/>
      <c r="H147" s="2"/>
      <c r="I147" s="2"/>
      <c r="J147" s="2"/>
      <c r="K147" s="2"/>
      <c r="L147" s="1"/>
      <c r="M147" s="1"/>
    </row>
    <row r="148" spans="1:13" ht="15" x14ac:dyDescent="0.25">
      <c r="A148" s="1" t="s">
        <v>19</v>
      </c>
      <c r="B148" s="1" t="s">
        <v>21</v>
      </c>
      <c r="C148" s="1" t="s">
        <v>54</v>
      </c>
      <c r="D148" s="2"/>
      <c r="E148" s="1" t="s">
        <v>11</v>
      </c>
      <c r="F148" s="2"/>
      <c r="G148" s="2"/>
      <c r="H148" s="2"/>
      <c r="I148" s="2"/>
      <c r="J148" s="2"/>
      <c r="K148" s="2"/>
      <c r="L148" s="1"/>
      <c r="M148" s="1"/>
    </row>
    <row r="149" spans="1:13" ht="15" x14ac:dyDescent="0.25">
      <c r="A149" s="1" t="s">
        <v>19</v>
      </c>
      <c r="B149" s="1" t="s">
        <v>55</v>
      </c>
      <c r="C149" s="1" t="s">
        <v>54</v>
      </c>
      <c r="D149" s="2"/>
      <c r="E149" s="1" t="s">
        <v>11</v>
      </c>
      <c r="F149" s="2"/>
      <c r="G149" s="2"/>
      <c r="H149" s="2"/>
      <c r="I149" s="2"/>
      <c r="J149" s="2"/>
      <c r="K149" s="2"/>
      <c r="L149" s="1"/>
      <c r="M149" s="1"/>
    </row>
    <row r="150" spans="1:13" ht="15" x14ac:dyDescent="0.25">
      <c r="A150" s="1" t="s">
        <v>8</v>
      </c>
      <c r="B150" s="1" t="s">
        <v>73</v>
      </c>
      <c r="C150" s="1" t="s">
        <v>54</v>
      </c>
      <c r="D150" s="2"/>
      <c r="E150" s="2"/>
      <c r="F150" s="2"/>
      <c r="G150" s="1" t="s">
        <v>11</v>
      </c>
      <c r="H150" s="1" t="s">
        <v>11</v>
      </c>
      <c r="I150" s="2"/>
      <c r="J150" s="2"/>
      <c r="K150" s="2"/>
      <c r="L150" s="1"/>
      <c r="M150" s="1"/>
    </row>
    <row r="151" spans="1:13" ht="15" x14ac:dyDescent="0.25">
      <c r="A151" s="1" t="s">
        <v>8</v>
      </c>
      <c r="B151" s="2"/>
      <c r="C151" s="1" t="s">
        <v>54</v>
      </c>
      <c r="D151" s="2"/>
      <c r="E151" s="2"/>
      <c r="F151" s="2"/>
      <c r="G151" s="1" t="s">
        <v>11</v>
      </c>
      <c r="H151" s="1" t="s">
        <v>11</v>
      </c>
      <c r="I151" s="2"/>
      <c r="J151" s="2"/>
      <c r="K151" s="2"/>
      <c r="L151" s="1"/>
      <c r="M151" s="1"/>
    </row>
    <row r="152" spans="1:13" ht="15" x14ac:dyDescent="0.25">
      <c r="A152" s="1" t="s">
        <v>8</v>
      </c>
      <c r="B152" s="2"/>
      <c r="C152" s="1" t="s">
        <v>54</v>
      </c>
      <c r="D152" s="2"/>
      <c r="E152" s="2"/>
      <c r="F152" s="2"/>
      <c r="G152" s="1" t="s">
        <v>11</v>
      </c>
      <c r="H152" s="2"/>
      <c r="I152" s="2"/>
      <c r="J152" s="2"/>
      <c r="K152" s="2"/>
      <c r="L152" s="1"/>
      <c r="M152" s="5"/>
    </row>
    <row r="153" spans="1:13" ht="15" x14ac:dyDescent="0.25">
      <c r="A153" s="1" t="s">
        <v>19</v>
      </c>
      <c r="B153" s="1" t="s">
        <v>65</v>
      </c>
      <c r="C153" s="1" t="s">
        <v>54</v>
      </c>
      <c r="D153" s="2"/>
      <c r="E153" s="2"/>
      <c r="F153" s="1" t="s">
        <v>11</v>
      </c>
      <c r="G153" s="2"/>
      <c r="H153" s="2"/>
      <c r="I153" s="2"/>
      <c r="J153" s="2"/>
      <c r="K153" s="2"/>
      <c r="L153" s="1"/>
      <c r="M153" s="1"/>
    </row>
    <row r="154" spans="1:13" ht="15" x14ac:dyDescent="0.25">
      <c r="A154" s="1" t="s">
        <v>19</v>
      </c>
      <c r="B154" s="1" t="s">
        <v>59</v>
      </c>
      <c r="C154" s="1" t="s">
        <v>54</v>
      </c>
      <c r="D154" s="2"/>
      <c r="E154" s="2"/>
      <c r="F154" s="1" t="s">
        <v>11</v>
      </c>
      <c r="G154" s="2"/>
      <c r="H154" s="2"/>
      <c r="I154" s="2"/>
      <c r="J154" s="2"/>
      <c r="K154" s="2"/>
      <c r="L154" s="1"/>
      <c r="M154" s="1"/>
    </row>
    <row r="155" spans="1:13" ht="15" x14ac:dyDescent="0.25">
      <c r="A155" s="1" t="s">
        <v>19</v>
      </c>
      <c r="B155" s="1" t="s">
        <v>39</v>
      </c>
      <c r="C155" s="1" t="s">
        <v>54</v>
      </c>
      <c r="D155" s="2"/>
      <c r="E155" s="1" t="s">
        <v>11</v>
      </c>
      <c r="F155" s="2"/>
      <c r="G155" s="2"/>
      <c r="H155" s="2"/>
      <c r="I155" s="2"/>
      <c r="J155" s="2"/>
      <c r="K155" s="2"/>
      <c r="L155" s="1"/>
      <c r="M155" s="1"/>
    </row>
    <row r="156" spans="1:13" ht="15" x14ac:dyDescent="0.25">
      <c r="A156" s="1" t="s">
        <v>19</v>
      </c>
      <c r="B156" s="1" t="s">
        <v>43</v>
      </c>
      <c r="C156" s="1" t="s">
        <v>54</v>
      </c>
      <c r="D156" s="2"/>
      <c r="E156" s="2"/>
      <c r="F156" s="1" t="s">
        <v>11</v>
      </c>
      <c r="G156" s="2"/>
      <c r="H156" s="2"/>
      <c r="I156" s="2"/>
      <c r="J156" s="2"/>
      <c r="K156" s="2"/>
      <c r="L156" s="1"/>
      <c r="M156" s="1"/>
    </row>
    <row r="157" spans="1:13" ht="15" x14ac:dyDescent="0.25">
      <c r="A157" s="1" t="s">
        <v>19</v>
      </c>
      <c r="B157" s="1" t="s">
        <v>60</v>
      </c>
      <c r="C157" s="1" t="s">
        <v>54</v>
      </c>
      <c r="D157" s="2"/>
      <c r="E157" s="2"/>
      <c r="F157" s="1" t="s">
        <v>11</v>
      </c>
      <c r="G157" s="2"/>
      <c r="H157" s="2"/>
      <c r="I157" s="2"/>
      <c r="J157" s="2"/>
      <c r="K157" s="2"/>
      <c r="L157" s="5"/>
    </row>
    <row r="158" spans="1:13" ht="15" x14ac:dyDescent="0.25">
      <c r="A158" s="3" t="s">
        <v>62</v>
      </c>
      <c r="B158" s="4" t="s">
        <v>63</v>
      </c>
      <c r="C158" s="1" t="s">
        <v>54</v>
      </c>
      <c r="D158" s="2"/>
      <c r="E158" s="1" t="s">
        <v>11</v>
      </c>
      <c r="F158" s="2"/>
      <c r="G158" s="2"/>
      <c r="H158" s="2"/>
      <c r="I158" s="2"/>
      <c r="J158" s="2"/>
      <c r="K158" s="2"/>
      <c r="L158" s="5"/>
    </row>
    <row r="159" spans="1:13" ht="15" x14ac:dyDescent="0.25">
      <c r="A159" s="3" t="s">
        <v>62</v>
      </c>
      <c r="B159" s="4" t="s">
        <v>63</v>
      </c>
      <c r="C159" s="1" t="s">
        <v>54</v>
      </c>
      <c r="D159" s="2"/>
      <c r="E159" s="2"/>
      <c r="F159" s="1" t="s">
        <v>11</v>
      </c>
      <c r="G159" s="2"/>
      <c r="H159" s="2"/>
      <c r="I159" s="2"/>
      <c r="J159" s="2"/>
      <c r="K159" s="2"/>
      <c r="L159" s="5"/>
    </row>
    <row r="160" spans="1:13" ht="15" x14ac:dyDescent="0.25">
      <c r="A160" s="3" t="s">
        <v>62</v>
      </c>
      <c r="B160" s="4" t="s">
        <v>63</v>
      </c>
      <c r="C160" s="1" t="s">
        <v>54</v>
      </c>
      <c r="D160" s="2"/>
      <c r="E160" s="2"/>
      <c r="F160" s="1" t="s">
        <v>11</v>
      </c>
      <c r="G160" s="2"/>
      <c r="H160" s="2"/>
      <c r="I160" s="2"/>
      <c r="J160" s="2"/>
      <c r="K160" s="2"/>
      <c r="L160" s="5"/>
    </row>
    <row r="161" spans="1:13" ht="15" x14ac:dyDescent="0.25">
      <c r="A161" s="1" t="s">
        <v>8</v>
      </c>
      <c r="B161" s="2"/>
      <c r="C161" s="1" t="s">
        <v>54</v>
      </c>
      <c r="D161" s="2"/>
      <c r="E161" s="2"/>
      <c r="F161" s="2"/>
      <c r="G161" s="1" t="s">
        <v>11</v>
      </c>
      <c r="H161" s="2"/>
      <c r="I161" s="2"/>
      <c r="J161" s="2"/>
      <c r="K161" s="2"/>
      <c r="L161" s="5"/>
    </row>
    <row r="162" spans="1:13" ht="15" x14ac:dyDescent="0.25">
      <c r="A162" s="1" t="s">
        <v>19</v>
      </c>
      <c r="B162" s="1" t="s">
        <v>58</v>
      </c>
      <c r="C162" s="1" t="s">
        <v>74</v>
      </c>
      <c r="D162" s="2"/>
      <c r="E162" s="2"/>
      <c r="F162" s="1" t="s">
        <v>11</v>
      </c>
      <c r="G162" s="2"/>
      <c r="H162" s="2"/>
      <c r="I162" s="2"/>
      <c r="J162" s="2"/>
      <c r="K162" s="2"/>
      <c r="L162" s="5"/>
    </row>
    <row r="163" spans="1:13" ht="15" x14ac:dyDescent="0.25">
      <c r="A163" s="1" t="s">
        <v>19</v>
      </c>
      <c r="B163" s="1" t="s">
        <v>43</v>
      </c>
      <c r="C163" s="1" t="s">
        <v>74</v>
      </c>
      <c r="D163" s="2"/>
      <c r="E163" s="2"/>
      <c r="F163" s="1" t="s">
        <v>11</v>
      </c>
      <c r="G163" s="2"/>
      <c r="H163" s="2"/>
      <c r="I163" s="2"/>
      <c r="J163" s="2"/>
      <c r="K163" s="2"/>
      <c r="L163" s="5"/>
    </row>
    <row r="164" spans="1:13" ht="15" x14ac:dyDescent="0.25">
      <c r="A164" s="1" t="s">
        <v>19</v>
      </c>
      <c r="B164" s="1" t="s">
        <v>71</v>
      </c>
      <c r="C164" s="1" t="s">
        <v>74</v>
      </c>
      <c r="D164" s="2"/>
      <c r="E164" s="1" t="s">
        <v>11</v>
      </c>
      <c r="F164" s="2"/>
      <c r="G164" s="2"/>
      <c r="H164" s="2"/>
      <c r="I164" s="2"/>
      <c r="J164" s="2"/>
      <c r="K164" s="2"/>
      <c r="L164" s="5"/>
    </row>
    <row r="165" spans="1:13" ht="15" x14ac:dyDescent="0.25">
      <c r="A165" s="1" t="s">
        <v>19</v>
      </c>
      <c r="B165" s="1" t="s">
        <v>20</v>
      </c>
      <c r="C165" s="1" t="s">
        <v>74</v>
      </c>
      <c r="D165" s="2"/>
      <c r="E165" s="2"/>
      <c r="F165" s="1" t="s">
        <v>11</v>
      </c>
      <c r="G165" s="2"/>
      <c r="H165" s="2"/>
      <c r="I165" s="2"/>
      <c r="J165" s="2"/>
      <c r="K165" s="2"/>
      <c r="L165" s="5"/>
    </row>
    <row r="166" spans="1:13" ht="15" x14ac:dyDescent="0.25">
      <c r="A166" s="1" t="s">
        <v>19</v>
      </c>
      <c r="B166" s="2"/>
      <c r="C166" s="1" t="s">
        <v>74</v>
      </c>
      <c r="D166" s="2"/>
      <c r="E166" s="2"/>
      <c r="F166" s="1" t="s">
        <v>11</v>
      </c>
      <c r="G166" s="2"/>
      <c r="H166" s="2"/>
      <c r="I166" s="2"/>
      <c r="J166" s="2"/>
      <c r="K166" s="2"/>
      <c r="L166" s="5"/>
    </row>
    <row r="167" spans="1:13" ht="15" x14ac:dyDescent="0.25">
      <c r="A167" s="1" t="s">
        <v>19</v>
      </c>
      <c r="B167" s="1" t="s">
        <v>40</v>
      </c>
      <c r="C167" s="1" t="s">
        <v>74</v>
      </c>
      <c r="D167" s="2"/>
      <c r="E167" s="2"/>
      <c r="F167" s="1" t="s">
        <v>11</v>
      </c>
      <c r="G167" s="2"/>
      <c r="H167" s="2"/>
      <c r="I167" s="2"/>
      <c r="J167" s="2"/>
      <c r="K167" s="2"/>
      <c r="L167" s="5"/>
    </row>
    <row r="168" spans="1:13" ht="15" x14ac:dyDescent="0.25">
      <c r="A168" s="1" t="s">
        <v>19</v>
      </c>
      <c r="B168" s="2"/>
      <c r="C168" s="1" t="s">
        <v>74</v>
      </c>
      <c r="D168" s="2"/>
      <c r="E168" s="2"/>
      <c r="F168" s="1" t="s">
        <v>11</v>
      </c>
      <c r="G168" s="2"/>
      <c r="H168" s="2"/>
      <c r="I168" s="2"/>
      <c r="J168" s="2"/>
      <c r="K168" s="2"/>
      <c r="L168" s="1"/>
    </row>
    <row r="169" spans="1:13" ht="15" x14ac:dyDescent="0.25">
      <c r="A169" s="3" t="s">
        <v>62</v>
      </c>
      <c r="B169" s="4" t="s">
        <v>63</v>
      </c>
      <c r="C169" s="1" t="s">
        <v>74</v>
      </c>
      <c r="D169" s="2"/>
      <c r="E169" s="1" t="s">
        <v>11</v>
      </c>
      <c r="F169" s="2"/>
      <c r="G169" s="2"/>
      <c r="H169" s="2"/>
      <c r="I169" s="2"/>
      <c r="J169" s="2"/>
      <c r="K169" s="2"/>
      <c r="L169" s="3"/>
    </row>
    <row r="170" spans="1:13" ht="15" x14ac:dyDescent="0.25">
      <c r="A170" s="1" t="s">
        <v>19</v>
      </c>
      <c r="B170" s="1" t="s">
        <v>60</v>
      </c>
      <c r="C170" s="1" t="s">
        <v>74</v>
      </c>
      <c r="D170" s="2"/>
      <c r="E170" s="2"/>
      <c r="F170" s="2"/>
      <c r="G170" s="1" t="s">
        <v>11</v>
      </c>
      <c r="H170" s="2"/>
      <c r="I170" s="2"/>
      <c r="J170" s="2"/>
      <c r="K170" s="2"/>
      <c r="L170" s="5"/>
    </row>
    <row r="171" spans="1:13" ht="15" x14ac:dyDescent="0.25">
      <c r="A171" s="1" t="s">
        <v>19</v>
      </c>
      <c r="B171" s="2"/>
      <c r="C171" s="1" t="s">
        <v>74</v>
      </c>
      <c r="D171" s="2"/>
      <c r="E171" s="2"/>
      <c r="F171" s="1" t="s">
        <v>11</v>
      </c>
      <c r="G171" s="2"/>
      <c r="H171" s="2"/>
      <c r="I171" s="2"/>
      <c r="J171" s="2"/>
      <c r="K171" s="2"/>
      <c r="L171" s="3"/>
    </row>
    <row r="172" spans="1:13" ht="15" x14ac:dyDescent="0.25">
      <c r="A172" s="1" t="s">
        <v>19</v>
      </c>
      <c r="B172" s="1" t="s">
        <v>39</v>
      </c>
      <c r="C172" s="1" t="s">
        <v>74</v>
      </c>
      <c r="D172" s="2"/>
      <c r="E172" s="2"/>
      <c r="F172" s="1" t="s">
        <v>11</v>
      </c>
      <c r="G172" s="2"/>
      <c r="H172" s="2"/>
      <c r="I172" s="2"/>
      <c r="J172" s="2"/>
      <c r="K172" s="2"/>
      <c r="L172" s="3"/>
    </row>
    <row r="173" spans="1:13" ht="15" x14ac:dyDescent="0.25">
      <c r="A173" s="1" t="s">
        <v>19</v>
      </c>
      <c r="B173" s="1" t="s">
        <v>40</v>
      </c>
      <c r="C173" s="1" t="s">
        <v>74</v>
      </c>
      <c r="D173" s="2"/>
      <c r="E173" s="1" t="s">
        <v>11</v>
      </c>
      <c r="F173" s="2"/>
      <c r="G173" s="2"/>
      <c r="H173" s="2"/>
      <c r="I173" s="2"/>
      <c r="J173" s="2"/>
      <c r="K173" s="2"/>
      <c r="L173" s="1"/>
      <c r="M173" s="1"/>
    </row>
    <row r="174" spans="1:13" ht="15" x14ac:dyDescent="0.25">
      <c r="A174" s="1" t="s">
        <v>19</v>
      </c>
      <c r="B174" s="1" t="s">
        <v>40</v>
      </c>
      <c r="C174" s="1" t="s">
        <v>74</v>
      </c>
      <c r="D174" s="2"/>
      <c r="E174" s="1" t="s">
        <v>11</v>
      </c>
      <c r="F174" s="2"/>
      <c r="G174" s="2"/>
      <c r="H174" s="2"/>
      <c r="I174" s="2"/>
      <c r="J174" s="2"/>
      <c r="K174" s="2"/>
    </row>
    <row r="175" spans="1:13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3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</sheetData>
  <mergeCells count="1">
    <mergeCell ref="H1:I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77"/>
  <sheetViews>
    <sheetView topLeftCell="E13" zoomScale="55" zoomScaleNormal="55" workbookViewId="0">
      <selection activeCell="T66" sqref="T66"/>
    </sheetView>
  </sheetViews>
  <sheetFormatPr baseColWidth="10" defaultColWidth="12.5703125" defaultRowHeight="15.75" customHeight="1" x14ac:dyDescent="0.2"/>
  <cols>
    <col min="2" max="2" width="23.85546875" customWidth="1"/>
    <col min="4" max="4" width="15.7109375" customWidth="1"/>
    <col min="10" max="10" width="20.7109375" customWidth="1"/>
    <col min="11" max="11" width="14.140625" customWidth="1"/>
    <col min="12" max="12" width="23.85546875" customWidth="1"/>
    <col min="16" max="16" width="3.7109375" customWidth="1"/>
    <col min="18" max="18" width="12.85546875" customWidth="1"/>
    <col min="19" max="19" width="23.85546875" customWidth="1"/>
    <col min="21" max="21" width="16.28515625" customWidth="1"/>
    <col min="22" max="22" width="17.85546875" customWidth="1"/>
    <col min="23" max="23" width="15.42578125" customWidth="1"/>
    <col min="24" max="24" width="25.85546875" customWidth="1"/>
    <col min="25" max="25" width="15" customWidth="1"/>
    <col min="27" max="27" width="5.42578125" customWidth="1"/>
    <col min="28" max="30" width="26.85546875" customWidth="1"/>
  </cols>
  <sheetData>
    <row r="1" spans="1:25" ht="15.75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2"/>
      <c r="J1" s="9" t="s">
        <v>75</v>
      </c>
      <c r="K1" s="126"/>
      <c r="L1" s="127"/>
      <c r="M1" s="2"/>
      <c r="N1" s="2"/>
      <c r="O1" s="1" t="s">
        <v>76</v>
      </c>
      <c r="P1" s="2"/>
      <c r="Q1" s="2"/>
      <c r="R1" s="2"/>
      <c r="S1" s="2"/>
      <c r="T1" s="2"/>
      <c r="U1" s="2"/>
      <c r="V1" s="1" t="s">
        <v>77</v>
      </c>
      <c r="W1" s="1" t="s">
        <v>78</v>
      </c>
      <c r="X1" s="1" t="s">
        <v>79</v>
      </c>
    </row>
    <row r="2" spans="1:25" ht="15.75" customHeight="1" x14ac:dyDescent="0.4">
      <c r="A2" s="10" t="s">
        <v>8</v>
      </c>
      <c r="B2" s="1" t="s">
        <v>9</v>
      </c>
      <c r="C2" s="1" t="s">
        <v>10</v>
      </c>
      <c r="D2" s="2"/>
      <c r="E2" s="2"/>
      <c r="F2" s="1" t="s">
        <v>11</v>
      </c>
      <c r="G2" s="2"/>
      <c r="H2" s="11" t="s">
        <v>11</v>
      </c>
      <c r="I2" s="2"/>
      <c r="J2" s="12" t="s">
        <v>80</v>
      </c>
      <c r="K2" s="12" t="s">
        <v>81</v>
      </c>
      <c r="L2" s="13"/>
      <c r="M2" s="14"/>
      <c r="N2" s="15" t="s">
        <v>82</v>
      </c>
      <c r="O2" s="1" t="s">
        <v>8</v>
      </c>
      <c r="P2" s="16">
        <f>COUNTIF($A$2:$A$174,O2)-8</f>
        <v>23</v>
      </c>
      <c r="Q2" s="2"/>
      <c r="R2" s="1" t="s">
        <v>8</v>
      </c>
      <c r="S2" s="1" t="s">
        <v>9</v>
      </c>
      <c r="T2" s="1" t="s">
        <v>10</v>
      </c>
      <c r="U2" s="16">
        <f t="shared" ref="U2:U38" si="0">COUNTIF($B$2:$B$174,S2)</f>
        <v>3</v>
      </c>
      <c r="V2" s="17" t="s">
        <v>83</v>
      </c>
      <c r="W2" s="17" t="s">
        <v>84</v>
      </c>
      <c r="X2" s="17" t="s">
        <v>85</v>
      </c>
      <c r="Y2" s="18"/>
    </row>
    <row r="3" spans="1:25" ht="15.75" customHeight="1" x14ac:dyDescent="0.4">
      <c r="A3" s="10" t="s">
        <v>8</v>
      </c>
      <c r="B3" s="1" t="s">
        <v>86</v>
      </c>
      <c r="C3" s="1" t="s">
        <v>10</v>
      </c>
      <c r="D3" s="2"/>
      <c r="E3" s="2"/>
      <c r="F3" s="2"/>
      <c r="G3" s="2"/>
      <c r="H3" s="11" t="s">
        <v>11</v>
      </c>
      <c r="I3" s="2"/>
      <c r="J3" s="12">
        <v>31</v>
      </c>
      <c r="K3" s="12">
        <v>61</v>
      </c>
      <c r="L3" s="19" t="s">
        <v>71</v>
      </c>
      <c r="M3" s="20">
        <f t="shared" ref="M3:M35" si="1">COUNTIF($B$2:$B$174,L3)</f>
        <v>2</v>
      </c>
      <c r="N3" s="21">
        <f t="shared" ref="N3:N23" si="2">(M3/$M$43*LN(M3/$M$43))</f>
        <v>-4.4323431906262131E-2</v>
      </c>
      <c r="O3" s="1" t="s">
        <v>18</v>
      </c>
      <c r="P3" s="16">
        <f>COUNTIF($A$2:$A$174,O3)</f>
        <v>1</v>
      </c>
      <c r="Q3" s="2"/>
      <c r="R3" s="1" t="s">
        <v>8</v>
      </c>
      <c r="S3" s="1" t="s">
        <v>12</v>
      </c>
      <c r="T3" s="1" t="s">
        <v>10</v>
      </c>
      <c r="U3" s="16">
        <f t="shared" si="0"/>
        <v>1</v>
      </c>
      <c r="V3" s="17" t="s">
        <v>83</v>
      </c>
      <c r="W3" s="1" t="s">
        <v>87</v>
      </c>
      <c r="X3" s="1" t="s">
        <v>85</v>
      </c>
      <c r="Y3" s="18"/>
    </row>
    <row r="4" spans="1:25" ht="15.75" customHeight="1" x14ac:dyDescent="0.4">
      <c r="A4" s="10" t="s">
        <v>8</v>
      </c>
      <c r="B4" s="1" t="s">
        <v>86</v>
      </c>
      <c r="C4" s="1" t="s">
        <v>10</v>
      </c>
      <c r="D4" s="2"/>
      <c r="E4" s="2"/>
      <c r="F4" s="2"/>
      <c r="G4" s="2"/>
      <c r="H4" s="11" t="s">
        <v>11</v>
      </c>
      <c r="I4" s="2"/>
      <c r="J4" s="12" t="s">
        <v>88</v>
      </c>
      <c r="K4" s="2"/>
      <c r="L4" s="19" t="s">
        <v>45</v>
      </c>
      <c r="M4" s="20">
        <f t="shared" si="1"/>
        <v>7</v>
      </c>
      <c r="N4" s="21">
        <f t="shared" si="2"/>
        <v>-0.11337324605540518</v>
      </c>
      <c r="O4" s="1" t="s">
        <v>19</v>
      </c>
      <c r="P4" s="16">
        <f>COUNTIF($A$2:$A$174,O4)-3</f>
        <v>106</v>
      </c>
      <c r="Q4" s="2"/>
      <c r="R4" s="1" t="s">
        <v>8</v>
      </c>
      <c r="S4" s="1" t="s">
        <v>13</v>
      </c>
      <c r="T4" s="1" t="s">
        <v>10</v>
      </c>
      <c r="U4" s="16">
        <f t="shared" si="0"/>
        <v>2</v>
      </c>
      <c r="V4" s="17" t="s">
        <v>83</v>
      </c>
      <c r="W4" s="1" t="s">
        <v>87</v>
      </c>
      <c r="X4" s="1" t="s">
        <v>89</v>
      </c>
      <c r="Y4" s="18"/>
    </row>
    <row r="5" spans="1:25" ht="15.75" customHeight="1" x14ac:dyDescent="0.4">
      <c r="A5" s="10" t="s">
        <v>8</v>
      </c>
      <c r="B5" s="1" t="s">
        <v>86</v>
      </c>
      <c r="C5" s="1" t="s">
        <v>10</v>
      </c>
      <c r="D5" s="2"/>
      <c r="E5" s="2"/>
      <c r="F5" s="2"/>
      <c r="G5" s="2"/>
      <c r="H5" s="11" t="s">
        <v>11</v>
      </c>
      <c r="I5" s="2"/>
      <c r="J5" s="12">
        <v>32</v>
      </c>
      <c r="K5" s="2"/>
      <c r="L5" s="19" t="s">
        <v>45</v>
      </c>
      <c r="M5" s="20">
        <f t="shared" si="1"/>
        <v>7</v>
      </c>
      <c r="N5" s="21">
        <f t="shared" si="2"/>
        <v>-0.11337324605540518</v>
      </c>
      <c r="O5" s="1" t="s">
        <v>22</v>
      </c>
      <c r="P5" s="16">
        <f t="shared" ref="P5:P6" si="3">COUNTIF($A$2:$A$174,O5)</f>
        <v>2</v>
      </c>
      <c r="Q5" s="2"/>
      <c r="R5" s="1" t="s">
        <v>8</v>
      </c>
      <c r="S5" s="1" t="s">
        <v>14</v>
      </c>
      <c r="T5" s="1" t="s">
        <v>10</v>
      </c>
      <c r="U5" s="16">
        <f t="shared" si="0"/>
        <v>2</v>
      </c>
      <c r="V5" s="17" t="s">
        <v>83</v>
      </c>
      <c r="W5" s="17" t="s">
        <v>84</v>
      </c>
      <c r="X5" s="1" t="s">
        <v>85</v>
      </c>
      <c r="Y5" s="18"/>
    </row>
    <row r="6" spans="1:25" ht="15.75" customHeight="1" x14ac:dyDescent="0.4">
      <c r="A6" s="10" t="s">
        <v>8</v>
      </c>
      <c r="B6" s="1" t="s">
        <v>12</v>
      </c>
      <c r="C6" s="1" t="s">
        <v>10</v>
      </c>
      <c r="D6" s="2"/>
      <c r="E6" s="1" t="s">
        <v>11</v>
      </c>
      <c r="F6" s="2"/>
      <c r="G6" s="2"/>
      <c r="H6" s="22"/>
      <c r="I6" s="2"/>
      <c r="J6" s="2"/>
      <c r="K6" s="2"/>
      <c r="L6" s="19" t="s">
        <v>70</v>
      </c>
      <c r="M6" s="20">
        <f t="shared" si="1"/>
        <v>1</v>
      </c>
      <c r="N6" s="21">
        <f t="shared" si="2"/>
        <v>-2.5462416812940328E-2</v>
      </c>
      <c r="O6" s="1" t="s">
        <v>34</v>
      </c>
      <c r="P6" s="16">
        <f t="shared" si="3"/>
        <v>14</v>
      </c>
      <c r="Q6" s="2"/>
      <c r="R6" s="1" t="s">
        <v>8</v>
      </c>
      <c r="S6" s="1" t="s">
        <v>15</v>
      </c>
      <c r="T6" s="1" t="s">
        <v>10</v>
      </c>
      <c r="U6" s="16">
        <f t="shared" si="0"/>
        <v>2</v>
      </c>
      <c r="V6" s="1" t="s">
        <v>90</v>
      </c>
      <c r="W6" s="1" t="s">
        <v>84</v>
      </c>
      <c r="X6" s="1" t="s">
        <v>85</v>
      </c>
      <c r="Y6" s="18"/>
    </row>
    <row r="7" spans="1:25" ht="15.75" customHeight="1" x14ac:dyDescent="0.4">
      <c r="A7" s="10" t="s">
        <v>8</v>
      </c>
      <c r="B7" s="1" t="s">
        <v>13</v>
      </c>
      <c r="C7" s="1" t="s">
        <v>10</v>
      </c>
      <c r="D7" s="2"/>
      <c r="E7" s="1" t="s">
        <v>11</v>
      </c>
      <c r="F7" s="2"/>
      <c r="G7" s="2"/>
      <c r="H7" s="22"/>
      <c r="I7" s="2"/>
      <c r="J7" s="2"/>
      <c r="K7" s="2"/>
      <c r="L7" s="19" t="s">
        <v>64</v>
      </c>
      <c r="M7" s="20">
        <f t="shared" si="1"/>
        <v>2</v>
      </c>
      <c r="N7" s="21">
        <f t="shared" si="2"/>
        <v>-4.4323431906262131E-2</v>
      </c>
      <c r="O7" s="3" t="s">
        <v>62</v>
      </c>
      <c r="P7" s="16">
        <f>COUNTIF($A$2:$A$174,O7)+J3</f>
        <v>47</v>
      </c>
      <c r="Q7" s="2"/>
      <c r="R7" s="1" t="s">
        <v>8</v>
      </c>
      <c r="S7" s="1" t="s">
        <v>17</v>
      </c>
      <c r="T7" s="1" t="s">
        <v>10</v>
      </c>
      <c r="U7" s="16">
        <f t="shared" si="0"/>
        <v>1</v>
      </c>
      <c r="V7" s="17" t="s">
        <v>83</v>
      </c>
      <c r="W7" s="1" t="s">
        <v>91</v>
      </c>
      <c r="X7" s="17" t="s">
        <v>92</v>
      </c>
      <c r="Y7" s="18"/>
    </row>
    <row r="8" spans="1:25" ht="15.75" customHeight="1" x14ac:dyDescent="0.4">
      <c r="A8" s="10" t="s">
        <v>8</v>
      </c>
      <c r="B8" s="1" t="s">
        <v>14</v>
      </c>
      <c r="C8" s="1" t="s">
        <v>10</v>
      </c>
      <c r="D8" s="2"/>
      <c r="E8" s="1" t="s">
        <v>11</v>
      </c>
      <c r="F8" s="2"/>
      <c r="G8" s="2"/>
      <c r="H8" s="22"/>
      <c r="I8" s="2"/>
      <c r="J8" s="2"/>
      <c r="K8" s="2"/>
      <c r="L8" s="19" t="s">
        <v>33</v>
      </c>
      <c r="M8" s="20">
        <f t="shared" si="1"/>
        <v>4</v>
      </c>
      <c r="N8" s="21">
        <f t="shared" si="2"/>
        <v>-7.5444060373287214E-2</v>
      </c>
      <c r="O8" s="1"/>
      <c r="P8" s="16"/>
      <c r="Q8" s="2"/>
      <c r="R8" s="1" t="s">
        <v>8</v>
      </c>
      <c r="S8" s="1" t="s">
        <v>26</v>
      </c>
      <c r="T8" s="1" t="s">
        <v>10</v>
      </c>
      <c r="U8" s="16">
        <f t="shared" si="0"/>
        <v>1</v>
      </c>
      <c r="V8" s="17" t="s">
        <v>83</v>
      </c>
      <c r="W8" s="4" t="s">
        <v>87</v>
      </c>
      <c r="X8" s="4" t="s">
        <v>93</v>
      </c>
      <c r="Y8" s="18"/>
    </row>
    <row r="9" spans="1:25" ht="15.75" customHeight="1" x14ac:dyDescent="0.4">
      <c r="A9" s="10" t="s">
        <v>8</v>
      </c>
      <c r="B9" s="1" t="s">
        <v>14</v>
      </c>
      <c r="C9" s="1" t="s">
        <v>10</v>
      </c>
      <c r="D9" s="2"/>
      <c r="E9" s="1" t="s">
        <v>11</v>
      </c>
      <c r="F9" s="2"/>
      <c r="G9" s="2"/>
      <c r="H9" s="11" t="s">
        <v>11</v>
      </c>
      <c r="I9" s="2"/>
      <c r="J9" s="2"/>
      <c r="K9" s="2"/>
      <c r="L9" s="19" t="s">
        <v>35</v>
      </c>
      <c r="M9" s="20">
        <f t="shared" si="1"/>
        <v>9</v>
      </c>
      <c r="N9" s="21">
        <f t="shared" si="2"/>
        <v>-0.13499498371633925</v>
      </c>
      <c r="O9" s="1" t="s">
        <v>94</v>
      </c>
      <c r="P9" s="2"/>
      <c r="Q9" s="2"/>
      <c r="R9" s="1" t="s">
        <v>8</v>
      </c>
      <c r="S9" s="1" t="s">
        <v>28</v>
      </c>
      <c r="T9" s="1" t="s">
        <v>10</v>
      </c>
      <c r="U9" s="16">
        <f t="shared" si="0"/>
        <v>3</v>
      </c>
      <c r="V9" s="1" t="s">
        <v>90</v>
      </c>
      <c r="W9" s="4" t="s">
        <v>84</v>
      </c>
      <c r="X9" s="1" t="s">
        <v>85</v>
      </c>
      <c r="Y9" s="18"/>
    </row>
    <row r="10" spans="1:25" ht="15.75" customHeight="1" x14ac:dyDescent="0.4">
      <c r="A10" s="10" t="s">
        <v>8</v>
      </c>
      <c r="B10" s="1" t="s">
        <v>15</v>
      </c>
      <c r="C10" s="1" t="s">
        <v>10</v>
      </c>
      <c r="D10" s="2"/>
      <c r="E10" s="1" t="s">
        <v>11</v>
      </c>
      <c r="F10" s="2"/>
      <c r="G10" s="2"/>
      <c r="H10" s="22"/>
      <c r="I10" s="2"/>
      <c r="J10" s="2"/>
      <c r="K10" s="2"/>
      <c r="L10" s="19" t="s">
        <v>49</v>
      </c>
      <c r="M10" s="20">
        <f t="shared" si="1"/>
        <v>1</v>
      </c>
      <c r="N10" s="21">
        <f t="shared" si="2"/>
        <v>-2.5462416812940328E-2</v>
      </c>
      <c r="O10" s="1" t="s">
        <v>8</v>
      </c>
      <c r="P10" s="16">
        <f>COUNTIF($A$2:$A$174,O10)+K3</f>
        <v>92</v>
      </c>
      <c r="Q10" s="2"/>
      <c r="R10" s="1" t="s">
        <v>8</v>
      </c>
      <c r="S10" s="1" t="s">
        <v>29</v>
      </c>
      <c r="T10" s="1" t="s">
        <v>10</v>
      </c>
      <c r="U10" s="16">
        <f t="shared" si="0"/>
        <v>2</v>
      </c>
      <c r="V10" s="1" t="s">
        <v>83</v>
      </c>
      <c r="W10" s="1" t="s">
        <v>87</v>
      </c>
      <c r="X10" s="4" t="s">
        <v>93</v>
      </c>
      <c r="Y10" s="18"/>
    </row>
    <row r="11" spans="1:25" ht="15.75" customHeight="1" x14ac:dyDescent="0.4">
      <c r="A11" s="10" t="s">
        <v>8</v>
      </c>
      <c r="B11" s="1" t="s">
        <v>17</v>
      </c>
      <c r="C11" s="1" t="s">
        <v>10</v>
      </c>
      <c r="D11" s="2"/>
      <c r="E11" s="2"/>
      <c r="F11" s="2"/>
      <c r="G11" s="2"/>
      <c r="H11" s="22"/>
      <c r="I11" s="2"/>
      <c r="J11" s="2"/>
      <c r="K11" s="2"/>
      <c r="L11" s="19" t="s">
        <v>46</v>
      </c>
      <c r="M11" s="20">
        <f t="shared" si="1"/>
        <v>3</v>
      </c>
      <c r="N11" s="21">
        <f t="shared" si="2"/>
        <v>-6.06927891721337E-2</v>
      </c>
      <c r="O11" s="1" t="s">
        <v>18</v>
      </c>
      <c r="P11" s="16">
        <f>COUNTIF($A$2:$A$174,O11)</f>
        <v>1</v>
      </c>
      <c r="Q11" s="2"/>
      <c r="R11" s="1" t="s">
        <v>8</v>
      </c>
      <c r="S11" s="1" t="s">
        <v>32</v>
      </c>
      <c r="T11" s="1" t="s">
        <v>10</v>
      </c>
      <c r="U11" s="16">
        <f t="shared" si="0"/>
        <v>1</v>
      </c>
      <c r="V11" s="4" t="s">
        <v>83</v>
      </c>
      <c r="W11" s="4" t="s">
        <v>87</v>
      </c>
      <c r="X11" s="4" t="s">
        <v>85</v>
      </c>
      <c r="Y11" s="18"/>
    </row>
    <row r="12" spans="1:25" ht="15.75" customHeight="1" x14ac:dyDescent="0.4">
      <c r="A12" s="10" t="s">
        <v>18</v>
      </c>
      <c r="B12" s="1" t="s">
        <v>86</v>
      </c>
      <c r="C12" s="1" t="s">
        <v>10</v>
      </c>
      <c r="D12" s="2"/>
      <c r="E12" s="1" t="s">
        <v>11</v>
      </c>
      <c r="F12" s="2"/>
      <c r="G12" s="2"/>
      <c r="H12" s="11" t="s">
        <v>11</v>
      </c>
      <c r="I12" s="2"/>
      <c r="J12" s="2"/>
      <c r="K12" s="2"/>
      <c r="L12" s="19" t="s">
        <v>46</v>
      </c>
      <c r="M12" s="20">
        <f t="shared" si="1"/>
        <v>3</v>
      </c>
      <c r="N12" s="21">
        <f t="shared" si="2"/>
        <v>-6.06927891721337E-2</v>
      </c>
      <c r="O12" s="1" t="s">
        <v>19</v>
      </c>
      <c r="P12" s="16">
        <f>COUNTIF($A$2:$A$174,O12)+J5</f>
        <v>141</v>
      </c>
      <c r="Q12" s="2"/>
      <c r="R12" s="1" t="s">
        <v>8</v>
      </c>
      <c r="S12" s="1" t="s">
        <v>41</v>
      </c>
      <c r="T12" s="1" t="s">
        <v>10</v>
      </c>
      <c r="U12" s="16">
        <f t="shared" si="0"/>
        <v>3</v>
      </c>
      <c r="V12" s="1" t="s">
        <v>83</v>
      </c>
      <c r="W12" s="1" t="s">
        <v>87</v>
      </c>
      <c r="X12" s="1" t="s">
        <v>85</v>
      </c>
      <c r="Y12" s="18"/>
    </row>
    <row r="13" spans="1:25" ht="15.75" customHeight="1" x14ac:dyDescent="0.4">
      <c r="A13" s="10" t="s">
        <v>19</v>
      </c>
      <c r="B13" s="1" t="s">
        <v>20</v>
      </c>
      <c r="C13" s="1" t="s">
        <v>10</v>
      </c>
      <c r="D13" s="2"/>
      <c r="E13" s="1" t="s">
        <v>11</v>
      </c>
      <c r="F13" s="2"/>
      <c r="G13" s="2"/>
      <c r="H13" s="22"/>
      <c r="I13" s="2"/>
      <c r="J13" s="2"/>
      <c r="K13" s="2"/>
      <c r="L13" s="23" t="s">
        <v>95</v>
      </c>
      <c r="M13" s="20">
        <f t="shared" si="1"/>
        <v>4</v>
      </c>
      <c r="N13" s="21">
        <f t="shared" si="2"/>
        <v>-7.5444060373287214E-2</v>
      </c>
      <c r="O13" s="1" t="s">
        <v>22</v>
      </c>
      <c r="P13" s="16">
        <f t="shared" ref="P13:P14" si="4">COUNTIF($A$2:$A$174,O13)</f>
        <v>2</v>
      </c>
      <c r="Q13" s="2"/>
      <c r="R13" s="1" t="s">
        <v>8</v>
      </c>
      <c r="S13" s="1" t="s">
        <v>68</v>
      </c>
      <c r="T13" s="1" t="s">
        <v>54</v>
      </c>
      <c r="U13" s="16">
        <f t="shared" si="0"/>
        <v>1</v>
      </c>
      <c r="V13" s="1" t="s">
        <v>83</v>
      </c>
      <c r="W13" s="1" t="s">
        <v>96</v>
      </c>
      <c r="X13" s="1" t="s">
        <v>85</v>
      </c>
      <c r="Y13" s="18"/>
    </row>
    <row r="14" spans="1:25" ht="15.75" customHeight="1" x14ac:dyDescent="0.4">
      <c r="A14" s="10" t="s">
        <v>19</v>
      </c>
      <c r="B14" s="1" t="s">
        <v>20</v>
      </c>
      <c r="C14" s="1" t="s">
        <v>10</v>
      </c>
      <c r="D14" s="2"/>
      <c r="E14" s="2"/>
      <c r="F14" s="1" t="s">
        <v>11</v>
      </c>
      <c r="G14" s="2"/>
      <c r="H14" s="22"/>
      <c r="I14" s="2"/>
      <c r="J14" s="2"/>
      <c r="K14" s="2"/>
      <c r="L14" s="19" t="s">
        <v>69</v>
      </c>
      <c r="M14" s="20">
        <f t="shared" si="1"/>
        <v>1</v>
      </c>
      <c r="N14" s="21">
        <f t="shared" si="2"/>
        <v>-2.5462416812940328E-2</v>
      </c>
      <c r="O14" s="1" t="s">
        <v>34</v>
      </c>
      <c r="P14" s="16">
        <f t="shared" si="4"/>
        <v>14</v>
      </c>
      <c r="Q14" s="2"/>
      <c r="R14" s="1" t="s">
        <v>8</v>
      </c>
      <c r="S14" s="1" t="s">
        <v>69</v>
      </c>
      <c r="T14" s="1" t="s">
        <v>54</v>
      </c>
      <c r="U14" s="16">
        <f t="shared" si="0"/>
        <v>1</v>
      </c>
      <c r="V14" s="1" t="s">
        <v>90</v>
      </c>
      <c r="W14" s="1" t="s">
        <v>84</v>
      </c>
      <c r="X14" s="1" t="s">
        <v>85</v>
      </c>
      <c r="Y14" s="18"/>
    </row>
    <row r="15" spans="1:25" ht="15.75" customHeight="1" x14ac:dyDescent="0.4">
      <c r="A15" s="10" t="s">
        <v>19</v>
      </c>
      <c r="B15" s="1" t="s">
        <v>21</v>
      </c>
      <c r="C15" s="1" t="s">
        <v>10</v>
      </c>
      <c r="D15" s="2"/>
      <c r="E15" s="1" t="s">
        <v>11</v>
      </c>
      <c r="F15" s="2"/>
      <c r="G15" s="2"/>
      <c r="H15" s="22"/>
      <c r="I15" s="2"/>
      <c r="J15" s="2"/>
      <c r="K15" s="2"/>
      <c r="L15" s="19" t="s">
        <v>21</v>
      </c>
      <c r="M15" s="20">
        <f t="shared" si="1"/>
        <v>15</v>
      </c>
      <c r="N15" s="21">
        <f t="shared" si="2"/>
        <v>-0.18850409497251847</v>
      </c>
      <c r="O15" s="3" t="s">
        <v>62</v>
      </c>
      <c r="P15" s="16">
        <f>COUNTIF($A$2:$A$174,O15)+J3</f>
        <v>47</v>
      </c>
      <c r="Q15" s="2"/>
      <c r="R15" s="1" t="s">
        <v>34</v>
      </c>
      <c r="S15" s="1" t="s">
        <v>35</v>
      </c>
      <c r="T15" s="1" t="s">
        <v>10</v>
      </c>
      <c r="U15" s="16">
        <f t="shared" si="0"/>
        <v>9</v>
      </c>
      <c r="V15" s="5" t="s">
        <v>97</v>
      </c>
      <c r="W15" s="1" t="s">
        <v>98</v>
      </c>
      <c r="X15" s="1" t="s">
        <v>99</v>
      </c>
      <c r="Y15" s="1"/>
    </row>
    <row r="16" spans="1:25" ht="15.75" customHeight="1" x14ac:dyDescent="0.4">
      <c r="A16" s="10" t="s">
        <v>8</v>
      </c>
      <c r="B16" s="1" t="s">
        <v>13</v>
      </c>
      <c r="C16" s="1" t="s">
        <v>10</v>
      </c>
      <c r="D16" s="1" t="s">
        <v>30</v>
      </c>
      <c r="E16" s="2"/>
      <c r="F16" s="1" t="s">
        <v>11</v>
      </c>
      <c r="G16" s="2"/>
      <c r="H16" s="11" t="s">
        <v>11</v>
      </c>
      <c r="I16" s="2"/>
      <c r="J16" s="2"/>
      <c r="K16" s="2"/>
      <c r="L16" s="19" t="s">
        <v>20</v>
      </c>
      <c r="M16" s="20">
        <f t="shared" si="1"/>
        <v>9</v>
      </c>
      <c r="N16" s="21">
        <f t="shared" si="2"/>
        <v>-0.13499498371633925</v>
      </c>
      <c r="O16" s="2"/>
      <c r="P16" s="2"/>
      <c r="Q16" s="2"/>
      <c r="R16" s="1" t="s">
        <v>34</v>
      </c>
      <c r="S16" s="1" t="s">
        <v>95</v>
      </c>
      <c r="T16" s="1" t="s">
        <v>10</v>
      </c>
      <c r="U16" s="16">
        <f t="shared" si="0"/>
        <v>4</v>
      </c>
      <c r="V16" s="5" t="s">
        <v>97</v>
      </c>
      <c r="W16" s="1" t="s">
        <v>98</v>
      </c>
      <c r="X16" s="1" t="s">
        <v>99</v>
      </c>
    </row>
    <row r="17" spans="1:27" ht="15.75" customHeight="1" x14ac:dyDescent="0.4">
      <c r="A17" s="10" t="s">
        <v>19</v>
      </c>
      <c r="B17" s="1" t="s">
        <v>21</v>
      </c>
      <c r="C17" s="1" t="s">
        <v>10</v>
      </c>
      <c r="D17" s="1" t="s">
        <v>16</v>
      </c>
      <c r="E17" s="2"/>
      <c r="F17" s="1" t="s">
        <v>11</v>
      </c>
      <c r="G17" s="2"/>
      <c r="H17" s="22"/>
      <c r="I17" s="2"/>
      <c r="J17" s="2"/>
      <c r="K17" s="2"/>
      <c r="L17" s="19" t="s">
        <v>65</v>
      </c>
      <c r="M17" s="20">
        <f t="shared" si="1"/>
        <v>9</v>
      </c>
      <c r="N17" s="21">
        <f t="shared" si="2"/>
        <v>-0.13499498371633925</v>
      </c>
      <c r="O17" s="2"/>
      <c r="P17" s="2"/>
      <c r="Q17" s="2"/>
      <c r="R17" s="1" t="s">
        <v>34</v>
      </c>
      <c r="S17" s="1" t="s">
        <v>49</v>
      </c>
      <c r="T17" s="1" t="s">
        <v>50</v>
      </c>
      <c r="U17" s="16">
        <f t="shared" si="0"/>
        <v>1</v>
      </c>
      <c r="V17" s="5" t="s">
        <v>97</v>
      </c>
      <c r="W17" s="1" t="s">
        <v>98</v>
      </c>
      <c r="X17" s="1" t="s">
        <v>99</v>
      </c>
    </row>
    <row r="18" spans="1:27" ht="15.75" customHeight="1" x14ac:dyDescent="0.4">
      <c r="A18" s="10" t="s">
        <v>22</v>
      </c>
      <c r="B18" s="1" t="s">
        <v>22</v>
      </c>
      <c r="C18" s="1" t="s">
        <v>10</v>
      </c>
      <c r="D18" s="2"/>
      <c r="E18" s="1" t="s">
        <v>11</v>
      </c>
      <c r="F18" s="2"/>
      <c r="G18" s="2"/>
      <c r="H18" s="22"/>
      <c r="I18" s="2"/>
      <c r="J18" s="2"/>
      <c r="K18" s="2"/>
      <c r="L18" s="19" t="s">
        <v>27</v>
      </c>
      <c r="M18" s="20">
        <f t="shared" si="1"/>
        <v>1</v>
      </c>
      <c r="N18" s="21">
        <f t="shared" si="2"/>
        <v>-2.5462416812940328E-2</v>
      </c>
      <c r="O18" s="2"/>
      <c r="P18" s="2"/>
      <c r="Q18" s="2"/>
      <c r="R18" s="1" t="s">
        <v>19</v>
      </c>
      <c r="S18" s="1" t="s">
        <v>20</v>
      </c>
      <c r="T18" s="1" t="s">
        <v>10</v>
      </c>
      <c r="U18" s="16">
        <f t="shared" si="0"/>
        <v>9</v>
      </c>
      <c r="V18" s="1" t="s">
        <v>100</v>
      </c>
      <c r="W18" s="1" t="s">
        <v>96</v>
      </c>
      <c r="X18" s="1" t="s">
        <v>99</v>
      </c>
    </row>
    <row r="19" spans="1:27" ht="15.75" customHeight="1" x14ac:dyDescent="0.4">
      <c r="A19" s="10" t="s">
        <v>19</v>
      </c>
      <c r="B19" s="1" t="s">
        <v>21</v>
      </c>
      <c r="C19" s="1" t="s">
        <v>10</v>
      </c>
      <c r="D19" s="1" t="s">
        <v>16</v>
      </c>
      <c r="E19" s="2"/>
      <c r="F19" s="2"/>
      <c r="G19" s="1" t="s">
        <v>11</v>
      </c>
      <c r="H19" s="11" t="s">
        <v>11</v>
      </c>
      <c r="I19" s="2"/>
      <c r="J19" s="2"/>
      <c r="K19" s="2"/>
      <c r="L19" s="19" t="s">
        <v>9</v>
      </c>
      <c r="M19" s="20">
        <f t="shared" si="1"/>
        <v>3</v>
      </c>
      <c r="N19" s="21">
        <f t="shared" si="2"/>
        <v>-6.06927891721337E-2</v>
      </c>
      <c r="O19" s="2"/>
      <c r="P19" s="2"/>
      <c r="Q19" s="2"/>
      <c r="R19" s="1" t="s">
        <v>19</v>
      </c>
      <c r="S19" s="1" t="s">
        <v>21</v>
      </c>
      <c r="T19" s="1" t="s">
        <v>10</v>
      </c>
      <c r="U19" s="16">
        <f t="shared" si="0"/>
        <v>15</v>
      </c>
      <c r="V19" s="1" t="s">
        <v>101</v>
      </c>
      <c r="W19" s="1" t="s">
        <v>84</v>
      </c>
      <c r="X19" s="1" t="s">
        <v>102</v>
      </c>
    </row>
    <row r="20" spans="1:27" ht="15.75" customHeight="1" x14ac:dyDescent="0.4">
      <c r="A20" s="10" t="s">
        <v>19</v>
      </c>
      <c r="B20" s="1" t="s">
        <v>24</v>
      </c>
      <c r="C20" s="1" t="s">
        <v>10</v>
      </c>
      <c r="D20" s="2"/>
      <c r="E20" s="1" t="s">
        <v>11</v>
      </c>
      <c r="F20" s="2"/>
      <c r="G20" s="2"/>
      <c r="H20" s="22"/>
      <c r="I20" s="2"/>
      <c r="J20" s="2"/>
      <c r="K20" s="2"/>
      <c r="L20" s="19" t="s">
        <v>14</v>
      </c>
      <c r="M20" s="20">
        <f t="shared" si="1"/>
        <v>2</v>
      </c>
      <c r="N20" s="21">
        <f t="shared" si="2"/>
        <v>-4.4323431906262131E-2</v>
      </c>
      <c r="O20" s="2"/>
      <c r="P20" s="2"/>
      <c r="Q20" s="2"/>
      <c r="R20" s="1" t="s">
        <v>19</v>
      </c>
      <c r="S20" s="1" t="s">
        <v>24</v>
      </c>
      <c r="T20" s="1" t="s">
        <v>10</v>
      </c>
      <c r="U20" s="16">
        <f t="shared" si="0"/>
        <v>3</v>
      </c>
      <c r="V20" s="1" t="s">
        <v>101</v>
      </c>
      <c r="W20" s="1" t="s">
        <v>84</v>
      </c>
      <c r="X20" s="1" t="s">
        <v>99</v>
      </c>
    </row>
    <row r="21" spans="1:27" ht="15.75" customHeight="1" x14ac:dyDescent="0.4">
      <c r="A21" s="10" t="s">
        <v>8</v>
      </c>
      <c r="B21" s="1" t="s">
        <v>26</v>
      </c>
      <c r="C21" s="1" t="s">
        <v>10</v>
      </c>
      <c r="D21" s="1" t="s">
        <v>16</v>
      </c>
      <c r="E21" s="2"/>
      <c r="F21" s="1" t="s">
        <v>11</v>
      </c>
      <c r="G21" s="2"/>
      <c r="H21" s="22"/>
      <c r="I21" s="2"/>
      <c r="J21" s="2"/>
      <c r="K21" s="2"/>
      <c r="L21" s="19" t="s">
        <v>17</v>
      </c>
      <c r="M21" s="20">
        <f t="shared" si="1"/>
        <v>1</v>
      </c>
      <c r="N21" s="21">
        <f t="shared" si="2"/>
        <v>-2.5462416812940328E-2</v>
      </c>
      <c r="O21" s="2"/>
      <c r="P21" s="2"/>
      <c r="Q21" s="2"/>
      <c r="R21" s="1" t="s">
        <v>19</v>
      </c>
      <c r="S21" s="1" t="s">
        <v>27</v>
      </c>
      <c r="T21" s="1" t="s">
        <v>10</v>
      </c>
      <c r="U21" s="16">
        <f t="shared" si="0"/>
        <v>1</v>
      </c>
      <c r="V21" s="1" t="s">
        <v>83</v>
      </c>
      <c r="W21" s="1" t="s">
        <v>84</v>
      </c>
      <c r="X21" s="1" t="s">
        <v>85</v>
      </c>
    </row>
    <row r="22" spans="1:27" ht="15.75" customHeight="1" x14ac:dyDescent="0.4">
      <c r="A22" s="10" t="s">
        <v>19</v>
      </c>
      <c r="B22" s="1" t="s">
        <v>27</v>
      </c>
      <c r="C22" s="1" t="s">
        <v>10</v>
      </c>
      <c r="D22" s="2"/>
      <c r="E22" s="2"/>
      <c r="F22" s="2"/>
      <c r="G22" s="1" t="s">
        <v>11</v>
      </c>
      <c r="H22" s="11" t="s">
        <v>11</v>
      </c>
      <c r="I22" s="2"/>
      <c r="J22" s="2"/>
      <c r="K22" s="2"/>
      <c r="L22" s="19" t="s">
        <v>13</v>
      </c>
      <c r="M22" s="20">
        <f t="shared" si="1"/>
        <v>2</v>
      </c>
      <c r="N22" s="21">
        <f t="shared" si="2"/>
        <v>-4.4323431906262131E-2</v>
      </c>
      <c r="O22" s="2"/>
      <c r="P22" s="2"/>
      <c r="Q22" s="2"/>
      <c r="R22" s="1" t="s">
        <v>19</v>
      </c>
      <c r="S22" s="1" t="s">
        <v>33</v>
      </c>
      <c r="T22" s="1" t="s">
        <v>10</v>
      </c>
      <c r="U22" s="16">
        <f t="shared" si="0"/>
        <v>4</v>
      </c>
      <c r="V22" s="1" t="s">
        <v>101</v>
      </c>
      <c r="W22" s="1" t="s">
        <v>84</v>
      </c>
      <c r="X22" s="1" t="s">
        <v>103</v>
      </c>
    </row>
    <row r="23" spans="1:27" ht="15.75" customHeight="1" x14ac:dyDescent="0.4">
      <c r="A23" s="10" t="s">
        <v>8</v>
      </c>
      <c r="B23" s="1" t="s">
        <v>28</v>
      </c>
      <c r="C23" s="1" t="s">
        <v>10</v>
      </c>
      <c r="D23" s="2"/>
      <c r="E23" s="1" t="s">
        <v>11</v>
      </c>
      <c r="F23" s="2"/>
      <c r="G23" s="2"/>
      <c r="H23" s="11" t="s">
        <v>11</v>
      </c>
      <c r="I23" s="2"/>
      <c r="J23" s="2"/>
      <c r="K23" s="2"/>
      <c r="L23" s="19" t="s">
        <v>41</v>
      </c>
      <c r="M23" s="20">
        <f t="shared" si="1"/>
        <v>3</v>
      </c>
      <c r="N23" s="21">
        <f t="shared" si="2"/>
        <v>-6.06927891721337E-2</v>
      </c>
      <c r="O23" s="2"/>
      <c r="P23" s="2"/>
      <c r="Q23" s="2"/>
      <c r="R23" s="1" t="s">
        <v>19</v>
      </c>
      <c r="S23" s="1" t="s">
        <v>39</v>
      </c>
      <c r="T23" s="1" t="s">
        <v>10</v>
      </c>
      <c r="U23" s="16">
        <f t="shared" si="0"/>
        <v>8</v>
      </c>
      <c r="V23" s="1" t="s">
        <v>101</v>
      </c>
      <c r="W23" s="1" t="s">
        <v>84</v>
      </c>
      <c r="X23" s="1" t="s">
        <v>102</v>
      </c>
    </row>
    <row r="24" spans="1:27" ht="15.75" customHeight="1" x14ac:dyDescent="0.4">
      <c r="A24" s="10" t="s">
        <v>8</v>
      </c>
      <c r="B24" s="1" t="s">
        <v>28</v>
      </c>
      <c r="C24" s="1" t="s">
        <v>10</v>
      </c>
      <c r="D24" s="2"/>
      <c r="E24" s="2"/>
      <c r="F24" s="1" t="s">
        <v>11</v>
      </c>
      <c r="G24" s="2"/>
      <c r="H24" s="11" t="s">
        <v>11</v>
      </c>
      <c r="I24" s="2"/>
      <c r="J24" s="2"/>
      <c r="K24" s="2"/>
      <c r="L24" s="19" t="s">
        <v>86</v>
      </c>
      <c r="M24" s="20">
        <f t="shared" si="1"/>
        <v>12</v>
      </c>
      <c r="N24" s="21"/>
      <c r="O24" s="2"/>
      <c r="P24" s="2"/>
      <c r="Q24" s="2"/>
      <c r="R24" s="1" t="s">
        <v>19</v>
      </c>
      <c r="S24" s="1" t="s">
        <v>40</v>
      </c>
      <c r="T24" s="1" t="s">
        <v>10</v>
      </c>
      <c r="U24" s="16">
        <f t="shared" si="0"/>
        <v>5</v>
      </c>
      <c r="V24" s="1" t="s">
        <v>104</v>
      </c>
      <c r="W24" s="1" t="s">
        <v>84</v>
      </c>
      <c r="X24" s="1" t="s">
        <v>103</v>
      </c>
    </row>
    <row r="25" spans="1:27" ht="15.75" customHeight="1" x14ac:dyDescent="0.4">
      <c r="A25" s="10" t="s">
        <v>8</v>
      </c>
      <c r="B25" s="1" t="s">
        <v>29</v>
      </c>
      <c r="C25" s="1" t="s">
        <v>10</v>
      </c>
      <c r="D25" s="2"/>
      <c r="E25" s="2"/>
      <c r="F25" s="2"/>
      <c r="G25" s="1" t="s">
        <v>11</v>
      </c>
      <c r="H25" s="22"/>
      <c r="I25" s="2"/>
      <c r="J25" s="2"/>
      <c r="K25" s="2"/>
      <c r="L25" s="19" t="s">
        <v>58</v>
      </c>
      <c r="M25" s="20">
        <f t="shared" si="1"/>
        <v>4</v>
      </c>
      <c r="N25" s="21">
        <f t="shared" ref="N25:N42" si="5">(M25/$M$43*LN(M25/$M$43))</f>
        <v>-7.5444060373287214E-2</v>
      </c>
      <c r="O25" s="2"/>
      <c r="P25" s="2"/>
      <c r="Q25" s="2"/>
      <c r="R25" s="1" t="s">
        <v>19</v>
      </c>
      <c r="S25" s="1" t="s">
        <v>43</v>
      </c>
      <c r="T25" s="1" t="s">
        <v>10</v>
      </c>
      <c r="U25" s="16">
        <f t="shared" si="0"/>
        <v>17</v>
      </c>
      <c r="V25" s="1" t="s">
        <v>101</v>
      </c>
      <c r="W25" s="1" t="s">
        <v>84</v>
      </c>
      <c r="X25" s="1" t="s">
        <v>102</v>
      </c>
    </row>
    <row r="26" spans="1:27" ht="15.75" customHeight="1" x14ac:dyDescent="0.4">
      <c r="A26" s="10" t="s">
        <v>19</v>
      </c>
      <c r="B26" s="1" t="s">
        <v>21</v>
      </c>
      <c r="C26" s="1" t="s">
        <v>10</v>
      </c>
      <c r="D26" s="2"/>
      <c r="E26" s="1" t="s">
        <v>11</v>
      </c>
      <c r="F26" s="2"/>
      <c r="G26" s="2"/>
      <c r="H26" s="22"/>
      <c r="I26" s="2"/>
      <c r="J26" s="2"/>
      <c r="K26" s="2"/>
      <c r="L26" s="19" t="s">
        <v>12</v>
      </c>
      <c r="M26" s="20">
        <f t="shared" si="1"/>
        <v>1</v>
      </c>
      <c r="N26" s="21">
        <f t="shared" si="5"/>
        <v>-2.5462416812940328E-2</v>
      </c>
      <c r="O26" s="2"/>
      <c r="P26" s="2"/>
      <c r="Q26" s="2"/>
      <c r="R26" s="1" t="s">
        <v>19</v>
      </c>
      <c r="S26" s="1" t="s">
        <v>44</v>
      </c>
      <c r="T26" s="1" t="s">
        <v>10</v>
      </c>
      <c r="U26" s="16">
        <f t="shared" si="0"/>
        <v>1</v>
      </c>
      <c r="V26" s="1" t="s">
        <v>101</v>
      </c>
      <c r="W26" s="1" t="s">
        <v>84</v>
      </c>
      <c r="X26" s="1" t="s">
        <v>103</v>
      </c>
    </row>
    <row r="27" spans="1:27" ht="17.25" x14ac:dyDescent="0.4">
      <c r="A27" s="10" t="s">
        <v>19</v>
      </c>
      <c r="B27" s="1" t="s">
        <v>24</v>
      </c>
      <c r="C27" s="1" t="s">
        <v>10</v>
      </c>
      <c r="D27" s="2"/>
      <c r="E27" s="1" t="s">
        <v>11</v>
      </c>
      <c r="F27" s="2"/>
      <c r="G27" s="2"/>
      <c r="H27" s="22"/>
      <c r="I27" s="2"/>
      <c r="J27" s="2"/>
      <c r="K27" s="2"/>
      <c r="L27" s="19" t="s">
        <v>32</v>
      </c>
      <c r="M27" s="20">
        <f t="shared" si="1"/>
        <v>1</v>
      </c>
      <c r="N27" s="21">
        <f t="shared" si="5"/>
        <v>-2.5462416812940328E-2</v>
      </c>
      <c r="O27" s="2"/>
      <c r="P27" s="2"/>
      <c r="Q27" s="2"/>
      <c r="R27" s="1" t="s">
        <v>19</v>
      </c>
      <c r="S27" s="1" t="s">
        <v>45</v>
      </c>
      <c r="T27" s="1" t="s">
        <v>10</v>
      </c>
      <c r="U27" s="16">
        <f t="shared" si="0"/>
        <v>7</v>
      </c>
      <c r="V27" s="1" t="s">
        <v>101</v>
      </c>
      <c r="W27" s="1" t="s">
        <v>84</v>
      </c>
      <c r="X27" s="1" t="s">
        <v>103</v>
      </c>
    </row>
    <row r="28" spans="1:27" ht="17.25" x14ac:dyDescent="0.4">
      <c r="A28" s="10" t="s">
        <v>19</v>
      </c>
      <c r="B28" s="1" t="s">
        <v>60</v>
      </c>
      <c r="C28" s="1" t="s">
        <v>10</v>
      </c>
      <c r="D28" s="2"/>
      <c r="E28" s="2"/>
      <c r="F28" s="1" t="s">
        <v>11</v>
      </c>
      <c r="G28" s="2"/>
      <c r="H28" s="22"/>
      <c r="I28" s="2"/>
      <c r="J28" s="2"/>
      <c r="K28" s="2"/>
      <c r="L28" s="19" t="s">
        <v>40</v>
      </c>
      <c r="M28" s="20">
        <f t="shared" si="1"/>
        <v>5</v>
      </c>
      <c r="N28" s="21">
        <f t="shared" si="5"/>
        <v>-8.8992133768651629E-2</v>
      </c>
      <c r="O28" s="2"/>
      <c r="P28" s="2"/>
      <c r="Q28" s="2"/>
      <c r="R28" s="1" t="s">
        <v>19</v>
      </c>
      <c r="S28" s="1" t="s">
        <v>46</v>
      </c>
      <c r="T28" s="1" t="s">
        <v>47</v>
      </c>
      <c r="U28" s="16">
        <f t="shared" si="0"/>
        <v>3</v>
      </c>
      <c r="V28" s="1" t="s">
        <v>101</v>
      </c>
      <c r="W28" s="1" t="s">
        <v>84</v>
      </c>
      <c r="X28" s="1" t="s">
        <v>86</v>
      </c>
    </row>
    <row r="29" spans="1:27" ht="17.25" x14ac:dyDescent="0.4">
      <c r="A29" s="10" t="s">
        <v>8</v>
      </c>
      <c r="B29" s="1" t="s">
        <v>32</v>
      </c>
      <c r="C29" s="1" t="s">
        <v>10</v>
      </c>
      <c r="D29" s="2"/>
      <c r="E29" s="1" t="s">
        <v>11</v>
      </c>
      <c r="F29" s="2"/>
      <c r="G29" s="2"/>
      <c r="H29" s="22"/>
      <c r="I29" s="2"/>
      <c r="J29" s="2"/>
      <c r="K29" s="2"/>
      <c r="L29" s="19" t="s">
        <v>44</v>
      </c>
      <c r="M29" s="20">
        <f t="shared" si="1"/>
        <v>1</v>
      </c>
      <c r="N29" s="21">
        <f t="shared" si="5"/>
        <v>-2.5462416812940328E-2</v>
      </c>
      <c r="O29" s="2"/>
      <c r="P29" s="2"/>
      <c r="Q29" s="2"/>
      <c r="R29" s="1" t="s">
        <v>19</v>
      </c>
      <c r="S29" s="1" t="s">
        <v>56</v>
      </c>
      <c r="T29" s="1" t="s">
        <v>54</v>
      </c>
      <c r="U29" s="16">
        <f t="shared" si="0"/>
        <v>2</v>
      </c>
      <c r="V29" s="1" t="s">
        <v>101</v>
      </c>
      <c r="W29" s="1" t="s">
        <v>84</v>
      </c>
      <c r="X29" s="1" t="s">
        <v>105</v>
      </c>
    </row>
    <row r="30" spans="1:27" ht="17.25" x14ac:dyDescent="0.4">
      <c r="A30" s="10" t="s">
        <v>19</v>
      </c>
      <c r="B30" s="1" t="s">
        <v>33</v>
      </c>
      <c r="C30" s="1" t="s">
        <v>10</v>
      </c>
      <c r="D30" s="2"/>
      <c r="E30" s="1" t="s">
        <v>11</v>
      </c>
      <c r="F30" s="2"/>
      <c r="G30" s="2"/>
      <c r="H30" s="22"/>
      <c r="I30" s="2"/>
      <c r="J30" s="2"/>
      <c r="K30" s="2"/>
      <c r="L30" s="19" t="s">
        <v>28</v>
      </c>
      <c r="M30" s="20">
        <f t="shared" si="1"/>
        <v>3</v>
      </c>
      <c r="N30" s="21">
        <f t="shared" si="5"/>
        <v>-6.06927891721337E-2</v>
      </c>
      <c r="O30" s="2"/>
      <c r="P30" s="2"/>
      <c r="Q30" s="2"/>
      <c r="R30" s="1" t="s">
        <v>19</v>
      </c>
      <c r="S30" s="1" t="s">
        <v>57</v>
      </c>
      <c r="T30" s="1" t="s">
        <v>54</v>
      </c>
      <c r="U30" s="16">
        <f t="shared" si="0"/>
        <v>2</v>
      </c>
      <c r="V30" s="1" t="s">
        <v>101</v>
      </c>
      <c r="W30" s="1" t="s">
        <v>84</v>
      </c>
      <c r="X30" s="1" t="s">
        <v>99</v>
      </c>
      <c r="Z30" s="24" t="s">
        <v>106</v>
      </c>
      <c r="AA30" s="25" t="s">
        <v>107</v>
      </c>
    </row>
    <row r="31" spans="1:27" ht="17.25" x14ac:dyDescent="0.4">
      <c r="A31" s="10" t="s">
        <v>34</v>
      </c>
      <c r="B31" s="1" t="s">
        <v>35</v>
      </c>
      <c r="C31" s="1" t="s">
        <v>10</v>
      </c>
      <c r="D31" s="2"/>
      <c r="E31" s="2"/>
      <c r="F31" s="1" t="s">
        <v>11</v>
      </c>
      <c r="G31" s="2"/>
      <c r="H31" s="11" t="s">
        <v>11</v>
      </c>
      <c r="I31" s="2"/>
      <c r="J31" s="2"/>
      <c r="K31" s="2"/>
      <c r="L31" s="19" t="s">
        <v>29</v>
      </c>
      <c r="M31" s="20">
        <f t="shared" si="1"/>
        <v>2</v>
      </c>
      <c r="N31" s="21">
        <f t="shared" si="5"/>
        <v>-4.4323431906262131E-2</v>
      </c>
      <c r="O31" s="2"/>
      <c r="P31" s="2"/>
      <c r="Q31" s="2"/>
      <c r="R31" s="1" t="s">
        <v>19</v>
      </c>
      <c r="S31" s="1" t="s">
        <v>58</v>
      </c>
      <c r="T31" s="1" t="s">
        <v>54</v>
      </c>
      <c r="U31" s="16">
        <f t="shared" si="0"/>
        <v>4</v>
      </c>
      <c r="V31" s="1" t="s">
        <v>101</v>
      </c>
      <c r="W31" s="1" t="s">
        <v>84</v>
      </c>
      <c r="X31" s="1" t="s">
        <v>86</v>
      </c>
    </row>
    <row r="32" spans="1:27" ht="17.25" x14ac:dyDescent="0.4">
      <c r="A32" s="10" t="s">
        <v>19</v>
      </c>
      <c r="B32" s="1" t="s">
        <v>20</v>
      </c>
      <c r="C32" s="1" t="s">
        <v>10</v>
      </c>
      <c r="D32" s="1" t="s">
        <v>52</v>
      </c>
      <c r="E32" s="1" t="s">
        <v>11</v>
      </c>
      <c r="F32" s="2"/>
      <c r="G32" s="2"/>
      <c r="H32" s="22"/>
      <c r="I32" s="2"/>
      <c r="J32" s="2"/>
      <c r="K32" s="2"/>
      <c r="L32" s="19" t="s">
        <v>68</v>
      </c>
      <c r="M32" s="20">
        <f t="shared" si="1"/>
        <v>1</v>
      </c>
      <c r="N32" s="21">
        <f t="shared" si="5"/>
        <v>-2.5462416812940328E-2</v>
      </c>
      <c r="O32" s="2"/>
      <c r="P32" s="2"/>
      <c r="Q32" s="2"/>
      <c r="R32" s="1" t="s">
        <v>19</v>
      </c>
      <c r="S32" s="1" t="s">
        <v>108</v>
      </c>
      <c r="T32" s="1" t="s">
        <v>54</v>
      </c>
      <c r="U32" s="16">
        <f t="shared" si="0"/>
        <v>2</v>
      </c>
      <c r="V32" s="1" t="s">
        <v>101</v>
      </c>
      <c r="W32" s="1" t="s">
        <v>84</v>
      </c>
      <c r="X32" s="1" t="s">
        <v>103</v>
      </c>
    </row>
    <row r="33" spans="1:30" ht="17.25" x14ac:dyDescent="0.4">
      <c r="A33" s="10" t="s">
        <v>34</v>
      </c>
      <c r="B33" s="3" t="s">
        <v>95</v>
      </c>
      <c r="C33" s="1" t="s">
        <v>10</v>
      </c>
      <c r="D33" s="2"/>
      <c r="E33" s="2"/>
      <c r="F33" s="1" t="s">
        <v>11</v>
      </c>
      <c r="G33" s="2"/>
      <c r="H33" s="11" t="s">
        <v>11</v>
      </c>
      <c r="I33" s="2"/>
      <c r="J33" s="2"/>
      <c r="K33" s="2"/>
      <c r="L33" s="19" t="s">
        <v>56</v>
      </c>
      <c r="M33" s="20">
        <f t="shared" si="1"/>
        <v>2</v>
      </c>
      <c r="N33" s="21">
        <f t="shared" si="5"/>
        <v>-4.4323431906262131E-2</v>
      </c>
      <c r="O33" s="2"/>
      <c r="P33" s="2"/>
      <c r="Q33" s="2"/>
      <c r="R33" s="1" t="s">
        <v>19</v>
      </c>
      <c r="S33" s="1" t="s">
        <v>60</v>
      </c>
      <c r="T33" s="1" t="s">
        <v>54</v>
      </c>
      <c r="U33" s="16">
        <f t="shared" si="0"/>
        <v>7</v>
      </c>
      <c r="V33" s="1" t="s">
        <v>83</v>
      </c>
      <c r="W33" s="1" t="s">
        <v>84</v>
      </c>
      <c r="X33" s="1" t="s">
        <v>85</v>
      </c>
    </row>
    <row r="34" spans="1:30" ht="17.25" x14ac:dyDescent="0.4">
      <c r="A34" s="10" t="s">
        <v>34</v>
      </c>
      <c r="B34" s="1" t="s">
        <v>35</v>
      </c>
      <c r="C34" s="1" t="s">
        <v>10</v>
      </c>
      <c r="D34" s="2"/>
      <c r="E34" s="2"/>
      <c r="F34" s="1" t="s">
        <v>11</v>
      </c>
      <c r="G34" s="2"/>
      <c r="H34" s="11" t="s">
        <v>11</v>
      </c>
      <c r="I34" s="2"/>
      <c r="J34" s="2"/>
      <c r="K34" s="2"/>
      <c r="L34" s="19" t="s">
        <v>15</v>
      </c>
      <c r="M34" s="20">
        <f t="shared" si="1"/>
        <v>2</v>
      </c>
      <c r="N34" s="21">
        <f t="shared" si="5"/>
        <v>-4.4323431906262131E-2</v>
      </c>
      <c r="O34" s="2"/>
      <c r="P34" s="2"/>
      <c r="Q34" s="2"/>
      <c r="R34" s="1" t="s">
        <v>19</v>
      </c>
      <c r="S34" s="1" t="s">
        <v>64</v>
      </c>
      <c r="T34" s="1" t="s">
        <v>54</v>
      </c>
      <c r="U34" s="16">
        <f t="shared" si="0"/>
        <v>2</v>
      </c>
      <c r="V34" s="1" t="s">
        <v>101</v>
      </c>
      <c r="W34" s="1" t="s">
        <v>84</v>
      </c>
      <c r="X34" s="1" t="s">
        <v>103</v>
      </c>
    </row>
    <row r="35" spans="1:30" ht="17.25" x14ac:dyDescent="0.4">
      <c r="A35" s="10" t="s">
        <v>8</v>
      </c>
      <c r="B35" s="1" t="s">
        <v>29</v>
      </c>
      <c r="C35" s="1" t="s">
        <v>10</v>
      </c>
      <c r="D35" s="2"/>
      <c r="E35" s="2"/>
      <c r="F35" s="2"/>
      <c r="G35" s="1" t="s">
        <v>11</v>
      </c>
      <c r="H35" s="22"/>
      <c r="I35" s="2"/>
      <c r="J35" s="2"/>
      <c r="K35" s="2"/>
      <c r="L35" s="19" t="s">
        <v>26</v>
      </c>
      <c r="M35" s="20">
        <f t="shared" si="1"/>
        <v>1</v>
      </c>
      <c r="N35" s="21">
        <f t="shared" si="5"/>
        <v>-2.5462416812940328E-2</v>
      </c>
      <c r="O35" s="2"/>
      <c r="P35" s="2"/>
      <c r="Q35" s="2"/>
      <c r="R35" s="1" t="s">
        <v>19</v>
      </c>
      <c r="S35" s="1" t="s">
        <v>65</v>
      </c>
      <c r="T35" s="1" t="s">
        <v>54</v>
      </c>
      <c r="U35" s="16">
        <f t="shared" si="0"/>
        <v>9</v>
      </c>
      <c r="V35" s="1" t="s">
        <v>101</v>
      </c>
      <c r="W35" s="1" t="s">
        <v>84</v>
      </c>
      <c r="X35" s="1" t="s">
        <v>103</v>
      </c>
    </row>
    <row r="36" spans="1:30" ht="17.25" x14ac:dyDescent="0.4">
      <c r="A36" s="10" t="s">
        <v>34</v>
      </c>
      <c r="B36" s="1" t="s">
        <v>35</v>
      </c>
      <c r="C36" s="1" t="s">
        <v>10</v>
      </c>
      <c r="D36" s="2"/>
      <c r="E36" s="1" t="s">
        <v>11</v>
      </c>
      <c r="F36" s="2"/>
      <c r="G36" s="2"/>
      <c r="H36" s="11" t="s">
        <v>11</v>
      </c>
      <c r="I36" s="2"/>
      <c r="J36" s="2"/>
      <c r="K36" s="2"/>
      <c r="L36" s="26" t="s">
        <v>63</v>
      </c>
      <c r="M36" s="20">
        <f>COUNTIF($B$2:$B$174,L36)+J3</f>
        <v>47</v>
      </c>
      <c r="N36" s="21">
        <f t="shared" si="5"/>
        <v>-0.33503388887308705</v>
      </c>
      <c r="O36" s="2"/>
      <c r="P36" s="2"/>
      <c r="Q36" s="2"/>
      <c r="R36" s="1" t="s">
        <v>19</v>
      </c>
      <c r="S36" s="1" t="s">
        <v>66</v>
      </c>
      <c r="T36" s="1" t="s">
        <v>54</v>
      </c>
      <c r="U36" s="16">
        <f t="shared" si="0"/>
        <v>2</v>
      </c>
      <c r="V36" s="1" t="s">
        <v>101</v>
      </c>
      <c r="W36" s="1" t="s">
        <v>84</v>
      </c>
      <c r="X36" s="1" t="s">
        <v>102</v>
      </c>
    </row>
    <row r="37" spans="1:30" ht="17.25" x14ac:dyDescent="0.4">
      <c r="A37" s="10" t="s">
        <v>19</v>
      </c>
      <c r="B37" s="1" t="s">
        <v>39</v>
      </c>
      <c r="C37" s="1" t="s">
        <v>10</v>
      </c>
      <c r="D37" s="2"/>
      <c r="E37" s="1" t="s">
        <v>11</v>
      </c>
      <c r="F37" s="2"/>
      <c r="G37" s="2"/>
      <c r="H37" s="22"/>
      <c r="I37" s="2"/>
      <c r="J37" s="2"/>
      <c r="K37" s="2"/>
      <c r="L37" s="19" t="s">
        <v>39</v>
      </c>
      <c r="M37" s="20">
        <f t="shared" ref="M37:M42" si="6">COUNTIF($B$2:$B$174,L37)</f>
        <v>8</v>
      </c>
      <c r="N37" s="21">
        <f t="shared" si="5"/>
        <v>-0.1244825138681003</v>
      </c>
      <c r="O37" s="2"/>
      <c r="P37" s="2"/>
      <c r="Q37" s="2"/>
      <c r="R37" s="1" t="s">
        <v>19</v>
      </c>
      <c r="S37" s="1" t="s">
        <v>70</v>
      </c>
      <c r="T37" s="1" t="s">
        <v>54</v>
      </c>
      <c r="U37" s="16">
        <f t="shared" si="0"/>
        <v>1</v>
      </c>
      <c r="V37" s="1" t="s">
        <v>101</v>
      </c>
      <c r="W37" s="1" t="s">
        <v>84</v>
      </c>
      <c r="X37" s="1" t="s">
        <v>103</v>
      </c>
    </row>
    <row r="38" spans="1:30" ht="17.25" x14ac:dyDescent="0.4">
      <c r="A38" s="10" t="s">
        <v>19</v>
      </c>
      <c r="B38" s="5" t="s">
        <v>60</v>
      </c>
      <c r="C38" s="1" t="s">
        <v>10</v>
      </c>
      <c r="D38" s="2"/>
      <c r="E38" s="2"/>
      <c r="F38" s="1" t="s">
        <v>11</v>
      </c>
      <c r="G38" s="2"/>
      <c r="H38" s="22"/>
      <c r="I38" s="2"/>
      <c r="J38" s="2"/>
      <c r="K38" s="2"/>
      <c r="L38" s="19" t="s">
        <v>43</v>
      </c>
      <c r="M38" s="20">
        <f t="shared" si="6"/>
        <v>17</v>
      </c>
      <c r="N38" s="21">
        <f t="shared" si="5"/>
        <v>-0.20350571987257762</v>
      </c>
      <c r="O38" s="2"/>
      <c r="P38" s="2"/>
      <c r="Q38" s="2"/>
      <c r="R38" s="1" t="s">
        <v>19</v>
      </c>
      <c r="S38" s="1" t="s">
        <v>71</v>
      </c>
      <c r="T38" s="1" t="s">
        <v>54</v>
      </c>
      <c r="U38" s="16">
        <f t="shared" si="0"/>
        <v>2</v>
      </c>
      <c r="V38" s="1" t="s">
        <v>101</v>
      </c>
      <c r="W38" s="1" t="s">
        <v>84</v>
      </c>
      <c r="X38" s="1" t="s">
        <v>103</v>
      </c>
    </row>
    <row r="39" spans="1:30" ht="17.25" x14ac:dyDescent="0.4">
      <c r="A39" s="10" t="s">
        <v>19</v>
      </c>
      <c r="B39" s="1" t="s">
        <v>40</v>
      </c>
      <c r="C39" s="1" t="s">
        <v>10</v>
      </c>
      <c r="D39" s="1" t="s">
        <v>23</v>
      </c>
      <c r="E39" s="1" t="s">
        <v>11</v>
      </c>
      <c r="F39" s="2"/>
      <c r="G39" s="2"/>
      <c r="H39" s="11" t="s">
        <v>11</v>
      </c>
      <c r="I39" s="2"/>
      <c r="J39" s="2"/>
      <c r="K39" s="2"/>
      <c r="L39" s="19" t="s">
        <v>57</v>
      </c>
      <c r="M39" s="20">
        <f t="shared" si="6"/>
        <v>2</v>
      </c>
      <c r="N39" s="21">
        <f t="shared" si="5"/>
        <v>-4.4323431906262131E-2</v>
      </c>
      <c r="O39" s="2"/>
      <c r="P39" s="2"/>
      <c r="Q39" s="2"/>
      <c r="R39" s="1" t="s">
        <v>18</v>
      </c>
      <c r="S39" s="1" t="s">
        <v>109</v>
      </c>
      <c r="T39" s="1" t="s">
        <v>10</v>
      </c>
      <c r="U39" s="16">
        <f>COUNTIF($A$2:$A$174,R39)</f>
        <v>1</v>
      </c>
      <c r="V39" s="1" t="s">
        <v>110</v>
      </c>
      <c r="W39" s="1" t="s">
        <v>111</v>
      </c>
      <c r="X39" s="1" t="s">
        <v>112</v>
      </c>
    </row>
    <row r="40" spans="1:30" ht="17.25" x14ac:dyDescent="0.4">
      <c r="A40" s="10" t="s">
        <v>8</v>
      </c>
      <c r="B40" s="1" t="s">
        <v>41</v>
      </c>
      <c r="C40" s="1" t="s">
        <v>10</v>
      </c>
      <c r="D40" s="1" t="s">
        <v>42</v>
      </c>
      <c r="E40" s="2"/>
      <c r="F40" s="1" t="s">
        <v>11</v>
      </c>
      <c r="G40" s="2"/>
      <c r="H40" s="11" t="s">
        <v>11</v>
      </c>
      <c r="I40" s="2"/>
      <c r="J40" s="2"/>
      <c r="K40" s="2"/>
      <c r="L40" s="19" t="s">
        <v>24</v>
      </c>
      <c r="M40" s="20">
        <f t="shared" si="6"/>
        <v>3</v>
      </c>
      <c r="N40" s="21">
        <f t="shared" si="5"/>
        <v>-6.06927891721337E-2</v>
      </c>
      <c r="O40" s="2"/>
      <c r="P40" s="2"/>
      <c r="Q40" s="2"/>
      <c r="R40" s="3" t="s">
        <v>62</v>
      </c>
      <c r="S40" s="4" t="s">
        <v>63</v>
      </c>
      <c r="T40" s="1"/>
      <c r="U40" s="16">
        <f t="shared" ref="U40:U42" si="7">COUNTIF($B$2:$B$174,S40)</f>
        <v>16</v>
      </c>
      <c r="V40" s="4" t="s">
        <v>113</v>
      </c>
      <c r="W40" s="4" t="s">
        <v>84</v>
      </c>
      <c r="X40" s="4" t="s">
        <v>114</v>
      </c>
    </row>
    <row r="41" spans="1:30" ht="17.25" x14ac:dyDescent="0.4">
      <c r="A41" s="10" t="s">
        <v>22</v>
      </c>
      <c r="B41" s="1" t="s">
        <v>22</v>
      </c>
      <c r="C41" s="1" t="s">
        <v>10</v>
      </c>
      <c r="D41" s="2"/>
      <c r="E41" s="1" t="s">
        <v>11</v>
      </c>
      <c r="F41" s="2"/>
      <c r="G41" s="2"/>
      <c r="H41" s="22"/>
      <c r="I41" s="2"/>
      <c r="J41" s="2"/>
      <c r="K41" s="2"/>
      <c r="L41" s="19" t="s">
        <v>66</v>
      </c>
      <c r="M41" s="20">
        <f t="shared" si="6"/>
        <v>2</v>
      </c>
      <c r="N41" s="21">
        <f t="shared" si="5"/>
        <v>-4.4323431906262131E-2</v>
      </c>
      <c r="O41" s="2"/>
      <c r="P41" s="2"/>
      <c r="Q41" s="2"/>
      <c r="R41" s="4" t="s">
        <v>22</v>
      </c>
      <c r="S41" s="4" t="s">
        <v>22</v>
      </c>
      <c r="U41" s="16">
        <f t="shared" si="7"/>
        <v>2</v>
      </c>
      <c r="V41" s="4" t="s">
        <v>115</v>
      </c>
      <c r="W41" s="4" t="s">
        <v>84</v>
      </c>
      <c r="X41" s="4" t="s">
        <v>85</v>
      </c>
    </row>
    <row r="42" spans="1:30" ht="17.25" x14ac:dyDescent="0.4">
      <c r="A42" s="10" t="s">
        <v>19</v>
      </c>
      <c r="B42" s="1" t="s">
        <v>21</v>
      </c>
      <c r="C42" s="1" t="s">
        <v>10</v>
      </c>
      <c r="D42" s="2"/>
      <c r="E42" s="1" t="s">
        <v>11</v>
      </c>
      <c r="F42" s="2"/>
      <c r="G42" s="2"/>
      <c r="H42" s="22"/>
      <c r="I42" s="2"/>
      <c r="J42" s="2"/>
      <c r="K42" s="2"/>
      <c r="L42" s="19" t="s">
        <v>60</v>
      </c>
      <c r="M42" s="20">
        <f t="shared" si="6"/>
        <v>7</v>
      </c>
      <c r="N42" s="21">
        <f t="shared" si="5"/>
        <v>-0.11337324605540518</v>
      </c>
      <c r="O42" s="2"/>
      <c r="P42" s="2"/>
      <c r="Q42" s="2"/>
      <c r="S42" s="4" t="s">
        <v>86</v>
      </c>
      <c r="U42" s="16">
        <f t="shared" si="7"/>
        <v>12</v>
      </c>
    </row>
    <row r="43" spans="1:30" ht="17.25" x14ac:dyDescent="0.4">
      <c r="A43" s="10" t="s">
        <v>19</v>
      </c>
      <c r="B43" s="1" t="s">
        <v>20</v>
      </c>
      <c r="C43" s="1" t="s">
        <v>10</v>
      </c>
      <c r="D43" s="2"/>
      <c r="E43" s="2"/>
      <c r="F43" s="1" t="s">
        <v>11</v>
      </c>
      <c r="G43" s="2"/>
      <c r="H43" s="22"/>
      <c r="I43" s="2"/>
      <c r="J43" s="2"/>
      <c r="K43" s="2"/>
      <c r="L43" s="27"/>
      <c r="M43" s="28">
        <f>SUM(M3:M42)</f>
        <v>210</v>
      </c>
      <c r="N43" s="29">
        <f>SUM(N3:N42)*(-1)</f>
        <v>2.9296470121085956</v>
      </c>
      <c r="O43" s="2"/>
      <c r="P43" s="2"/>
      <c r="Q43" s="2"/>
      <c r="R43" s="1"/>
      <c r="S43" s="1" t="s">
        <v>116</v>
      </c>
      <c r="T43" s="1"/>
      <c r="U43" s="16">
        <f>SUM(U2:U41)</f>
        <v>162</v>
      </c>
      <c r="V43" s="2"/>
      <c r="W43" s="2"/>
      <c r="X43" s="2"/>
    </row>
    <row r="44" spans="1:30" ht="17.25" x14ac:dyDescent="0.4">
      <c r="A44" s="10" t="s">
        <v>19</v>
      </c>
      <c r="B44" s="1" t="s">
        <v>21</v>
      </c>
      <c r="C44" s="1" t="s">
        <v>10</v>
      </c>
      <c r="D44" s="2"/>
      <c r="E44" s="1" t="s">
        <v>11</v>
      </c>
      <c r="F44" s="2"/>
      <c r="G44" s="2"/>
      <c r="H44" s="11" t="s">
        <v>11</v>
      </c>
      <c r="I44" s="2"/>
      <c r="J44" s="2"/>
      <c r="K44" s="2"/>
      <c r="N44" s="2"/>
      <c r="O44" s="2"/>
      <c r="P44" s="2"/>
      <c r="Q44" s="2"/>
      <c r="R44" s="1"/>
      <c r="S44" s="1"/>
      <c r="T44" s="1"/>
      <c r="U44" s="16"/>
      <c r="V44" s="2"/>
      <c r="W44" s="1"/>
      <c r="X44" s="2"/>
    </row>
    <row r="45" spans="1:30" ht="15" x14ac:dyDescent="0.25">
      <c r="A45" s="10" t="s">
        <v>19</v>
      </c>
      <c r="B45" s="1" t="s">
        <v>21</v>
      </c>
      <c r="C45" s="1" t="s">
        <v>10</v>
      </c>
      <c r="D45" s="2"/>
      <c r="E45" s="2"/>
      <c r="F45" s="2"/>
      <c r="G45" s="1" t="s">
        <v>11</v>
      </c>
      <c r="H45" s="11" t="s">
        <v>11</v>
      </c>
      <c r="I45" s="2"/>
      <c r="J45" s="2"/>
      <c r="K45" s="2"/>
      <c r="L45" s="1"/>
      <c r="M45" s="20"/>
      <c r="N45" s="2"/>
      <c r="O45" s="2"/>
      <c r="P45" s="2"/>
      <c r="Q45" s="2"/>
    </row>
    <row r="46" spans="1:30" ht="15" x14ac:dyDescent="0.25">
      <c r="A46" s="10" t="s">
        <v>19</v>
      </c>
      <c r="B46" s="1" t="s">
        <v>43</v>
      </c>
      <c r="C46" s="1" t="s">
        <v>10</v>
      </c>
      <c r="D46" s="2"/>
      <c r="E46" s="2"/>
      <c r="F46" s="1" t="s">
        <v>11</v>
      </c>
      <c r="G46" s="2"/>
      <c r="H46" s="22"/>
      <c r="I46" s="2"/>
      <c r="J46" s="2"/>
      <c r="K46" s="2"/>
      <c r="N46" s="2"/>
      <c r="O46" s="2"/>
      <c r="P46" s="2"/>
      <c r="Q46" s="2"/>
      <c r="R46" s="1"/>
      <c r="T46" s="4" t="s">
        <v>117</v>
      </c>
      <c r="V46" s="1" t="s">
        <v>106</v>
      </c>
      <c r="W46" s="30" t="s">
        <v>107</v>
      </c>
      <c r="X46" s="2"/>
    </row>
    <row r="47" spans="1:30" ht="17.25" x14ac:dyDescent="0.4">
      <c r="A47" s="10" t="s">
        <v>19</v>
      </c>
      <c r="B47" s="1" t="s">
        <v>43</v>
      </c>
      <c r="C47" s="1" t="s">
        <v>10</v>
      </c>
      <c r="D47" s="2"/>
      <c r="E47" s="2"/>
      <c r="F47" s="1" t="s">
        <v>11</v>
      </c>
      <c r="G47" s="2"/>
      <c r="H47" s="22"/>
      <c r="I47" s="2"/>
      <c r="J47" s="2"/>
      <c r="K47" s="2"/>
      <c r="L47" s="1"/>
      <c r="M47" s="20"/>
      <c r="N47" s="2"/>
      <c r="O47" s="2"/>
      <c r="P47" s="2"/>
      <c r="Q47" s="2"/>
      <c r="R47" s="1"/>
      <c r="S47" s="1"/>
      <c r="T47" s="1" t="s">
        <v>118</v>
      </c>
      <c r="U47" s="16"/>
      <c r="V47" s="2"/>
      <c r="W47" s="2"/>
      <c r="X47" s="2"/>
    </row>
    <row r="48" spans="1:30" ht="15" x14ac:dyDescent="0.25">
      <c r="A48" s="10" t="s">
        <v>19</v>
      </c>
      <c r="B48" s="1" t="s">
        <v>43</v>
      </c>
      <c r="C48" s="1" t="s">
        <v>10</v>
      </c>
      <c r="D48" s="2"/>
      <c r="E48" s="1" t="s">
        <v>11</v>
      </c>
      <c r="F48" s="2"/>
      <c r="G48" s="2"/>
      <c r="H48" s="22"/>
      <c r="I48" s="2"/>
      <c r="J48" s="2"/>
      <c r="K48" s="2"/>
      <c r="L48" s="1"/>
      <c r="M48" s="20"/>
      <c r="N48" s="2"/>
      <c r="O48" s="2"/>
      <c r="P48" s="2"/>
      <c r="Q48" s="2"/>
      <c r="R48" s="1"/>
      <c r="S48" s="1"/>
      <c r="T48" s="31" t="s">
        <v>119</v>
      </c>
      <c r="U48" s="32" t="s">
        <v>120</v>
      </c>
      <c r="V48" s="33" t="s">
        <v>77</v>
      </c>
      <c r="W48" s="31" t="s">
        <v>119</v>
      </c>
      <c r="X48" s="32" t="s">
        <v>121</v>
      </c>
      <c r="Y48" s="34" t="s">
        <v>78</v>
      </c>
      <c r="Z48" s="31" t="s">
        <v>119</v>
      </c>
      <c r="AA48" s="1" t="s">
        <v>121</v>
      </c>
      <c r="AB48" s="35" t="s">
        <v>122</v>
      </c>
      <c r="AC48" s="4"/>
      <c r="AD48" s="4"/>
    </row>
    <row r="49" spans="1:30" ht="15" x14ac:dyDescent="0.25">
      <c r="A49" s="10" t="s">
        <v>19</v>
      </c>
      <c r="B49" s="1" t="s">
        <v>21</v>
      </c>
      <c r="C49" s="1" t="s">
        <v>10</v>
      </c>
      <c r="D49" s="2"/>
      <c r="E49" s="2"/>
      <c r="F49" s="1" t="s">
        <v>11</v>
      </c>
      <c r="G49" s="2"/>
      <c r="H49" s="22"/>
      <c r="I49" s="2"/>
      <c r="J49" s="2"/>
      <c r="K49" s="2"/>
      <c r="L49" s="1"/>
      <c r="M49" s="20"/>
      <c r="N49" s="2"/>
      <c r="O49" s="2"/>
      <c r="P49" s="2"/>
      <c r="Q49" s="2"/>
      <c r="R49" s="1"/>
      <c r="S49" s="1"/>
      <c r="T49" s="36">
        <f t="shared" ref="T49:T56" si="8">ROUND(U49/$U$57*100,2)</f>
        <v>15.43</v>
      </c>
      <c r="U49" s="1">
        <f>U2+U3+U4+U5+U7+U8+U10+U11+U12+U13+U21+U33</f>
        <v>25</v>
      </c>
      <c r="V49" s="37" t="s">
        <v>83</v>
      </c>
      <c r="W49" s="38">
        <f t="shared" ref="W49:W54" si="9">ROUND(X49/$X$55*100,2)</f>
        <v>77.78</v>
      </c>
      <c r="X49" s="2">
        <f>SUM(U40:U41,U34:U38,U19:U33,U14,U9,U6,U5,U2)</f>
        <v>126</v>
      </c>
      <c r="Y49" s="37" t="s">
        <v>84</v>
      </c>
      <c r="Z49" s="38">
        <f t="shared" ref="Z49:Z58" si="10">ROUND(AA49/$AA$59*100,2)</f>
        <v>17.14</v>
      </c>
      <c r="AA49" s="39">
        <f>SUM(U41,U33,U21,U14,U13,U12,U11,U10,U9,U8,U6,U5,U3,U2)</f>
        <v>30</v>
      </c>
      <c r="AB49" s="40" t="s">
        <v>85</v>
      </c>
      <c r="AC49" s="17"/>
      <c r="AD49" s="17"/>
    </row>
    <row r="50" spans="1:30" ht="15" x14ac:dyDescent="0.25">
      <c r="A50" s="10" t="s">
        <v>19</v>
      </c>
      <c r="B50" s="1" t="s">
        <v>21</v>
      </c>
      <c r="C50" s="1" t="s">
        <v>10</v>
      </c>
      <c r="D50" s="2"/>
      <c r="E50" s="1" t="s">
        <v>11</v>
      </c>
      <c r="F50" s="2"/>
      <c r="G50" s="2"/>
      <c r="H50" s="11" t="s">
        <v>11</v>
      </c>
      <c r="I50" s="2"/>
      <c r="J50" s="2"/>
      <c r="K50" s="2"/>
      <c r="L50" s="2"/>
      <c r="M50" s="20"/>
      <c r="N50" s="2"/>
      <c r="O50" s="2"/>
      <c r="P50" s="2"/>
      <c r="Q50" s="2"/>
      <c r="R50" s="2"/>
      <c r="S50" s="2"/>
      <c r="T50" s="36">
        <f t="shared" si="8"/>
        <v>3.7</v>
      </c>
      <c r="U50" s="2">
        <f>U9+U14+U6</f>
        <v>6</v>
      </c>
      <c r="V50" s="1" t="s">
        <v>90</v>
      </c>
      <c r="W50" s="41">
        <f t="shared" si="9"/>
        <v>6.17</v>
      </c>
      <c r="X50" s="2">
        <f>SUM(U10:U12,U4,U8,U3)</f>
        <v>10</v>
      </c>
      <c r="Y50" s="1" t="s">
        <v>87</v>
      </c>
      <c r="Z50" s="41">
        <f t="shared" si="10"/>
        <v>2.29</v>
      </c>
      <c r="AA50" s="2">
        <f>SUM(U39,U10,U8)</f>
        <v>4</v>
      </c>
      <c r="AB50" s="34" t="s">
        <v>89</v>
      </c>
      <c r="AC50" s="1"/>
      <c r="AD50" s="1"/>
    </row>
    <row r="51" spans="1:30" ht="15" x14ac:dyDescent="0.25">
      <c r="A51" s="10" t="s">
        <v>34</v>
      </c>
      <c r="B51" s="1" t="s">
        <v>35</v>
      </c>
      <c r="C51" s="1" t="s">
        <v>10</v>
      </c>
      <c r="D51" s="2"/>
      <c r="E51" s="2"/>
      <c r="F51" s="1" t="s">
        <v>11</v>
      </c>
      <c r="G51" s="2"/>
      <c r="H51" s="11" t="s">
        <v>11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36">
        <f t="shared" si="8"/>
        <v>8.64</v>
      </c>
      <c r="U51" s="2">
        <f>U17+U16+U15</f>
        <v>14</v>
      </c>
      <c r="V51" s="5" t="s">
        <v>97</v>
      </c>
      <c r="W51" s="41">
        <f t="shared" si="9"/>
        <v>0.62</v>
      </c>
      <c r="X51" s="2">
        <f>U7</f>
        <v>1</v>
      </c>
      <c r="Y51" s="1" t="s">
        <v>91</v>
      </c>
      <c r="Z51" s="41">
        <f t="shared" si="10"/>
        <v>0.56999999999999995</v>
      </c>
      <c r="AA51" s="2">
        <f>SUM(U7)</f>
        <v>1</v>
      </c>
      <c r="AB51" s="42" t="s">
        <v>92</v>
      </c>
      <c r="AC51" s="17"/>
      <c r="AD51" s="17"/>
    </row>
    <row r="52" spans="1:30" ht="15" x14ac:dyDescent="0.25">
      <c r="A52" s="10" t="s">
        <v>34</v>
      </c>
      <c r="B52" s="1" t="s">
        <v>35</v>
      </c>
      <c r="C52" s="1" t="s">
        <v>10</v>
      </c>
      <c r="D52" s="1" t="s">
        <v>30</v>
      </c>
      <c r="E52" s="2"/>
      <c r="F52" s="1" t="s">
        <v>11</v>
      </c>
      <c r="G52" s="2"/>
      <c r="H52" s="11" t="s">
        <v>11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36">
        <f t="shared" si="8"/>
        <v>5.56</v>
      </c>
      <c r="U52" s="2">
        <f>U18</f>
        <v>9</v>
      </c>
      <c r="V52" s="1" t="s">
        <v>100</v>
      </c>
      <c r="W52" s="41">
        <f t="shared" si="9"/>
        <v>6.17</v>
      </c>
      <c r="X52" s="2">
        <f>U18+U13</f>
        <v>10</v>
      </c>
      <c r="Y52" s="1" t="s">
        <v>96</v>
      </c>
      <c r="Z52" s="41">
        <f t="shared" si="10"/>
        <v>1.71</v>
      </c>
      <c r="AA52" s="2">
        <f>SUM(U10,U8)</f>
        <v>3</v>
      </c>
      <c r="AB52" s="35" t="s">
        <v>93</v>
      </c>
      <c r="AC52" s="4"/>
      <c r="AD52" s="4"/>
    </row>
    <row r="53" spans="1:30" ht="15" x14ac:dyDescent="0.25">
      <c r="A53" s="10" t="s">
        <v>19</v>
      </c>
      <c r="B53" s="1" t="s">
        <v>44</v>
      </c>
      <c r="C53" s="1" t="s">
        <v>10</v>
      </c>
      <c r="D53" s="2"/>
      <c r="E53" s="1" t="s">
        <v>11</v>
      </c>
      <c r="F53" s="2"/>
      <c r="G53" s="2"/>
      <c r="H53" s="2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36">
        <f t="shared" si="8"/>
        <v>61.73</v>
      </c>
      <c r="U53" s="2">
        <f>U40+U38+U37+U36+U35+U34+U32+U31+U30+U29+U28+U27+U26+U25+U23+U22+U20+U19</f>
        <v>100</v>
      </c>
      <c r="V53" s="1" t="s">
        <v>101</v>
      </c>
      <c r="W53" s="41">
        <f t="shared" si="9"/>
        <v>8.64</v>
      </c>
      <c r="X53" s="2">
        <f>U15+U16+U17</f>
        <v>14</v>
      </c>
      <c r="Y53" s="1" t="s">
        <v>98</v>
      </c>
      <c r="Z53" s="41">
        <f t="shared" si="10"/>
        <v>16</v>
      </c>
      <c r="AA53" s="2">
        <f>SUM(U30,U18,U17,U16,U15,U20)</f>
        <v>28</v>
      </c>
      <c r="AB53" s="34" t="s">
        <v>99</v>
      </c>
      <c r="AC53" s="1"/>
      <c r="AD53" s="1"/>
    </row>
    <row r="54" spans="1:30" ht="15" x14ac:dyDescent="0.25">
      <c r="A54" s="10" t="s">
        <v>19</v>
      </c>
      <c r="B54" s="1" t="s">
        <v>43</v>
      </c>
      <c r="C54" s="1" t="s">
        <v>10</v>
      </c>
      <c r="D54" s="2"/>
      <c r="E54" s="2"/>
      <c r="F54" s="1" t="s">
        <v>11</v>
      </c>
      <c r="G54" s="2"/>
      <c r="H54" s="2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36">
        <f t="shared" si="8"/>
        <v>3.09</v>
      </c>
      <c r="U54" s="2">
        <f>U24</f>
        <v>5</v>
      </c>
      <c r="V54" s="1" t="s">
        <v>104</v>
      </c>
      <c r="W54" s="43">
        <f t="shared" si="9"/>
        <v>0.62</v>
      </c>
      <c r="X54" s="44">
        <f>U39</f>
        <v>1</v>
      </c>
      <c r="Y54" s="32" t="s">
        <v>111</v>
      </c>
      <c r="Z54" s="41">
        <f t="shared" si="10"/>
        <v>32</v>
      </c>
      <c r="AA54" s="2">
        <f>SUM(U40,U25,U23,U19)</f>
        <v>56</v>
      </c>
      <c r="AB54" s="34" t="s">
        <v>102</v>
      </c>
      <c r="AC54" s="1"/>
      <c r="AD54" s="1"/>
    </row>
    <row r="55" spans="1:30" ht="15" x14ac:dyDescent="0.25">
      <c r="A55" s="10" t="s">
        <v>19</v>
      </c>
      <c r="B55" s="1" t="s">
        <v>45</v>
      </c>
      <c r="C55" s="1" t="s">
        <v>10</v>
      </c>
      <c r="D55" s="2"/>
      <c r="E55" s="2"/>
      <c r="F55" s="2"/>
      <c r="G55" s="2"/>
      <c r="H55" s="2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36">
        <f t="shared" si="8"/>
        <v>0.62</v>
      </c>
      <c r="U55" s="2">
        <f>U39</f>
        <v>1</v>
      </c>
      <c r="V55" s="34" t="s">
        <v>110</v>
      </c>
      <c r="W55" s="2"/>
      <c r="X55" s="2">
        <f>SUM(X49:X54)</f>
        <v>162</v>
      </c>
      <c r="Z55" s="41">
        <f t="shared" si="10"/>
        <v>19.43</v>
      </c>
      <c r="AA55" s="2">
        <f>SUM(U39,U38,U37,U35,U34,U32,U27,U26,U24,U22)</f>
        <v>34</v>
      </c>
      <c r="AB55" s="34" t="s">
        <v>103</v>
      </c>
      <c r="AC55" s="1"/>
      <c r="AD55" s="1"/>
    </row>
    <row r="56" spans="1:30" ht="15" x14ac:dyDescent="0.25">
      <c r="A56" s="10" t="s">
        <v>19</v>
      </c>
      <c r="B56" s="1" t="s">
        <v>43</v>
      </c>
      <c r="C56" s="1" t="s">
        <v>10</v>
      </c>
      <c r="D56" s="2"/>
      <c r="E56" s="2"/>
      <c r="F56" s="1" t="s">
        <v>11</v>
      </c>
      <c r="G56" s="2"/>
      <c r="H56" s="2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31">
        <f t="shared" si="8"/>
        <v>1.23</v>
      </c>
      <c r="U56" s="44">
        <f>U41</f>
        <v>2</v>
      </c>
      <c r="V56" s="45" t="s">
        <v>115</v>
      </c>
      <c r="W56" s="2"/>
      <c r="X56" s="2"/>
      <c r="Z56" s="41">
        <f t="shared" si="10"/>
        <v>1.1399999999999999</v>
      </c>
      <c r="AA56" s="2">
        <f>U29</f>
        <v>2</v>
      </c>
      <c r="AB56" s="34" t="s">
        <v>105</v>
      </c>
      <c r="AC56" s="1"/>
      <c r="AD56" s="1"/>
    </row>
    <row r="57" spans="1:30" ht="15" x14ac:dyDescent="0.25">
      <c r="A57" s="10" t="s">
        <v>19</v>
      </c>
      <c r="B57" s="1" t="s">
        <v>21</v>
      </c>
      <c r="C57" s="1" t="s">
        <v>10</v>
      </c>
      <c r="D57" s="2"/>
      <c r="E57" s="1" t="s">
        <v>11</v>
      </c>
      <c r="F57" s="2"/>
      <c r="G57" s="2"/>
      <c r="H57" s="2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>
        <f>SUM(U49:U56)</f>
        <v>162</v>
      </c>
      <c r="W57" s="2"/>
      <c r="X57" s="2"/>
      <c r="Z57" s="41">
        <f t="shared" si="10"/>
        <v>0.56999999999999995</v>
      </c>
      <c r="AA57" s="2">
        <f t="shared" ref="AA57:AA58" si="11">U39</f>
        <v>1</v>
      </c>
      <c r="AB57" s="34" t="s">
        <v>112</v>
      </c>
      <c r="AC57" s="1"/>
      <c r="AD57" s="1"/>
    </row>
    <row r="58" spans="1:30" ht="15" x14ac:dyDescent="0.25">
      <c r="A58" s="10" t="s">
        <v>19</v>
      </c>
      <c r="B58" s="1" t="s">
        <v>21</v>
      </c>
      <c r="C58" s="1" t="s">
        <v>10</v>
      </c>
      <c r="D58" s="2"/>
      <c r="E58" s="2"/>
      <c r="F58" s="1" t="s">
        <v>11</v>
      </c>
      <c r="G58" s="2"/>
      <c r="H58" s="2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W58" s="2"/>
      <c r="X58" s="2"/>
      <c r="Z58" s="43">
        <f t="shared" si="10"/>
        <v>9.14</v>
      </c>
      <c r="AA58" s="44">
        <f t="shared" si="11"/>
        <v>16</v>
      </c>
      <c r="AB58" s="45" t="s">
        <v>114</v>
      </c>
      <c r="AC58" s="4"/>
      <c r="AD58" s="4"/>
    </row>
    <row r="59" spans="1:30" ht="15" x14ac:dyDescent="0.25">
      <c r="A59" s="10" t="s">
        <v>19</v>
      </c>
      <c r="B59" s="1" t="s">
        <v>43</v>
      </c>
      <c r="C59" s="1" t="s">
        <v>10</v>
      </c>
      <c r="D59" s="2"/>
      <c r="E59" s="2"/>
      <c r="F59" s="2"/>
      <c r="G59" s="1" t="s">
        <v>11</v>
      </c>
      <c r="H59" s="2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V59" s="2"/>
      <c r="X59" s="2"/>
      <c r="AA59" s="46">
        <f>SUM(AA49:AA58)</f>
        <v>175</v>
      </c>
    </row>
    <row r="60" spans="1:30" ht="15" x14ac:dyDescent="0.25">
      <c r="A60" s="10" t="s">
        <v>19</v>
      </c>
      <c r="B60" s="1" t="s">
        <v>43</v>
      </c>
      <c r="C60" s="1" t="s">
        <v>10</v>
      </c>
      <c r="D60" s="2"/>
      <c r="E60" s="2"/>
      <c r="F60" s="2"/>
      <c r="G60" s="1" t="s">
        <v>11</v>
      </c>
      <c r="H60" s="2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30"/>
      <c r="V60" s="2"/>
      <c r="X60" s="2"/>
    </row>
    <row r="61" spans="1:30" ht="15" x14ac:dyDescent="0.25">
      <c r="A61" s="10" t="s">
        <v>8</v>
      </c>
      <c r="B61" s="1" t="s">
        <v>41</v>
      </c>
      <c r="C61" s="1" t="s">
        <v>10</v>
      </c>
      <c r="D61" s="2"/>
      <c r="E61" s="2"/>
      <c r="F61" s="2"/>
      <c r="G61" s="1" t="s">
        <v>11</v>
      </c>
      <c r="H61" s="11" t="s">
        <v>11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V61" s="2"/>
      <c r="X61" s="2"/>
    </row>
    <row r="62" spans="1:30" ht="15" x14ac:dyDescent="0.25">
      <c r="A62" s="10" t="s">
        <v>34</v>
      </c>
      <c r="B62" s="1" t="s">
        <v>35</v>
      </c>
      <c r="C62" s="1" t="s">
        <v>10</v>
      </c>
      <c r="D62" s="2"/>
      <c r="E62" s="2"/>
      <c r="F62" s="2"/>
      <c r="G62" s="1" t="s">
        <v>11</v>
      </c>
      <c r="H62" s="11" t="s">
        <v>11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V62" s="2"/>
      <c r="X62" s="2"/>
    </row>
    <row r="63" spans="1:30" ht="15" x14ac:dyDescent="0.25">
      <c r="A63" s="10" t="s">
        <v>19</v>
      </c>
      <c r="B63" s="1" t="s">
        <v>21</v>
      </c>
      <c r="C63" s="1" t="s">
        <v>10</v>
      </c>
      <c r="D63" s="2"/>
      <c r="E63" s="2"/>
      <c r="F63" s="1" t="s">
        <v>11</v>
      </c>
      <c r="G63" s="2"/>
      <c r="H63" s="2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V63" s="2"/>
      <c r="X63" s="2"/>
    </row>
    <row r="64" spans="1:30" ht="15" x14ac:dyDescent="0.25">
      <c r="A64" s="10" t="s">
        <v>19</v>
      </c>
      <c r="B64" s="1" t="s">
        <v>60</v>
      </c>
      <c r="C64" s="1" t="s">
        <v>10</v>
      </c>
      <c r="D64" s="2"/>
      <c r="E64" s="1" t="s">
        <v>11</v>
      </c>
      <c r="F64" s="2"/>
      <c r="G64" s="2"/>
      <c r="H64" s="2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V64" s="2"/>
      <c r="X64" s="2"/>
    </row>
    <row r="65" spans="1:24" ht="15" x14ac:dyDescent="0.25">
      <c r="A65" s="10" t="s">
        <v>19</v>
      </c>
      <c r="B65" s="1" t="s">
        <v>43</v>
      </c>
      <c r="C65" s="1" t="s">
        <v>10</v>
      </c>
      <c r="D65" s="2"/>
      <c r="E65" s="1" t="s">
        <v>11</v>
      </c>
      <c r="F65" s="2"/>
      <c r="G65" s="2"/>
      <c r="H65" s="11" t="s">
        <v>11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V65" s="2"/>
      <c r="X65" s="2"/>
    </row>
    <row r="66" spans="1:24" ht="15" x14ac:dyDescent="0.25">
      <c r="A66" s="10" t="s">
        <v>19</v>
      </c>
      <c r="B66" s="1" t="s">
        <v>21</v>
      </c>
      <c r="C66" s="1" t="s">
        <v>10</v>
      </c>
      <c r="D66" s="2"/>
      <c r="E66" s="2"/>
      <c r="F66" s="1" t="s">
        <v>11</v>
      </c>
      <c r="G66" s="2"/>
      <c r="H66" s="2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V66" s="2"/>
      <c r="X66" s="2"/>
    </row>
    <row r="67" spans="1:24" ht="15" x14ac:dyDescent="0.25">
      <c r="A67" s="10" t="s">
        <v>19</v>
      </c>
      <c r="B67" s="1" t="s">
        <v>21</v>
      </c>
      <c r="C67" s="1" t="s">
        <v>10</v>
      </c>
      <c r="D67" s="2"/>
      <c r="E67" s="2"/>
      <c r="F67" s="1" t="s">
        <v>11</v>
      </c>
      <c r="G67" s="2"/>
      <c r="H67" s="11" t="s">
        <v>11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V67" s="2"/>
      <c r="X67" s="2"/>
    </row>
    <row r="68" spans="1:24" ht="15" x14ac:dyDescent="0.25">
      <c r="A68" s="10" t="s">
        <v>19</v>
      </c>
      <c r="B68" s="1" t="s">
        <v>46</v>
      </c>
      <c r="C68" s="1" t="s">
        <v>47</v>
      </c>
      <c r="D68" s="2"/>
      <c r="E68" s="2"/>
      <c r="F68" s="2"/>
      <c r="G68" s="1" t="s">
        <v>11</v>
      </c>
      <c r="H68" s="2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V68" s="2"/>
      <c r="X68" s="2"/>
    </row>
    <row r="69" spans="1:24" ht="15" x14ac:dyDescent="0.25">
      <c r="A69" s="10" t="s">
        <v>19</v>
      </c>
      <c r="B69" s="1" t="s">
        <v>46</v>
      </c>
      <c r="C69" s="1" t="s">
        <v>47</v>
      </c>
      <c r="D69" s="2"/>
      <c r="E69" s="2"/>
      <c r="F69" s="2"/>
      <c r="G69" s="2"/>
      <c r="H69" s="11" t="s">
        <v>11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V69" s="2"/>
      <c r="X69" s="2"/>
    </row>
    <row r="70" spans="1:24" ht="15" x14ac:dyDescent="0.25">
      <c r="A70" s="10" t="s">
        <v>19</v>
      </c>
      <c r="B70" s="1" t="s">
        <v>43</v>
      </c>
      <c r="C70" s="1" t="s">
        <v>48</v>
      </c>
      <c r="D70" s="2"/>
      <c r="E70" s="2"/>
      <c r="F70" s="1" t="s">
        <v>11</v>
      </c>
      <c r="G70" s="2"/>
      <c r="H70" s="11" t="s">
        <v>11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V70" s="2"/>
      <c r="X70" s="2"/>
    </row>
    <row r="71" spans="1:24" ht="15" x14ac:dyDescent="0.25">
      <c r="A71" s="10" t="s">
        <v>19</v>
      </c>
      <c r="B71" s="1" t="s">
        <v>43</v>
      </c>
      <c r="C71" s="1" t="s">
        <v>48</v>
      </c>
      <c r="D71" s="2"/>
      <c r="E71" s="2"/>
      <c r="F71" s="2"/>
      <c r="G71" s="1" t="s">
        <v>11</v>
      </c>
      <c r="H71" s="11" t="s">
        <v>11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V71" s="2"/>
      <c r="X71" s="2"/>
    </row>
    <row r="72" spans="1:24" ht="15" x14ac:dyDescent="0.25">
      <c r="A72" s="10" t="s">
        <v>34</v>
      </c>
      <c r="B72" s="1" t="s">
        <v>49</v>
      </c>
      <c r="C72" s="1" t="s">
        <v>50</v>
      </c>
      <c r="D72" s="2"/>
      <c r="E72" s="1" t="s">
        <v>11</v>
      </c>
      <c r="F72" s="2"/>
      <c r="G72" s="2"/>
      <c r="H72" s="2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V72" s="2"/>
      <c r="X72" s="2"/>
    </row>
    <row r="73" spans="1:24" ht="15" x14ac:dyDescent="0.25">
      <c r="A73" s="10" t="s">
        <v>34</v>
      </c>
      <c r="B73" s="1" t="s">
        <v>35</v>
      </c>
      <c r="C73" s="1" t="s">
        <v>51</v>
      </c>
      <c r="D73" s="2"/>
      <c r="E73" s="2"/>
      <c r="F73" s="1" t="s">
        <v>11</v>
      </c>
      <c r="G73" s="2"/>
      <c r="H73" s="11" t="s">
        <v>11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V73" s="2"/>
      <c r="X73" s="2"/>
    </row>
    <row r="74" spans="1:24" ht="15" x14ac:dyDescent="0.25">
      <c r="A74" s="10" t="s">
        <v>34</v>
      </c>
      <c r="B74" s="3" t="s">
        <v>95</v>
      </c>
      <c r="C74" s="1" t="s">
        <v>51</v>
      </c>
      <c r="D74" s="2"/>
      <c r="E74" s="2"/>
      <c r="F74" s="1" t="s">
        <v>11</v>
      </c>
      <c r="G74" s="2"/>
      <c r="H74" s="11" t="s">
        <v>11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V74" s="2"/>
      <c r="X74" s="2"/>
    </row>
    <row r="75" spans="1:24" ht="15" x14ac:dyDescent="0.25">
      <c r="A75" s="10" t="s">
        <v>34</v>
      </c>
      <c r="B75" s="1" t="s">
        <v>35</v>
      </c>
      <c r="C75" s="1" t="s">
        <v>51</v>
      </c>
      <c r="D75" s="2"/>
      <c r="E75" s="2"/>
      <c r="F75" s="2"/>
      <c r="G75" s="1" t="s">
        <v>11</v>
      </c>
      <c r="H75" s="11" t="s">
        <v>11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V75" s="2"/>
      <c r="X75" s="2"/>
    </row>
    <row r="76" spans="1:24" ht="15" x14ac:dyDescent="0.25">
      <c r="A76" s="10" t="s">
        <v>8</v>
      </c>
      <c r="B76" s="1" t="s">
        <v>15</v>
      </c>
      <c r="C76" s="1" t="s">
        <v>51</v>
      </c>
      <c r="D76" s="2"/>
      <c r="E76" s="2"/>
      <c r="F76" s="2"/>
      <c r="G76" s="1" t="s">
        <v>11</v>
      </c>
      <c r="H76" s="11" t="s">
        <v>11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V76" s="2"/>
      <c r="X76" s="2"/>
    </row>
    <row r="77" spans="1:24" ht="15" x14ac:dyDescent="0.25">
      <c r="A77" s="10" t="s">
        <v>8</v>
      </c>
      <c r="B77" s="1" t="s">
        <v>41</v>
      </c>
      <c r="C77" s="1" t="s">
        <v>51</v>
      </c>
      <c r="D77" s="2"/>
      <c r="E77" s="1" t="s">
        <v>11</v>
      </c>
      <c r="F77" s="2"/>
      <c r="G77" s="2"/>
      <c r="H77" s="2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V77" s="2"/>
      <c r="X77" s="2"/>
    </row>
    <row r="78" spans="1:24" ht="15" x14ac:dyDescent="0.25">
      <c r="A78" s="10" t="s">
        <v>34</v>
      </c>
      <c r="B78" s="1" t="s">
        <v>35</v>
      </c>
      <c r="C78" s="1" t="s">
        <v>51</v>
      </c>
      <c r="D78" s="2"/>
      <c r="E78" s="2"/>
      <c r="F78" s="2"/>
      <c r="G78" s="2"/>
      <c r="H78" s="2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V78" s="2"/>
      <c r="X78" s="2"/>
    </row>
    <row r="79" spans="1:24" ht="15" x14ac:dyDescent="0.25">
      <c r="A79" s="10" t="s">
        <v>8</v>
      </c>
      <c r="B79" s="1" t="s">
        <v>9</v>
      </c>
      <c r="C79" s="1" t="s">
        <v>51</v>
      </c>
      <c r="D79" s="2"/>
      <c r="E79" s="1" t="s">
        <v>11</v>
      </c>
      <c r="F79" s="2"/>
      <c r="G79" s="2"/>
      <c r="H79" s="11" t="s">
        <v>11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V79" s="2"/>
      <c r="X79" s="2"/>
    </row>
    <row r="80" spans="1:24" ht="15" x14ac:dyDescent="0.25">
      <c r="A80" s="10" t="s">
        <v>19</v>
      </c>
      <c r="B80" s="1" t="s">
        <v>20</v>
      </c>
      <c r="C80" s="1" t="s">
        <v>51</v>
      </c>
      <c r="D80" s="2"/>
      <c r="E80" s="1" t="s">
        <v>11</v>
      </c>
      <c r="F80" s="2"/>
      <c r="G80" s="2"/>
      <c r="H80" s="2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V80" s="2"/>
      <c r="X80" s="2"/>
    </row>
    <row r="81" spans="1:24" ht="15" x14ac:dyDescent="0.25">
      <c r="A81" s="10" t="s">
        <v>19</v>
      </c>
      <c r="B81" s="1" t="s">
        <v>43</v>
      </c>
      <c r="C81" s="1" t="s">
        <v>51</v>
      </c>
      <c r="D81" s="1" t="s">
        <v>25</v>
      </c>
      <c r="E81" s="2"/>
      <c r="F81" s="2"/>
      <c r="G81" s="1" t="s">
        <v>11</v>
      </c>
      <c r="H81" s="2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V81" s="2"/>
      <c r="X81" s="2"/>
    </row>
    <row r="82" spans="1:24" ht="15" x14ac:dyDescent="0.25">
      <c r="A82" s="10" t="s">
        <v>34</v>
      </c>
      <c r="B82" s="3" t="s">
        <v>95</v>
      </c>
      <c r="C82" s="1" t="s">
        <v>54</v>
      </c>
      <c r="D82" s="2"/>
      <c r="E82" s="1" t="s">
        <v>11</v>
      </c>
      <c r="F82" s="2"/>
      <c r="G82" s="2"/>
      <c r="H82" s="11" t="s">
        <v>11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V82" s="2"/>
      <c r="X82" s="2"/>
    </row>
    <row r="83" spans="1:24" ht="15" x14ac:dyDescent="0.25">
      <c r="A83" s="10" t="s">
        <v>19</v>
      </c>
      <c r="B83" s="1" t="s">
        <v>65</v>
      </c>
      <c r="C83" s="1" t="s">
        <v>54</v>
      </c>
      <c r="D83" s="2"/>
      <c r="E83" s="1" t="s">
        <v>11</v>
      </c>
      <c r="F83" s="2"/>
      <c r="G83" s="2"/>
      <c r="H83" s="2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V83" s="2"/>
      <c r="X83" s="2"/>
    </row>
    <row r="84" spans="1:24" ht="15" x14ac:dyDescent="0.25">
      <c r="A84" s="10" t="s">
        <v>19</v>
      </c>
      <c r="B84" s="1" t="s">
        <v>20</v>
      </c>
      <c r="C84" s="1" t="s">
        <v>54</v>
      </c>
      <c r="D84" s="2"/>
      <c r="E84" s="2"/>
      <c r="F84" s="1" t="s">
        <v>11</v>
      </c>
      <c r="G84" s="2"/>
      <c r="H84" s="11" t="s">
        <v>11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V84" s="2"/>
      <c r="X84" s="2"/>
    </row>
    <row r="85" spans="1:24" ht="15" x14ac:dyDescent="0.25">
      <c r="A85" s="10" t="s">
        <v>34</v>
      </c>
      <c r="B85" s="3" t="s">
        <v>95</v>
      </c>
      <c r="C85" s="1" t="s">
        <v>54</v>
      </c>
      <c r="D85" s="2"/>
      <c r="E85" s="2"/>
      <c r="F85" s="1" t="s">
        <v>11</v>
      </c>
      <c r="G85" s="2"/>
      <c r="H85" s="11" t="s">
        <v>11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V85" s="2"/>
      <c r="X85" s="2"/>
    </row>
    <row r="86" spans="1:24" ht="15" x14ac:dyDescent="0.25">
      <c r="A86" s="10" t="s">
        <v>19</v>
      </c>
      <c r="B86" s="1" t="s">
        <v>24</v>
      </c>
      <c r="C86" s="1" t="s">
        <v>54</v>
      </c>
      <c r="D86" s="2"/>
      <c r="E86" s="1" t="s">
        <v>11</v>
      </c>
      <c r="F86" s="2"/>
      <c r="G86" s="2"/>
      <c r="H86" s="2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V86" s="2"/>
      <c r="X86" s="2"/>
    </row>
    <row r="87" spans="1:24" ht="15" x14ac:dyDescent="0.25">
      <c r="A87" s="10" t="s">
        <v>19</v>
      </c>
      <c r="B87" s="1" t="s">
        <v>45</v>
      </c>
      <c r="C87" s="1" t="s">
        <v>54</v>
      </c>
      <c r="D87" s="2"/>
      <c r="E87" s="2"/>
      <c r="F87" s="1" t="s">
        <v>11</v>
      </c>
      <c r="G87" s="2"/>
      <c r="H87" s="2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x14ac:dyDescent="0.25">
      <c r="A88" s="10" t="s">
        <v>19</v>
      </c>
      <c r="B88" s="1" t="s">
        <v>56</v>
      </c>
      <c r="C88" s="1" t="s">
        <v>54</v>
      </c>
      <c r="D88" s="2"/>
      <c r="E88" s="1" t="s">
        <v>11</v>
      </c>
      <c r="F88" s="2"/>
      <c r="G88" s="2"/>
      <c r="H88" s="2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x14ac:dyDescent="0.25">
      <c r="A89" s="10" t="s">
        <v>19</v>
      </c>
      <c r="B89" s="1" t="s">
        <v>57</v>
      </c>
      <c r="C89" s="1" t="s">
        <v>54</v>
      </c>
      <c r="D89" s="2"/>
      <c r="E89" s="2"/>
      <c r="F89" s="2"/>
      <c r="G89" s="1" t="s">
        <v>11</v>
      </c>
      <c r="H89" s="2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x14ac:dyDescent="0.25">
      <c r="A90" s="10" t="s">
        <v>19</v>
      </c>
      <c r="B90" s="1" t="s">
        <v>58</v>
      </c>
      <c r="C90" s="1" t="s">
        <v>54</v>
      </c>
      <c r="D90" s="2"/>
      <c r="E90" s="2"/>
      <c r="F90" s="1" t="s">
        <v>11</v>
      </c>
      <c r="G90" s="2"/>
      <c r="H90" s="2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x14ac:dyDescent="0.25">
      <c r="A91" s="10" t="s">
        <v>19</v>
      </c>
      <c r="B91" s="1" t="s">
        <v>108</v>
      </c>
      <c r="C91" s="1" t="s">
        <v>54</v>
      </c>
      <c r="D91" s="2"/>
      <c r="E91" s="2"/>
      <c r="F91" s="1" t="s">
        <v>11</v>
      </c>
      <c r="G91" s="2"/>
      <c r="H91" s="2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x14ac:dyDescent="0.25">
      <c r="A92" s="10" t="s">
        <v>19</v>
      </c>
      <c r="B92" s="1" t="s">
        <v>33</v>
      </c>
      <c r="C92" s="1" t="s">
        <v>54</v>
      </c>
      <c r="D92" s="2"/>
      <c r="E92" s="1" t="s">
        <v>11</v>
      </c>
      <c r="F92" s="2"/>
      <c r="G92" s="2"/>
      <c r="H92" s="2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x14ac:dyDescent="0.25">
      <c r="A93" s="10" t="s">
        <v>19</v>
      </c>
      <c r="B93" s="3" t="s">
        <v>65</v>
      </c>
      <c r="C93" s="1" t="s">
        <v>54</v>
      </c>
      <c r="D93" s="2"/>
      <c r="E93" s="2"/>
      <c r="F93" s="2"/>
      <c r="G93" s="1" t="s">
        <v>11</v>
      </c>
      <c r="H93" s="2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x14ac:dyDescent="0.25">
      <c r="A94" s="10" t="s">
        <v>19</v>
      </c>
      <c r="B94" s="1" t="s">
        <v>60</v>
      </c>
      <c r="C94" s="1" t="s">
        <v>54</v>
      </c>
      <c r="D94" s="2"/>
      <c r="E94" s="1" t="s">
        <v>11</v>
      </c>
      <c r="F94" s="2"/>
      <c r="G94" s="2"/>
      <c r="H94" s="2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x14ac:dyDescent="0.25">
      <c r="A95" s="10" t="s">
        <v>19</v>
      </c>
      <c r="B95" s="1" t="s">
        <v>39</v>
      </c>
      <c r="C95" s="1" t="s">
        <v>54</v>
      </c>
      <c r="D95" s="2"/>
      <c r="E95" s="2"/>
      <c r="F95" s="1" t="s">
        <v>11</v>
      </c>
      <c r="G95" s="2"/>
      <c r="H95" s="2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x14ac:dyDescent="0.25">
      <c r="A96" s="10" t="s">
        <v>19</v>
      </c>
      <c r="B96" s="1" t="s">
        <v>45</v>
      </c>
      <c r="C96" s="1" t="s">
        <v>54</v>
      </c>
      <c r="D96" s="2"/>
      <c r="E96" s="2"/>
      <c r="F96" s="1" t="s">
        <v>11</v>
      </c>
      <c r="G96" s="2"/>
      <c r="H96" s="2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x14ac:dyDescent="0.25">
      <c r="A97" s="47" t="s">
        <v>62</v>
      </c>
      <c r="B97" s="4" t="s">
        <v>63</v>
      </c>
      <c r="C97" s="1" t="s">
        <v>54</v>
      </c>
      <c r="D97" s="2"/>
      <c r="E97" s="2"/>
      <c r="F97" s="1" t="s">
        <v>11</v>
      </c>
      <c r="G97" s="2"/>
      <c r="H97" s="2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x14ac:dyDescent="0.25">
      <c r="A98" s="10" t="s">
        <v>19</v>
      </c>
      <c r="B98" s="1" t="s">
        <v>64</v>
      </c>
      <c r="C98" s="1" t="s">
        <v>54</v>
      </c>
      <c r="D98" s="2"/>
      <c r="E98" s="1" t="s">
        <v>11</v>
      </c>
      <c r="F98" s="2"/>
      <c r="G98" s="2"/>
      <c r="H98" s="2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x14ac:dyDescent="0.25">
      <c r="A99" s="10" t="s">
        <v>19</v>
      </c>
      <c r="B99" s="1" t="s">
        <v>65</v>
      </c>
      <c r="C99" s="1" t="s">
        <v>54</v>
      </c>
      <c r="D99" s="2"/>
      <c r="E99" s="2"/>
      <c r="F99" s="2"/>
      <c r="G99" s="1" t="s">
        <v>11</v>
      </c>
      <c r="H99" s="2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x14ac:dyDescent="0.25">
      <c r="A100" s="10" t="s">
        <v>19</v>
      </c>
      <c r="B100" s="1" t="s">
        <v>66</v>
      </c>
      <c r="C100" s="1" t="s">
        <v>54</v>
      </c>
      <c r="D100" s="2"/>
      <c r="E100" s="1" t="s">
        <v>11</v>
      </c>
      <c r="F100" s="2"/>
      <c r="G100" s="2"/>
      <c r="H100" s="2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x14ac:dyDescent="0.25">
      <c r="A101" s="10" t="s">
        <v>8</v>
      </c>
      <c r="B101" s="1" t="s">
        <v>28</v>
      </c>
      <c r="C101" s="1" t="s">
        <v>54</v>
      </c>
      <c r="D101" s="2"/>
      <c r="E101" s="2"/>
      <c r="F101" s="1" t="s">
        <v>11</v>
      </c>
      <c r="G101" s="1"/>
      <c r="H101" s="2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x14ac:dyDescent="0.25">
      <c r="A102" s="47" t="s">
        <v>62</v>
      </c>
      <c r="B102" s="4" t="s">
        <v>63</v>
      </c>
      <c r="C102" s="1" t="s">
        <v>54</v>
      </c>
      <c r="D102" s="2"/>
      <c r="E102" s="2"/>
      <c r="F102" s="1" t="s">
        <v>11</v>
      </c>
      <c r="G102" s="2"/>
      <c r="H102" s="2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x14ac:dyDescent="0.25">
      <c r="A103" s="47" t="s">
        <v>62</v>
      </c>
      <c r="B103" s="4" t="s">
        <v>63</v>
      </c>
      <c r="C103" s="1" t="s">
        <v>54</v>
      </c>
      <c r="D103" s="2"/>
      <c r="E103" s="2"/>
      <c r="F103" s="1" t="s">
        <v>11</v>
      </c>
      <c r="G103" s="2"/>
      <c r="H103" s="2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x14ac:dyDescent="0.25">
      <c r="A104" s="10" t="s">
        <v>8</v>
      </c>
      <c r="B104" s="1" t="s">
        <v>68</v>
      </c>
      <c r="C104" s="1" t="s">
        <v>54</v>
      </c>
      <c r="D104" s="2"/>
      <c r="E104" s="1"/>
      <c r="F104" s="1"/>
      <c r="G104" s="1" t="s">
        <v>11</v>
      </c>
      <c r="H104" s="2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x14ac:dyDescent="0.25">
      <c r="A105" s="47" t="s">
        <v>62</v>
      </c>
      <c r="B105" s="4" t="s">
        <v>63</v>
      </c>
      <c r="C105" s="1" t="s">
        <v>54</v>
      </c>
      <c r="D105" s="2"/>
      <c r="E105" s="1" t="s">
        <v>11</v>
      </c>
      <c r="F105" s="2"/>
      <c r="G105" s="2"/>
      <c r="H105" s="2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x14ac:dyDescent="0.25">
      <c r="A106" s="47" t="s">
        <v>62</v>
      </c>
      <c r="B106" s="4" t="s">
        <v>63</v>
      </c>
      <c r="C106" s="1" t="s">
        <v>54</v>
      </c>
      <c r="D106" s="2"/>
      <c r="E106" s="1" t="s">
        <v>11</v>
      </c>
      <c r="F106" s="2"/>
      <c r="G106" s="2"/>
      <c r="H106" s="2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x14ac:dyDescent="0.25">
      <c r="A107" s="10" t="s">
        <v>8</v>
      </c>
      <c r="B107" s="1" t="s">
        <v>69</v>
      </c>
      <c r="C107" s="1" t="s">
        <v>54</v>
      </c>
      <c r="D107" s="2"/>
      <c r="E107" s="2"/>
      <c r="F107" s="1" t="s">
        <v>11</v>
      </c>
      <c r="G107" s="1"/>
      <c r="H107" s="1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x14ac:dyDescent="0.25">
      <c r="A108" s="10" t="s">
        <v>8</v>
      </c>
      <c r="B108" s="1" t="s">
        <v>86</v>
      </c>
      <c r="C108" s="1" t="s">
        <v>54</v>
      </c>
      <c r="D108" s="2"/>
      <c r="E108" s="2"/>
      <c r="F108" s="2"/>
      <c r="G108" s="1" t="s">
        <v>11</v>
      </c>
      <c r="H108" s="11" t="s">
        <v>11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x14ac:dyDescent="0.25">
      <c r="A109" s="10" t="s">
        <v>8</v>
      </c>
      <c r="B109" s="1" t="s">
        <v>86</v>
      </c>
      <c r="C109" s="1" t="s">
        <v>54</v>
      </c>
      <c r="D109" s="2"/>
      <c r="E109" s="2"/>
      <c r="F109" s="2"/>
      <c r="G109" s="1" t="s">
        <v>11</v>
      </c>
      <c r="H109" s="11" t="s">
        <v>11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x14ac:dyDescent="0.25">
      <c r="A110" s="10" t="s">
        <v>19</v>
      </c>
      <c r="B110" s="1" t="s">
        <v>20</v>
      </c>
      <c r="C110" s="1" t="s">
        <v>54</v>
      </c>
      <c r="D110" s="2"/>
      <c r="E110" s="2"/>
      <c r="F110" s="1" t="s">
        <v>11</v>
      </c>
      <c r="G110" s="2"/>
      <c r="H110" s="2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x14ac:dyDescent="0.25">
      <c r="A111" s="10" t="s">
        <v>19</v>
      </c>
      <c r="B111" s="1" t="s">
        <v>33</v>
      </c>
      <c r="C111" s="1" t="s">
        <v>54</v>
      </c>
      <c r="D111" s="2"/>
      <c r="E111" s="2"/>
      <c r="F111" s="1" t="s">
        <v>11</v>
      </c>
      <c r="G111" s="2"/>
      <c r="H111" s="2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x14ac:dyDescent="0.25">
      <c r="A112" s="10" t="s">
        <v>19</v>
      </c>
      <c r="B112" s="1" t="s">
        <v>64</v>
      </c>
      <c r="C112" s="1" t="s">
        <v>54</v>
      </c>
      <c r="D112" s="2"/>
      <c r="E112" s="1" t="s">
        <v>11</v>
      </c>
      <c r="F112" s="2"/>
      <c r="G112" s="2"/>
      <c r="H112" s="2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x14ac:dyDescent="0.25">
      <c r="A113" s="10" t="s">
        <v>19</v>
      </c>
      <c r="B113" s="1" t="s">
        <v>66</v>
      </c>
      <c r="C113" s="1" t="s">
        <v>54</v>
      </c>
      <c r="D113" s="2"/>
      <c r="E113" s="1" t="s">
        <v>11</v>
      </c>
      <c r="F113" s="2"/>
      <c r="G113" s="2"/>
      <c r="H113" s="2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x14ac:dyDescent="0.25">
      <c r="A114" s="10" t="s">
        <v>19</v>
      </c>
      <c r="B114" s="3" t="s">
        <v>65</v>
      </c>
      <c r="C114" s="1" t="s">
        <v>54</v>
      </c>
      <c r="D114" s="2"/>
      <c r="E114" s="1" t="s">
        <v>11</v>
      </c>
      <c r="F114" s="2"/>
      <c r="G114" s="2"/>
      <c r="H114" s="2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x14ac:dyDescent="0.25">
      <c r="A115" s="10" t="s">
        <v>19</v>
      </c>
      <c r="B115" s="3" t="s">
        <v>65</v>
      </c>
      <c r="C115" s="1" t="s">
        <v>54</v>
      </c>
      <c r="D115" s="2"/>
      <c r="E115" s="2"/>
      <c r="F115" s="1" t="s">
        <v>11</v>
      </c>
      <c r="G115" s="2"/>
      <c r="H115" s="2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x14ac:dyDescent="0.25">
      <c r="A116" s="10" t="s">
        <v>19</v>
      </c>
      <c r="B116" s="1" t="s">
        <v>56</v>
      </c>
      <c r="C116" s="1" t="s">
        <v>54</v>
      </c>
      <c r="D116" s="2"/>
      <c r="E116" s="2"/>
      <c r="F116" s="1" t="s">
        <v>11</v>
      </c>
      <c r="G116" s="2"/>
      <c r="H116" s="2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x14ac:dyDescent="0.25">
      <c r="A117" s="10" t="s">
        <v>19</v>
      </c>
      <c r="B117" s="1" t="s">
        <v>39</v>
      </c>
      <c r="C117" s="1" t="s">
        <v>54</v>
      </c>
      <c r="D117" s="2"/>
      <c r="E117" s="2"/>
      <c r="F117" s="2"/>
      <c r="G117" s="1" t="s">
        <v>11</v>
      </c>
      <c r="H117" s="2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x14ac:dyDescent="0.25">
      <c r="A118" s="10" t="s">
        <v>19</v>
      </c>
      <c r="B118" s="1" t="s">
        <v>43</v>
      </c>
      <c r="C118" s="1" t="s">
        <v>54</v>
      </c>
      <c r="D118" s="2"/>
      <c r="E118" s="2"/>
      <c r="F118" s="1" t="s">
        <v>11</v>
      </c>
      <c r="G118" s="2"/>
      <c r="H118" s="2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x14ac:dyDescent="0.25">
      <c r="A119" s="10" t="s">
        <v>19</v>
      </c>
      <c r="B119" s="1" t="s">
        <v>57</v>
      </c>
      <c r="C119" s="1" t="s">
        <v>54</v>
      </c>
      <c r="D119" s="2"/>
      <c r="E119" s="2"/>
      <c r="F119" s="1" t="s">
        <v>11</v>
      </c>
      <c r="G119" s="2"/>
      <c r="H119" s="2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x14ac:dyDescent="0.25">
      <c r="A120" s="10" t="s">
        <v>19</v>
      </c>
      <c r="B120" s="1" t="s">
        <v>70</v>
      </c>
      <c r="C120" s="1" t="s">
        <v>54</v>
      </c>
      <c r="D120" s="2"/>
      <c r="E120" s="2"/>
      <c r="F120" s="2"/>
      <c r="G120" s="1" t="s">
        <v>11</v>
      </c>
      <c r="H120" s="2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x14ac:dyDescent="0.25">
      <c r="A121" s="10" t="s">
        <v>19</v>
      </c>
      <c r="B121" s="1" t="s">
        <v>58</v>
      </c>
      <c r="C121" s="1" t="s">
        <v>54</v>
      </c>
      <c r="D121" s="2"/>
      <c r="E121" s="1" t="s">
        <v>11</v>
      </c>
      <c r="F121" s="2"/>
      <c r="G121" s="2"/>
      <c r="H121" s="2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x14ac:dyDescent="0.25">
      <c r="A122" s="47" t="s">
        <v>62</v>
      </c>
      <c r="B122" s="4" t="s">
        <v>63</v>
      </c>
      <c r="C122" s="1" t="s">
        <v>54</v>
      </c>
      <c r="D122" s="2"/>
      <c r="E122" s="1" t="s">
        <v>11</v>
      </c>
      <c r="F122" s="2"/>
      <c r="G122" s="2"/>
      <c r="H122" s="2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x14ac:dyDescent="0.25">
      <c r="A123" s="47" t="s">
        <v>62</v>
      </c>
      <c r="B123" s="4" t="s">
        <v>63</v>
      </c>
      <c r="C123" s="1" t="s">
        <v>54</v>
      </c>
      <c r="D123" s="2"/>
      <c r="E123" s="1" t="s">
        <v>11</v>
      </c>
      <c r="F123" s="2"/>
      <c r="G123" s="2"/>
      <c r="H123" s="2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x14ac:dyDescent="0.25">
      <c r="A124" s="47" t="s">
        <v>62</v>
      </c>
      <c r="B124" s="4" t="s">
        <v>63</v>
      </c>
      <c r="C124" s="1" t="s">
        <v>54</v>
      </c>
      <c r="D124" s="2"/>
      <c r="E124" s="1" t="s">
        <v>11</v>
      </c>
      <c r="F124" s="2"/>
      <c r="G124" s="2"/>
      <c r="H124" s="2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x14ac:dyDescent="0.25">
      <c r="A125" s="10" t="s">
        <v>19</v>
      </c>
      <c r="B125" s="1" t="s">
        <v>45</v>
      </c>
      <c r="C125" s="1" t="s">
        <v>54</v>
      </c>
      <c r="D125" s="2"/>
      <c r="E125" s="1" t="s">
        <v>11</v>
      </c>
      <c r="F125" s="2"/>
      <c r="G125" s="2"/>
      <c r="H125" s="2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x14ac:dyDescent="0.25">
      <c r="A126" s="10" t="s">
        <v>19</v>
      </c>
      <c r="B126" s="1" t="s">
        <v>39</v>
      </c>
      <c r="C126" s="1" t="s">
        <v>54</v>
      </c>
      <c r="D126" s="2"/>
      <c r="E126" s="2"/>
      <c r="F126" s="1" t="s">
        <v>11</v>
      </c>
      <c r="G126" s="2"/>
      <c r="H126" s="2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x14ac:dyDescent="0.25">
      <c r="A127" s="10" t="s">
        <v>19</v>
      </c>
      <c r="B127" s="1" t="s">
        <v>20</v>
      </c>
      <c r="C127" s="1" t="s">
        <v>54</v>
      </c>
      <c r="D127" s="2"/>
      <c r="E127" s="2"/>
      <c r="F127" s="1" t="s">
        <v>11</v>
      </c>
      <c r="G127" s="1"/>
      <c r="H127" s="2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x14ac:dyDescent="0.25">
      <c r="A128" s="10" t="s">
        <v>19</v>
      </c>
      <c r="B128" s="1" t="s">
        <v>33</v>
      </c>
      <c r="C128" s="1" t="s">
        <v>54</v>
      </c>
      <c r="D128" s="2"/>
      <c r="E128" s="2"/>
      <c r="F128" s="2"/>
      <c r="G128" s="1" t="s">
        <v>11</v>
      </c>
      <c r="H128" s="2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x14ac:dyDescent="0.25">
      <c r="A129" s="10" t="s">
        <v>19</v>
      </c>
      <c r="B129" s="1" t="s">
        <v>60</v>
      </c>
      <c r="C129" s="1" t="s">
        <v>54</v>
      </c>
      <c r="D129" s="2"/>
      <c r="E129" s="1" t="s">
        <v>11</v>
      </c>
      <c r="F129" s="2"/>
      <c r="G129" s="2"/>
      <c r="H129" s="2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x14ac:dyDescent="0.25">
      <c r="A130" s="10" t="s">
        <v>19</v>
      </c>
      <c r="B130" s="1" t="s">
        <v>43</v>
      </c>
      <c r="C130" s="1" t="s">
        <v>54</v>
      </c>
      <c r="D130" s="2"/>
      <c r="E130" s="2"/>
      <c r="F130" s="1" t="s">
        <v>11</v>
      </c>
      <c r="G130" s="2"/>
      <c r="H130" s="2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x14ac:dyDescent="0.25">
      <c r="A131" s="10" t="s">
        <v>19</v>
      </c>
      <c r="B131" s="1" t="s">
        <v>45</v>
      </c>
      <c r="C131" s="1" t="s">
        <v>54</v>
      </c>
      <c r="D131" s="2"/>
      <c r="E131" s="2"/>
      <c r="F131" s="1" t="s">
        <v>11</v>
      </c>
      <c r="G131" s="2"/>
      <c r="H131" s="2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x14ac:dyDescent="0.25">
      <c r="A132" s="10" t="s">
        <v>19</v>
      </c>
      <c r="B132" s="1" t="s">
        <v>39</v>
      </c>
      <c r="C132" s="1" t="s">
        <v>54</v>
      </c>
      <c r="D132" s="2"/>
      <c r="E132" s="2"/>
      <c r="F132" s="1" t="s">
        <v>11</v>
      </c>
      <c r="G132" s="2"/>
      <c r="H132" s="2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x14ac:dyDescent="0.25">
      <c r="A133" s="47" t="s">
        <v>62</v>
      </c>
      <c r="B133" s="4" t="s">
        <v>63</v>
      </c>
      <c r="C133" s="1" t="s">
        <v>54</v>
      </c>
      <c r="D133" s="2"/>
      <c r="E133" s="1" t="s">
        <v>11</v>
      </c>
      <c r="F133" s="2"/>
      <c r="G133" s="2"/>
      <c r="H133" s="2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x14ac:dyDescent="0.25">
      <c r="A134" s="10" t="s">
        <v>19</v>
      </c>
      <c r="B134" s="1" t="s">
        <v>45</v>
      </c>
      <c r="C134" s="1" t="s">
        <v>54</v>
      </c>
      <c r="D134" s="2"/>
      <c r="E134" s="2"/>
      <c r="F134" s="1" t="s">
        <v>11</v>
      </c>
      <c r="G134" s="2"/>
      <c r="H134" s="2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x14ac:dyDescent="0.25">
      <c r="A135" s="10" t="s">
        <v>19</v>
      </c>
      <c r="B135" s="1" t="s">
        <v>65</v>
      </c>
      <c r="C135" s="1" t="s">
        <v>54</v>
      </c>
      <c r="D135" s="2"/>
      <c r="E135" s="2"/>
      <c r="F135" s="1" t="s">
        <v>11</v>
      </c>
      <c r="G135" s="2"/>
      <c r="H135" s="2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x14ac:dyDescent="0.25">
      <c r="A136" s="10" t="s">
        <v>19</v>
      </c>
      <c r="B136" s="1" t="s">
        <v>58</v>
      </c>
      <c r="C136" s="1" t="s">
        <v>54</v>
      </c>
      <c r="D136" s="2"/>
      <c r="E136" s="2"/>
      <c r="F136" s="2"/>
      <c r="G136" s="1" t="s">
        <v>11</v>
      </c>
      <c r="H136" s="2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x14ac:dyDescent="0.25">
      <c r="A137" s="10" t="s">
        <v>19</v>
      </c>
      <c r="B137" s="1" t="s">
        <v>71</v>
      </c>
      <c r="C137" s="1" t="s">
        <v>54</v>
      </c>
      <c r="D137" s="2"/>
      <c r="E137" s="2"/>
      <c r="F137" s="1" t="s">
        <v>11</v>
      </c>
      <c r="G137" s="2"/>
      <c r="H137" s="2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x14ac:dyDescent="0.25">
      <c r="A138" s="10" t="s">
        <v>19</v>
      </c>
      <c r="B138" s="1" t="s">
        <v>39</v>
      </c>
      <c r="C138" s="1" t="s">
        <v>54</v>
      </c>
      <c r="D138" s="2"/>
      <c r="E138" s="1" t="s">
        <v>11</v>
      </c>
      <c r="F138" s="2"/>
      <c r="G138" s="2"/>
      <c r="H138" s="2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x14ac:dyDescent="0.25">
      <c r="A139" s="47" t="s">
        <v>62</v>
      </c>
      <c r="B139" s="4" t="s">
        <v>63</v>
      </c>
      <c r="C139" s="1" t="s">
        <v>54</v>
      </c>
      <c r="D139" s="2"/>
      <c r="E139" s="1" t="s">
        <v>11</v>
      </c>
      <c r="F139" s="2"/>
      <c r="G139" s="2"/>
      <c r="H139" s="2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x14ac:dyDescent="0.25">
      <c r="A140" s="47" t="s">
        <v>62</v>
      </c>
      <c r="B140" s="4" t="s">
        <v>63</v>
      </c>
      <c r="C140" s="1" t="s">
        <v>54</v>
      </c>
      <c r="D140" s="2"/>
      <c r="E140" s="1" t="s">
        <v>11</v>
      </c>
      <c r="F140" s="2"/>
      <c r="G140" s="2"/>
      <c r="H140" s="2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x14ac:dyDescent="0.25">
      <c r="A141" s="10" t="s">
        <v>19</v>
      </c>
      <c r="B141" s="1" t="s">
        <v>65</v>
      </c>
      <c r="C141" s="1" t="s">
        <v>54</v>
      </c>
      <c r="D141" s="2"/>
      <c r="E141" s="1" t="s">
        <v>11</v>
      </c>
      <c r="F141" s="2"/>
      <c r="G141" s="2"/>
      <c r="H141" s="2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x14ac:dyDescent="0.25">
      <c r="A142" s="10" t="s">
        <v>19</v>
      </c>
      <c r="B142" s="1" t="s">
        <v>40</v>
      </c>
      <c r="C142" s="1" t="s">
        <v>54</v>
      </c>
      <c r="D142" s="2"/>
      <c r="E142" s="2"/>
      <c r="F142" s="1" t="s">
        <v>11</v>
      </c>
      <c r="G142" s="2"/>
      <c r="H142" s="2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x14ac:dyDescent="0.25">
      <c r="A143" s="10" t="s">
        <v>19</v>
      </c>
      <c r="B143" s="1" t="s">
        <v>45</v>
      </c>
      <c r="C143" s="1" t="s">
        <v>54</v>
      </c>
      <c r="D143" s="2"/>
      <c r="E143" s="2"/>
      <c r="F143" s="2"/>
      <c r="G143" s="1" t="s">
        <v>11</v>
      </c>
      <c r="H143" s="2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x14ac:dyDescent="0.25">
      <c r="A144" s="10" t="s">
        <v>19</v>
      </c>
      <c r="B144" s="1" t="s">
        <v>43</v>
      </c>
      <c r="C144" s="1" t="s">
        <v>54</v>
      </c>
      <c r="D144" s="2"/>
      <c r="E144" s="2"/>
      <c r="F144" s="1" t="s">
        <v>11</v>
      </c>
      <c r="G144" s="2"/>
      <c r="H144" s="2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x14ac:dyDescent="0.25">
      <c r="A145" s="10" t="s">
        <v>19</v>
      </c>
      <c r="B145" s="1" t="s">
        <v>46</v>
      </c>
      <c r="C145" s="1" t="s">
        <v>54</v>
      </c>
      <c r="D145" s="2"/>
      <c r="E145" s="2"/>
      <c r="F145" s="2"/>
      <c r="G145" s="1" t="s">
        <v>11</v>
      </c>
      <c r="H145" s="2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x14ac:dyDescent="0.25">
      <c r="A146" s="10" t="s">
        <v>19</v>
      </c>
      <c r="B146" s="1" t="s">
        <v>43</v>
      </c>
      <c r="C146" s="1" t="s">
        <v>54</v>
      </c>
      <c r="D146" s="2"/>
      <c r="E146" s="2"/>
      <c r="F146" s="2"/>
      <c r="G146" s="1" t="s">
        <v>11</v>
      </c>
      <c r="H146" s="2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x14ac:dyDescent="0.25">
      <c r="A147" s="47" t="s">
        <v>62</v>
      </c>
      <c r="B147" s="4" t="s">
        <v>63</v>
      </c>
      <c r="C147" s="1" t="s">
        <v>54</v>
      </c>
      <c r="D147" s="2"/>
      <c r="E147" s="2"/>
      <c r="F147" s="1" t="s">
        <v>11</v>
      </c>
      <c r="G147" s="2"/>
      <c r="H147" s="2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x14ac:dyDescent="0.25">
      <c r="A148" s="10" t="s">
        <v>19</v>
      </c>
      <c r="B148" s="1" t="s">
        <v>21</v>
      </c>
      <c r="C148" s="1" t="s">
        <v>54</v>
      </c>
      <c r="D148" s="2"/>
      <c r="E148" s="1" t="s">
        <v>11</v>
      </c>
      <c r="F148" s="2"/>
      <c r="G148" s="2"/>
      <c r="H148" s="2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x14ac:dyDescent="0.25">
      <c r="A149" s="10" t="s">
        <v>19</v>
      </c>
      <c r="B149" s="3" t="s">
        <v>65</v>
      </c>
      <c r="C149" s="1" t="s">
        <v>54</v>
      </c>
      <c r="D149" s="2"/>
      <c r="E149" s="1" t="s">
        <v>11</v>
      </c>
      <c r="F149" s="2"/>
      <c r="G149" s="2"/>
      <c r="H149" s="2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x14ac:dyDescent="0.25">
      <c r="A150" s="10" t="s">
        <v>8</v>
      </c>
      <c r="B150" s="1" t="s">
        <v>9</v>
      </c>
      <c r="C150" s="1" t="s">
        <v>54</v>
      </c>
      <c r="D150" s="2"/>
      <c r="E150" s="2"/>
      <c r="F150" s="2"/>
      <c r="G150" s="1" t="s">
        <v>11</v>
      </c>
      <c r="H150" s="11" t="s">
        <v>11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x14ac:dyDescent="0.25">
      <c r="A151" s="10" t="s">
        <v>8</v>
      </c>
      <c r="B151" s="1" t="s">
        <v>86</v>
      </c>
      <c r="C151" s="1" t="s">
        <v>54</v>
      </c>
      <c r="D151" s="2"/>
      <c r="E151" s="2"/>
      <c r="F151" s="2"/>
      <c r="G151" s="1" t="s">
        <v>11</v>
      </c>
      <c r="H151" s="11" t="s">
        <v>11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x14ac:dyDescent="0.25">
      <c r="A152" s="10" t="s">
        <v>8</v>
      </c>
      <c r="B152" s="1" t="s">
        <v>86</v>
      </c>
      <c r="C152" s="1" t="s">
        <v>54</v>
      </c>
      <c r="D152" s="2"/>
      <c r="E152" s="2"/>
      <c r="F152" s="2"/>
      <c r="G152" s="1" t="s">
        <v>11</v>
      </c>
      <c r="H152" s="2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x14ac:dyDescent="0.25">
      <c r="A153" s="10" t="s">
        <v>19</v>
      </c>
      <c r="B153" s="1" t="s">
        <v>65</v>
      </c>
      <c r="C153" s="1" t="s">
        <v>54</v>
      </c>
      <c r="D153" s="2"/>
      <c r="E153" s="2"/>
      <c r="F153" s="1" t="s">
        <v>11</v>
      </c>
      <c r="G153" s="2"/>
      <c r="H153" s="2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x14ac:dyDescent="0.25">
      <c r="A154" s="10" t="s">
        <v>19</v>
      </c>
      <c r="B154" s="1" t="s">
        <v>108</v>
      </c>
      <c r="C154" s="1" t="s">
        <v>54</v>
      </c>
      <c r="D154" s="2"/>
      <c r="E154" s="2"/>
      <c r="F154" s="1" t="s">
        <v>11</v>
      </c>
      <c r="G154" s="2"/>
      <c r="H154" s="2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x14ac:dyDescent="0.25">
      <c r="A155" s="10" t="s">
        <v>19</v>
      </c>
      <c r="B155" s="1" t="s">
        <v>39</v>
      </c>
      <c r="C155" s="1" t="s">
        <v>54</v>
      </c>
      <c r="D155" s="2"/>
      <c r="E155" s="1" t="s">
        <v>11</v>
      </c>
      <c r="F155" s="2"/>
      <c r="G155" s="2"/>
      <c r="H155" s="2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x14ac:dyDescent="0.25">
      <c r="A156" s="10" t="s">
        <v>19</v>
      </c>
      <c r="B156" s="1" t="s">
        <v>43</v>
      </c>
      <c r="C156" s="1" t="s">
        <v>54</v>
      </c>
      <c r="D156" s="2"/>
      <c r="E156" s="2"/>
      <c r="F156" s="1" t="s">
        <v>11</v>
      </c>
      <c r="G156" s="2"/>
      <c r="H156" s="2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x14ac:dyDescent="0.25">
      <c r="A157" s="10" t="s">
        <v>19</v>
      </c>
      <c r="B157" s="1" t="s">
        <v>60</v>
      </c>
      <c r="C157" s="1" t="s">
        <v>54</v>
      </c>
      <c r="D157" s="2"/>
      <c r="E157" s="2"/>
      <c r="F157" s="1" t="s">
        <v>11</v>
      </c>
      <c r="G157" s="2"/>
      <c r="H157" s="2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x14ac:dyDescent="0.25">
      <c r="A158" s="47" t="s">
        <v>62</v>
      </c>
      <c r="B158" s="4" t="s">
        <v>63</v>
      </c>
      <c r="C158" s="1" t="s">
        <v>54</v>
      </c>
      <c r="D158" s="2"/>
      <c r="E158" s="1" t="s">
        <v>11</v>
      </c>
      <c r="F158" s="2"/>
      <c r="G158" s="2"/>
      <c r="H158" s="2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x14ac:dyDescent="0.25">
      <c r="A159" s="47" t="s">
        <v>62</v>
      </c>
      <c r="B159" s="4" t="s">
        <v>63</v>
      </c>
      <c r="C159" s="1" t="s">
        <v>54</v>
      </c>
      <c r="D159" s="2"/>
      <c r="E159" s="2"/>
      <c r="F159" s="1" t="s">
        <v>11</v>
      </c>
      <c r="G159" s="2"/>
      <c r="H159" s="2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x14ac:dyDescent="0.25">
      <c r="A160" s="47" t="s">
        <v>62</v>
      </c>
      <c r="B160" s="4" t="s">
        <v>63</v>
      </c>
      <c r="C160" s="1" t="s">
        <v>54</v>
      </c>
      <c r="D160" s="2"/>
      <c r="E160" s="2"/>
      <c r="F160" s="1" t="s">
        <v>11</v>
      </c>
      <c r="G160" s="2"/>
      <c r="H160" s="2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x14ac:dyDescent="0.25">
      <c r="A161" s="10" t="s">
        <v>8</v>
      </c>
      <c r="B161" s="1" t="s">
        <v>86</v>
      </c>
      <c r="C161" s="1" t="s">
        <v>54</v>
      </c>
      <c r="D161" s="2"/>
      <c r="E161" s="2"/>
      <c r="F161" s="2"/>
      <c r="G161" s="1" t="s">
        <v>11</v>
      </c>
      <c r="H161" s="2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x14ac:dyDescent="0.25">
      <c r="A162" s="10" t="s">
        <v>19</v>
      </c>
      <c r="B162" s="1" t="s">
        <v>58</v>
      </c>
      <c r="C162" s="1" t="s">
        <v>74</v>
      </c>
      <c r="D162" s="2"/>
      <c r="E162" s="2"/>
      <c r="F162" s="1" t="s">
        <v>11</v>
      </c>
      <c r="G162" s="2"/>
      <c r="H162" s="2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x14ac:dyDescent="0.25">
      <c r="A163" s="10" t="s">
        <v>19</v>
      </c>
      <c r="B163" s="1" t="s">
        <v>43</v>
      </c>
      <c r="C163" s="1" t="s">
        <v>74</v>
      </c>
      <c r="D163" s="2"/>
      <c r="E163" s="2"/>
      <c r="F163" s="1" t="s">
        <v>11</v>
      </c>
      <c r="G163" s="2"/>
      <c r="H163" s="2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x14ac:dyDescent="0.25">
      <c r="A164" s="10" t="s">
        <v>19</v>
      </c>
      <c r="B164" s="1" t="s">
        <v>71</v>
      </c>
      <c r="C164" s="1" t="s">
        <v>74</v>
      </c>
      <c r="D164" s="2"/>
      <c r="E164" s="1" t="s">
        <v>11</v>
      </c>
      <c r="F164" s="2"/>
      <c r="G164" s="2"/>
      <c r="H164" s="2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x14ac:dyDescent="0.25">
      <c r="A165" s="10" t="s">
        <v>19</v>
      </c>
      <c r="B165" s="1" t="s">
        <v>20</v>
      </c>
      <c r="C165" s="1" t="s">
        <v>74</v>
      </c>
      <c r="D165" s="2"/>
      <c r="E165" s="2"/>
      <c r="F165" s="1" t="s">
        <v>11</v>
      </c>
      <c r="G165" s="2"/>
      <c r="H165" s="2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x14ac:dyDescent="0.25">
      <c r="A166" s="10" t="s">
        <v>19</v>
      </c>
      <c r="B166" s="1" t="s">
        <v>86</v>
      </c>
      <c r="C166" s="1" t="s">
        <v>74</v>
      </c>
      <c r="D166" s="2"/>
      <c r="E166" s="2"/>
      <c r="F166" s="1" t="s">
        <v>11</v>
      </c>
      <c r="G166" s="2"/>
      <c r="H166" s="2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x14ac:dyDescent="0.25">
      <c r="A167" s="10" t="s">
        <v>19</v>
      </c>
      <c r="B167" s="1" t="s">
        <v>40</v>
      </c>
      <c r="C167" s="1" t="s">
        <v>74</v>
      </c>
      <c r="D167" s="2"/>
      <c r="E167" s="2"/>
      <c r="F167" s="1" t="s">
        <v>11</v>
      </c>
      <c r="G167" s="2"/>
      <c r="H167" s="2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x14ac:dyDescent="0.25">
      <c r="A168" s="10" t="s">
        <v>19</v>
      </c>
      <c r="B168" s="1" t="s">
        <v>86</v>
      </c>
      <c r="C168" s="1" t="s">
        <v>74</v>
      </c>
      <c r="D168" s="2"/>
      <c r="E168" s="2"/>
      <c r="F168" s="1" t="s">
        <v>11</v>
      </c>
      <c r="G168" s="2"/>
      <c r="H168" s="2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x14ac:dyDescent="0.25">
      <c r="A169" s="47" t="s">
        <v>62</v>
      </c>
      <c r="B169" s="4" t="s">
        <v>63</v>
      </c>
      <c r="C169" s="1" t="s">
        <v>74</v>
      </c>
      <c r="D169" s="2"/>
      <c r="E169" s="1" t="s">
        <v>11</v>
      </c>
      <c r="F169" s="2"/>
      <c r="G169" s="2"/>
      <c r="H169" s="2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x14ac:dyDescent="0.25">
      <c r="A170" s="10" t="s">
        <v>19</v>
      </c>
      <c r="B170" s="1" t="s">
        <v>60</v>
      </c>
      <c r="C170" s="1" t="s">
        <v>74</v>
      </c>
      <c r="D170" s="2"/>
      <c r="E170" s="2"/>
      <c r="F170" s="2"/>
      <c r="G170" s="1" t="s">
        <v>11</v>
      </c>
      <c r="H170" s="2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x14ac:dyDescent="0.25">
      <c r="A171" s="10" t="s">
        <v>19</v>
      </c>
      <c r="B171" s="1" t="s">
        <v>86</v>
      </c>
      <c r="C171" s="1" t="s">
        <v>74</v>
      </c>
      <c r="D171" s="2"/>
      <c r="E171" s="2"/>
      <c r="F171" s="1" t="s">
        <v>11</v>
      </c>
      <c r="G171" s="2"/>
      <c r="H171" s="2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x14ac:dyDescent="0.25">
      <c r="A172" s="10" t="s">
        <v>19</v>
      </c>
      <c r="B172" s="1" t="s">
        <v>39</v>
      </c>
      <c r="C172" s="1" t="s">
        <v>74</v>
      </c>
      <c r="D172" s="2"/>
      <c r="E172" s="2"/>
      <c r="F172" s="1" t="s">
        <v>11</v>
      </c>
      <c r="G172" s="2"/>
      <c r="H172" s="2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x14ac:dyDescent="0.25">
      <c r="A173" s="10" t="s">
        <v>19</v>
      </c>
      <c r="B173" s="1" t="s">
        <v>40</v>
      </c>
      <c r="C173" s="1" t="s">
        <v>74</v>
      </c>
      <c r="D173" s="2"/>
      <c r="E173" s="1" t="s">
        <v>11</v>
      </c>
      <c r="F173" s="2"/>
      <c r="G173" s="2"/>
      <c r="H173" s="2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x14ac:dyDescent="0.25">
      <c r="A174" s="48" t="s">
        <v>19</v>
      </c>
      <c r="B174" s="49" t="s">
        <v>40</v>
      </c>
      <c r="C174" s="49" t="s">
        <v>74</v>
      </c>
      <c r="D174" s="50"/>
      <c r="E174" s="49" t="s">
        <v>11</v>
      </c>
      <c r="F174" s="50"/>
      <c r="G174" s="50"/>
      <c r="H174" s="5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4" ht="17.25" x14ac:dyDescent="0.4">
      <c r="A175" s="2"/>
      <c r="B175" s="6" t="s">
        <v>123</v>
      </c>
      <c r="C175" s="52"/>
      <c r="D175" s="7" t="s">
        <v>121</v>
      </c>
      <c r="E175" s="53">
        <f>COUNTIF($E$2:$E$174,"x")</f>
        <v>64</v>
      </c>
      <c r="F175" s="53">
        <f>COUNTIF($F$2:$F$174,"x")</f>
        <v>70</v>
      </c>
      <c r="G175" s="53">
        <f>COUNTIF($G$2:$G$174,"x")</f>
        <v>32</v>
      </c>
      <c r="H175" s="53">
        <f>COUNTIF($H$2:$H$174,"x")</f>
        <v>41</v>
      </c>
      <c r="I175" s="7" t="s">
        <v>124</v>
      </c>
      <c r="J175" s="54">
        <f>SUM(E175:G175)</f>
        <v>166</v>
      </c>
      <c r="K175" s="2"/>
      <c r="O175" s="2"/>
      <c r="P175" s="2"/>
      <c r="Q175" s="2"/>
    </row>
    <row r="176" spans="1:24" ht="15" x14ac:dyDescent="0.25">
      <c r="B176" s="55"/>
      <c r="D176" s="1" t="s">
        <v>3</v>
      </c>
      <c r="E176" s="56" t="s">
        <v>4</v>
      </c>
      <c r="F176" s="56" t="s">
        <v>5</v>
      </c>
      <c r="G176" s="56" t="s">
        <v>6</v>
      </c>
      <c r="H176" s="56" t="s">
        <v>7</v>
      </c>
      <c r="J176" s="57"/>
    </row>
    <row r="177" spans="2:10" ht="12.75" x14ac:dyDescent="0.2">
      <c r="B177" s="58"/>
      <c r="C177" s="59"/>
      <c r="D177" s="60" t="s">
        <v>125</v>
      </c>
      <c r="E177" s="61">
        <f t="shared" ref="E177:H177" si="12">E175/$J$175</f>
        <v>0.38554216867469882</v>
      </c>
      <c r="F177" s="61">
        <f t="shared" si="12"/>
        <v>0.42168674698795183</v>
      </c>
      <c r="G177" s="61">
        <f t="shared" si="12"/>
        <v>0.19277108433734941</v>
      </c>
      <c r="H177" s="61">
        <f t="shared" si="12"/>
        <v>0.24698795180722891</v>
      </c>
      <c r="I177" s="59"/>
      <c r="J177" s="62"/>
    </row>
  </sheetData>
  <mergeCells count="1">
    <mergeCell ref="K1:L1"/>
  </mergeCells>
  <conditionalFormatting sqref="E177:H177">
    <cfRule type="notContainsBlanks" dxfId="0" priority="1">
      <formula>LEN(TRIM(E177))&gt;0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6"/>
  <sheetViews>
    <sheetView zoomScale="40" zoomScaleNormal="40" workbookViewId="0"/>
  </sheetViews>
  <sheetFormatPr baseColWidth="10" defaultColWidth="12.5703125" defaultRowHeight="15.75" customHeight="1" x14ac:dyDescent="0.2"/>
  <cols>
    <col min="2" max="2" width="23.85546875" customWidth="1"/>
    <col min="6" max="6" width="10.140625" customWidth="1"/>
    <col min="7" max="7" width="25.7109375" customWidth="1"/>
    <col min="10" max="10" width="20.7109375" customWidth="1"/>
    <col min="12" max="12" width="23.85546875" customWidth="1"/>
    <col min="13" max="13" width="16" customWidth="1"/>
    <col min="14" max="14" width="17" customWidth="1"/>
    <col min="16" max="16" width="11" customWidth="1"/>
    <col min="17" max="17" width="19.7109375" customWidth="1"/>
    <col min="18" max="18" width="17.140625" customWidth="1"/>
    <col min="19" max="19" width="19.42578125" customWidth="1"/>
    <col min="20" max="20" width="22" customWidth="1"/>
  </cols>
  <sheetData>
    <row r="1" spans="1:9" ht="15.75" customHeight="1" x14ac:dyDescent="0.25">
      <c r="A1" s="2"/>
      <c r="B1" s="2"/>
      <c r="C1" s="2"/>
      <c r="D1" s="2"/>
      <c r="F1" s="4" t="s">
        <v>126</v>
      </c>
    </row>
    <row r="2" spans="1:9" ht="15.75" customHeight="1" x14ac:dyDescent="0.4">
      <c r="A2" s="63"/>
      <c r="B2" s="63"/>
      <c r="C2" s="63"/>
      <c r="D2" s="16"/>
      <c r="F2" s="1"/>
      <c r="G2" s="64" t="s">
        <v>1</v>
      </c>
      <c r="H2" s="4" t="s">
        <v>127</v>
      </c>
      <c r="I2" s="4" t="s">
        <v>128</v>
      </c>
    </row>
    <row r="3" spans="1:9" ht="15.75" customHeight="1" x14ac:dyDescent="0.4">
      <c r="A3" s="1" t="s">
        <v>8</v>
      </c>
      <c r="B3" s="1" t="s">
        <v>9</v>
      </c>
      <c r="C3" s="1" t="s">
        <v>10</v>
      </c>
      <c r="D3" s="16">
        <v>3</v>
      </c>
      <c r="F3" s="1"/>
      <c r="G3" s="65" t="s">
        <v>129</v>
      </c>
      <c r="H3" s="66">
        <f>SUM(H4:H16)</f>
        <v>23</v>
      </c>
      <c r="I3" s="67">
        <f t="shared" ref="I3:I42" si="0">H3/$H$46*100</f>
        <v>11.979166666666668</v>
      </c>
    </row>
    <row r="4" spans="1:9" ht="15.75" customHeight="1" x14ac:dyDescent="0.4">
      <c r="A4" s="1" t="s">
        <v>8</v>
      </c>
      <c r="B4" s="1" t="s">
        <v>12</v>
      </c>
      <c r="C4" s="1" t="s">
        <v>10</v>
      </c>
      <c r="D4" s="16">
        <v>1</v>
      </c>
      <c r="F4" s="1"/>
      <c r="G4" s="68" t="s">
        <v>9</v>
      </c>
      <c r="H4" s="16">
        <v>3</v>
      </c>
      <c r="I4" s="69">
        <f t="shared" si="0"/>
        <v>1.5625</v>
      </c>
    </row>
    <row r="5" spans="1:9" ht="15.75" customHeight="1" x14ac:dyDescent="0.4">
      <c r="A5" s="1" t="s">
        <v>8</v>
      </c>
      <c r="B5" s="1" t="s">
        <v>13</v>
      </c>
      <c r="C5" s="1" t="s">
        <v>10</v>
      </c>
      <c r="D5" s="16">
        <v>2</v>
      </c>
      <c r="F5" s="1"/>
      <c r="G5" s="68" t="s">
        <v>28</v>
      </c>
      <c r="H5" s="16">
        <v>3</v>
      </c>
      <c r="I5" s="69">
        <f t="shared" si="0"/>
        <v>1.5625</v>
      </c>
    </row>
    <row r="6" spans="1:9" ht="15.75" customHeight="1" x14ac:dyDescent="0.4">
      <c r="A6" s="1" t="s">
        <v>8</v>
      </c>
      <c r="B6" s="1" t="s">
        <v>14</v>
      </c>
      <c r="C6" s="1" t="s">
        <v>10</v>
      </c>
      <c r="D6" s="16">
        <v>2</v>
      </c>
      <c r="F6" s="1"/>
      <c r="G6" s="68" t="s">
        <v>41</v>
      </c>
      <c r="H6" s="16">
        <v>3</v>
      </c>
      <c r="I6" s="69">
        <f t="shared" si="0"/>
        <v>1.5625</v>
      </c>
    </row>
    <row r="7" spans="1:9" ht="15.75" customHeight="1" x14ac:dyDescent="0.4">
      <c r="A7" s="1" t="s">
        <v>8</v>
      </c>
      <c r="B7" s="1" t="s">
        <v>15</v>
      </c>
      <c r="C7" s="1" t="s">
        <v>10</v>
      </c>
      <c r="D7" s="16">
        <v>2</v>
      </c>
      <c r="F7" s="1"/>
      <c r="G7" s="68" t="s">
        <v>13</v>
      </c>
      <c r="H7" s="16">
        <v>2</v>
      </c>
      <c r="I7" s="69">
        <f t="shared" si="0"/>
        <v>1.0416666666666665</v>
      </c>
    </row>
    <row r="8" spans="1:9" ht="15.75" customHeight="1" x14ac:dyDescent="0.4">
      <c r="A8" s="1" t="s">
        <v>8</v>
      </c>
      <c r="B8" s="1" t="s">
        <v>17</v>
      </c>
      <c r="C8" s="1" t="s">
        <v>10</v>
      </c>
      <c r="D8" s="16">
        <v>1</v>
      </c>
      <c r="F8" s="1"/>
      <c r="G8" s="68" t="s">
        <v>14</v>
      </c>
      <c r="H8" s="16">
        <v>2</v>
      </c>
      <c r="I8" s="69">
        <f t="shared" si="0"/>
        <v>1.0416666666666665</v>
      </c>
    </row>
    <row r="9" spans="1:9" ht="15.75" customHeight="1" x14ac:dyDescent="0.4">
      <c r="A9" s="1" t="s">
        <v>8</v>
      </c>
      <c r="B9" s="1" t="s">
        <v>26</v>
      </c>
      <c r="C9" s="1" t="s">
        <v>10</v>
      </c>
      <c r="D9" s="16">
        <v>1</v>
      </c>
      <c r="F9" s="1"/>
      <c r="G9" s="68" t="s">
        <v>15</v>
      </c>
      <c r="H9" s="16">
        <v>2</v>
      </c>
      <c r="I9" s="69">
        <f t="shared" si="0"/>
        <v>1.0416666666666665</v>
      </c>
    </row>
    <row r="10" spans="1:9" ht="15.75" customHeight="1" x14ac:dyDescent="0.4">
      <c r="A10" s="1" t="s">
        <v>8</v>
      </c>
      <c r="B10" s="1" t="s">
        <v>28</v>
      </c>
      <c r="C10" s="1" t="s">
        <v>10</v>
      </c>
      <c r="D10" s="16">
        <v>3</v>
      </c>
      <c r="F10" s="1"/>
      <c r="G10" s="68" t="s">
        <v>29</v>
      </c>
      <c r="H10" s="70">
        <v>2</v>
      </c>
      <c r="I10" s="69">
        <f t="shared" si="0"/>
        <v>1.0416666666666665</v>
      </c>
    </row>
    <row r="11" spans="1:9" ht="15.75" customHeight="1" x14ac:dyDescent="0.4">
      <c r="A11" s="1" t="s">
        <v>8</v>
      </c>
      <c r="B11" s="1" t="s">
        <v>29</v>
      </c>
      <c r="C11" s="1" t="s">
        <v>10</v>
      </c>
      <c r="D11" s="16">
        <v>1</v>
      </c>
      <c r="F11" s="1"/>
      <c r="G11" s="68" t="s">
        <v>12</v>
      </c>
      <c r="H11" s="16">
        <v>1</v>
      </c>
      <c r="I11" s="69">
        <f t="shared" si="0"/>
        <v>0.52083333333333326</v>
      </c>
    </row>
    <row r="12" spans="1:9" ht="15.75" customHeight="1" x14ac:dyDescent="0.4">
      <c r="A12" s="1" t="s">
        <v>8</v>
      </c>
      <c r="B12" s="1" t="s">
        <v>32</v>
      </c>
      <c r="C12" s="1" t="s">
        <v>10</v>
      </c>
      <c r="D12" s="16">
        <v>1</v>
      </c>
      <c r="F12" s="1"/>
      <c r="G12" s="68" t="s">
        <v>17</v>
      </c>
      <c r="H12" s="16">
        <v>1</v>
      </c>
      <c r="I12" s="69">
        <f t="shared" si="0"/>
        <v>0.52083333333333326</v>
      </c>
    </row>
    <row r="13" spans="1:9" ht="15.75" customHeight="1" x14ac:dyDescent="0.4">
      <c r="A13" s="1" t="s">
        <v>8</v>
      </c>
      <c r="B13" s="1" t="s">
        <v>29</v>
      </c>
      <c r="C13" s="1" t="s">
        <v>10</v>
      </c>
      <c r="D13" s="16">
        <v>1</v>
      </c>
      <c r="F13" s="1"/>
      <c r="G13" s="68" t="s">
        <v>26</v>
      </c>
      <c r="H13" s="16">
        <v>1</v>
      </c>
      <c r="I13" s="69">
        <f t="shared" si="0"/>
        <v>0.52083333333333326</v>
      </c>
    </row>
    <row r="14" spans="1:9" ht="15.75" customHeight="1" x14ac:dyDescent="0.4">
      <c r="A14" s="1" t="s">
        <v>8</v>
      </c>
      <c r="B14" s="1" t="s">
        <v>41</v>
      </c>
      <c r="C14" s="1" t="s">
        <v>10</v>
      </c>
      <c r="D14" s="16">
        <v>3</v>
      </c>
      <c r="F14" s="1"/>
      <c r="G14" s="68" t="s">
        <v>32</v>
      </c>
      <c r="H14" s="16">
        <v>1</v>
      </c>
      <c r="I14" s="69">
        <f t="shared" si="0"/>
        <v>0.52083333333333326</v>
      </c>
    </row>
    <row r="15" spans="1:9" ht="15.75" customHeight="1" x14ac:dyDescent="0.4">
      <c r="A15" s="1" t="s">
        <v>8</v>
      </c>
      <c r="B15" s="1" t="s">
        <v>68</v>
      </c>
      <c r="C15" s="1" t="s">
        <v>54</v>
      </c>
      <c r="D15" s="16">
        <v>1</v>
      </c>
      <c r="F15" s="1"/>
      <c r="G15" s="68" t="s">
        <v>68</v>
      </c>
      <c r="H15" s="16">
        <v>1</v>
      </c>
      <c r="I15" s="69">
        <f t="shared" si="0"/>
        <v>0.52083333333333326</v>
      </c>
    </row>
    <row r="16" spans="1:9" ht="15.75" customHeight="1" x14ac:dyDescent="0.4">
      <c r="A16" s="1" t="s">
        <v>8</v>
      </c>
      <c r="B16" s="1" t="s">
        <v>69</v>
      </c>
      <c r="C16" s="1" t="s">
        <v>54</v>
      </c>
      <c r="D16" s="16">
        <v>1</v>
      </c>
      <c r="G16" s="68" t="s">
        <v>69</v>
      </c>
      <c r="H16" s="16">
        <v>1</v>
      </c>
      <c r="I16" s="69">
        <f t="shared" si="0"/>
        <v>0.52083333333333326</v>
      </c>
    </row>
    <row r="17" spans="1:9" ht="15.75" customHeight="1" x14ac:dyDescent="0.4">
      <c r="A17" s="1" t="s">
        <v>34</v>
      </c>
      <c r="B17" s="1" t="s">
        <v>35</v>
      </c>
      <c r="C17" s="1" t="s">
        <v>10</v>
      </c>
      <c r="D17" s="16">
        <v>9</v>
      </c>
      <c r="G17" s="65" t="s">
        <v>130</v>
      </c>
      <c r="H17" s="66">
        <f>SUM(H18:H38)</f>
        <v>106</v>
      </c>
      <c r="I17" s="67">
        <f t="shared" si="0"/>
        <v>55.208333333333336</v>
      </c>
    </row>
    <row r="18" spans="1:9" ht="15.75" customHeight="1" x14ac:dyDescent="0.4">
      <c r="A18" s="1" t="s">
        <v>34</v>
      </c>
      <c r="B18" s="1" t="s">
        <v>95</v>
      </c>
      <c r="C18" s="1" t="s">
        <v>10</v>
      </c>
      <c r="D18" s="16">
        <v>4</v>
      </c>
      <c r="G18" s="68" t="s">
        <v>43</v>
      </c>
      <c r="H18" s="16">
        <v>17</v>
      </c>
      <c r="I18" s="69">
        <f t="shared" si="0"/>
        <v>8.8541666666666679</v>
      </c>
    </row>
    <row r="19" spans="1:9" ht="15.75" customHeight="1" x14ac:dyDescent="0.4">
      <c r="A19" s="1" t="s">
        <v>34</v>
      </c>
      <c r="B19" s="1" t="s">
        <v>49</v>
      </c>
      <c r="C19" s="1" t="s">
        <v>50</v>
      </c>
      <c r="D19" s="16">
        <v>1</v>
      </c>
      <c r="G19" s="68" t="s">
        <v>21</v>
      </c>
      <c r="H19" s="16">
        <v>15</v>
      </c>
      <c r="I19" s="69">
        <f t="shared" si="0"/>
        <v>7.8125</v>
      </c>
    </row>
    <row r="20" spans="1:9" ht="15.75" customHeight="1" x14ac:dyDescent="0.4">
      <c r="A20" s="1" t="s">
        <v>19</v>
      </c>
      <c r="B20" s="1" t="s">
        <v>20</v>
      </c>
      <c r="C20" s="1" t="s">
        <v>10</v>
      </c>
      <c r="D20" s="16">
        <v>9</v>
      </c>
      <c r="G20" s="68" t="s">
        <v>20</v>
      </c>
      <c r="H20" s="16">
        <v>9</v>
      </c>
      <c r="I20" s="69">
        <f t="shared" si="0"/>
        <v>4.6875</v>
      </c>
    </row>
    <row r="21" spans="1:9" ht="15.75" customHeight="1" x14ac:dyDescent="0.4">
      <c r="A21" s="1" t="s">
        <v>19</v>
      </c>
      <c r="B21" s="1" t="s">
        <v>21</v>
      </c>
      <c r="C21" s="1" t="s">
        <v>10</v>
      </c>
      <c r="D21" s="16">
        <v>15</v>
      </c>
      <c r="G21" s="68" t="s">
        <v>65</v>
      </c>
      <c r="H21" s="16">
        <v>9</v>
      </c>
      <c r="I21" s="69">
        <f t="shared" si="0"/>
        <v>4.6875</v>
      </c>
    </row>
    <row r="22" spans="1:9" ht="15.75" customHeight="1" x14ac:dyDescent="0.4">
      <c r="A22" s="1" t="s">
        <v>19</v>
      </c>
      <c r="B22" s="1" t="s">
        <v>24</v>
      </c>
      <c r="C22" s="1" t="s">
        <v>10</v>
      </c>
      <c r="D22" s="16">
        <v>3</v>
      </c>
      <c r="G22" s="68" t="s">
        <v>39</v>
      </c>
      <c r="H22" s="16">
        <v>8</v>
      </c>
      <c r="I22" s="69">
        <f t="shared" si="0"/>
        <v>4.1666666666666661</v>
      </c>
    </row>
    <row r="23" spans="1:9" ht="15.75" customHeight="1" x14ac:dyDescent="0.4">
      <c r="A23" s="1" t="s">
        <v>19</v>
      </c>
      <c r="B23" s="1" t="s">
        <v>27</v>
      </c>
      <c r="C23" s="1" t="s">
        <v>10</v>
      </c>
      <c r="D23" s="16">
        <v>1</v>
      </c>
      <c r="G23" s="68" t="s">
        <v>45</v>
      </c>
      <c r="H23" s="16">
        <v>7</v>
      </c>
      <c r="I23" s="69">
        <f t="shared" si="0"/>
        <v>3.6458333333333335</v>
      </c>
    </row>
    <row r="24" spans="1:9" ht="15.75" customHeight="1" x14ac:dyDescent="0.4">
      <c r="A24" s="1" t="s">
        <v>19</v>
      </c>
      <c r="B24" s="1" t="s">
        <v>33</v>
      </c>
      <c r="C24" s="1" t="s">
        <v>10</v>
      </c>
      <c r="D24" s="16">
        <v>4</v>
      </c>
      <c r="G24" s="68" t="s">
        <v>60</v>
      </c>
      <c r="H24" s="16">
        <v>7</v>
      </c>
      <c r="I24" s="69">
        <f t="shared" si="0"/>
        <v>3.6458333333333335</v>
      </c>
    </row>
    <row r="25" spans="1:9" ht="15.75" customHeight="1" x14ac:dyDescent="0.4">
      <c r="A25" s="1" t="s">
        <v>19</v>
      </c>
      <c r="B25" s="1" t="s">
        <v>39</v>
      </c>
      <c r="C25" s="1" t="s">
        <v>10</v>
      </c>
      <c r="D25" s="16">
        <v>8</v>
      </c>
      <c r="G25" s="68" t="s">
        <v>40</v>
      </c>
      <c r="H25" s="16">
        <v>5</v>
      </c>
      <c r="I25" s="69">
        <f t="shared" si="0"/>
        <v>2.604166666666667</v>
      </c>
    </row>
    <row r="26" spans="1:9" ht="15.75" customHeight="1" x14ac:dyDescent="0.4">
      <c r="A26" s="1" t="s">
        <v>19</v>
      </c>
      <c r="B26" s="1" t="s">
        <v>40</v>
      </c>
      <c r="C26" s="1" t="s">
        <v>10</v>
      </c>
      <c r="D26" s="16">
        <v>5</v>
      </c>
      <c r="G26" s="68" t="s">
        <v>33</v>
      </c>
      <c r="H26" s="16">
        <v>4</v>
      </c>
      <c r="I26" s="69">
        <f t="shared" si="0"/>
        <v>2.083333333333333</v>
      </c>
    </row>
    <row r="27" spans="1:9" ht="17.25" x14ac:dyDescent="0.4">
      <c r="A27" s="1" t="s">
        <v>19</v>
      </c>
      <c r="B27" s="1" t="s">
        <v>43</v>
      </c>
      <c r="C27" s="1" t="s">
        <v>10</v>
      </c>
      <c r="D27" s="16">
        <v>17</v>
      </c>
      <c r="G27" s="68" t="s">
        <v>58</v>
      </c>
      <c r="H27" s="16">
        <v>4</v>
      </c>
      <c r="I27" s="69">
        <f t="shared" si="0"/>
        <v>2.083333333333333</v>
      </c>
    </row>
    <row r="28" spans="1:9" ht="17.25" x14ac:dyDescent="0.4">
      <c r="A28" s="1" t="s">
        <v>19</v>
      </c>
      <c r="B28" s="1" t="s">
        <v>44</v>
      </c>
      <c r="C28" s="1" t="s">
        <v>10</v>
      </c>
      <c r="D28" s="16">
        <v>1</v>
      </c>
      <c r="G28" s="68" t="s">
        <v>24</v>
      </c>
      <c r="H28" s="16">
        <v>3</v>
      </c>
      <c r="I28" s="69">
        <f t="shared" si="0"/>
        <v>1.5625</v>
      </c>
    </row>
    <row r="29" spans="1:9" ht="17.25" x14ac:dyDescent="0.4">
      <c r="A29" s="1" t="s">
        <v>19</v>
      </c>
      <c r="B29" s="1" t="s">
        <v>45</v>
      </c>
      <c r="C29" s="1" t="s">
        <v>10</v>
      </c>
      <c r="D29" s="16">
        <v>7</v>
      </c>
      <c r="G29" s="68" t="s">
        <v>46</v>
      </c>
      <c r="H29" s="16">
        <v>3</v>
      </c>
      <c r="I29" s="69">
        <f t="shared" si="0"/>
        <v>1.5625</v>
      </c>
    </row>
    <row r="30" spans="1:9" ht="17.25" x14ac:dyDescent="0.4">
      <c r="A30" s="1" t="s">
        <v>19</v>
      </c>
      <c r="B30" s="1" t="s">
        <v>46</v>
      </c>
      <c r="C30" s="1" t="s">
        <v>47</v>
      </c>
      <c r="D30" s="16">
        <v>3</v>
      </c>
      <c r="G30" s="68" t="s">
        <v>56</v>
      </c>
      <c r="H30" s="16">
        <v>2</v>
      </c>
      <c r="I30" s="69">
        <f t="shared" si="0"/>
        <v>1.0416666666666665</v>
      </c>
    </row>
    <row r="31" spans="1:9" ht="17.25" x14ac:dyDescent="0.4">
      <c r="A31" s="1" t="s">
        <v>19</v>
      </c>
      <c r="B31" s="1" t="s">
        <v>56</v>
      </c>
      <c r="C31" s="1" t="s">
        <v>54</v>
      </c>
      <c r="D31" s="16">
        <v>2</v>
      </c>
      <c r="G31" s="68" t="s">
        <v>57</v>
      </c>
      <c r="H31" s="16">
        <v>2</v>
      </c>
      <c r="I31" s="69">
        <f t="shared" si="0"/>
        <v>1.0416666666666665</v>
      </c>
    </row>
    <row r="32" spans="1:9" ht="17.25" x14ac:dyDescent="0.4">
      <c r="A32" s="1" t="s">
        <v>19</v>
      </c>
      <c r="B32" s="1" t="s">
        <v>57</v>
      </c>
      <c r="C32" s="1" t="s">
        <v>54</v>
      </c>
      <c r="D32" s="16">
        <v>2</v>
      </c>
      <c r="G32" s="68" t="s">
        <v>108</v>
      </c>
      <c r="H32" s="16">
        <v>2</v>
      </c>
      <c r="I32" s="69">
        <f t="shared" si="0"/>
        <v>1.0416666666666665</v>
      </c>
    </row>
    <row r="33" spans="1:9" ht="17.25" x14ac:dyDescent="0.4">
      <c r="A33" s="1" t="s">
        <v>19</v>
      </c>
      <c r="B33" s="1" t="s">
        <v>58</v>
      </c>
      <c r="C33" s="1" t="s">
        <v>54</v>
      </c>
      <c r="D33" s="16">
        <v>4</v>
      </c>
      <c r="G33" s="68" t="s">
        <v>64</v>
      </c>
      <c r="H33" s="16">
        <v>2</v>
      </c>
      <c r="I33" s="69">
        <f t="shared" si="0"/>
        <v>1.0416666666666665</v>
      </c>
    </row>
    <row r="34" spans="1:9" ht="17.25" x14ac:dyDescent="0.4">
      <c r="A34" s="1" t="s">
        <v>19</v>
      </c>
      <c r="B34" s="1" t="s">
        <v>108</v>
      </c>
      <c r="C34" s="1" t="s">
        <v>54</v>
      </c>
      <c r="D34" s="16">
        <v>2</v>
      </c>
      <c r="G34" s="68" t="s">
        <v>66</v>
      </c>
      <c r="H34" s="16">
        <v>2</v>
      </c>
      <c r="I34" s="69">
        <f t="shared" si="0"/>
        <v>1.0416666666666665</v>
      </c>
    </row>
    <row r="35" spans="1:9" ht="17.25" x14ac:dyDescent="0.4">
      <c r="A35" s="1" t="s">
        <v>19</v>
      </c>
      <c r="B35" s="1" t="s">
        <v>60</v>
      </c>
      <c r="C35" s="1" t="s">
        <v>54</v>
      </c>
      <c r="D35" s="16">
        <v>7</v>
      </c>
      <c r="G35" s="68" t="s">
        <v>71</v>
      </c>
      <c r="H35" s="16">
        <v>2</v>
      </c>
      <c r="I35" s="69">
        <f t="shared" si="0"/>
        <v>1.0416666666666665</v>
      </c>
    </row>
    <row r="36" spans="1:9" ht="17.25" x14ac:dyDescent="0.4">
      <c r="A36" s="1" t="s">
        <v>19</v>
      </c>
      <c r="B36" s="1" t="s">
        <v>64</v>
      </c>
      <c r="C36" s="1" t="s">
        <v>54</v>
      </c>
      <c r="D36" s="16">
        <v>2</v>
      </c>
      <c r="G36" s="68" t="s">
        <v>27</v>
      </c>
      <c r="H36" s="16">
        <v>1</v>
      </c>
      <c r="I36" s="69">
        <f t="shared" si="0"/>
        <v>0.52083333333333326</v>
      </c>
    </row>
    <row r="37" spans="1:9" ht="17.25" x14ac:dyDescent="0.4">
      <c r="A37" s="1" t="s">
        <v>19</v>
      </c>
      <c r="B37" s="1" t="s">
        <v>65</v>
      </c>
      <c r="C37" s="1" t="s">
        <v>54</v>
      </c>
      <c r="D37" s="16">
        <v>9</v>
      </c>
      <c r="G37" s="68" t="s">
        <v>44</v>
      </c>
      <c r="H37" s="16">
        <v>1</v>
      </c>
      <c r="I37" s="69">
        <f t="shared" si="0"/>
        <v>0.52083333333333326</v>
      </c>
    </row>
    <row r="38" spans="1:9" ht="17.25" x14ac:dyDescent="0.4">
      <c r="A38" s="1" t="s">
        <v>19</v>
      </c>
      <c r="B38" s="1" t="s">
        <v>66</v>
      </c>
      <c r="C38" s="1" t="s">
        <v>54</v>
      </c>
      <c r="D38" s="16">
        <v>2</v>
      </c>
      <c r="G38" s="68" t="s">
        <v>70</v>
      </c>
      <c r="H38" s="16">
        <v>1</v>
      </c>
      <c r="I38" s="69">
        <f t="shared" si="0"/>
        <v>0.52083333333333326</v>
      </c>
    </row>
    <row r="39" spans="1:9" ht="17.25" x14ac:dyDescent="0.4">
      <c r="A39" s="1" t="s">
        <v>19</v>
      </c>
      <c r="B39" s="1" t="s">
        <v>70</v>
      </c>
      <c r="C39" s="1" t="s">
        <v>54</v>
      </c>
      <c r="D39" s="16">
        <v>1</v>
      </c>
      <c r="G39" s="71" t="s">
        <v>131</v>
      </c>
      <c r="H39" s="72">
        <f>SUM(H40:H41)</f>
        <v>14</v>
      </c>
      <c r="I39" s="67">
        <f t="shared" si="0"/>
        <v>7.291666666666667</v>
      </c>
    </row>
    <row r="40" spans="1:9" ht="17.25" x14ac:dyDescent="0.4">
      <c r="A40" s="1" t="s">
        <v>19</v>
      </c>
      <c r="B40" s="1" t="s">
        <v>71</v>
      </c>
      <c r="C40" s="1" t="s">
        <v>54</v>
      </c>
      <c r="D40" s="16">
        <v>2</v>
      </c>
      <c r="G40" s="73" t="s">
        <v>35</v>
      </c>
      <c r="H40" s="46">
        <f>D17+D19</f>
        <v>10</v>
      </c>
      <c r="I40" s="69">
        <f t="shared" si="0"/>
        <v>5.2083333333333339</v>
      </c>
    </row>
    <row r="41" spans="1:9" ht="17.25" x14ac:dyDescent="0.4">
      <c r="A41" s="1" t="s">
        <v>18</v>
      </c>
      <c r="B41" s="1" t="s">
        <v>132</v>
      </c>
      <c r="C41" s="1" t="s">
        <v>10</v>
      </c>
      <c r="D41" s="16">
        <v>1</v>
      </c>
      <c r="G41" s="73" t="s">
        <v>95</v>
      </c>
      <c r="H41" s="46">
        <f>D18</f>
        <v>4</v>
      </c>
      <c r="I41" s="69">
        <f t="shared" si="0"/>
        <v>2.083333333333333</v>
      </c>
    </row>
    <row r="42" spans="1:9" ht="17.25" x14ac:dyDescent="0.4">
      <c r="A42" s="3" t="s">
        <v>62</v>
      </c>
      <c r="B42" s="4" t="s">
        <v>63</v>
      </c>
      <c r="C42" s="74"/>
      <c r="D42" s="16">
        <v>47</v>
      </c>
      <c r="G42" s="75" t="s">
        <v>133</v>
      </c>
      <c r="H42" s="76">
        <f>D42</f>
        <v>47</v>
      </c>
      <c r="I42" s="67">
        <f t="shared" si="0"/>
        <v>24.479166666666664</v>
      </c>
    </row>
    <row r="43" spans="1:9" ht="12.75" x14ac:dyDescent="0.2">
      <c r="G43" s="77" t="s">
        <v>63</v>
      </c>
      <c r="H43" s="78">
        <v>47</v>
      </c>
      <c r="I43" s="79">
        <f>I42</f>
        <v>24.479166666666664</v>
      </c>
    </row>
    <row r="44" spans="1:9" ht="17.25" x14ac:dyDescent="0.4">
      <c r="A44" s="63"/>
      <c r="B44" s="63"/>
      <c r="C44" s="63"/>
      <c r="D44" s="16"/>
      <c r="G44" s="65" t="s">
        <v>134</v>
      </c>
      <c r="H44" s="80">
        <v>2</v>
      </c>
      <c r="I44" s="79">
        <f t="shared" ref="I44:I46" si="1">H44/$H$46*100</f>
        <v>1.0416666666666665</v>
      </c>
    </row>
    <row r="45" spans="1:9" ht="17.25" x14ac:dyDescent="0.4">
      <c r="A45" s="63"/>
      <c r="B45" s="63"/>
      <c r="C45" s="63"/>
      <c r="D45" s="16"/>
      <c r="G45" s="73" t="s">
        <v>135</v>
      </c>
      <c r="H45" s="4">
        <v>2</v>
      </c>
      <c r="I45" s="81">
        <f t="shared" si="1"/>
        <v>1.0416666666666665</v>
      </c>
    </row>
    <row r="46" spans="1:9" ht="12.75" x14ac:dyDescent="0.2">
      <c r="A46" s="74"/>
      <c r="G46" s="82" t="s">
        <v>136</v>
      </c>
      <c r="H46" s="83">
        <f>SUM(H44+H42+H39+H17+H3)</f>
        <v>192</v>
      </c>
      <c r="I46" s="46">
        <f t="shared" si="1"/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19" zoomScale="40" zoomScaleNormal="40" workbookViewId="0"/>
  </sheetViews>
  <sheetFormatPr baseColWidth="10" defaultColWidth="12.5703125" defaultRowHeight="15.75" customHeight="1" x14ac:dyDescent="0.2"/>
  <cols>
    <col min="5" max="5" width="17.28515625" customWidth="1"/>
    <col min="6" max="6" width="22.85546875" customWidth="1"/>
  </cols>
  <sheetData>
    <row r="1" spans="1:6" x14ac:dyDescent="0.2">
      <c r="A1" s="4" t="s">
        <v>137</v>
      </c>
    </row>
    <row r="2" spans="1:6" x14ac:dyDescent="0.2">
      <c r="B2" s="84" t="s">
        <v>0</v>
      </c>
      <c r="C2" s="85" t="s">
        <v>1</v>
      </c>
      <c r="D2" s="85" t="s">
        <v>138</v>
      </c>
      <c r="E2" s="85" t="s">
        <v>139</v>
      </c>
      <c r="F2" s="85" t="s">
        <v>140</v>
      </c>
    </row>
    <row r="3" spans="1:6" ht="15.75" customHeight="1" x14ac:dyDescent="0.4">
      <c r="B3" s="3" t="s">
        <v>62</v>
      </c>
      <c r="C3" s="4" t="s">
        <v>63</v>
      </c>
      <c r="D3" s="86">
        <v>47</v>
      </c>
      <c r="E3" s="87">
        <f t="shared" ref="E3:E42" si="0">ROUND(D3/$D$43*100,2)</f>
        <v>24.61</v>
      </c>
      <c r="F3" s="88">
        <f>E3</f>
        <v>24.61</v>
      </c>
    </row>
    <row r="4" spans="1:6" ht="15.75" customHeight="1" x14ac:dyDescent="0.4">
      <c r="B4" s="19" t="s">
        <v>19</v>
      </c>
      <c r="C4" s="89" t="s">
        <v>43</v>
      </c>
      <c r="D4" s="16">
        <v>17</v>
      </c>
      <c r="E4" s="90">
        <f t="shared" si="0"/>
        <v>8.9</v>
      </c>
      <c r="F4" s="91">
        <f t="shared" ref="F4:F42" si="1">E4+F3</f>
        <v>33.51</v>
      </c>
    </row>
    <row r="5" spans="1:6" ht="15.75" customHeight="1" x14ac:dyDescent="0.4">
      <c r="B5" s="92" t="s">
        <v>19</v>
      </c>
      <c r="C5" s="93" t="s">
        <v>21</v>
      </c>
      <c r="D5" s="86">
        <v>15</v>
      </c>
      <c r="E5" s="87">
        <f t="shared" si="0"/>
        <v>7.85</v>
      </c>
      <c r="F5" s="88">
        <f t="shared" si="1"/>
        <v>41.36</v>
      </c>
    </row>
    <row r="6" spans="1:6" ht="15.75" customHeight="1" x14ac:dyDescent="0.4">
      <c r="B6" s="19" t="s">
        <v>34</v>
      </c>
      <c r="C6" s="89" t="s">
        <v>35</v>
      </c>
      <c r="D6" s="16">
        <v>9</v>
      </c>
      <c r="E6" s="90">
        <f t="shared" si="0"/>
        <v>4.71</v>
      </c>
      <c r="F6" s="91">
        <f t="shared" si="1"/>
        <v>46.07</v>
      </c>
    </row>
    <row r="7" spans="1:6" ht="15.75" customHeight="1" x14ac:dyDescent="0.4">
      <c r="B7" s="92" t="s">
        <v>19</v>
      </c>
      <c r="C7" s="93" t="s">
        <v>20</v>
      </c>
      <c r="D7" s="86">
        <v>9</v>
      </c>
      <c r="E7" s="87">
        <f t="shared" si="0"/>
        <v>4.71</v>
      </c>
      <c r="F7" s="88">
        <f t="shared" si="1"/>
        <v>50.78</v>
      </c>
    </row>
    <row r="8" spans="1:6" ht="15.75" customHeight="1" x14ac:dyDescent="0.4">
      <c r="B8" s="19" t="s">
        <v>19</v>
      </c>
      <c r="C8" s="89" t="s">
        <v>65</v>
      </c>
      <c r="D8" s="16">
        <v>9</v>
      </c>
      <c r="E8" s="90">
        <f t="shared" si="0"/>
        <v>4.71</v>
      </c>
      <c r="F8" s="91">
        <f t="shared" si="1"/>
        <v>55.49</v>
      </c>
    </row>
    <row r="9" spans="1:6" ht="15.75" customHeight="1" x14ac:dyDescent="0.4">
      <c r="B9" s="92" t="s">
        <v>19</v>
      </c>
      <c r="C9" s="93" t="s">
        <v>39</v>
      </c>
      <c r="D9" s="86">
        <v>8</v>
      </c>
      <c r="E9" s="87">
        <f t="shared" si="0"/>
        <v>4.1900000000000004</v>
      </c>
      <c r="F9" s="88">
        <f t="shared" si="1"/>
        <v>59.68</v>
      </c>
    </row>
    <row r="10" spans="1:6" ht="15.75" customHeight="1" x14ac:dyDescent="0.4">
      <c r="B10" s="19" t="s">
        <v>19</v>
      </c>
      <c r="C10" s="89" t="s">
        <v>45</v>
      </c>
      <c r="D10" s="16">
        <v>7</v>
      </c>
      <c r="E10" s="90">
        <f t="shared" si="0"/>
        <v>3.66</v>
      </c>
      <c r="F10" s="91">
        <f t="shared" si="1"/>
        <v>63.34</v>
      </c>
    </row>
    <row r="11" spans="1:6" ht="15.75" customHeight="1" x14ac:dyDescent="0.4">
      <c r="B11" s="92" t="s">
        <v>19</v>
      </c>
      <c r="C11" s="93" t="s">
        <v>60</v>
      </c>
      <c r="D11" s="86">
        <v>7</v>
      </c>
      <c r="E11" s="87">
        <f t="shared" si="0"/>
        <v>3.66</v>
      </c>
      <c r="F11" s="88">
        <f t="shared" si="1"/>
        <v>67</v>
      </c>
    </row>
    <row r="12" spans="1:6" ht="15.75" customHeight="1" x14ac:dyDescent="0.4">
      <c r="B12" s="19" t="s">
        <v>19</v>
      </c>
      <c r="C12" s="89" t="s">
        <v>40</v>
      </c>
      <c r="D12" s="16">
        <v>5</v>
      </c>
      <c r="E12" s="90">
        <f t="shared" si="0"/>
        <v>2.62</v>
      </c>
      <c r="F12" s="91">
        <f t="shared" si="1"/>
        <v>69.62</v>
      </c>
    </row>
    <row r="13" spans="1:6" ht="15.75" customHeight="1" x14ac:dyDescent="0.4">
      <c r="B13" s="92" t="s">
        <v>34</v>
      </c>
      <c r="C13" s="93" t="s">
        <v>95</v>
      </c>
      <c r="D13" s="86">
        <v>4</v>
      </c>
      <c r="E13" s="87">
        <f t="shared" si="0"/>
        <v>2.09</v>
      </c>
      <c r="F13" s="88">
        <f t="shared" si="1"/>
        <v>71.710000000000008</v>
      </c>
    </row>
    <row r="14" spans="1:6" ht="15.75" customHeight="1" x14ac:dyDescent="0.4">
      <c r="B14" s="19" t="s">
        <v>19</v>
      </c>
      <c r="C14" s="89" t="s">
        <v>33</v>
      </c>
      <c r="D14" s="16">
        <v>4</v>
      </c>
      <c r="E14" s="90">
        <f t="shared" si="0"/>
        <v>2.09</v>
      </c>
      <c r="F14" s="91">
        <f t="shared" si="1"/>
        <v>73.800000000000011</v>
      </c>
    </row>
    <row r="15" spans="1:6" ht="15.75" customHeight="1" x14ac:dyDescent="0.4">
      <c r="B15" s="92" t="s">
        <v>19</v>
      </c>
      <c r="C15" s="93" t="s">
        <v>58</v>
      </c>
      <c r="D15" s="86">
        <v>4</v>
      </c>
      <c r="E15" s="87">
        <f t="shared" si="0"/>
        <v>2.09</v>
      </c>
      <c r="F15" s="88">
        <f t="shared" si="1"/>
        <v>75.890000000000015</v>
      </c>
    </row>
    <row r="16" spans="1:6" ht="15.75" customHeight="1" x14ac:dyDescent="0.4">
      <c r="B16" s="19" t="s">
        <v>8</v>
      </c>
      <c r="C16" s="89" t="s">
        <v>9</v>
      </c>
      <c r="D16" s="16">
        <v>3</v>
      </c>
      <c r="E16" s="90">
        <f t="shared" si="0"/>
        <v>1.57</v>
      </c>
      <c r="F16" s="91">
        <f t="shared" si="1"/>
        <v>77.460000000000008</v>
      </c>
    </row>
    <row r="17" spans="2:6" ht="15.75" customHeight="1" x14ac:dyDescent="0.4">
      <c r="B17" s="92" t="s">
        <v>8</v>
      </c>
      <c r="C17" s="93" t="s">
        <v>28</v>
      </c>
      <c r="D17" s="86">
        <v>3</v>
      </c>
      <c r="E17" s="87">
        <f t="shared" si="0"/>
        <v>1.57</v>
      </c>
      <c r="F17" s="88">
        <f t="shared" si="1"/>
        <v>79.03</v>
      </c>
    </row>
    <row r="18" spans="2:6" ht="15.75" customHeight="1" x14ac:dyDescent="0.4">
      <c r="B18" s="94" t="s">
        <v>8</v>
      </c>
      <c r="C18" s="95" t="s">
        <v>41</v>
      </c>
      <c r="D18" s="96">
        <v>3</v>
      </c>
      <c r="E18" s="97">
        <f t="shared" si="0"/>
        <v>1.57</v>
      </c>
      <c r="F18" s="98">
        <f t="shared" si="1"/>
        <v>80.599999999999994</v>
      </c>
    </row>
    <row r="19" spans="2:6" ht="15.75" customHeight="1" x14ac:dyDescent="0.4">
      <c r="B19" s="1" t="s">
        <v>19</v>
      </c>
      <c r="C19" s="68" t="s">
        <v>24</v>
      </c>
      <c r="D19" s="16">
        <v>3</v>
      </c>
      <c r="E19" s="99">
        <f t="shared" si="0"/>
        <v>1.57</v>
      </c>
      <c r="F19" s="46">
        <f t="shared" si="1"/>
        <v>82.169999999999987</v>
      </c>
    </row>
    <row r="20" spans="2:6" ht="15.75" customHeight="1" x14ac:dyDescent="0.4">
      <c r="B20" s="1" t="s">
        <v>19</v>
      </c>
      <c r="C20" s="68" t="s">
        <v>46</v>
      </c>
      <c r="D20" s="16">
        <v>3</v>
      </c>
      <c r="E20" s="99">
        <f t="shared" si="0"/>
        <v>1.57</v>
      </c>
      <c r="F20" s="46">
        <f t="shared" si="1"/>
        <v>83.739999999999981</v>
      </c>
    </row>
    <row r="21" spans="2:6" ht="15.75" customHeight="1" x14ac:dyDescent="0.4">
      <c r="B21" s="1" t="s">
        <v>8</v>
      </c>
      <c r="C21" s="68" t="s">
        <v>13</v>
      </c>
      <c r="D21" s="16">
        <v>2</v>
      </c>
      <c r="E21" s="99">
        <f t="shared" si="0"/>
        <v>1.05</v>
      </c>
      <c r="F21" s="46">
        <f t="shared" si="1"/>
        <v>84.789999999999978</v>
      </c>
    </row>
    <row r="22" spans="2:6" ht="15.75" customHeight="1" x14ac:dyDescent="0.4">
      <c r="B22" s="1" t="s">
        <v>8</v>
      </c>
      <c r="C22" s="68" t="s">
        <v>14</v>
      </c>
      <c r="D22" s="16">
        <v>2</v>
      </c>
      <c r="E22" s="99">
        <f t="shared" si="0"/>
        <v>1.05</v>
      </c>
      <c r="F22" s="46">
        <f t="shared" si="1"/>
        <v>85.839999999999975</v>
      </c>
    </row>
    <row r="23" spans="2:6" ht="15.75" customHeight="1" x14ac:dyDescent="0.4">
      <c r="B23" s="1" t="s">
        <v>8</v>
      </c>
      <c r="C23" s="68" t="s">
        <v>15</v>
      </c>
      <c r="D23" s="16">
        <v>2</v>
      </c>
      <c r="E23" s="99">
        <f t="shared" si="0"/>
        <v>1.05</v>
      </c>
      <c r="F23" s="46">
        <f t="shared" si="1"/>
        <v>86.889999999999972</v>
      </c>
    </row>
    <row r="24" spans="2:6" ht="15.75" customHeight="1" x14ac:dyDescent="0.4">
      <c r="B24" s="1" t="s">
        <v>19</v>
      </c>
      <c r="C24" s="68" t="s">
        <v>56</v>
      </c>
      <c r="D24" s="16">
        <v>2</v>
      </c>
      <c r="E24" s="99">
        <f t="shared" si="0"/>
        <v>1.05</v>
      </c>
      <c r="F24" s="46">
        <f t="shared" si="1"/>
        <v>87.939999999999969</v>
      </c>
    </row>
    <row r="25" spans="2:6" ht="15.75" customHeight="1" x14ac:dyDescent="0.4">
      <c r="B25" s="1" t="s">
        <v>19</v>
      </c>
      <c r="C25" s="68" t="s">
        <v>57</v>
      </c>
      <c r="D25" s="16">
        <v>2</v>
      </c>
      <c r="E25" s="99">
        <f t="shared" si="0"/>
        <v>1.05</v>
      </c>
      <c r="F25" s="46">
        <f t="shared" si="1"/>
        <v>88.989999999999966</v>
      </c>
    </row>
    <row r="26" spans="2:6" ht="15.75" customHeight="1" x14ac:dyDescent="0.4">
      <c r="B26" s="1" t="s">
        <v>19</v>
      </c>
      <c r="C26" s="68" t="s">
        <v>108</v>
      </c>
      <c r="D26" s="16">
        <v>2</v>
      </c>
      <c r="E26" s="99">
        <f t="shared" si="0"/>
        <v>1.05</v>
      </c>
      <c r="F26" s="46">
        <f t="shared" si="1"/>
        <v>90.039999999999964</v>
      </c>
    </row>
    <row r="27" spans="2:6" ht="17.25" x14ac:dyDescent="0.4">
      <c r="B27" s="1" t="s">
        <v>19</v>
      </c>
      <c r="C27" s="68" t="s">
        <v>64</v>
      </c>
      <c r="D27" s="16">
        <v>2</v>
      </c>
      <c r="E27" s="99">
        <f t="shared" si="0"/>
        <v>1.05</v>
      </c>
      <c r="F27" s="46">
        <f t="shared" si="1"/>
        <v>91.089999999999961</v>
      </c>
    </row>
    <row r="28" spans="2:6" ht="17.25" x14ac:dyDescent="0.4">
      <c r="B28" s="1" t="s">
        <v>19</v>
      </c>
      <c r="C28" s="68" t="s">
        <v>66</v>
      </c>
      <c r="D28" s="16">
        <v>2</v>
      </c>
      <c r="E28" s="99">
        <f t="shared" si="0"/>
        <v>1.05</v>
      </c>
      <c r="F28" s="46">
        <f t="shared" si="1"/>
        <v>92.139999999999958</v>
      </c>
    </row>
    <row r="29" spans="2:6" ht="17.25" x14ac:dyDescent="0.4">
      <c r="B29" s="1" t="s">
        <v>19</v>
      </c>
      <c r="C29" s="68" t="s">
        <v>71</v>
      </c>
      <c r="D29" s="16">
        <v>2</v>
      </c>
      <c r="E29" s="99">
        <f t="shared" si="0"/>
        <v>1.05</v>
      </c>
      <c r="F29" s="46">
        <f t="shared" si="1"/>
        <v>93.189999999999955</v>
      </c>
    </row>
    <row r="30" spans="2:6" ht="17.25" x14ac:dyDescent="0.4">
      <c r="B30" s="1" t="s">
        <v>8</v>
      </c>
      <c r="C30" s="68" t="s">
        <v>12</v>
      </c>
      <c r="D30" s="16">
        <v>1</v>
      </c>
      <c r="E30" s="99">
        <f t="shared" si="0"/>
        <v>0.52</v>
      </c>
      <c r="F30" s="46">
        <f t="shared" si="1"/>
        <v>93.709999999999951</v>
      </c>
    </row>
    <row r="31" spans="2:6" ht="17.25" x14ac:dyDescent="0.4">
      <c r="B31" s="1" t="s">
        <v>8</v>
      </c>
      <c r="C31" s="68" t="s">
        <v>17</v>
      </c>
      <c r="D31" s="16">
        <v>1</v>
      </c>
      <c r="E31" s="99">
        <f t="shared" si="0"/>
        <v>0.52</v>
      </c>
      <c r="F31" s="46">
        <f t="shared" si="1"/>
        <v>94.229999999999947</v>
      </c>
    </row>
    <row r="32" spans="2:6" ht="17.25" x14ac:dyDescent="0.4">
      <c r="B32" s="1" t="s">
        <v>8</v>
      </c>
      <c r="C32" s="68" t="s">
        <v>26</v>
      </c>
      <c r="D32" s="16">
        <v>1</v>
      </c>
      <c r="E32" s="99">
        <f t="shared" si="0"/>
        <v>0.52</v>
      </c>
      <c r="F32" s="46">
        <f t="shared" si="1"/>
        <v>94.749999999999943</v>
      </c>
    </row>
    <row r="33" spans="2:6" ht="17.25" x14ac:dyDescent="0.4">
      <c r="B33" s="1" t="s">
        <v>8</v>
      </c>
      <c r="C33" s="68" t="s">
        <v>29</v>
      </c>
      <c r="D33" s="16">
        <v>1</v>
      </c>
      <c r="E33" s="99">
        <f t="shared" si="0"/>
        <v>0.52</v>
      </c>
      <c r="F33" s="46">
        <f t="shared" si="1"/>
        <v>95.269999999999939</v>
      </c>
    </row>
    <row r="34" spans="2:6" ht="17.25" x14ac:dyDescent="0.4">
      <c r="B34" s="1" t="s">
        <v>8</v>
      </c>
      <c r="C34" s="68" t="s">
        <v>32</v>
      </c>
      <c r="D34" s="16">
        <v>1</v>
      </c>
      <c r="E34" s="99">
        <f t="shared" si="0"/>
        <v>0.52</v>
      </c>
      <c r="F34" s="46">
        <f t="shared" si="1"/>
        <v>95.789999999999935</v>
      </c>
    </row>
    <row r="35" spans="2:6" ht="17.25" x14ac:dyDescent="0.4">
      <c r="B35" s="1" t="s">
        <v>8</v>
      </c>
      <c r="C35" s="68" t="s">
        <v>38</v>
      </c>
      <c r="D35" s="16">
        <v>1</v>
      </c>
      <c r="E35" s="99">
        <f t="shared" si="0"/>
        <v>0.52</v>
      </c>
      <c r="F35" s="46">
        <f t="shared" si="1"/>
        <v>96.309999999999931</v>
      </c>
    </row>
    <row r="36" spans="2:6" ht="17.25" x14ac:dyDescent="0.4">
      <c r="B36" s="1" t="s">
        <v>8</v>
      </c>
      <c r="C36" s="68" t="s">
        <v>68</v>
      </c>
      <c r="D36" s="16">
        <v>1</v>
      </c>
      <c r="E36" s="99">
        <f t="shared" si="0"/>
        <v>0.52</v>
      </c>
      <c r="F36" s="46">
        <f t="shared" si="1"/>
        <v>96.829999999999927</v>
      </c>
    </row>
    <row r="37" spans="2:6" ht="17.25" x14ac:dyDescent="0.4">
      <c r="B37" s="1" t="s">
        <v>8</v>
      </c>
      <c r="C37" s="68" t="s">
        <v>69</v>
      </c>
      <c r="D37" s="16">
        <v>1</v>
      </c>
      <c r="E37" s="99">
        <f t="shared" si="0"/>
        <v>0.52</v>
      </c>
      <c r="F37" s="46">
        <f t="shared" si="1"/>
        <v>97.349999999999923</v>
      </c>
    </row>
    <row r="38" spans="2:6" ht="17.25" x14ac:dyDescent="0.4">
      <c r="B38" s="1" t="s">
        <v>34</v>
      </c>
      <c r="C38" s="68" t="s">
        <v>49</v>
      </c>
      <c r="D38" s="16">
        <v>1</v>
      </c>
      <c r="E38" s="99">
        <f t="shared" si="0"/>
        <v>0.52</v>
      </c>
      <c r="F38" s="46">
        <f t="shared" si="1"/>
        <v>97.869999999999919</v>
      </c>
    </row>
    <row r="39" spans="2:6" ht="17.25" x14ac:dyDescent="0.4">
      <c r="B39" s="1" t="s">
        <v>19</v>
      </c>
      <c r="C39" s="68" t="s">
        <v>27</v>
      </c>
      <c r="D39" s="16">
        <v>1</v>
      </c>
      <c r="E39" s="99">
        <f t="shared" si="0"/>
        <v>0.52</v>
      </c>
      <c r="F39" s="46">
        <f t="shared" si="1"/>
        <v>98.389999999999915</v>
      </c>
    </row>
    <row r="40" spans="2:6" ht="17.25" x14ac:dyDescent="0.4">
      <c r="B40" s="1" t="s">
        <v>19</v>
      </c>
      <c r="C40" s="68" t="s">
        <v>44</v>
      </c>
      <c r="D40" s="16">
        <v>1</v>
      </c>
      <c r="E40" s="99">
        <f t="shared" si="0"/>
        <v>0.52</v>
      </c>
      <c r="F40" s="46">
        <f t="shared" si="1"/>
        <v>98.909999999999911</v>
      </c>
    </row>
    <row r="41" spans="2:6" ht="17.25" x14ac:dyDescent="0.4">
      <c r="B41" s="1" t="s">
        <v>19</v>
      </c>
      <c r="C41" s="68" t="s">
        <v>70</v>
      </c>
      <c r="D41" s="16">
        <v>1</v>
      </c>
      <c r="E41" s="99">
        <f t="shared" si="0"/>
        <v>0.52</v>
      </c>
      <c r="F41" s="46">
        <f t="shared" si="1"/>
        <v>99.429999999999907</v>
      </c>
    </row>
    <row r="42" spans="2:6" ht="17.25" x14ac:dyDescent="0.4">
      <c r="B42" s="1" t="s">
        <v>18</v>
      </c>
      <c r="C42" s="68" t="s">
        <v>132</v>
      </c>
      <c r="D42" s="16">
        <v>1</v>
      </c>
      <c r="E42" s="99">
        <f t="shared" si="0"/>
        <v>0.52</v>
      </c>
      <c r="F42" s="46">
        <f t="shared" si="1"/>
        <v>99.949999999999903</v>
      </c>
    </row>
    <row r="43" spans="2:6" ht="12.75" x14ac:dyDescent="0.2">
      <c r="C43" s="100" t="s">
        <v>141</v>
      </c>
      <c r="D43" s="46">
        <f>SUM(D3:D42)</f>
        <v>191</v>
      </c>
      <c r="E43" s="4">
        <v>100</v>
      </c>
    </row>
    <row r="47" spans="2:6" ht="12.75" x14ac:dyDescent="0.2">
      <c r="B47" s="101" t="s">
        <v>0</v>
      </c>
      <c r="C47" s="102" t="s">
        <v>1</v>
      </c>
      <c r="D47" s="102" t="s">
        <v>138</v>
      </c>
      <c r="E47" s="102" t="s">
        <v>142</v>
      </c>
      <c r="F47" s="102" t="s">
        <v>140</v>
      </c>
    </row>
    <row r="48" spans="2:6" ht="17.25" x14ac:dyDescent="0.4">
      <c r="B48" s="3" t="s">
        <v>62</v>
      </c>
      <c r="C48" s="4" t="s">
        <v>63</v>
      </c>
      <c r="D48" s="103">
        <v>47</v>
      </c>
      <c r="E48" s="87">
        <f>ROUND(D48/'Trophic Nuleus'!$D$43*100,2)</f>
        <v>24.61</v>
      </c>
      <c r="F48" s="104">
        <f>E48</f>
        <v>24.61</v>
      </c>
    </row>
    <row r="49" spans="1:6" ht="17.25" x14ac:dyDescent="0.4">
      <c r="B49" s="105" t="s">
        <v>19</v>
      </c>
      <c r="C49" s="106" t="s">
        <v>43</v>
      </c>
      <c r="D49" s="107">
        <v>17</v>
      </c>
      <c r="E49" s="90">
        <f>ROUND(D49/'Trophic Nuleus'!$D$43*100,2)</f>
        <v>8.9</v>
      </c>
      <c r="F49" s="108">
        <f t="shared" ref="F49:F63" si="2">E49+F48</f>
        <v>33.51</v>
      </c>
    </row>
    <row r="50" spans="1:6" ht="17.25" x14ac:dyDescent="0.4">
      <c r="B50" s="109" t="s">
        <v>19</v>
      </c>
      <c r="C50" s="110" t="s">
        <v>21</v>
      </c>
      <c r="D50" s="103">
        <v>15</v>
      </c>
      <c r="E50" s="87">
        <f>ROUND(D50/'Trophic Nuleus'!$D$43*100,2)</f>
        <v>7.85</v>
      </c>
      <c r="F50" s="104">
        <f t="shared" si="2"/>
        <v>41.36</v>
      </c>
    </row>
    <row r="51" spans="1:6" ht="17.25" x14ac:dyDescent="0.4">
      <c r="B51" s="105" t="s">
        <v>34</v>
      </c>
      <c r="C51" s="106" t="s">
        <v>35</v>
      </c>
      <c r="D51" s="107">
        <v>9</v>
      </c>
      <c r="E51" s="90">
        <f>ROUND(D51/'Trophic Nuleus'!$D$43*100,2)</f>
        <v>4.71</v>
      </c>
      <c r="F51" s="108">
        <f t="shared" si="2"/>
        <v>46.07</v>
      </c>
    </row>
    <row r="52" spans="1:6" ht="17.25" x14ac:dyDescent="0.4">
      <c r="B52" s="109" t="s">
        <v>19</v>
      </c>
      <c r="C52" s="110" t="s">
        <v>20</v>
      </c>
      <c r="D52" s="103">
        <v>9</v>
      </c>
      <c r="E52" s="87">
        <f>ROUND(D52/'Trophic Nuleus'!$D$43*100,2)</f>
        <v>4.71</v>
      </c>
      <c r="F52" s="104">
        <f t="shared" si="2"/>
        <v>50.78</v>
      </c>
    </row>
    <row r="53" spans="1:6" ht="17.25" x14ac:dyDescent="0.4">
      <c r="B53" s="105" t="s">
        <v>19</v>
      </c>
      <c r="C53" s="106" t="s">
        <v>65</v>
      </c>
      <c r="D53" s="107">
        <v>9</v>
      </c>
      <c r="E53" s="90">
        <f>ROUND(D53/'Trophic Nuleus'!$D$43*100,2)</f>
        <v>4.71</v>
      </c>
      <c r="F53" s="108">
        <f t="shared" si="2"/>
        <v>55.49</v>
      </c>
    </row>
    <row r="54" spans="1:6" ht="17.25" x14ac:dyDescent="0.4">
      <c r="B54" s="109" t="s">
        <v>19</v>
      </c>
      <c r="C54" s="110" t="s">
        <v>39</v>
      </c>
      <c r="D54" s="103">
        <v>8</v>
      </c>
      <c r="E54" s="87">
        <f>ROUND(D54/'Trophic Nuleus'!$D$43*100,2)</f>
        <v>4.1900000000000004</v>
      </c>
      <c r="F54" s="104">
        <f t="shared" si="2"/>
        <v>59.68</v>
      </c>
    </row>
    <row r="55" spans="1:6" ht="17.25" x14ac:dyDescent="0.4">
      <c r="B55" s="105" t="s">
        <v>19</v>
      </c>
      <c r="C55" s="106" t="s">
        <v>45</v>
      </c>
      <c r="D55" s="107">
        <v>7</v>
      </c>
      <c r="E55" s="90">
        <f>ROUND(D55/'Trophic Nuleus'!$D$43*100,2)</f>
        <v>3.66</v>
      </c>
      <c r="F55" s="108">
        <f t="shared" si="2"/>
        <v>63.34</v>
      </c>
    </row>
    <row r="56" spans="1:6" ht="17.25" x14ac:dyDescent="0.4">
      <c r="B56" s="109" t="s">
        <v>19</v>
      </c>
      <c r="C56" s="110" t="s">
        <v>60</v>
      </c>
      <c r="D56" s="103">
        <v>7</v>
      </c>
      <c r="E56" s="87">
        <f>ROUND(D56/'Trophic Nuleus'!$D$43*100,2)</f>
        <v>3.66</v>
      </c>
      <c r="F56" s="104">
        <f t="shared" si="2"/>
        <v>67</v>
      </c>
    </row>
    <row r="57" spans="1:6" ht="17.25" x14ac:dyDescent="0.4">
      <c r="B57" s="105" t="s">
        <v>19</v>
      </c>
      <c r="C57" s="106" t="s">
        <v>40</v>
      </c>
      <c r="D57" s="107">
        <v>5</v>
      </c>
      <c r="E57" s="90">
        <f>ROUND(D57/'Trophic Nuleus'!$D$43*100,2)</f>
        <v>2.62</v>
      </c>
      <c r="F57" s="108">
        <f t="shared" si="2"/>
        <v>69.62</v>
      </c>
    </row>
    <row r="58" spans="1:6" ht="17.25" x14ac:dyDescent="0.4">
      <c r="B58" s="109" t="s">
        <v>34</v>
      </c>
      <c r="C58" s="110" t="s">
        <v>95</v>
      </c>
      <c r="D58" s="103">
        <v>4</v>
      </c>
      <c r="E58" s="87">
        <f>ROUND(D58/'Trophic Nuleus'!$D$43*100,2)</f>
        <v>2.09</v>
      </c>
      <c r="F58" s="104">
        <f t="shared" si="2"/>
        <v>71.710000000000008</v>
      </c>
    </row>
    <row r="59" spans="1:6" ht="17.25" x14ac:dyDescent="0.4">
      <c r="B59" s="105" t="s">
        <v>19</v>
      </c>
      <c r="C59" s="106" t="s">
        <v>33</v>
      </c>
      <c r="D59" s="107">
        <v>4</v>
      </c>
      <c r="E59" s="90">
        <f>ROUND(D59/'Trophic Nuleus'!$D$43*100,2)</f>
        <v>2.09</v>
      </c>
      <c r="F59" s="108">
        <f t="shared" si="2"/>
        <v>73.800000000000011</v>
      </c>
    </row>
    <row r="60" spans="1:6" ht="17.25" x14ac:dyDescent="0.4">
      <c r="B60" s="109" t="s">
        <v>19</v>
      </c>
      <c r="C60" s="110" t="s">
        <v>58</v>
      </c>
      <c r="D60" s="103">
        <v>4</v>
      </c>
      <c r="E60" s="87">
        <f>ROUND(D60/'Trophic Nuleus'!$D$43*100,2)</f>
        <v>2.09</v>
      </c>
      <c r="F60" s="104">
        <f t="shared" si="2"/>
        <v>75.890000000000015</v>
      </c>
    </row>
    <row r="61" spans="1:6" ht="17.25" x14ac:dyDescent="0.4">
      <c r="B61" s="105" t="s">
        <v>8</v>
      </c>
      <c r="C61" s="106" t="s">
        <v>9</v>
      </c>
      <c r="D61" s="107">
        <v>3</v>
      </c>
      <c r="E61" s="90">
        <f>ROUND(D61/'Trophic Nuleus'!$D$43*100,2)</f>
        <v>1.57</v>
      </c>
      <c r="F61" s="108">
        <f t="shared" si="2"/>
        <v>77.460000000000008</v>
      </c>
    </row>
    <row r="62" spans="1:6" ht="17.25" x14ac:dyDescent="0.4">
      <c r="B62" s="109" t="s">
        <v>8</v>
      </c>
      <c r="C62" s="110" t="s">
        <v>28</v>
      </c>
      <c r="D62" s="103">
        <v>3</v>
      </c>
      <c r="E62" s="87">
        <f>ROUND(D62/'Trophic Nuleus'!$D$43*100,2)</f>
        <v>1.57</v>
      </c>
      <c r="F62" s="104">
        <f t="shared" si="2"/>
        <v>79.03</v>
      </c>
    </row>
    <row r="63" spans="1:6" ht="17.25" x14ac:dyDescent="0.4">
      <c r="B63" s="111" t="s">
        <v>8</v>
      </c>
      <c r="C63" s="112" t="s">
        <v>41</v>
      </c>
      <c r="D63" s="113">
        <v>3</v>
      </c>
      <c r="E63" s="97">
        <f>ROUND(D63/'Trophic Nuleus'!$D$43*100,2)</f>
        <v>1.57</v>
      </c>
      <c r="F63" s="114">
        <f t="shared" si="2"/>
        <v>80.599999999999994</v>
      </c>
    </row>
    <row r="64" spans="1:6" ht="12.75" x14ac:dyDescent="0.2">
      <c r="A64" s="4" t="s">
        <v>143</v>
      </c>
      <c r="B64" s="4" t="s">
        <v>144</v>
      </c>
      <c r="D64" s="46">
        <f t="shared" ref="D64:E64" si="3">SUM(D61:D63)</f>
        <v>9</v>
      </c>
      <c r="E64" s="46">
        <f t="shared" si="3"/>
        <v>4.71</v>
      </c>
    </row>
    <row r="65" spans="2:5" ht="12.75" x14ac:dyDescent="0.2">
      <c r="B65" s="4" t="s">
        <v>131</v>
      </c>
      <c r="D65" s="46">
        <f t="shared" ref="D65:E65" si="4">SUM(D58,D51)</f>
        <v>13</v>
      </c>
      <c r="E65" s="46">
        <f t="shared" si="4"/>
        <v>6.8</v>
      </c>
    </row>
    <row r="66" spans="2:5" ht="12.75" x14ac:dyDescent="0.2">
      <c r="B66" s="4" t="s">
        <v>130</v>
      </c>
      <c r="D66" s="46">
        <f t="shared" ref="D66:E66" si="5">SUM(D49,D50,D52,D53,D54,D55,D56,D57,D59,D60)</f>
        <v>85</v>
      </c>
      <c r="E66" s="46">
        <f t="shared" si="5"/>
        <v>44.480000000000004</v>
      </c>
    </row>
    <row r="67" spans="2:5" ht="14.25" x14ac:dyDescent="0.2">
      <c r="B67" s="3" t="s">
        <v>62</v>
      </c>
      <c r="D67" s="46">
        <f t="shared" ref="D67:E67" si="6">D48</f>
        <v>47</v>
      </c>
      <c r="E67" s="46">
        <f t="shared" si="6"/>
        <v>24.61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9"/>
  <sheetViews>
    <sheetView tabSelected="1" topLeftCell="A48" workbookViewId="0"/>
  </sheetViews>
  <sheetFormatPr baseColWidth="10" defaultColWidth="12.5703125" defaultRowHeight="15.75" customHeight="1" x14ac:dyDescent="0.2"/>
  <cols>
    <col min="2" max="2" width="23.85546875" customWidth="1"/>
    <col min="3" max="3" width="16" customWidth="1"/>
    <col min="4" max="4" width="18" customWidth="1"/>
  </cols>
  <sheetData>
    <row r="1" spans="1:4" x14ac:dyDescent="0.2">
      <c r="A1" s="4" t="s">
        <v>145</v>
      </c>
    </row>
    <row r="2" spans="1:4" x14ac:dyDescent="0.2">
      <c r="B2" s="85" t="s">
        <v>1</v>
      </c>
      <c r="C2" s="115" t="s">
        <v>138</v>
      </c>
      <c r="D2" s="115" t="s">
        <v>142</v>
      </c>
    </row>
    <row r="3" spans="1:4" x14ac:dyDescent="0.2">
      <c r="B3" s="116" t="s">
        <v>146</v>
      </c>
      <c r="C3" s="117">
        <v>47</v>
      </c>
      <c r="D3" s="99">
        <f t="shared" ref="D3:D39" si="0">ROUND(C3/$C$39*100,2)</f>
        <v>26.4</v>
      </c>
    </row>
    <row r="4" spans="1:4" ht="15.75" customHeight="1" x14ac:dyDescent="0.4">
      <c r="B4" s="118" t="s">
        <v>43</v>
      </c>
      <c r="C4" s="119">
        <v>17</v>
      </c>
      <c r="D4" s="120">
        <f t="shared" si="0"/>
        <v>9.5500000000000007</v>
      </c>
    </row>
    <row r="5" spans="1:4" ht="15.75" customHeight="1" x14ac:dyDescent="0.4">
      <c r="B5" s="121" t="s">
        <v>21</v>
      </c>
      <c r="C5" s="86">
        <v>15</v>
      </c>
      <c r="D5" s="99">
        <f t="shared" si="0"/>
        <v>8.43</v>
      </c>
    </row>
    <row r="6" spans="1:4" ht="15.75" customHeight="1" x14ac:dyDescent="0.4">
      <c r="B6" s="118" t="s">
        <v>20</v>
      </c>
      <c r="C6" s="119">
        <v>9</v>
      </c>
      <c r="D6" s="120">
        <f t="shared" si="0"/>
        <v>5.0599999999999996</v>
      </c>
    </row>
    <row r="7" spans="1:4" ht="15.75" customHeight="1" x14ac:dyDescent="0.4">
      <c r="B7" s="121" t="s">
        <v>65</v>
      </c>
      <c r="C7" s="86">
        <v>9</v>
      </c>
      <c r="D7" s="99">
        <f t="shared" si="0"/>
        <v>5.0599999999999996</v>
      </c>
    </row>
    <row r="8" spans="1:4" ht="15.75" customHeight="1" x14ac:dyDescent="0.4">
      <c r="B8" s="118" t="s">
        <v>39</v>
      </c>
      <c r="C8" s="119">
        <v>8</v>
      </c>
      <c r="D8" s="120">
        <f t="shared" si="0"/>
        <v>4.49</v>
      </c>
    </row>
    <row r="9" spans="1:4" ht="15.75" customHeight="1" x14ac:dyDescent="0.4">
      <c r="B9" s="121" t="s">
        <v>45</v>
      </c>
      <c r="C9" s="86">
        <v>7</v>
      </c>
      <c r="D9" s="99">
        <f t="shared" si="0"/>
        <v>3.93</v>
      </c>
    </row>
    <row r="10" spans="1:4" ht="15.75" customHeight="1" x14ac:dyDescent="0.4">
      <c r="B10" s="118" t="s">
        <v>60</v>
      </c>
      <c r="C10" s="119">
        <v>7</v>
      </c>
      <c r="D10" s="120">
        <f t="shared" si="0"/>
        <v>3.93</v>
      </c>
    </row>
    <row r="11" spans="1:4" ht="15.75" customHeight="1" x14ac:dyDescent="0.4">
      <c r="B11" s="121" t="s">
        <v>40</v>
      </c>
      <c r="C11" s="86">
        <v>5</v>
      </c>
      <c r="D11" s="99">
        <f t="shared" si="0"/>
        <v>2.81</v>
      </c>
    </row>
    <row r="12" spans="1:4" ht="15.75" customHeight="1" x14ac:dyDescent="0.4">
      <c r="B12" s="118" t="s">
        <v>33</v>
      </c>
      <c r="C12" s="119">
        <v>4</v>
      </c>
      <c r="D12" s="120">
        <f t="shared" si="0"/>
        <v>2.25</v>
      </c>
    </row>
    <row r="13" spans="1:4" ht="15.75" customHeight="1" x14ac:dyDescent="0.4">
      <c r="B13" s="121" t="s">
        <v>58</v>
      </c>
      <c r="C13" s="86">
        <v>4</v>
      </c>
      <c r="D13" s="99">
        <f t="shared" si="0"/>
        <v>2.25</v>
      </c>
    </row>
    <row r="14" spans="1:4" ht="15.75" customHeight="1" x14ac:dyDescent="0.4">
      <c r="B14" s="118" t="s">
        <v>9</v>
      </c>
      <c r="C14" s="119">
        <v>3</v>
      </c>
      <c r="D14" s="120">
        <f t="shared" si="0"/>
        <v>1.69</v>
      </c>
    </row>
    <row r="15" spans="1:4" ht="15.75" customHeight="1" x14ac:dyDescent="0.4">
      <c r="B15" s="121" t="s">
        <v>28</v>
      </c>
      <c r="C15" s="86">
        <v>3</v>
      </c>
      <c r="D15" s="99">
        <f t="shared" si="0"/>
        <v>1.69</v>
      </c>
    </row>
    <row r="16" spans="1:4" ht="15.75" customHeight="1" x14ac:dyDescent="0.4">
      <c r="B16" s="118" t="s">
        <v>41</v>
      </c>
      <c r="C16" s="119">
        <v>3</v>
      </c>
      <c r="D16" s="120">
        <f t="shared" si="0"/>
        <v>1.69</v>
      </c>
    </row>
    <row r="17" spans="2:4" ht="15.75" customHeight="1" x14ac:dyDescent="0.4">
      <c r="B17" s="121" t="s">
        <v>24</v>
      </c>
      <c r="C17" s="86">
        <v>3</v>
      </c>
      <c r="D17" s="99">
        <f t="shared" si="0"/>
        <v>1.69</v>
      </c>
    </row>
    <row r="18" spans="2:4" ht="15.75" customHeight="1" x14ac:dyDescent="0.4">
      <c r="B18" s="118" t="s">
        <v>46</v>
      </c>
      <c r="C18" s="119">
        <v>3</v>
      </c>
      <c r="D18" s="120">
        <f t="shared" si="0"/>
        <v>1.69</v>
      </c>
    </row>
    <row r="19" spans="2:4" ht="15.75" customHeight="1" x14ac:dyDescent="0.4">
      <c r="B19" s="121" t="s">
        <v>13</v>
      </c>
      <c r="C19" s="86">
        <v>2</v>
      </c>
      <c r="D19" s="99">
        <f t="shared" si="0"/>
        <v>1.1200000000000001</v>
      </c>
    </row>
    <row r="20" spans="2:4" ht="15.75" customHeight="1" x14ac:dyDescent="0.4">
      <c r="B20" s="118" t="s">
        <v>14</v>
      </c>
      <c r="C20" s="119">
        <v>2</v>
      </c>
      <c r="D20" s="120">
        <f t="shared" si="0"/>
        <v>1.1200000000000001</v>
      </c>
    </row>
    <row r="21" spans="2:4" ht="15.75" customHeight="1" x14ac:dyDescent="0.4">
      <c r="B21" s="121" t="s">
        <v>15</v>
      </c>
      <c r="C21" s="86">
        <v>2</v>
      </c>
      <c r="D21" s="99">
        <f t="shared" si="0"/>
        <v>1.1200000000000001</v>
      </c>
    </row>
    <row r="22" spans="2:4" ht="15.75" customHeight="1" x14ac:dyDescent="0.4">
      <c r="B22" s="118" t="s">
        <v>56</v>
      </c>
      <c r="C22" s="119">
        <v>2</v>
      </c>
      <c r="D22" s="120">
        <f t="shared" si="0"/>
        <v>1.1200000000000001</v>
      </c>
    </row>
    <row r="23" spans="2:4" ht="15.75" customHeight="1" x14ac:dyDescent="0.4">
      <c r="B23" s="121" t="s">
        <v>57</v>
      </c>
      <c r="C23" s="86">
        <v>2</v>
      </c>
      <c r="D23" s="99">
        <f t="shared" si="0"/>
        <v>1.1200000000000001</v>
      </c>
    </row>
    <row r="24" spans="2:4" ht="15.75" customHeight="1" x14ac:dyDescent="0.4">
      <c r="B24" s="118" t="s">
        <v>108</v>
      </c>
      <c r="C24" s="119">
        <v>2</v>
      </c>
      <c r="D24" s="120">
        <f t="shared" si="0"/>
        <v>1.1200000000000001</v>
      </c>
    </row>
    <row r="25" spans="2:4" ht="15.75" customHeight="1" x14ac:dyDescent="0.4">
      <c r="B25" s="121" t="s">
        <v>64</v>
      </c>
      <c r="C25" s="86">
        <v>2</v>
      </c>
      <c r="D25" s="99">
        <f t="shared" si="0"/>
        <v>1.1200000000000001</v>
      </c>
    </row>
    <row r="26" spans="2:4" ht="15.75" customHeight="1" x14ac:dyDescent="0.4">
      <c r="B26" s="118" t="s">
        <v>66</v>
      </c>
      <c r="C26" s="119">
        <v>2</v>
      </c>
      <c r="D26" s="120">
        <f t="shared" si="0"/>
        <v>1.1200000000000001</v>
      </c>
    </row>
    <row r="27" spans="2:4" ht="17.25" x14ac:dyDescent="0.4">
      <c r="B27" s="121" t="s">
        <v>71</v>
      </c>
      <c r="C27" s="86">
        <v>2</v>
      </c>
      <c r="D27" s="99">
        <f t="shared" si="0"/>
        <v>1.1200000000000001</v>
      </c>
    </row>
    <row r="28" spans="2:4" ht="12.75" x14ac:dyDescent="0.2">
      <c r="B28" s="122" t="s">
        <v>147</v>
      </c>
      <c r="C28" s="123">
        <v>2</v>
      </c>
      <c r="D28" s="120">
        <f t="shared" si="0"/>
        <v>1.1200000000000001</v>
      </c>
    </row>
    <row r="29" spans="2:4" ht="17.25" x14ac:dyDescent="0.4">
      <c r="B29" s="118" t="s">
        <v>29</v>
      </c>
      <c r="C29" s="124">
        <v>2</v>
      </c>
      <c r="D29" s="120">
        <f t="shared" si="0"/>
        <v>1.1200000000000001</v>
      </c>
    </row>
    <row r="30" spans="2:4" ht="17.25" x14ac:dyDescent="0.4">
      <c r="B30" s="121" t="s">
        <v>12</v>
      </c>
      <c r="C30" s="86">
        <v>1</v>
      </c>
      <c r="D30" s="99">
        <f t="shared" si="0"/>
        <v>0.56000000000000005</v>
      </c>
    </row>
    <row r="31" spans="2:4" ht="17.25" x14ac:dyDescent="0.4">
      <c r="B31" s="118" t="s">
        <v>17</v>
      </c>
      <c r="C31" s="119">
        <v>1</v>
      </c>
      <c r="D31" s="120">
        <f t="shared" si="0"/>
        <v>0.56000000000000005</v>
      </c>
    </row>
    <row r="32" spans="2:4" ht="17.25" x14ac:dyDescent="0.4">
      <c r="B32" s="121" t="s">
        <v>26</v>
      </c>
      <c r="C32" s="86">
        <v>1</v>
      </c>
      <c r="D32" s="99">
        <f t="shared" si="0"/>
        <v>0.56000000000000005</v>
      </c>
    </row>
    <row r="33" spans="2:4" ht="17.25" x14ac:dyDescent="0.4">
      <c r="B33" s="121" t="s">
        <v>32</v>
      </c>
      <c r="C33" s="86">
        <v>1</v>
      </c>
      <c r="D33" s="99">
        <f t="shared" si="0"/>
        <v>0.56000000000000005</v>
      </c>
    </row>
    <row r="34" spans="2:4" ht="17.25" x14ac:dyDescent="0.4">
      <c r="B34" s="121" t="s">
        <v>68</v>
      </c>
      <c r="C34" s="86">
        <v>1</v>
      </c>
      <c r="D34" s="99">
        <f t="shared" si="0"/>
        <v>0.56000000000000005</v>
      </c>
    </row>
    <row r="35" spans="2:4" ht="17.25" x14ac:dyDescent="0.4">
      <c r="B35" s="118" t="s">
        <v>69</v>
      </c>
      <c r="C35" s="119">
        <v>1</v>
      </c>
      <c r="D35" s="120">
        <f t="shared" si="0"/>
        <v>0.56000000000000005</v>
      </c>
    </row>
    <row r="36" spans="2:4" ht="17.25" x14ac:dyDescent="0.4">
      <c r="B36" s="121" t="s">
        <v>27</v>
      </c>
      <c r="C36" s="86">
        <v>1</v>
      </c>
      <c r="D36" s="99">
        <f t="shared" si="0"/>
        <v>0.56000000000000005</v>
      </c>
    </row>
    <row r="37" spans="2:4" ht="17.25" x14ac:dyDescent="0.4">
      <c r="B37" s="118" t="s">
        <v>44</v>
      </c>
      <c r="C37" s="119">
        <v>1</v>
      </c>
      <c r="D37" s="120">
        <f t="shared" si="0"/>
        <v>0.56000000000000005</v>
      </c>
    </row>
    <row r="38" spans="2:4" ht="17.25" x14ac:dyDescent="0.4">
      <c r="B38" s="121" t="s">
        <v>70</v>
      </c>
      <c r="C38" s="86">
        <v>1</v>
      </c>
      <c r="D38" s="99">
        <f t="shared" si="0"/>
        <v>0.56000000000000005</v>
      </c>
    </row>
    <row r="39" spans="2:4" ht="12.75" x14ac:dyDescent="0.2">
      <c r="B39" s="100" t="s">
        <v>141</v>
      </c>
      <c r="C39" s="125">
        <f>SUM(C3:C38)</f>
        <v>178</v>
      </c>
      <c r="D39" s="125">
        <f t="shared" si="0"/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Raw data</vt:lpstr>
      <vt:lpstr>Fauna + Guild +Shannon</vt:lpstr>
      <vt:lpstr>Faunal List</vt:lpstr>
      <vt:lpstr>Trophic Nuleus</vt:lpstr>
      <vt:lpstr>List of Benthos</vt:lpstr>
      <vt:lpstr>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Eichel</dc:creator>
  <cp:lastModifiedBy>johan</cp:lastModifiedBy>
  <dcterms:created xsi:type="dcterms:W3CDTF">2022-11-07T09:18:38Z</dcterms:created>
  <dcterms:modified xsi:type="dcterms:W3CDTF">2022-11-07T09:19:47Z</dcterms:modified>
</cp:coreProperties>
</file>