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k\Documents\GitHub\multidimwelfare-scenarios\"/>
    </mc:Choice>
  </mc:AlternateContent>
  <bookViews>
    <workbookView xWindow="0" yWindow="0" windowWidth="19200" windowHeight="6180"/>
  </bookViews>
  <sheets>
    <sheet name="Sheet 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 i="1" l="1"/>
  <c r="M12" i="1" l="1"/>
  <c r="M8" i="1"/>
  <c r="M2" i="1"/>
  <c r="L12" i="1"/>
  <c r="M11" i="1"/>
  <c r="L11" i="1"/>
  <c r="M9" i="1"/>
  <c r="L9" i="1"/>
  <c r="L8" i="1"/>
  <c r="L7" i="1"/>
  <c r="L6" i="1"/>
  <c r="M6" i="1"/>
  <c r="M5" i="1"/>
  <c r="L5" i="1"/>
  <c r="M4" i="1"/>
  <c r="L4" i="1"/>
  <c r="M3" i="1"/>
  <c r="M10" i="1"/>
  <c r="L10" i="1"/>
  <c r="L3" i="1"/>
  <c r="L2" i="1"/>
  <c r="O5" i="1"/>
  <c r="O6" i="1"/>
  <c r="O7" i="1"/>
  <c r="O9" i="1"/>
  <c r="O11" i="1"/>
  <c r="G9" i="1"/>
  <c r="G7" i="1"/>
  <c r="S5" i="1" l="1"/>
  <c r="S9" i="1" l="1"/>
</calcChain>
</file>

<file path=xl/sharedStrings.xml><?xml version="1.0" encoding="utf-8"?>
<sst xmlns="http://schemas.openxmlformats.org/spreadsheetml/2006/main" count="88" uniqueCount="63">
  <si>
    <t>AR6 climate diagnostics|Surface Temperature (GSAT)|MAGICCv7.5.3|50.0th Percentile</t>
  </si>
  <si>
    <t xml:space="preserve">Consumption                                                                        </t>
  </si>
  <si>
    <t>Emissions|CO2</t>
  </si>
  <si>
    <t>Emissions|NOx</t>
  </si>
  <si>
    <t>Emissions|Sulfur</t>
  </si>
  <si>
    <t xml:space="preserve">Final Energy|Electricity </t>
  </si>
  <si>
    <t>Food Demand</t>
  </si>
  <si>
    <t>Food Energy Supply</t>
  </si>
  <si>
    <t xml:space="preserve">GDP|PPP  </t>
  </si>
  <si>
    <t>Land Cover</t>
  </si>
  <si>
    <t>Land Cover|Forest</t>
  </si>
  <si>
    <t>Population</t>
  </si>
  <si>
    <t>Unit</t>
  </si>
  <si>
    <t>K</t>
  </si>
  <si>
    <t>kcal/cap/day</t>
  </si>
  <si>
    <t>million ha</t>
  </si>
  <si>
    <t>million</t>
  </si>
  <si>
    <t>billion USD2010/million [=thousand USD per capita]</t>
  </si>
  <si>
    <t>MtCO2/million [=tonnes per capita]</t>
  </si>
  <si>
    <t>MtNO2/million [=tonnes per capita]</t>
  </si>
  <si>
    <t>MtSO2/million  [=tonnes per capita]</t>
  </si>
  <si>
    <t>source</t>
  </si>
  <si>
    <t>world bank</t>
  </si>
  <si>
    <t>notes</t>
  </si>
  <si>
    <t>https://pubs.acs.org/doi/10.1021/acs.est.9b07696</t>
  </si>
  <si>
    <t>105 Tg in 2014, population in 2014 at 7260 million</t>
  </si>
  <si>
    <t>https://www.iea.org/reports/key-world-energy-statistics-2021/final-consumption</t>
  </si>
  <si>
    <t>418 EJ total final energy consumption, share of electricity 19,7% (2019)</t>
  </si>
  <si>
    <t>https://www.fao.org/3/ac911e/ac911e05.htm</t>
  </si>
  <si>
    <t>EJ/million [=10^12 Joule per capita]</t>
  </si>
  <si>
    <t>conversion of Food Demand to Joule here with 1 kcal = 4184 Joule, then per year and in 10^12 Joule</t>
  </si>
  <si>
    <t>value around 2019 from other sources</t>
  </si>
  <si>
    <t>https://www.globalforestwatch.org/dashboards/global/?category=land-cover&amp;dashboardPrompts=eyJzaG93UHJvbXB0cyI6dHJ1ZSwicHJvbXB0c1ZpZXdlZCI6WyJ2aWV3TmF0aW9uYWxEYXNoYm9hcmRzIl0sInNldHRpbmdzIjp7InNob3dQcm9tcHRzIjp0cnVlLCJwcm9tcHRzVmlld2VkIjpbInZpZXdOYXRpb25hbERhc2hib2FyZHMiXSwic2V0dGluZ3MiOnsic2hvd1Byb21wdHMiOnRydWUsInByb21wdHNWaWV3ZWQiOltdLCJzZXR0aW5ncyI6eyJvcGVuIjpmYWxzZSwic3RlcEluZGV4IjowLCJzdGVwc0tleSI6IiJ9LCJvcGVuIjp0cnVlLCJzdGVwSW5kZXgiOjAsInN0ZXBzS2V5Ijoidmlld05hdGlvbmFsRGFzaGJvYXJkcyJ9LCJzdGVwc0tleSI6InZpZXdOYXRpb25hbERhc2hib2FyZHMiLCJzdGVwSW5kZXgiOjAsIm9wZW4iOmZhbHNlLCJmb3JjZSI6dHJ1ZX0sIm9wZW4iOnRydWUsInN0ZXBzS2V5IjoiZG93bmxvYWREYXNoYm9hcmRTdGF0cyJ9&amp;location=WyJnbG9iYWwiXQ%3D%3D&amp;map=eyJkYXRhc2V0cyI6W3siZGF0YXNldCI6InBvbGl0aWNhbC1ib3VuZGFyaWVzIiwibGF5ZXJzIjpbImRpc3B1dGVkLXBvbGl0aWNhbC1ib3VuZGFyaWVzIiwicG9saXRpY2FsLWJvdW5kYXJpZXMiXSwiYm91bmRhcnkiOnRydWUsIm9wYWNpdHkiOjEsInZpc2liaWxpdHkiOnRydWV9LHsiZGF0YXNldCI6InRyZWUtY292ZXIiLCJsYXllcnMiOlsidHJlZS1jb3Zlci0yMDAwIl0sIm9wYWNpdHkiOjEsInZpc2liaWxpdHkiOnRydWUsInBhcmFtcyI6eyJ0aHJlc2hvbGQiOjMwLCJ2aXNpYmlsaXR5Ijp0cnVlLCJhZG1fbGV2ZWwiOiJhZG0wIn19XX0%3D&amp;showMap=true</t>
  </si>
  <si>
    <t>https://www.researchgate.net/publication/312961250_Decadal_changes_in_global_surface_NO_x_emissions_from_multi-constituent_satellite_data_assimilation</t>
  </si>
  <si>
    <t xml:space="preserve">they report a vlaue of 47,5 Tg of N emissions in 2014 globally. Conversion to NO2 through factor of 3,284. </t>
  </si>
  <si>
    <t>Source</t>
  </si>
  <si>
    <t>https://www.globalagriculture.org/transformation-of-our-food-systems/book/infographics/undernourishment.html</t>
  </si>
  <si>
    <t>Notes</t>
  </si>
  <si>
    <t>they report "minimum dietary energy requirement (global average 2019: 1827 kcal)", conversion to exa joule per capita per year through: *4,184 (in kilo Joule) *365 (in per year) / 10^15 (in Exa Joule) ; by country MDER available here: https://bit.ly/FoodSecIndicators20</t>
  </si>
  <si>
    <t>updated value for minimum</t>
  </si>
  <si>
    <t>No update needed</t>
  </si>
  <si>
    <t>https://ourworldindata.org/energy-access</t>
  </si>
  <si>
    <t>The International Energy Agency (IEA) definition entails more than just the delivery to the household. It also requires households to meet a specified minimum level of electricity, which is set based on whether the household is rural or urban, and which increases with time. For rural households, this minimum threshold is 250 kilowatt-hours (kWh) per year and for an urban household it is 500 kWh per year.2</t>
  </si>
  <si>
    <t>0.0009 EJ/million</t>
  </si>
  <si>
    <t>https://agupubs.onlinelibrary.wiley.com/doi/pdf/10.1029/2006GL027456; https://acp.copernicus.org/articles/11/1101/2011/acp-11-1101-2011.pdf; https://ourworldindata.org/grapher/so-emissions-by-world-region-in-million-tonnes</t>
  </si>
  <si>
    <t>https://link.springer.com/content/pdf/10.1023/A:1006148011944.pdf; and UN 1999 https://www.un.org/development/desa/pd/sites/www.un.org.development.desa.pd/files/files/documents/2020/Jan/un_1999_6billion.pdf</t>
  </si>
  <si>
    <t>The Springer publication reports a lower bound on Nox emissions of 7.8 Tg N/year for the mid 1800 (in Table 1); The UN publication reports 1,26 billion people in 1850 (Table 1)</t>
  </si>
  <si>
    <t>minimum global dataset</t>
  </si>
  <si>
    <t>maximum global data set</t>
  </si>
  <si>
    <t>minimum regional dataset</t>
  </si>
  <si>
    <t>maximum regional dataset</t>
  </si>
  <si>
    <t>minimum exogenous data</t>
  </si>
  <si>
    <t xml:space="preserve">https://iea.blob.core.windows.net/assets/2db1f4ab-85c0-4dd0-9a57-32e542556a49/GlobalEnergyandClimateModelDocumentation2022.pdf; p. 93 states minimum at 250 kWh per household and year </t>
  </si>
  <si>
    <t>https://www.globalagriculture.org/transformation-of-our-food-systems/book/infographics/undernourishment.html; they report "minimum dietary energy requirement (global average 2019: 1827 kcal)", conversion to exa joule per capita per year through: *4,184 (in kilo Joule) *365 (in per year) / 10^15 (in Exa Joule) ; by country MDER available here: https://bit.ly/FoodSecIndicators20</t>
  </si>
  <si>
    <t>HDI use</t>
  </si>
  <si>
    <t>set forest cover minimum to lowest possible which is zero</t>
  </si>
  <si>
    <t>maximum</t>
  </si>
  <si>
    <t>set forest cover highest possible which equal to land cover maximum</t>
  </si>
  <si>
    <t>Estimated 5,5Gha ~ 1700; Williams, M. (2003). Deforesting the earth: from prehistory to global crisis. University of Chicago Press.</t>
  </si>
  <si>
    <t>OLD INFO</t>
  </si>
  <si>
    <t>Final min</t>
  </si>
  <si>
    <t>Final max</t>
  </si>
  <si>
    <t>pre-industrial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</si>
</sst>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amily val="2"/>
      <scheme val="minor"/>
    </font>
    <font>
      <u/>
      <sz val="11"/>
      <color theme="10"/>
      <name val="Calibri"/>
      <family val="2"/>
      <scheme val="minor"/>
    </font>
    <font>
      <b/>
      <sz val="11"/>
      <color rgb="FF000000"/>
      <name val="Calibri"/>
      <family val="2"/>
      <scheme val="minor"/>
    </font>
    <font>
      <sz val="11"/>
      <color rgb="FFFF0000"/>
      <name val="Calibri"/>
      <family val="2"/>
      <scheme val="minor"/>
    </font>
    <font>
      <sz val="11"/>
      <name val="Calibri"/>
      <family val="2"/>
      <scheme val="minor"/>
    </font>
    <font>
      <b/>
      <sz val="11"/>
      <name val="Calibri"/>
      <family val="2"/>
      <scheme val="minor"/>
    </font>
    <font>
      <b/>
      <sz val="11"/>
      <color theme="1" tint="0.499984740745262"/>
      <name val="Calibri"/>
      <family val="2"/>
      <scheme val="minor"/>
    </font>
    <font>
      <sz val="11"/>
      <color theme="1" tint="0.499984740745262"/>
      <name val="Calibri"/>
      <family val="2"/>
      <scheme val="minor"/>
    </font>
    <font>
      <u/>
      <sz val="11"/>
      <color theme="1" tint="0.499984740745262"/>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1" fillId="0" borderId="0" xfId="1"/>
    <xf numFmtId="0" fontId="2" fillId="0" borderId="0" xfId="0" applyFont="1"/>
    <xf numFmtId="0" fontId="3" fillId="0" borderId="0" xfId="0" applyFont="1"/>
    <xf numFmtId="0" fontId="5" fillId="0" borderId="0" xfId="0" applyFont="1"/>
    <xf numFmtId="0" fontId="4" fillId="0" borderId="0" xfId="0" applyFont="1"/>
    <xf numFmtId="0" fontId="0" fillId="0" borderId="0"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9" xfId="0" applyFont="1" applyBorder="1"/>
    <xf numFmtId="0" fontId="2" fillId="0" borderId="10" xfId="0" applyFont="1" applyBorder="1"/>
    <xf numFmtId="0" fontId="2" fillId="0" borderId="11" xfId="0" applyFont="1" applyBorder="1"/>
    <xf numFmtId="0" fontId="1" fillId="0" borderId="5" xfId="1" applyBorder="1"/>
    <xf numFmtId="0" fontId="5" fillId="0" borderId="9" xfId="0" applyFont="1" applyBorder="1"/>
    <xf numFmtId="0" fontId="4" fillId="0" borderId="1" xfId="0" applyFont="1" applyBorder="1"/>
    <xf numFmtId="0" fontId="4" fillId="0" borderId="4" xfId="0" applyFont="1" applyBorder="1"/>
    <xf numFmtId="0" fontId="4" fillId="0" borderId="6" xfId="0" applyFont="1" applyBorder="1"/>
    <xf numFmtId="0" fontId="6" fillId="0" borderId="0" xfId="0" applyFont="1"/>
    <xf numFmtId="0" fontId="7" fillId="0" borderId="0" xfId="0" applyFont="1"/>
    <xf numFmtId="0" fontId="7" fillId="2" borderId="0" xfId="0" applyFont="1" applyFill="1"/>
    <xf numFmtId="0" fontId="8" fillId="0" borderId="0" xfId="1" applyFont="1"/>
    <xf numFmtId="0" fontId="2" fillId="0" borderId="1" xfId="0" applyFont="1" applyBorder="1"/>
    <xf numFmtId="0" fontId="2" fillId="0" borderId="2" xfId="0" applyFont="1" applyBorder="1"/>
    <xf numFmtId="0" fontId="2" fillId="0" borderId="3" xfId="0" applyFont="1" applyBorder="1"/>
    <xf numFmtId="0" fontId="1" fillId="0" borderId="0" xfId="1" applyBorder="1"/>
    <xf numFmtId="0" fontId="2" fillId="2" borderId="0" xfId="0" applyFont="1" applyFill="1"/>
    <xf numFmtId="0" fontId="0" fillId="2" borderId="0" xfId="0" applyFill="1"/>
    <xf numFmtId="0" fontId="0" fillId="0" borderId="5" xfId="0"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ea.blob.core.windows.net/assets/2db1f4ab-85c0-4dd0-9a57-32e542556a49/GlobalEnergyandClimateModelDocumentation2022.pdf;%20p.%2093%20states%20minimum%20at%20250%20kWh%20per%20household%20and%20year" TargetMode="External"/><Relationship Id="rId3" Type="http://schemas.openxmlformats.org/officeDocument/2006/relationships/hyperlink" Target="https://www.researchgate.net/publication/312961250_Decadal_changes_in_global_surface_NO_x_emissions_from_multi-constituent_satellite_data_assimilation" TargetMode="External"/><Relationship Id="rId7" Type="http://schemas.openxmlformats.org/officeDocument/2006/relationships/hyperlink" Target="https://ourworldindata.org/energy-access" TargetMode="External"/><Relationship Id="rId2" Type="http://schemas.openxmlformats.org/officeDocument/2006/relationships/hyperlink" Target="https://www.iea.org/reports/key-world-energy-statistics-2021/final-consumption" TargetMode="External"/><Relationship Id="rId1" Type="http://schemas.openxmlformats.org/officeDocument/2006/relationships/hyperlink" Target="https://pubs.acs.org/doi/10.1021/acs.est.9b07696" TargetMode="External"/><Relationship Id="rId6" Type="http://schemas.openxmlformats.org/officeDocument/2006/relationships/hyperlink" Target="https://link.springer.com/content/pdf/10.1023/A:1006148011944.pdf" TargetMode="External"/><Relationship Id="rId5" Type="http://schemas.openxmlformats.org/officeDocument/2006/relationships/hyperlink" Target="https://www.globalagriculture.org/transformation-of-our-food-systems/book/infographics/undernourishment.html" TargetMode="External"/><Relationship Id="rId10" Type="http://schemas.openxmlformats.org/officeDocument/2006/relationships/printerSettings" Target="../printerSettings/printerSettings1.bin"/><Relationship Id="rId4" Type="http://schemas.openxmlformats.org/officeDocument/2006/relationships/hyperlink" Target="https://www.globalagriculture.org/transformation-of-our-food-systems/book/infographics/undernourishment.html" TargetMode="External"/><Relationship Id="rId9" Type="http://schemas.openxmlformats.org/officeDocument/2006/relationships/hyperlink" Target="https://www.globalagriculture.org/transformation-of-our-food-systems/book/infographics/undernourish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tabSelected="1" workbookViewId="0">
      <selection activeCell="G8" sqref="G8"/>
    </sheetView>
  </sheetViews>
  <sheetFormatPr baseColWidth="10" defaultRowHeight="14.5" x14ac:dyDescent="0.35"/>
  <cols>
    <col min="1" max="1" width="15.26953125" style="5" customWidth="1"/>
    <col min="4" max="4" width="10.90625" style="6"/>
    <col min="7" max="7" width="10.90625" style="5"/>
    <col min="11" max="11" width="15" customWidth="1"/>
    <col min="15" max="15" width="11.81640625" bestFit="1" customWidth="1"/>
    <col min="18" max="18" width="10.90625" style="24"/>
    <col min="19" max="19" width="11.81640625" style="24" bestFit="1" customWidth="1"/>
    <col min="20" max="21" width="10.90625" style="24"/>
  </cols>
  <sheetData>
    <row r="1" spans="1:21" s="2" customFormat="1" ht="15" thickBot="1" x14ac:dyDescent="0.4">
      <c r="A1" s="4"/>
      <c r="B1" s="15" t="s">
        <v>47</v>
      </c>
      <c r="C1" s="17" t="s">
        <v>48</v>
      </c>
      <c r="D1" s="16" t="s">
        <v>12</v>
      </c>
      <c r="E1" s="15" t="s">
        <v>49</v>
      </c>
      <c r="F1" s="16" t="s">
        <v>50</v>
      </c>
      <c r="G1" s="19" t="s">
        <v>51</v>
      </c>
      <c r="H1" s="16" t="s">
        <v>21</v>
      </c>
      <c r="I1" s="15" t="s">
        <v>56</v>
      </c>
      <c r="J1" s="16" t="s">
        <v>21</v>
      </c>
      <c r="L1" s="31" t="s">
        <v>60</v>
      </c>
      <c r="M1" s="31" t="s">
        <v>61</v>
      </c>
      <c r="O1" s="27" t="s">
        <v>31</v>
      </c>
      <c r="P1" s="28" t="s">
        <v>21</v>
      </c>
      <c r="Q1" s="29" t="s">
        <v>23</v>
      </c>
      <c r="R1" s="23" t="s">
        <v>59</v>
      </c>
      <c r="S1" s="23" t="s">
        <v>39</v>
      </c>
      <c r="T1" s="23" t="s">
        <v>35</v>
      </c>
      <c r="U1" s="23" t="s">
        <v>37</v>
      </c>
    </row>
    <row r="2" spans="1:21" x14ac:dyDescent="0.35">
      <c r="A2" s="4" t="s">
        <v>0</v>
      </c>
      <c r="B2" s="7">
        <v>0.54236470367603196</v>
      </c>
      <c r="C2" s="8">
        <v>5.2466236486637898</v>
      </c>
      <c r="D2" s="9" t="s">
        <v>13</v>
      </c>
      <c r="E2" s="7"/>
      <c r="F2" s="9"/>
      <c r="G2" s="20">
        <v>0</v>
      </c>
      <c r="H2" s="9" t="s">
        <v>62</v>
      </c>
      <c r="I2" s="8"/>
      <c r="J2" s="9"/>
      <c r="K2" s="4" t="s">
        <v>0</v>
      </c>
      <c r="L2" s="32">
        <f>G2</f>
        <v>0</v>
      </c>
      <c r="M2" s="32">
        <f>C2</f>
        <v>5.2466236486637898</v>
      </c>
      <c r="O2" s="10"/>
      <c r="P2" s="6"/>
      <c r="Q2" s="11"/>
      <c r="S2" s="24">
        <v>0</v>
      </c>
    </row>
    <row r="3" spans="1:21" x14ac:dyDescent="0.35">
      <c r="A3" s="4" t="s">
        <v>1</v>
      </c>
      <c r="B3" s="10">
        <v>0.86553343196698396</v>
      </c>
      <c r="C3" s="6">
        <v>95.282054155173995</v>
      </c>
      <c r="D3" s="11" t="s">
        <v>17</v>
      </c>
      <c r="E3" s="10">
        <v>0.40200000000000002</v>
      </c>
      <c r="F3" s="11">
        <v>161</v>
      </c>
      <c r="G3" s="21">
        <v>0.1</v>
      </c>
      <c r="H3" s="11" t="s">
        <v>54</v>
      </c>
      <c r="I3" s="6"/>
      <c r="J3" s="11"/>
      <c r="K3" s="4" t="s">
        <v>1</v>
      </c>
      <c r="L3" s="32">
        <f t="shared" ref="L3:M6" si="0">E3</f>
        <v>0.40200000000000002</v>
      </c>
      <c r="M3" s="32">
        <f t="shared" si="0"/>
        <v>161</v>
      </c>
      <c r="O3" s="10">
        <v>6</v>
      </c>
      <c r="P3" s="6" t="s">
        <v>22</v>
      </c>
      <c r="Q3" s="11"/>
      <c r="S3" s="24">
        <v>0.1</v>
      </c>
    </row>
    <row r="4" spans="1:21" x14ac:dyDescent="0.35">
      <c r="A4" s="4" t="s">
        <v>2</v>
      </c>
      <c r="B4" s="10">
        <v>-4.7955640883062403</v>
      </c>
      <c r="C4" s="6">
        <v>17.097990874576301</v>
      </c>
      <c r="D4" s="11" t="s">
        <v>18</v>
      </c>
      <c r="E4" s="10">
        <v>-26</v>
      </c>
      <c r="F4" s="11">
        <v>35.1</v>
      </c>
      <c r="G4" s="21"/>
      <c r="H4" s="11"/>
      <c r="I4" s="6"/>
      <c r="J4" s="11"/>
      <c r="K4" s="4" t="s">
        <v>2</v>
      </c>
      <c r="L4" s="32">
        <f t="shared" si="0"/>
        <v>-26</v>
      </c>
      <c r="M4" s="32">
        <f t="shared" si="0"/>
        <v>35.1</v>
      </c>
      <c r="O4" s="10">
        <v>4.5</v>
      </c>
      <c r="P4" s="6" t="s">
        <v>22</v>
      </c>
      <c r="Q4" s="11"/>
    </row>
    <row r="5" spans="1:21" x14ac:dyDescent="0.35">
      <c r="A5" s="4" t="s">
        <v>3</v>
      </c>
      <c r="B5" s="10">
        <v>1.8498495910032799E-3</v>
      </c>
      <c r="C5" s="6">
        <v>3.4703150246277799E-2</v>
      </c>
      <c r="D5" s="11" t="s">
        <v>19</v>
      </c>
      <c r="E5" s="10">
        <v>4.9299999999999995E-4</v>
      </c>
      <c r="F5" s="11">
        <v>5.8999999999999997E-2</v>
      </c>
      <c r="G5" s="21"/>
      <c r="H5" s="11"/>
      <c r="I5" s="6"/>
      <c r="J5" s="11"/>
      <c r="K5" s="4" t="s">
        <v>3</v>
      </c>
      <c r="L5" s="32">
        <f t="shared" si="0"/>
        <v>4.9299999999999995E-4</v>
      </c>
      <c r="M5" s="32">
        <f t="shared" si="0"/>
        <v>5.8999999999999997E-2</v>
      </c>
      <c r="O5" s="10">
        <f>47.5*3.284/7500</f>
        <v>2.0798666666666663E-2</v>
      </c>
      <c r="P5" s="30" t="s">
        <v>33</v>
      </c>
      <c r="Q5" s="11" t="s">
        <v>34</v>
      </c>
      <c r="S5" s="25">
        <f>7.8*3.284/1260</f>
        <v>2.0329523809523808E-2</v>
      </c>
      <c r="T5" s="26" t="s">
        <v>45</v>
      </c>
      <c r="U5" s="24" t="s">
        <v>46</v>
      </c>
    </row>
    <row r="6" spans="1:21" x14ac:dyDescent="0.35">
      <c r="A6" s="4" t="s">
        <v>4</v>
      </c>
      <c r="B6" s="10">
        <v>3.5696601299562997E-4</v>
      </c>
      <c r="C6" s="6">
        <v>3.1313467189002499E-2</v>
      </c>
      <c r="D6" s="11" t="s">
        <v>20</v>
      </c>
      <c r="E6" s="10">
        <v>1.15E-4</v>
      </c>
      <c r="F6" s="11">
        <v>5.7500000000000002E-2</v>
      </c>
      <c r="G6" s="21"/>
      <c r="H6" s="11"/>
      <c r="I6" s="6"/>
      <c r="J6" s="11"/>
      <c r="K6" s="4" t="s">
        <v>4</v>
      </c>
      <c r="L6" s="32">
        <f t="shared" si="0"/>
        <v>1.15E-4</v>
      </c>
      <c r="M6" s="32">
        <f t="shared" si="0"/>
        <v>5.7500000000000002E-2</v>
      </c>
      <c r="O6" s="10">
        <f>105/7260</f>
        <v>1.4462809917355372E-2</v>
      </c>
      <c r="P6" s="30" t="s">
        <v>24</v>
      </c>
      <c r="Q6" s="11" t="s">
        <v>25</v>
      </c>
      <c r="S6" s="25">
        <v>0</v>
      </c>
      <c r="T6" s="24" t="s">
        <v>44</v>
      </c>
    </row>
    <row r="7" spans="1:21" x14ac:dyDescent="0.35">
      <c r="A7" s="4" t="s">
        <v>5</v>
      </c>
      <c r="B7" s="10">
        <v>6.9215314209175099E-3</v>
      </c>
      <c r="C7" s="6">
        <v>9.24651173138894E-2</v>
      </c>
      <c r="D7" s="11" t="s">
        <v>29</v>
      </c>
      <c r="E7" s="10">
        <v>4.4200000000000001E-4</v>
      </c>
      <c r="F7" s="11">
        <v>0.254</v>
      </c>
      <c r="G7" s="21">
        <f>250*3600000/10^18*10^6</f>
        <v>8.9999999999999998E-4</v>
      </c>
      <c r="H7" s="18" t="s">
        <v>52</v>
      </c>
      <c r="I7" s="6"/>
      <c r="J7" s="18"/>
      <c r="K7" s="4" t="s">
        <v>5</v>
      </c>
      <c r="L7" s="32">
        <f>G7</f>
        <v>8.9999999999999998E-4</v>
      </c>
      <c r="M7" s="32">
        <f>F7</f>
        <v>0.254</v>
      </c>
      <c r="O7" s="10">
        <f>418*0.197/7700</f>
        <v>1.0694285714285715E-2</v>
      </c>
      <c r="P7" s="30" t="s">
        <v>26</v>
      </c>
      <c r="Q7" s="11" t="s">
        <v>27</v>
      </c>
      <c r="S7" s="25" t="s">
        <v>43</v>
      </c>
      <c r="T7" s="26" t="s">
        <v>41</v>
      </c>
      <c r="U7" s="24" t="s">
        <v>42</v>
      </c>
    </row>
    <row r="8" spans="1:21" x14ac:dyDescent="0.35">
      <c r="A8" s="4" t="s">
        <v>6</v>
      </c>
      <c r="B8" s="10">
        <v>2267.3074127509199</v>
      </c>
      <c r="C8" s="6">
        <v>4114.3064999999997</v>
      </c>
      <c r="D8" s="11" t="s">
        <v>14</v>
      </c>
      <c r="E8" s="10">
        <v>1972</v>
      </c>
      <c r="F8" s="33">
        <v>4505</v>
      </c>
      <c r="G8" s="21">
        <v>1827</v>
      </c>
      <c r="H8" s="11" t="s">
        <v>36</v>
      </c>
      <c r="I8" s="3"/>
      <c r="J8" s="11"/>
      <c r="K8" s="4" t="s">
        <v>6</v>
      </c>
      <c r="L8" s="32">
        <f>G8</f>
        <v>1827</v>
      </c>
      <c r="M8" s="32">
        <f>F8</f>
        <v>4505</v>
      </c>
      <c r="O8" s="10">
        <v>2900</v>
      </c>
      <c r="P8" s="6" t="s">
        <v>28</v>
      </c>
      <c r="Q8" s="11"/>
      <c r="S8" s="24">
        <v>1827</v>
      </c>
      <c r="T8" s="26" t="s">
        <v>36</v>
      </c>
    </row>
    <row r="9" spans="1:21" x14ac:dyDescent="0.35">
      <c r="A9" s="4" t="s">
        <v>7</v>
      </c>
      <c r="B9" s="10">
        <v>3.8764477727109901E-3</v>
      </c>
      <c r="C9" s="6">
        <v>5.4596477381476296E-3</v>
      </c>
      <c r="D9" s="11" t="s">
        <v>29</v>
      </c>
      <c r="E9" s="10">
        <v>3.2299999999999998E-3</v>
      </c>
      <c r="F9" s="11">
        <v>6.8799999999999998E-3</v>
      </c>
      <c r="G9" s="21">
        <f>1827*4184*365/10^(12)</f>
        <v>2.79012132E-3</v>
      </c>
      <c r="H9" s="18" t="s">
        <v>53</v>
      </c>
      <c r="I9" s="3"/>
      <c r="J9" s="1"/>
      <c r="K9" s="4" t="s">
        <v>7</v>
      </c>
      <c r="L9" s="32">
        <f>G9</f>
        <v>2.79012132E-3</v>
      </c>
      <c r="M9" s="32">
        <f>F9</f>
        <v>6.8799999999999998E-3</v>
      </c>
      <c r="O9" s="10">
        <f>O8*4184*365/(10^12)</f>
        <v>4.428764E-3</v>
      </c>
      <c r="P9" s="6"/>
      <c r="Q9" s="11" t="s">
        <v>30</v>
      </c>
      <c r="S9" s="24">
        <f>1827*4184*365/10^(12)</f>
        <v>2.79012132E-3</v>
      </c>
      <c r="T9" s="26" t="s">
        <v>36</v>
      </c>
      <c r="U9" s="24" t="s">
        <v>38</v>
      </c>
    </row>
    <row r="10" spans="1:21" x14ac:dyDescent="0.35">
      <c r="A10" s="4" t="s">
        <v>8</v>
      </c>
      <c r="B10" s="10">
        <v>8.4314000338839001</v>
      </c>
      <c r="C10" s="6">
        <v>153.77627118644099</v>
      </c>
      <c r="D10" s="11" t="s">
        <v>17</v>
      </c>
      <c r="E10" s="10">
        <v>1.62</v>
      </c>
      <c r="F10" s="11">
        <v>180</v>
      </c>
      <c r="G10" s="21">
        <v>0.1</v>
      </c>
      <c r="H10" s="11" t="s">
        <v>54</v>
      </c>
      <c r="I10" s="6"/>
      <c r="J10" s="11"/>
      <c r="K10" s="4" t="s">
        <v>8</v>
      </c>
      <c r="L10" s="32">
        <f>E10</f>
        <v>1.62</v>
      </c>
      <c r="M10" s="32">
        <f>F10</f>
        <v>180</v>
      </c>
      <c r="O10" s="10">
        <v>11</v>
      </c>
      <c r="P10" s="6" t="s">
        <v>22</v>
      </c>
      <c r="Q10" s="11"/>
      <c r="S10" s="24">
        <v>0.1</v>
      </c>
    </row>
    <row r="11" spans="1:21" x14ac:dyDescent="0.35">
      <c r="A11" s="4" t="s">
        <v>9</v>
      </c>
      <c r="B11" s="10">
        <v>11845.995000000001</v>
      </c>
      <c r="C11" s="6">
        <v>13470.751026</v>
      </c>
      <c r="D11" s="11" t="s">
        <v>15</v>
      </c>
      <c r="E11" s="10"/>
      <c r="F11" s="11"/>
      <c r="G11" s="21"/>
      <c r="H11" s="11"/>
      <c r="I11" s="6"/>
      <c r="J11" s="11"/>
      <c r="K11" s="4" t="s">
        <v>9</v>
      </c>
      <c r="L11" s="32">
        <f>B11</f>
        <v>11845.995000000001</v>
      </c>
      <c r="M11" s="32">
        <f>C11</f>
        <v>13470.751026</v>
      </c>
      <c r="O11" s="10">
        <f>O12+7740</f>
        <v>11740</v>
      </c>
      <c r="P11" s="6" t="s">
        <v>32</v>
      </c>
      <c r="Q11" s="11"/>
    </row>
    <row r="12" spans="1:21" x14ac:dyDescent="0.35">
      <c r="A12" s="4" t="s">
        <v>10</v>
      </c>
      <c r="B12" s="10">
        <v>2911.9377006317</v>
      </c>
      <c r="C12" s="6">
        <v>5685.0484864380996</v>
      </c>
      <c r="D12" s="11" t="s">
        <v>15</v>
      </c>
      <c r="E12" s="10"/>
      <c r="F12" s="11"/>
      <c r="G12" s="21">
        <v>0</v>
      </c>
      <c r="H12" s="11" t="s">
        <v>55</v>
      </c>
      <c r="I12" s="6">
        <v>13470.751026</v>
      </c>
      <c r="J12" s="11" t="s">
        <v>57</v>
      </c>
      <c r="K12" s="4" t="s">
        <v>10</v>
      </c>
      <c r="L12" s="32">
        <f>G12</f>
        <v>0</v>
      </c>
      <c r="M12" s="32">
        <f>C12</f>
        <v>5685.0484864380996</v>
      </c>
      <c r="O12" s="10">
        <v>4000</v>
      </c>
      <c r="P12" s="6" t="s">
        <v>32</v>
      </c>
      <c r="Q12" s="11"/>
      <c r="S12" s="25">
        <v>4000</v>
      </c>
      <c r="T12" s="24" t="s">
        <v>32</v>
      </c>
      <c r="U12" s="24" t="s">
        <v>58</v>
      </c>
    </row>
    <row r="13" spans="1:21" ht="15" thickBot="1" x14ac:dyDescent="0.4">
      <c r="A13" s="4" t="s">
        <v>11</v>
      </c>
      <c r="B13" s="12">
        <v>6075.7</v>
      </c>
      <c r="C13" s="13">
        <v>13598.8892</v>
      </c>
      <c r="D13" s="14" t="s">
        <v>16</v>
      </c>
      <c r="E13" s="12"/>
      <c r="F13" s="14"/>
      <c r="G13" s="22"/>
      <c r="H13" s="14"/>
      <c r="I13" s="13"/>
      <c r="J13" s="14"/>
      <c r="K13" s="4" t="s">
        <v>11</v>
      </c>
      <c r="L13" s="32"/>
      <c r="M13" s="32"/>
      <c r="O13" s="12">
        <v>7700</v>
      </c>
      <c r="P13" s="13" t="s">
        <v>22</v>
      </c>
      <c r="Q13" s="14"/>
      <c r="S13" s="24" t="s">
        <v>40</v>
      </c>
    </row>
    <row r="16" spans="1:21" x14ac:dyDescent="0.35">
      <c r="T16" s="26"/>
    </row>
  </sheetData>
  <hyperlinks>
    <hyperlink ref="P6" r:id="rId1"/>
    <hyperlink ref="P7" r:id="rId2"/>
    <hyperlink ref="P5" r:id="rId3"/>
    <hyperlink ref="T9" r:id="rId4"/>
    <hyperlink ref="T8" r:id="rId5"/>
    <hyperlink ref="T5" r:id="rId6" display="https://link.springer.com/content/pdf/10.1023/A:1006148011944.pdf"/>
    <hyperlink ref="T7" r:id="rId7"/>
    <hyperlink ref="H7" r:id="rId8"/>
    <hyperlink ref="H9" r:id="rId9" display="https://www.globalagriculture.org/transformation-of-our-food-systems/book/infographics/undernourishment.html"/>
  </hyperlinks>
  <pageMargins left="0.7" right="0.7" top="0.75" bottom="0.75" header="0.3" footer="0.3"/>
  <pageSetup paperSize="9" orientation="portrait" horizontalDpi="300" verticalDpi="300" r:id="rId1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2022-11-08T12:24:45Z</dcterms:created>
  <dcterms:modified xsi:type="dcterms:W3CDTF">2023-01-27T13:05:04Z</dcterms:modified>
</cp:coreProperties>
</file>